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D5C5D96E-965B-4748-8787-48E923997B65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Planilha1!$A$1:$Q$12460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0714" i="1" l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0713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K10728" i="1"/>
  <c r="K10729" i="1"/>
  <c r="K10730" i="1"/>
  <c r="K10734" i="1"/>
  <c r="K10740" i="1"/>
  <c r="K10745" i="1"/>
  <c r="K10758" i="1"/>
  <c r="K10764" i="1"/>
  <c r="K10777" i="1"/>
  <c r="K10778" i="1"/>
  <c r="K10779" i="1"/>
  <c r="K10782" i="1"/>
  <c r="K10788" i="1"/>
  <c r="K10801" i="1"/>
  <c r="K10802" i="1"/>
  <c r="K10841" i="1"/>
  <c r="K10842" i="1"/>
  <c r="K10850" i="1"/>
  <c r="K10873" i="1"/>
  <c r="K10886" i="1"/>
  <c r="K10887" i="1"/>
  <c r="K10890" i="1"/>
  <c r="K10897" i="1"/>
  <c r="K10902" i="1"/>
  <c r="K10922" i="1"/>
  <c r="K10924" i="1"/>
  <c r="K10925" i="1"/>
  <c r="K10926" i="1"/>
  <c r="K10938" i="1"/>
  <c r="K10949" i="1"/>
  <c r="K10969" i="1"/>
  <c r="K10970" i="1"/>
  <c r="K10973" i="1"/>
  <c r="K10985" i="1"/>
  <c r="K10986" i="1"/>
  <c r="K10994" i="1"/>
  <c r="K10998" i="1"/>
  <c r="K11005" i="1"/>
  <c r="K11020" i="1"/>
  <c r="K11029" i="1"/>
  <c r="K11030" i="1"/>
  <c r="K11034" i="1"/>
  <c r="K11055" i="1"/>
  <c r="K11078" i="1"/>
  <c r="K11101" i="1"/>
  <c r="K11102" i="1"/>
  <c r="K11113" i="1"/>
  <c r="K11125" i="1"/>
  <c r="K11126" i="1"/>
  <c r="K11129" i="1"/>
  <c r="K11130" i="1"/>
  <c r="K11142" i="1"/>
  <c r="K11154" i="1"/>
  <c r="K11162" i="1"/>
  <c r="K11173" i="1"/>
  <c r="K11177" i="1"/>
  <c r="K11178" i="1"/>
  <c r="K11185" i="1"/>
  <c r="K11197" i="1"/>
  <c r="K11210" i="1"/>
  <c r="K11221" i="1"/>
  <c r="K11238" i="1"/>
  <c r="K11240" i="1"/>
  <c r="K11241" i="1"/>
  <c r="K11250" i="1"/>
  <c r="K11284" i="1"/>
  <c r="K11285" i="1"/>
  <c r="K11286" i="1"/>
  <c r="K11288" i="1"/>
  <c r="K11298" i="1"/>
  <c r="K11305" i="1"/>
  <c r="K11341" i="1"/>
  <c r="K11342" i="1"/>
  <c r="K11355" i="1"/>
  <c r="K11356" i="1"/>
  <c r="K11358" i="1"/>
  <c r="K11402" i="1"/>
  <c r="K11405" i="1"/>
  <c r="K11406" i="1"/>
  <c r="K11419" i="1"/>
  <c r="K11440" i="1"/>
  <c r="K11450" i="1"/>
  <c r="K11455" i="1"/>
  <c r="K11463" i="1"/>
  <c r="K11474" i="1"/>
  <c r="K11487" i="1"/>
  <c r="K11488" i="1"/>
  <c r="K11498" i="1"/>
  <c r="K11536" i="1"/>
  <c r="K11540" i="1"/>
  <c r="K11547" i="1"/>
  <c r="K11552" i="1"/>
  <c r="K11559" i="1"/>
  <c r="K11564" i="1"/>
  <c r="K11583" i="1"/>
  <c r="K11585" i="1"/>
  <c r="K11586" i="1"/>
  <c r="K11600" i="1"/>
  <c r="K11608" i="1"/>
  <c r="K11609" i="1"/>
  <c r="K11612" i="1"/>
  <c r="K11614" i="1"/>
  <c r="K11615" i="1"/>
  <c r="K11631" i="1"/>
  <c r="K11632" i="1"/>
  <c r="K11658" i="1"/>
  <c r="K11659" i="1"/>
  <c r="K11660" i="1"/>
  <c r="K11661" i="1"/>
  <c r="K11673" i="1"/>
  <c r="K11680" i="1"/>
  <c r="K11681" i="1"/>
  <c r="K11684" i="1"/>
  <c r="K11728" i="1"/>
  <c r="K11732" i="1"/>
  <c r="K11733" i="1"/>
  <c r="K11745" i="1"/>
  <c r="K11757" i="1"/>
  <c r="K11776" i="1"/>
  <c r="K11777" i="1"/>
  <c r="K11779" i="1"/>
  <c r="K11781" i="1"/>
  <c r="K11782" i="1"/>
  <c r="K11789" i="1"/>
  <c r="K11807" i="1"/>
  <c r="K11812" i="1"/>
  <c r="K11817" i="1"/>
  <c r="K11837" i="1"/>
  <c r="K11838" i="1"/>
  <c r="K11848" i="1"/>
  <c r="K11861" i="1"/>
  <c r="K11862" i="1"/>
  <c r="K11865" i="1"/>
  <c r="K11866" i="1"/>
  <c r="K11877" i="1"/>
  <c r="K11908" i="1"/>
  <c r="K11909" i="1"/>
  <c r="K11910" i="1"/>
  <c r="K11913" i="1"/>
  <c r="K11920" i="1"/>
  <c r="K11925" i="1"/>
  <c r="K11926" i="1"/>
  <c r="K11957" i="1"/>
  <c r="K11958" i="1"/>
  <c r="K11961" i="1"/>
  <c r="K11968" i="1"/>
  <c r="K11970" i="1"/>
  <c r="K11992" i="1"/>
  <c r="K11993" i="1"/>
  <c r="K12005" i="1"/>
  <c r="K12006" i="1"/>
  <c r="K12008" i="1"/>
  <c r="K12009" i="1"/>
  <c r="K12013" i="1"/>
  <c r="K12028" i="1"/>
  <c r="K12041" i="1"/>
  <c r="K12064" i="1"/>
  <c r="K12065" i="1"/>
  <c r="K12066" i="1"/>
  <c r="K12076" i="1"/>
  <c r="K12100" i="1"/>
  <c r="K12105" i="1"/>
  <c r="K12106" i="1"/>
  <c r="K12113" i="1"/>
  <c r="K12114" i="1"/>
  <c r="K12117" i="1"/>
  <c r="K12136" i="1"/>
  <c r="K12137" i="1"/>
  <c r="K12148" i="1"/>
  <c r="K12149" i="1"/>
  <c r="K12152" i="1"/>
  <c r="K12153" i="1"/>
  <c r="K12161" i="1"/>
  <c r="K12165" i="1"/>
  <c r="K12172" i="1"/>
  <c r="K12185" i="1"/>
  <c r="K12186" i="1"/>
  <c r="K12189" i="1"/>
  <c r="K12196" i="1"/>
  <c r="K12201" i="1"/>
  <c r="K12208" i="1"/>
  <c r="K12209" i="1"/>
  <c r="K12210" i="1"/>
  <c r="K12233" i="1"/>
  <c r="K12234" i="1"/>
  <c r="K12237" i="1"/>
  <c r="K12245" i="1"/>
  <c r="K12248" i="1"/>
  <c r="K12249" i="1"/>
  <c r="K12250" i="1"/>
  <c r="K12261" i="1"/>
  <c r="K12268" i="1"/>
  <c r="K12281" i="1"/>
  <c r="K12282" i="1"/>
  <c r="K12297" i="1"/>
  <c r="K12305" i="1"/>
  <c r="K12306" i="1"/>
  <c r="K12316" i="1"/>
  <c r="K12333" i="1"/>
  <c r="K12340" i="1"/>
  <c r="K12344" i="1"/>
  <c r="K12345" i="1"/>
  <c r="K12352" i="1"/>
  <c r="K12378" i="1"/>
  <c r="K12380" i="1"/>
  <c r="K12381" i="1"/>
  <c r="K12388" i="1"/>
  <c r="K12389" i="1"/>
  <c r="K12393" i="1"/>
  <c r="K12394" i="1"/>
  <c r="K12424" i="1"/>
  <c r="K12425" i="1"/>
  <c r="K12429" i="1"/>
  <c r="K12430" i="1"/>
  <c r="K12431" i="1"/>
  <c r="K12436" i="1"/>
  <c r="K12441" i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J10729" i="1"/>
  <c r="J10730" i="1"/>
  <c r="J10731" i="1"/>
  <c r="K10731" i="1" s="1"/>
  <c r="J10732" i="1"/>
  <c r="K10732" i="1" s="1"/>
  <c r="J10733" i="1"/>
  <c r="K10733" i="1" s="1"/>
  <c r="J10734" i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J10741" i="1"/>
  <c r="K10741" i="1" s="1"/>
  <c r="J10742" i="1"/>
  <c r="K10742" i="1" s="1"/>
  <c r="J10743" i="1"/>
  <c r="K10743" i="1" s="1"/>
  <c r="J10744" i="1"/>
  <c r="K10744" i="1" s="1"/>
  <c r="J10745" i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J10778" i="1"/>
  <c r="J10779" i="1"/>
  <c r="J10780" i="1"/>
  <c r="K10780" i="1" s="1"/>
  <c r="J10781" i="1"/>
  <c r="K10781" i="1" s="1"/>
  <c r="J10782" i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J10802" i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J10842" i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J10887" i="1"/>
  <c r="J10888" i="1"/>
  <c r="K10888" i="1" s="1"/>
  <c r="J10889" i="1"/>
  <c r="K10889" i="1" s="1"/>
  <c r="J10890" i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J10898" i="1"/>
  <c r="K10898" i="1" s="1"/>
  <c r="J10899" i="1"/>
  <c r="K10899" i="1" s="1"/>
  <c r="J10900" i="1"/>
  <c r="K10900" i="1" s="1"/>
  <c r="J10901" i="1"/>
  <c r="K10901" i="1" s="1"/>
  <c r="J10902" i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J10923" i="1"/>
  <c r="K10923" i="1" s="1"/>
  <c r="J10924" i="1"/>
  <c r="J10925" i="1"/>
  <c r="J10926" i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J10970" i="1"/>
  <c r="J10971" i="1"/>
  <c r="K10971" i="1" s="1"/>
  <c r="J10972" i="1"/>
  <c r="K10972" i="1" s="1"/>
  <c r="J10973" i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J10986" i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J10995" i="1"/>
  <c r="K10995" i="1" s="1"/>
  <c r="J10996" i="1"/>
  <c r="K10996" i="1" s="1"/>
  <c r="J10997" i="1"/>
  <c r="K10997" i="1" s="1"/>
  <c r="J10998" i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J11030" i="1"/>
  <c r="J11031" i="1"/>
  <c r="K11031" i="1" s="1"/>
  <c r="J11032" i="1"/>
  <c r="K11032" i="1" s="1"/>
  <c r="J11033" i="1"/>
  <c r="K11033" i="1" s="1"/>
  <c r="J11034" i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J11102" i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J11126" i="1"/>
  <c r="J11127" i="1"/>
  <c r="K11127" i="1" s="1"/>
  <c r="J11128" i="1"/>
  <c r="K11128" i="1" s="1"/>
  <c r="J11129" i="1"/>
  <c r="J11130" i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J11174" i="1"/>
  <c r="K11174" i="1" s="1"/>
  <c r="J11175" i="1"/>
  <c r="K11175" i="1" s="1"/>
  <c r="J11176" i="1"/>
  <c r="K11176" i="1" s="1"/>
  <c r="J11177" i="1"/>
  <c r="J11178" i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J11239" i="1"/>
  <c r="K11239" i="1" s="1"/>
  <c r="J11240" i="1"/>
  <c r="J11241" i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J11285" i="1"/>
  <c r="J11286" i="1"/>
  <c r="J11287" i="1"/>
  <c r="K11287" i="1" s="1"/>
  <c r="J11288" i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J11342" i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J11356" i="1"/>
  <c r="J11357" i="1"/>
  <c r="K11357" i="1" s="1"/>
  <c r="J11358" i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J11403" i="1"/>
  <c r="K11403" i="1" s="1"/>
  <c r="J11404" i="1"/>
  <c r="K11404" i="1" s="1"/>
  <c r="J11405" i="1"/>
  <c r="J11406" i="1"/>
  <c r="J11407" i="1"/>
  <c r="K11407" i="1" s="1"/>
  <c r="J11408" i="1"/>
  <c r="K11408" i="1" s="1"/>
  <c r="J11409" i="1"/>
  <c r="K11409" i="1" s="1"/>
  <c r="J11410" i="1"/>
  <c r="K11410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J11451" i="1"/>
  <c r="K11451" i="1" s="1"/>
  <c r="J11452" i="1"/>
  <c r="K11452" i="1" s="1"/>
  <c r="J11453" i="1"/>
  <c r="K11453" i="1" s="1"/>
  <c r="J11454" i="1"/>
  <c r="K11454" i="1" s="1"/>
  <c r="J11455" i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J11488" i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J11537" i="1"/>
  <c r="K11537" i="1" s="1"/>
  <c r="J11538" i="1"/>
  <c r="K11538" i="1" s="1"/>
  <c r="J11539" i="1"/>
  <c r="K11539" i="1" s="1"/>
  <c r="J11540" i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J11548" i="1"/>
  <c r="K11548" i="1" s="1"/>
  <c r="J11549" i="1"/>
  <c r="K11549" i="1" s="1"/>
  <c r="J11550" i="1"/>
  <c r="K11550" i="1" s="1"/>
  <c r="J11551" i="1"/>
  <c r="K11551" i="1" s="1"/>
  <c r="J11552" i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J11560" i="1"/>
  <c r="K11560" i="1" s="1"/>
  <c r="J11561" i="1"/>
  <c r="K11561" i="1" s="1"/>
  <c r="J11562" i="1"/>
  <c r="K11562" i="1" s="1"/>
  <c r="J11563" i="1"/>
  <c r="K11563" i="1" s="1"/>
  <c r="J11564" i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J11584" i="1"/>
  <c r="K11584" i="1" s="1"/>
  <c r="J11585" i="1"/>
  <c r="J11586" i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J11609" i="1"/>
  <c r="J11610" i="1"/>
  <c r="K11610" i="1" s="1"/>
  <c r="J11611" i="1"/>
  <c r="K11611" i="1" s="1"/>
  <c r="J11612" i="1"/>
  <c r="J11613" i="1"/>
  <c r="K11613" i="1" s="1"/>
  <c r="J11614" i="1"/>
  <c r="J11615" i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J11632" i="1"/>
  <c r="J11633" i="1"/>
  <c r="K11633" i="1" s="1"/>
  <c r="J11634" i="1"/>
  <c r="K11634" i="1" s="1"/>
  <c r="J11635" i="1"/>
  <c r="K11635" i="1" s="1"/>
  <c r="J11636" i="1"/>
  <c r="K11636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J11659" i="1"/>
  <c r="J11660" i="1"/>
  <c r="J11661" i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J11681" i="1"/>
  <c r="J11682" i="1"/>
  <c r="K11682" i="1" s="1"/>
  <c r="J11683" i="1"/>
  <c r="K11683" i="1" s="1"/>
  <c r="J11684" i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J11729" i="1"/>
  <c r="K11729" i="1" s="1"/>
  <c r="J11730" i="1"/>
  <c r="K11730" i="1" s="1"/>
  <c r="J11731" i="1"/>
  <c r="K11731" i="1" s="1"/>
  <c r="J11732" i="1"/>
  <c r="J11733" i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J11777" i="1"/>
  <c r="J11778" i="1"/>
  <c r="K11778" i="1" s="1"/>
  <c r="J11779" i="1"/>
  <c r="J11780" i="1"/>
  <c r="K11780" i="1" s="1"/>
  <c r="J11781" i="1"/>
  <c r="J11782" i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J11808" i="1"/>
  <c r="K11808" i="1" s="1"/>
  <c r="J11809" i="1"/>
  <c r="K11809" i="1" s="1"/>
  <c r="J11810" i="1"/>
  <c r="K11810" i="1" s="1"/>
  <c r="J11811" i="1"/>
  <c r="K11811" i="1" s="1"/>
  <c r="J11812" i="1"/>
  <c r="J11813" i="1"/>
  <c r="K11813" i="1" s="1"/>
  <c r="J11814" i="1"/>
  <c r="K11814" i="1" s="1"/>
  <c r="J11815" i="1"/>
  <c r="K11815" i="1" s="1"/>
  <c r="J11816" i="1"/>
  <c r="K11816" i="1" s="1"/>
  <c r="J11817" i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J11838" i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J11862" i="1"/>
  <c r="J11863" i="1"/>
  <c r="K11863" i="1" s="1"/>
  <c r="J11864" i="1"/>
  <c r="K11864" i="1" s="1"/>
  <c r="J11865" i="1"/>
  <c r="J11866" i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J11909" i="1"/>
  <c r="J11910" i="1"/>
  <c r="J11911" i="1"/>
  <c r="K11911" i="1" s="1"/>
  <c r="J11912" i="1"/>
  <c r="K11912" i="1" s="1"/>
  <c r="J11913" i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J11921" i="1"/>
  <c r="K11921" i="1" s="1"/>
  <c r="J11922" i="1"/>
  <c r="K11922" i="1" s="1"/>
  <c r="J11923" i="1"/>
  <c r="K11923" i="1" s="1"/>
  <c r="J11924" i="1"/>
  <c r="K11924" i="1" s="1"/>
  <c r="J11925" i="1"/>
  <c r="J11926" i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J11958" i="1"/>
  <c r="J11959" i="1"/>
  <c r="K11959" i="1" s="1"/>
  <c r="J11960" i="1"/>
  <c r="K11960" i="1" s="1"/>
  <c r="J11961" i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J11969" i="1"/>
  <c r="K11969" i="1" s="1"/>
  <c r="J11970" i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J11993" i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J12006" i="1"/>
  <c r="J12007" i="1"/>
  <c r="K12007" i="1" s="1"/>
  <c r="J12008" i="1"/>
  <c r="J12009" i="1"/>
  <c r="J12010" i="1"/>
  <c r="K12010" i="1" s="1"/>
  <c r="J12011" i="1"/>
  <c r="K12011" i="1" s="1"/>
  <c r="J12012" i="1"/>
  <c r="K12012" i="1" s="1"/>
  <c r="J12013" i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J12065" i="1"/>
  <c r="J12066" i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J12101" i="1"/>
  <c r="K12101" i="1" s="1"/>
  <c r="J12102" i="1"/>
  <c r="K12102" i="1" s="1"/>
  <c r="J12103" i="1"/>
  <c r="K12103" i="1" s="1"/>
  <c r="J12104" i="1"/>
  <c r="K12104" i="1" s="1"/>
  <c r="J12105" i="1"/>
  <c r="J12106" i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J12114" i="1"/>
  <c r="J12115" i="1"/>
  <c r="K12115" i="1" s="1"/>
  <c r="J12116" i="1"/>
  <c r="K12116" i="1" s="1"/>
  <c r="J12117" i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J12137" i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J12149" i="1"/>
  <c r="J12150" i="1"/>
  <c r="K12150" i="1" s="1"/>
  <c r="J12151" i="1"/>
  <c r="K12151" i="1" s="1"/>
  <c r="J12152" i="1"/>
  <c r="J12153" i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J12162" i="1"/>
  <c r="K12162" i="1" s="1"/>
  <c r="J12163" i="1"/>
  <c r="K12163" i="1" s="1"/>
  <c r="J12164" i="1"/>
  <c r="K12164" i="1" s="1"/>
  <c r="J12165" i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J12186" i="1"/>
  <c r="J12187" i="1"/>
  <c r="K12187" i="1" s="1"/>
  <c r="J12188" i="1"/>
  <c r="K12188" i="1" s="1"/>
  <c r="J12189" i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J12197" i="1"/>
  <c r="K12197" i="1" s="1"/>
  <c r="J12198" i="1"/>
  <c r="K12198" i="1" s="1"/>
  <c r="J12199" i="1"/>
  <c r="K12199" i="1" s="1"/>
  <c r="J12200" i="1"/>
  <c r="K12200" i="1" s="1"/>
  <c r="J12201" i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J12209" i="1"/>
  <c r="J12210" i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J12234" i="1"/>
  <c r="J12235" i="1"/>
  <c r="K12235" i="1" s="1"/>
  <c r="J12236" i="1"/>
  <c r="K12236" i="1" s="1"/>
  <c r="J12237" i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J12246" i="1"/>
  <c r="K12246" i="1" s="1"/>
  <c r="J12247" i="1"/>
  <c r="K12247" i="1" s="1"/>
  <c r="J12248" i="1"/>
  <c r="J12249" i="1"/>
  <c r="J12250" i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J12282" i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J12306" i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J12341" i="1"/>
  <c r="K12341" i="1" s="1"/>
  <c r="J12342" i="1"/>
  <c r="K12342" i="1" s="1"/>
  <c r="J12343" i="1"/>
  <c r="K12343" i="1" s="1"/>
  <c r="J12344" i="1"/>
  <c r="J12345" i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J12379" i="1"/>
  <c r="K12379" i="1" s="1"/>
  <c r="J12380" i="1"/>
  <c r="J12381" i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J12389" i="1"/>
  <c r="J12390" i="1"/>
  <c r="K12390" i="1" s="1"/>
  <c r="J12391" i="1"/>
  <c r="K12391" i="1" s="1"/>
  <c r="J12392" i="1"/>
  <c r="K12392" i="1" s="1"/>
  <c r="J12393" i="1"/>
  <c r="J12394" i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J12425" i="1"/>
  <c r="J12426" i="1"/>
  <c r="K12426" i="1" s="1"/>
  <c r="J12427" i="1"/>
  <c r="K12427" i="1" s="1"/>
  <c r="J12428" i="1"/>
  <c r="K12428" i="1" s="1"/>
  <c r="J12429" i="1"/>
  <c r="J12430" i="1"/>
  <c r="J12431" i="1"/>
  <c r="J12432" i="1"/>
  <c r="K12432" i="1" s="1"/>
  <c r="J12433" i="1"/>
  <c r="K12433" i="1" s="1"/>
  <c r="J12434" i="1"/>
  <c r="K12434" i="1" s="1"/>
  <c r="J12435" i="1"/>
  <c r="K12435" i="1" s="1"/>
  <c r="J12436" i="1"/>
  <c r="J12437" i="1"/>
  <c r="K12437" i="1" s="1"/>
  <c r="J12438" i="1"/>
  <c r="K12438" i="1" s="1"/>
  <c r="J12439" i="1"/>
  <c r="K12439" i="1" s="1"/>
  <c r="J12440" i="1"/>
  <c r="K12440" i="1" s="1"/>
  <c r="J12441" i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L10710" i="1"/>
  <c r="L10711" i="1"/>
  <c r="L10712" i="1"/>
  <c r="L10709" i="1"/>
  <c r="L10708" i="1" l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09" i="1"/>
  <c r="K10712" i="1"/>
  <c r="L10707" i="1"/>
  <c r="L10706" i="1"/>
  <c r="L10705" i="1"/>
  <c r="L10704" i="1"/>
  <c r="L10703" i="1"/>
  <c r="L10702" i="1"/>
  <c r="L10650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K10709" i="1" l="1"/>
  <c r="K11637" i="1" l="1"/>
  <c r="J11637" i="1"/>
  <c r="K11411" i="1"/>
  <c r="J11411" i="1"/>
  <c r="J11507" i="1"/>
  <c r="K11507" i="1"/>
</calcChain>
</file>

<file path=xl/sharedStrings.xml><?xml version="1.0" encoding="utf-8"?>
<sst xmlns="http://schemas.openxmlformats.org/spreadsheetml/2006/main" count="92599" uniqueCount="1376">
  <si>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</si>
  <si>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</si>
  <si>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</si>
  <si>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</si>
  <si>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</si>
  <si>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</si>
  <si>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</si>
  <si>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</si>
  <si>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</si>
  <si>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</si>
  <si>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</si>
  <si>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</si>
  <si>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</si>
  <si>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</si>
  <si>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</si>
  <si>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</si>
  <si>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</si>
  <si>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</si>
  <si>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</si>
  <si>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</si>
  <si>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</si>
  <si>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</si>
  <si>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</si>
  <si>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</si>
  <si>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</si>
  <si>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</si>
  <si>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</si>
  <si>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</si>
  <si>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</si>
  <si>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</si>
  <si>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</si>
  <si>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</si>
  <si>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</si>
  <si>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</si>
  <si>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</si>
  <si>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</si>
  <si>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</si>
  <si>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</si>
  <si>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</si>
  <si>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</si>
  <si>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</si>
  <si>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</si>
  <si>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</si>
  <si>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</si>
  <si>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</si>
  <si>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</si>
  <si>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</si>
  <si>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</si>
  <si>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</si>
  <si>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</si>
  <si>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</si>
  <si>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</si>
  <si>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</si>
  <si>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</si>
  <si>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</si>
  <si>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</si>
  <si>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</si>
  <si>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</si>
  <si>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</si>
  <si>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</si>
  <si>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</si>
  <si>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</si>
  <si>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</si>
  <si>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</si>
  <si>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</si>
  <si>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</si>
  <si>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</si>
  <si>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</si>
  <si>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</si>
  <si>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</si>
  <si>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</si>
  <si>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</si>
  <si>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</si>
  <si>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</si>
  <si>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</si>
  <si>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</si>
  <si>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</si>
  <si>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</si>
  <si>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</si>
  <si>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</si>
  <si>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</si>
  <si>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</si>
  <si>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</si>
  <si>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</si>
  <si>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</si>
  <si>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</si>
  <si>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</si>
  <si>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</si>
  <si>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</si>
  <si>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</si>
  <si>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</si>
  <si>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</si>
  <si>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</si>
  <si>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</si>
  <si>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</si>
  <si>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</si>
  <si>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</si>
  <si>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</si>
  <si>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</si>
  <si>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</si>
  <si>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</si>
  <si>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</si>
  <si>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</si>
  <si>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</si>
  <si>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</si>
  <si>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</si>
  <si>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</si>
  <si>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</si>
  <si>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</si>
  <si>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</si>
  <si>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</si>
  <si>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</si>
  <si>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</si>
  <si>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</si>
  <si>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</si>
  <si>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</si>
  <si>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</si>
  <si>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</si>
  <si>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</si>
  <si>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</si>
  <si>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</si>
  <si>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</si>
  <si>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</si>
  <si>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</si>
  <si>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</si>
  <si>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</si>
  <si>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</si>
  <si>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</si>
  <si>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</si>
  <si>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</si>
  <si>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</si>
  <si>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</si>
  <si>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</si>
  <si>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</si>
  <si>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</si>
  <si>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</si>
  <si>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</si>
  <si>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</si>
  <si>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</si>
  <si>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</si>
  <si>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</si>
  <si>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</si>
  <si>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</si>
  <si>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</si>
  <si>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</si>
  <si>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</si>
  <si>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</si>
  <si>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</si>
  <si>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</si>
  <si>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</si>
  <si>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</si>
  <si>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</si>
  <si>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</si>
  <si>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</si>
  <si>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</si>
  <si>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</si>
  <si>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</si>
  <si>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</si>
  <si>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</si>
  <si>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</si>
  <si>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</si>
  <si>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</si>
  <si>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</si>
  <si>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</si>
  <si>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</si>
  <si>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</si>
  <si>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</si>
  <si>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</si>
  <si>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</si>
  <si>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</si>
  <si>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</si>
  <si>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</si>
  <si>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</si>
  <si>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</si>
  <si>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</si>
  <si>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</si>
  <si>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</si>
  <si>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</si>
  <si>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</si>
  <si>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</si>
  <si>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</si>
  <si>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</si>
  <si>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</si>
  <si>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</si>
  <si>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</si>
  <si>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</si>
  <si>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</si>
  <si>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</si>
  <si>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</si>
  <si>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</si>
  <si>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</si>
  <si>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</si>
  <si>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</si>
  <si>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</si>
  <si>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</si>
  <si>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</si>
  <si>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</si>
  <si>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</si>
  <si>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</si>
  <si>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</si>
  <si>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</si>
  <si>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</si>
  <si>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</si>
  <si>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</si>
  <si>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</si>
  <si>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</si>
  <si>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</si>
  <si>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</si>
  <si>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</si>
  <si>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</si>
  <si>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</si>
  <si>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</si>
  <si>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</si>
  <si>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</si>
  <si>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</si>
  <si>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</si>
  <si>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</si>
  <si>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</si>
  <si>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</si>
  <si>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</si>
  <si>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</si>
  <si>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</si>
  <si>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</si>
  <si>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</si>
  <si>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</si>
  <si>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</si>
  <si>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</si>
  <si>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</si>
  <si>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</si>
  <si>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</si>
  <si>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</si>
  <si>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</si>
  <si>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</si>
  <si>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</si>
  <si>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</si>
  <si>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</si>
  <si>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</si>
  <si>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</si>
  <si>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</si>
  <si>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</si>
  <si>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</si>
  <si>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</si>
  <si>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</si>
  <si>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</si>
  <si>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</si>
  <si>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</si>
  <si>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</si>
  <si>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</si>
  <si>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</si>
  <si>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</si>
  <si>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</si>
  <si>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</si>
  <si>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</si>
  <si>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</si>
  <si>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</si>
  <si>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</si>
  <si>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</si>
  <si>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</si>
  <si>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</si>
  <si>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</si>
  <si>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</si>
  <si>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</si>
  <si>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</si>
  <si>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</si>
  <si>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</si>
  <si>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</si>
  <si>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</si>
  <si>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</si>
  <si>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</si>
  <si>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</si>
  <si>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</si>
  <si>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</si>
  <si>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</si>
  <si>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</si>
  <si>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</si>
  <si>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</si>
  <si>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</si>
  <si>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</si>
  <si>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</si>
  <si>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</si>
  <si>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</si>
  <si>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</si>
  <si>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</si>
  <si>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</si>
  <si>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</si>
  <si>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</si>
  <si>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</si>
  <si>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</si>
  <si>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</si>
  <si>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</si>
  <si>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</si>
  <si>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</si>
  <si>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</si>
  <si>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</si>
  <si>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</si>
  <si>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</si>
  <si>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</si>
  <si>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</si>
  <si>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</si>
  <si>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</si>
  <si>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</si>
  <si>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</si>
  <si>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</si>
  <si>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</si>
  <si>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</si>
  <si>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</si>
  <si>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</si>
  <si>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</si>
  <si>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</si>
  <si>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</si>
  <si>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</si>
  <si>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</si>
  <si>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</si>
  <si>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</si>
  <si>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</si>
  <si>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</si>
  <si>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</si>
  <si>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</si>
  <si>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</si>
  <si>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</si>
  <si>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</si>
  <si>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</si>
  <si>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</si>
  <si>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</si>
  <si>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</si>
  <si>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</si>
  <si>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</si>
  <si>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</si>
  <si>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</si>
  <si>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</si>
  <si>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</si>
  <si>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</si>
  <si>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</si>
  <si>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</si>
  <si>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</si>
  <si>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</si>
  <si>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</si>
  <si>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</si>
  <si>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</si>
  <si>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</si>
  <si>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</si>
  <si>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</si>
  <si>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</si>
  <si>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</si>
  <si>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</si>
  <si>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</si>
  <si>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</si>
  <si>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</si>
  <si>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</si>
  <si>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</si>
  <si>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</si>
  <si>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</si>
  <si>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</si>
  <si>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</si>
  <si>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</si>
  <si>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</si>
  <si>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</si>
  <si>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</si>
  <si>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</si>
  <si>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</si>
  <si>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</si>
  <si>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</si>
  <si>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</si>
  <si>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</si>
  <si>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</si>
  <si>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</si>
  <si>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</si>
  <si>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</si>
  <si>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</si>
  <si>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</si>
  <si>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</si>
  <si>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</si>
  <si>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</si>
  <si>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</si>
  <si>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</si>
  <si>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</si>
  <si>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</si>
  <si>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</si>
  <si>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</si>
  <si>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</si>
  <si>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</si>
  <si>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</si>
  <si>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</si>
  <si>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</si>
  <si>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</si>
  <si>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</si>
  <si>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</si>
  <si>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</si>
  <si>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</si>
  <si>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</si>
  <si>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</si>
  <si>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</si>
  <si>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</si>
  <si>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</si>
  <si>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</si>
  <si>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</si>
  <si>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</si>
  <si>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</si>
  <si>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</si>
  <si>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</si>
  <si>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</si>
  <si>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</si>
  <si>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</si>
  <si>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</si>
  <si>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</si>
  <si>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</si>
  <si>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</si>
  <si>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</si>
  <si>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</si>
  <si>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</si>
  <si>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</si>
  <si>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</si>
  <si>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</si>
  <si>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</si>
  <si>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</si>
  <si>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</si>
  <si>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</si>
  <si>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</si>
  <si>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</si>
  <si>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</si>
  <si>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</si>
  <si>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</si>
  <si>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</si>
  <si>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</si>
  <si>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</si>
  <si>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</si>
  <si>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</si>
  <si>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</si>
  <si>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</si>
  <si>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</si>
  <si>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</si>
  <si>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</si>
  <si>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</si>
  <si>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</si>
  <si>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</si>
  <si>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</si>
  <si>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</si>
  <si>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</si>
  <si>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</si>
  <si>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</si>
  <si>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</si>
  <si>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</si>
  <si>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</si>
  <si>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</si>
  <si>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</si>
  <si>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</si>
  <si>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</si>
  <si>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</si>
  <si>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</si>
  <si>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</si>
  <si>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</si>
  <si>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</si>
  <si>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</si>
  <si>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</si>
  <si>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</si>
  <si>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</si>
  <si>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</si>
  <si>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</si>
  <si>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</si>
  <si>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</si>
  <si>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</si>
  <si>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</si>
  <si>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</si>
  <si>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</si>
  <si>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</si>
  <si>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</si>
  <si>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</si>
  <si>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</si>
  <si>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</si>
  <si>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</si>
  <si>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</si>
  <si>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</si>
  <si>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</si>
  <si>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</si>
  <si>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</si>
  <si>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</si>
  <si>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</si>
  <si>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</si>
  <si>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</si>
  <si>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</si>
  <si>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</si>
  <si>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</si>
  <si>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</si>
  <si>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</si>
  <si>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</si>
  <si>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</si>
  <si>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</si>
  <si>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</si>
  <si>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</si>
  <si>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</si>
  <si>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</si>
  <si>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</si>
  <si>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</si>
  <si>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</si>
  <si>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</si>
  <si>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</si>
  <si>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</si>
  <si>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</si>
  <si>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</si>
  <si>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</si>
  <si>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</si>
  <si>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</si>
  <si>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</si>
  <si>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</si>
  <si>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</si>
  <si>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</si>
  <si>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</si>
  <si>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</si>
  <si>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</si>
  <si>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</si>
  <si>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</si>
  <si>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</si>
  <si>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</si>
  <si>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</si>
  <si>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</si>
  <si>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</si>
  <si>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</si>
  <si>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</si>
  <si>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</si>
  <si>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</si>
  <si>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</si>
  <si>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</si>
  <si>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</si>
  <si>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</si>
  <si>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</si>
  <si>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</si>
  <si>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</si>
  <si>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</si>
  <si>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</si>
  <si>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</si>
  <si>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</si>
  <si>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</si>
  <si>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</si>
  <si>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</si>
  <si>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</si>
  <si>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</si>
  <si>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</si>
  <si>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</si>
  <si>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</si>
  <si>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</si>
  <si>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</si>
  <si>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</si>
  <si>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</si>
  <si>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</si>
  <si>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</si>
  <si>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</si>
  <si>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</si>
  <si>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</si>
  <si>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</si>
  <si>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</si>
  <si>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</si>
  <si>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</si>
  <si>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</si>
  <si>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</si>
  <si>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</si>
  <si>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</si>
  <si>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</si>
  <si>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</si>
  <si>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</si>
  <si>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</si>
  <si>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</si>
  <si>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</si>
  <si>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</si>
  <si>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</si>
  <si>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</si>
  <si>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</si>
  <si>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</si>
  <si>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</si>
  <si>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</si>
  <si>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</si>
  <si>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</si>
  <si>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</si>
  <si>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</si>
  <si>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</si>
  <si>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</si>
  <si>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</si>
  <si>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</si>
  <si>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</si>
  <si>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</si>
  <si>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</si>
  <si>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</si>
  <si>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</si>
  <si>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</si>
  <si>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</si>
  <si>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</si>
  <si>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</si>
  <si>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</si>
  <si>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</si>
  <si>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</si>
  <si>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</si>
  <si>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</si>
  <si>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</si>
  <si>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</si>
  <si>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</si>
  <si>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</si>
  <si>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</si>
  <si>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</si>
  <si>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</si>
  <si>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</si>
  <si>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</si>
  <si>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</si>
  <si>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</si>
  <si>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</si>
  <si>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</si>
  <si>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</si>
  <si>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</si>
  <si>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</si>
  <si>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</si>
  <si>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</si>
  <si>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</si>
  <si>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</si>
  <si>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</si>
  <si>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</si>
  <si>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</si>
  <si>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</si>
  <si>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</si>
  <si>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</si>
  <si>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</si>
  <si>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</si>
  <si>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</si>
  <si>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</si>
  <si>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</si>
  <si>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</si>
  <si>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</si>
  <si>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</si>
  <si>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</si>
  <si>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</si>
  <si>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</si>
  <si>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</si>
  <si>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</si>
  <si>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</si>
  <si>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</si>
  <si>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</si>
  <si>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</si>
  <si>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</si>
  <si>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</si>
  <si>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</si>
  <si>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</si>
  <si>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</si>
  <si>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</si>
  <si>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</si>
  <si>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</si>
  <si>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</si>
  <si>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</si>
  <si>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</si>
  <si>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</si>
  <si>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</si>
  <si>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</si>
  <si>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</si>
  <si>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</si>
  <si>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</si>
  <si>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</si>
  <si>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</si>
  <si>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</si>
  <si>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</si>
  <si>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</si>
  <si>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</si>
  <si>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</si>
  <si>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</si>
  <si>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</si>
  <si>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</si>
  <si>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</si>
  <si>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</si>
  <si>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</si>
  <si>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</si>
  <si>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</si>
  <si>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</si>
  <si>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</si>
  <si>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</si>
  <si>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</si>
  <si>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</si>
  <si>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</si>
  <si>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</si>
  <si>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</si>
  <si>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</si>
  <si>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</si>
  <si>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</si>
  <si>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</si>
  <si>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</si>
  <si>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</si>
  <si>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</si>
  <si>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</si>
  <si>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</si>
  <si>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</si>
  <si>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</si>
  <si>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</si>
  <si>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</si>
  <si>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</si>
  <si>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</si>
  <si>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</si>
  <si>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</si>
  <si>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</si>
  <si>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</si>
  <si>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</si>
  <si>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</si>
  <si>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</si>
  <si>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</si>
  <si>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</si>
  <si>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</si>
  <si>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</si>
  <si>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</si>
  <si>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</si>
  <si>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</si>
  <si>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</si>
  <si>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</si>
  <si>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</si>
  <si>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</si>
  <si>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</si>
  <si>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</si>
  <si>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</si>
  <si>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</si>
  <si>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</si>
  <si>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</si>
  <si>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</si>
  <si>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</si>
  <si>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</si>
  <si>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</si>
  <si>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</si>
  <si>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</si>
  <si>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</si>
  <si>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</si>
  <si>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</si>
  <si>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</si>
  <si>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</si>
  <si>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</si>
  <si>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</si>
  <si>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</si>
  <si>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</si>
  <si>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</si>
  <si>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</si>
  <si>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</si>
  <si>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</si>
  <si>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</si>
  <si>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</si>
  <si>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</si>
  <si>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</si>
  <si>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</si>
  <si>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</si>
  <si>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</si>
  <si>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</si>
  <si>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</si>
  <si>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</si>
  <si>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</si>
  <si>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</si>
  <si>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</si>
  <si>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</si>
  <si>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</si>
  <si>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</si>
  <si>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</si>
  <si>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</si>
  <si>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</si>
  <si>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</si>
  <si>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</si>
  <si>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</si>
  <si>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</si>
  <si>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</si>
  <si>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</si>
  <si>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</si>
  <si>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</si>
  <si>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</si>
  <si>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</si>
  <si>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</si>
  <si>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</si>
  <si>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</si>
  <si>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</si>
  <si>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</si>
  <si>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</si>
  <si>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</si>
  <si>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</si>
  <si>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</si>
  <si>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</si>
  <si>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</si>
  <si>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</si>
  <si>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</si>
  <si>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</si>
  <si>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</si>
  <si>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</si>
  <si>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</si>
  <si>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</si>
  <si>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</si>
  <si>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</si>
  <si>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</si>
  <si>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</si>
  <si>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</si>
  <si>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</si>
  <si>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</si>
  <si>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</si>
  <si>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</si>
  <si>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</si>
  <si>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</si>
  <si>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</si>
  <si>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</si>
  <si>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</si>
  <si>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</si>
  <si>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</si>
  <si>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</si>
  <si>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</si>
  <si>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</si>
  <si>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</si>
  <si>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</si>
  <si>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</si>
  <si>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</si>
  <si>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</si>
  <si>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</si>
  <si>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</si>
  <si>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</si>
  <si>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</si>
  <si>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</si>
  <si>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</si>
  <si>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</si>
  <si>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</si>
  <si>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</si>
  <si>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</si>
  <si>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</si>
  <si>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</si>
  <si>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</si>
  <si>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</si>
  <si>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</si>
  <si>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</si>
  <si>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</si>
  <si>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</si>
  <si>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</si>
  <si>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</si>
  <si>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</si>
  <si>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</si>
  <si>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</si>
  <si>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</si>
  <si>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</si>
  <si>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</si>
  <si>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</si>
  <si>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</si>
  <si>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</si>
  <si>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</si>
  <si>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</si>
  <si>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</si>
  <si>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</si>
  <si>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</si>
  <si>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</si>
  <si>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</si>
  <si>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</si>
  <si>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</si>
  <si>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</si>
  <si>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</si>
  <si>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</si>
  <si>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</si>
  <si>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</si>
  <si>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</si>
  <si>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</si>
  <si>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</si>
  <si>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</si>
  <si>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</si>
  <si>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</si>
  <si>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</si>
  <si>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</si>
  <si>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</si>
  <si>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</si>
  <si>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</si>
  <si>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</si>
  <si>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</si>
  <si>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</si>
  <si>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</si>
  <si>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</si>
  <si>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</si>
  <si>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</si>
  <si>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</si>
  <si>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</si>
  <si>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</si>
  <si>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</si>
  <si>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</si>
  <si>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</si>
  <si>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</si>
  <si>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</si>
  <si>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</si>
  <si>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</si>
  <si>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</si>
  <si>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</si>
  <si>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</si>
  <si>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</si>
  <si>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</si>
  <si>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</si>
  <si>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</si>
  <si>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</si>
  <si>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</si>
  <si>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</si>
  <si>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</si>
  <si>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</si>
  <si>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</si>
  <si>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</si>
  <si>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</si>
  <si>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</si>
  <si>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</si>
  <si>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</si>
  <si>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</si>
  <si>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</si>
  <si>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</si>
  <si>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</si>
  <si>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</si>
  <si>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</si>
  <si>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</si>
  <si>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</si>
  <si>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</si>
  <si>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</si>
  <si>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</si>
  <si>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</si>
  <si>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</si>
  <si>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</si>
  <si>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</si>
  <si>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</si>
  <si>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</si>
  <si>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</si>
  <si>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</si>
  <si>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</si>
  <si>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</si>
  <si>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</si>
  <si>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</si>
  <si>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</si>
  <si>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</si>
  <si>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</si>
  <si>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</si>
  <si>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</si>
  <si>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</si>
  <si>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</si>
  <si>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</si>
  <si>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</si>
  <si>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</si>
  <si>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</si>
  <si>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</si>
  <si>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</si>
  <si>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</si>
  <si>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</si>
  <si>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</si>
  <si>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</si>
  <si>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</si>
  <si>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</si>
  <si>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</si>
  <si>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</si>
  <si>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</si>
  <si>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</si>
  <si>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</si>
  <si>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</si>
  <si>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</si>
  <si>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</si>
  <si>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</si>
  <si>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</si>
  <si>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</si>
  <si>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</si>
  <si>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</si>
  <si>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</si>
  <si>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</si>
  <si>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</si>
  <si>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</si>
  <si>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</si>
  <si>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</si>
  <si>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</si>
  <si>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</si>
  <si>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</si>
  <si>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</si>
  <si>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</si>
  <si>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</si>
  <si>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</si>
  <si>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</si>
  <si>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</si>
  <si>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</si>
  <si>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</si>
  <si>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</si>
  <si>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</si>
  <si>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</si>
  <si>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</si>
  <si>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</si>
  <si>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</si>
  <si>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</si>
  <si>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</si>
  <si>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</si>
  <si>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</si>
  <si>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</si>
  <si>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</si>
  <si>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</si>
  <si>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</si>
  <si>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</si>
  <si>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</si>
  <si>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</si>
  <si>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</si>
  <si>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</si>
  <si>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</si>
  <si>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</si>
  <si>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</si>
  <si>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</si>
  <si>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</si>
  <si>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</si>
  <si>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</si>
  <si>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</si>
  <si>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</si>
  <si>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</si>
  <si>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</si>
  <si>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</si>
  <si>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</si>
  <si>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</si>
  <si>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</si>
  <si>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</si>
  <si>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</si>
  <si>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</si>
  <si>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</si>
  <si>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</si>
  <si>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</si>
  <si>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</si>
  <si>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</si>
  <si>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</si>
  <si>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</si>
  <si>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</si>
  <si>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</si>
  <si>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</si>
  <si>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</si>
  <si>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</si>
  <si>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</si>
  <si>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</si>
  <si>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</si>
  <si>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</si>
  <si>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</si>
  <si>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</si>
  <si>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</si>
  <si>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</si>
  <si>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</si>
  <si>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</si>
  <si>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</si>
  <si>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</si>
  <si>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</si>
  <si>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</si>
  <si>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</si>
  <si>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</si>
  <si>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</si>
  <si>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</si>
  <si>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</si>
  <si>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</si>
  <si>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</si>
  <si>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</si>
  <si>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</si>
  <si>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</si>
  <si>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</si>
  <si>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</si>
  <si>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</si>
  <si>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</si>
  <si>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</si>
  <si>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</si>
  <si>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</si>
  <si>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</si>
  <si>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</si>
  <si>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</si>
  <si>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</si>
  <si>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</si>
  <si>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</si>
  <si>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</si>
  <si>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</si>
  <si>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</si>
  <si>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</si>
  <si>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</si>
  <si>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</si>
  <si>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</si>
  <si>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</si>
  <si>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</si>
  <si>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</si>
  <si>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</si>
  <si>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</si>
  <si>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</si>
  <si>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</si>
  <si>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</si>
  <si>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</si>
  <si>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</si>
  <si>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</si>
  <si>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</si>
  <si>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</si>
  <si>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</si>
  <si>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</si>
  <si>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</si>
  <si>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</si>
  <si>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</si>
  <si>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</si>
  <si>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</si>
  <si>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</si>
  <si>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</si>
  <si>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</si>
  <si>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</si>
  <si>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</si>
  <si>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</si>
  <si>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</si>
  <si>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</si>
  <si>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</si>
  <si>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</si>
  <si>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</si>
  <si>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</si>
  <si>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</si>
  <si>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</si>
  <si>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</si>
  <si>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</si>
  <si>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</si>
  <si>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</si>
  <si>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</si>
  <si>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</si>
  <si>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</si>
  <si>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</si>
  <si>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</si>
  <si>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</si>
  <si>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</si>
  <si>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</si>
  <si>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</si>
  <si>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</si>
  <si>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</si>
  <si>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</si>
  <si>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</si>
  <si>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</si>
  <si>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</si>
  <si>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</si>
  <si>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</si>
  <si>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</si>
  <si>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</si>
  <si>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</si>
  <si>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</si>
  <si>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</si>
  <si>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</si>
  <si>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</si>
  <si>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</si>
  <si>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</si>
  <si>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</si>
  <si>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</si>
  <si>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</si>
  <si>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</si>
  <si>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</si>
  <si>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</si>
  <si>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</si>
  <si>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</si>
  <si>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</si>
  <si>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</si>
  <si>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</si>
  <si>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</si>
  <si>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</si>
  <si>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</si>
  <si>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</si>
  <si>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</si>
  <si>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</si>
  <si>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</si>
  <si>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</si>
  <si>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</si>
  <si>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</si>
  <si>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</si>
  <si>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</si>
  <si>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</si>
  <si>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</si>
  <si>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</si>
  <si>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</si>
  <si>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</si>
  <si>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</si>
  <si>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</si>
  <si>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</si>
  <si>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</si>
  <si>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</si>
  <si>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</si>
  <si>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</si>
  <si>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</si>
  <si>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</si>
  <si>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</si>
  <si>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</si>
  <si>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</si>
  <si>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</si>
  <si>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</si>
  <si>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</si>
  <si>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</si>
  <si>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</si>
  <si>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</si>
  <si>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</si>
  <si>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</si>
  <si>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</si>
  <si>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</si>
  <si>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</si>
  <si>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</si>
  <si>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</si>
  <si>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</si>
  <si>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</si>
  <si>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</si>
  <si>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</si>
  <si>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</si>
  <si>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</si>
  <si>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</si>
  <si>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</si>
  <si>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</si>
  <si>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</si>
  <si>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</si>
  <si>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</si>
  <si>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</si>
  <si>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</si>
  <si>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</si>
  <si>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</si>
  <si>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</si>
  <si>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</si>
  <si>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</si>
  <si>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</si>
  <si>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</si>
  <si>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</si>
  <si>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</si>
  <si>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</si>
  <si>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</si>
  <si>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</si>
  <si>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</si>
  <si>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</si>
  <si>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</si>
  <si>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</si>
  <si>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</si>
  <si>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</si>
  <si>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</si>
  <si>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</si>
  <si>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</si>
  <si>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</si>
  <si>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</si>
  <si>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</si>
  <si>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</si>
  <si>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</si>
  <si>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</si>
  <si>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</si>
  <si>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</si>
  <si>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</si>
  <si>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</si>
  <si>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</si>
  <si>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</si>
  <si>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</si>
  <si>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</si>
  <si>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</si>
  <si>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</si>
  <si>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</si>
  <si>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</si>
  <si>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</si>
  <si>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</si>
  <si>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</si>
  <si>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</si>
  <si>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</si>
  <si>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</si>
  <si>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</si>
  <si>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</si>
  <si>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</si>
  <si>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</si>
  <si>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</si>
  <si>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</si>
  <si>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</si>
  <si>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</si>
  <si>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</si>
  <si>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</si>
  <si>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</si>
  <si>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</si>
  <si>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</si>
  <si>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</si>
  <si>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</si>
  <si>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</si>
  <si>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</si>
  <si>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</si>
  <si>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</si>
  <si>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</si>
  <si>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</si>
  <si>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</si>
  <si>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</si>
  <si>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</si>
  <si>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</si>
  <si>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</si>
  <si>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</si>
  <si>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</si>
  <si>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</si>
  <si>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</si>
  <si>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</si>
  <si>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</si>
  <si>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</si>
  <si>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</si>
  <si>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</si>
  <si>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</si>
  <si>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</si>
  <si>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</si>
  <si>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</si>
  <si>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</si>
  <si>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</si>
  <si>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</si>
  <si>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</si>
  <si>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</si>
  <si>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</si>
  <si>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</si>
  <si>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</si>
  <si>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</si>
  <si>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</si>
  <si>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</si>
  <si>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</si>
  <si>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</si>
  <si>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</si>
  <si>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</si>
  <si>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</si>
  <si>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</si>
  <si>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</si>
  <si>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</si>
  <si>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</si>
  <si>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</si>
  <si>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</si>
  <si>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</si>
  <si>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</si>
  <si>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</si>
  <si>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</si>
  <si>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</si>
  <si>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</si>
  <si>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</si>
  <si>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</si>
  <si>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</si>
  <si>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</si>
  <si>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</si>
  <si>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</si>
  <si>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</si>
  <si>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</si>
  <si>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</si>
  <si>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</si>
  <si>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</si>
  <si>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</si>
  <si>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</si>
  <si>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</si>
  <si>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</si>
  <si>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</si>
  <si>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</si>
  <si>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</si>
  <si>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</si>
  <si>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</si>
  <si>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</si>
  <si>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</si>
  <si>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</si>
  <si>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</si>
  <si>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</si>
  <si>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</si>
  <si>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</si>
  <si>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</si>
  <si>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</si>
  <si>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</si>
  <si>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</si>
  <si>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</si>
  <si>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</si>
  <si>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</si>
  <si>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</si>
  <si>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</si>
  <si>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</si>
  <si>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</si>
  <si>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</si>
  <si>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</si>
  <si>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</si>
  <si>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</si>
  <si>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Não será lançada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</si>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</sst>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Paga</v>
          </cell>
        </row>
        <row r="27">
          <cell r="D27">
            <v>4500820326</v>
          </cell>
          <cell r="R27" t="str">
            <v>Paga</v>
          </cell>
        </row>
        <row r="28">
          <cell r="D28">
            <v>4500820323</v>
          </cell>
          <cell r="R28" t="str">
            <v>Paga</v>
          </cell>
        </row>
        <row r="29">
          <cell r="D29">
            <v>4500820302</v>
          </cell>
          <cell r="R29" t="str">
            <v>Paga</v>
          </cell>
        </row>
        <row r="30">
          <cell r="D30">
            <v>4500820267</v>
          </cell>
          <cell r="R30" t="str">
            <v>Paga</v>
          </cell>
        </row>
        <row r="31">
          <cell r="D31">
            <v>4500820296</v>
          </cell>
          <cell r="R31" t="str">
            <v>Paga</v>
          </cell>
        </row>
        <row r="32">
          <cell r="D32">
            <v>4500819170</v>
          </cell>
          <cell r="R32" t="str">
            <v>Paga</v>
          </cell>
        </row>
        <row r="33">
          <cell r="D33">
            <v>4500820393</v>
          </cell>
          <cell r="R33" t="str">
            <v>Paga</v>
          </cell>
        </row>
        <row r="34">
          <cell r="D34">
            <v>4500819706</v>
          </cell>
          <cell r="R34" t="str">
            <v>Paga</v>
          </cell>
        </row>
        <row r="35">
          <cell r="D35">
            <v>4500819709</v>
          </cell>
          <cell r="R35" t="str">
            <v>Paga</v>
          </cell>
        </row>
        <row r="36">
          <cell r="D36">
            <v>4500820322</v>
          </cell>
          <cell r="R36" t="str">
            <v>Paga</v>
          </cell>
        </row>
        <row r="37">
          <cell r="D37">
            <v>4500820305</v>
          </cell>
          <cell r="R37" t="str">
            <v>Paga</v>
          </cell>
        </row>
        <row r="38">
          <cell r="D38">
            <v>4500820634</v>
          </cell>
          <cell r="R38" t="str">
            <v>Paga</v>
          </cell>
        </row>
        <row r="39">
          <cell r="D39">
            <v>4500820676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4500827181</v>
          </cell>
          <cell r="R51" t="str">
            <v>Paga</v>
          </cell>
        </row>
        <row r="52">
          <cell r="D52">
            <v>4500839658</v>
          </cell>
          <cell r="R52" t="str">
            <v>Paga</v>
          </cell>
        </row>
        <row r="53">
          <cell r="D53">
            <v>4500839672</v>
          </cell>
          <cell r="R53" t="str">
            <v>Paga</v>
          </cell>
        </row>
        <row r="54">
          <cell r="D54">
            <v>4500839670</v>
          </cell>
          <cell r="R54" t="str">
            <v>Paga</v>
          </cell>
        </row>
        <row r="55">
          <cell r="D55">
            <v>4500839642</v>
          </cell>
          <cell r="R55" t="str">
            <v>Paga</v>
          </cell>
        </row>
        <row r="56">
          <cell r="D56">
            <v>4500839656</v>
          </cell>
          <cell r="R56" t="str">
            <v>Paga</v>
          </cell>
        </row>
        <row r="57">
          <cell r="D57">
            <v>4500839660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4500839666</v>
          </cell>
          <cell r="R71" t="str">
            <v>Paga</v>
          </cell>
        </row>
        <row r="72">
          <cell r="D72">
            <v>4500839645</v>
          </cell>
          <cell r="R72" t="str">
            <v>Paga</v>
          </cell>
        </row>
        <row r="73">
          <cell r="D73">
            <v>4500849122</v>
          </cell>
          <cell r="R73" t="str">
            <v>Paga</v>
          </cell>
        </row>
        <row r="74">
          <cell r="D74">
            <v>4500849132</v>
          </cell>
          <cell r="R74" t="str">
            <v>Paga</v>
          </cell>
        </row>
        <row r="75">
          <cell r="D75">
            <v>4500849136</v>
          </cell>
          <cell r="R75" t="str">
            <v>Paga</v>
          </cell>
        </row>
        <row r="76">
          <cell r="D76">
            <v>4500849137</v>
          </cell>
          <cell r="R76" t="str">
            <v>Paga</v>
          </cell>
        </row>
        <row r="77">
          <cell r="D77">
            <v>4500849191</v>
          </cell>
          <cell r="R77" t="str">
            <v>Paga</v>
          </cell>
        </row>
        <row r="78">
          <cell r="D78">
            <v>4500849363</v>
          </cell>
          <cell r="R78" t="str">
            <v>Paga</v>
          </cell>
        </row>
        <row r="79">
          <cell r="D79">
            <v>4500849525</v>
          </cell>
          <cell r="R79" t="str">
            <v>Paga</v>
          </cell>
        </row>
        <row r="80">
          <cell r="D80">
            <v>4500850517</v>
          </cell>
          <cell r="R80" t="str">
            <v>Paga</v>
          </cell>
        </row>
        <row r="81">
          <cell r="D81">
            <v>4500850553</v>
          </cell>
          <cell r="R81" t="str">
            <v>Paga</v>
          </cell>
        </row>
        <row r="82">
          <cell r="D82">
            <v>4500850669</v>
          </cell>
          <cell r="R82" t="str">
            <v>Paga</v>
          </cell>
        </row>
        <row r="83">
          <cell r="D83">
            <v>4500850633</v>
          </cell>
          <cell r="R83" t="str">
            <v>Paga</v>
          </cell>
        </row>
        <row r="84">
          <cell r="D84">
            <v>4500850670</v>
          </cell>
          <cell r="R84" t="str">
            <v>Paga</v>
          </cell>
        </row>
        <row r="85">
          <cell r="D85">
            <v>4500839684</v>
          </cell>
          <cell r="R85" t="str">
            <v>Paga</v>
          </cell>
        </row>
        <row r="86">
          <cell r="D86">
            <v>4500856210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4500839620</v>
          </cell>
          <cell r="R93" t="str">
            <v>Paga</v>
          </cell>
        </row>
        <row r="94">
          <cell r="D94">
            <v>4500874437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4500874545</v>
          </cell>
          <cell r="R101" t="str">
            <v>Paga</v>
          </cell>
        </row>
        <row r="102">
          <cell r="D102">
            <v>4500871176</v>
          </cell>
          <cell r="R102" t="str">
            <v>Paga</v>
          </cell>
        </row>
        <row r="103">
          <cell r="D103">
            <v>4500874438</v>
          </cell>
          <cell r="R103" t="str">
            <v>Paga</v>
          </cell>
        </row>
        <row r="104">
          <cell r="D104">
            <v>4500874458</v>
          </cell>
          <cell r="R104" t="str">
            <v>Paga</v>
          </cell>
        </row>
        <row r="105">
          <cell r="D105">
            <v>4500882561</v>
          </cell>
          <cell r="R105" t="str">
            <v>Paga</v>
          </cell>
        </row>
        <row r="106">
          <cell r="D106">
            <v>4500882552</v>
          </cell>
          <cell r="R106" t="str">
            <v>Paga</v>
          </cell>
        </row>
        <row r="107">
          <cell r="D107">
            <v>4500882783</v>
          </cell>
          <cell r="R107" t="str">
            <v>Paga</v>
          </cell>
        </row>
        <row r="108">
          <cell r="D108">
            <v>4500882802</v>
          </cell>
          <cell r="R108" t="str">
            <v>Paga</v>
          </cell>
        </row>
        <row r="109">
          <cell r="D109">
            <v>4500882559</v>
          </cell>
          <cell r="R109" t="str">
            <v>Paga</v>
          </cell>
        </row>
        <row r="110">
          <cell r="D110">
            <v>4500881815</v>
          </cell>
          <cell r="R110" t="str">
            <v>Paga</v>
          </cell>
        </row>
        <row r="111">
          <cell r="D111">
            <v>4500874561</v>
          </cell>
          <cell r="R111" t="str">
            <v>Paga</v>
          </cell>
        </row>
        <row r="112">
          <cell r="D112">
            <v>4500881842</v>
          </cell>
          <cell r="R112" t="str">
            <v>Paga</v>
          </cell>
        </row>
        <row r="113">
          <cell r="D113">
            <v>4500881950</v>
          </cell>
          <cell r="R113" t="str">
            <v>Paga</v>
          </cell>
        </row>
        <row r="114">
          <cell r="D114">
            <v>4500882668</v>
          </cell>
          <cell r="R114" t="str">
            <v>Paga</v>
          </cell>
        </row>
        <row r="115">
          <cell r="D115">
            <v>4500874496</v>
          </cell>
          <cell r="R115" t="str">
            <v>Paga</v>
          </cell>
        </row>
        <row r="116">
          <cell r="D116">
            <v>4500874519</v>
          </cell>
          <cell r="R116" t="str">
            <v>Paga</v>
          </cell>
        </row>
        <row r="117">
          <cell r="D117">
            <v>450088133</v>
          </cell>
          <cell r="R117" t="str">
            <v>Paga</v>
          </cell>
        </row>
        <row r="118">
          <cell r="D118">
            <v>4500882806</v>
          </cell>
          <cell r="R118" t="str">
            <v>Paga</v>
          </cell>
        </row>
        <row r="119">
          <cell r="D119">
            <v>4500882781</v>
          </cell>
          <cell r="R119" t="str">
            <v>Paga</v>
          </cell>
        </row>
        <row r="120">
          <cell r="D120">
            <v>4500882803</v>
          </cell>
          <cell r="R120" t="str">
            <v>Paga</v>
          </cell>
        </row>
        <row r="121">
          <cell r="D121">
            <v>4500881914</v>
          </cell>
          <cell r="R121" t="str">
            <v>Paga</v>
          </cell>
        </row>
        <row r="122">
          <cell r="D122">
            <v>4500874553</v>
          </cell>
          <cell r="R122" t="str">
            <v>Paga</v>
          </cell>
        </row>
        <row r="123">
          <cell r="D123">
            <v>4500874441</v>
          </cell>
          <cell r="R123" t="str">
            <v>Paga</v>
          </cell>
        </row>
        <row r="124">
          <cell r="D124">
            <v>4500874436</v>
          </cell>
          <cell r="R124" t="str">
            <v>Paga</v>
          </cell>
        </row>
        <row r="125">
          <cell r="D125">
            <v>4500882685</v>
          </cell>
          <cell r="R125" t="str">
            <v>Paga</v>
          </cell>
        </row>
        <row r="126">
          <cell r="D126">
            <v>4500874433</v>
          </cell>
          <cell r="R126" t="str">
            <v>Paga</v>
          </cell>
        </row>
        <row r="127">
          <cell r="D127">
            <v>4500882369</v>
          </cell>
          <cell r="R127" t="str">
            <v>Paga</v>
          </cell>
        </row>
        <row r="128">
          <cell r="D128">
            <v>4500881924</v>
          </cell>
          <cell r="R128" t="str">
            <v>Paga</v>
          </cell>
        </row>
        <row r="129">
          <cell r="D129">
            <v>4500882066</v>
          </cell>
          <cell r="R129" t="str">
            <v>Paga</v>
          </cell>
        </row>
        <row r="130">
          <cell r="D130">
            <v>4500882371</v>
          </cell>
          <cell r="R130" t="str">
            <v>Paga</v>
          </cell>
        </row>
        <row r="131">
          <cell r="D131">
            <v>4500882386</v>
          </cell>
          <cell r="R131" t="str">
            <v>Paga</v>
          </cell>
        </row>
        <row r="132">
          <cell r="D132">
            <v>4500882427</v>
          </cell>
          <cell r="R132" t="str">
            <v>Paga</v>
          </cell>
        </row>
        <row r="133">
          <cell r="D133">
            <v>4500882428</v>
          </cell>
          <cell r="R133" t="str">
            <v>Paga</v>
          </cell>
        </row>
        <row r="134">
          <cell r="D134">
            <v>4500882776</v>
          </cell>
          <cell r="R134" t="str">
            <v>Paga</v>
          </cell>
        </row>
        <row r="135">
          <cell r="D135">
            <v>4500882826</v>
          </cell>
          <cell r="R135" t="str">
            <v>Paga</v>
          </cell>
        </row>
        <row r="136">
          <cell r="D136">
            <v>4500883195</v>
          </cell>
          <cell r="R136" t="str">
            <v>Paga</v>
          </cell>
        </row>
        <row r="137">
          <cell r="D137">
            <v>4500882116</v>
          </cell>
          <cell r="R137" t="str">
            <v>Paga</v>
          </cell>
        </row>
        <row r="138">
          <cell r="D138">
            <v>4500874409</v>
          </cell>
          <cell r="R138" t="str">
            <v>Paga</v>
          </cell>
        </row>
        <row r="139">
          <cell r="D139">
            <v>4500874405</v>
          </cell>
          <cell r="R139" t="str">
            <v>Paga</v>
          </cell>
        </row>
        <row r="140">
          <cell r="D140">
            <v>4500883140</v>
          </cell>
          <cell r="R140" t="str">
            <v>Paga</v>
          </cell>
        </row>
        <row r="141">
          <cell r="D141">
            <v>4500883182</v>
          </cell>
          <cell r="R141" t="str">
            <v>Paga</v>
          </cell>
        </row>
        <row r="142">
          <cell r="D142">
            <v>4500874463</v>
          </cell>
          <cell r="R142" t="str">
            <v>Paga</v>
          </cell>
        </row>
        <row r="143">
          <cell r="D143">
            <v>4500874443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4500917588</v>
          </cell>
          <cell r="R145" t="str">
            <v>Paga</v>
          </cell>
        </row>
        <row r="146">
          <cell r="D146">
            <v>4500917386</v>
          </cell>
          <cell r="R146" t="str">
            <v>Paga</v>
          </cell>
        </row>
        <row r="147">
          <cell r="D147">
            <v>4500917250</v>
          </cell>
          <cell r="R147" t="str">
            <v>Paga</v>
          </cell>
        </row>
        <row r="148">
          <cell r="D148">
            <v>4500917188</v>
          </cell>
          <cell r="R148" t="str">
            <v>Paga</v>
          </cell>
        </row>
        <row r="149">
          <cell r="D149">
            <v>4500916702</v>
          </cell>
          <cell r="R149" t="str">
            <v>Paga</v>
          </cell>
        </row>
        <row r="150">
          <cell r="D150">
            <v>4500916060</v>
          </cell>
          <cell r="R150" t="str">
            <v>Paga</v>
          </cell>
        </row>
        <row r="151">
          <cell r="D151">
            <v>4500916153</v>
          </cell>
          <cell r="R151" t="str">
            <v>Paga</v>
          </cell>
        </row>
        <row r="152">
          <cell r="D152">
            <v>4500917346</v>
          </cell>
          <cell r="R152" t="str">
            <v>Paga</v>
          </cell>
        </row>
        <row r="153">
          <cell r="D153">
            <v>4500917189</v>
          </cell>
          <cell r="R153" t="str">
            <v>Paga</v>
          </cell>
        </row>
        <row r="154">
          <cell r="D154">
            <v>4500917226</v>
          </cell>
          <cell r="R154" t="str">
            <v>Paga</v>
          </cell>
        </row>
        <row r="155">
          <cell r="D155">
            <v>4500917193</v>
          </cell>
          <cell r="R155" t="str">
            <v>Paga</v>
          </cell>
        </row>
        <row r="156">
          <cell r="D156">
            <v>4500917176</v>
          </cell>
          <cell r="R156" t="str">
            <v>Paga</v>
          </cell>
        </row>
        <row r="157">
          <cell r="D157">
            <v>4500917164</v>
          </cell>
          <cell r="R157" t="str">
            <v>Paga</v>
          </cell>
        </row>
        <row r="158">
          <cell r="D158">
            <v>4500917098</v>
          </cell>
          <cell r="R158" t="str">
            <v>Paga</v>
          </cell>
        </row>
        <row r="159">
          <cell r="D159">
            <v>4500917104</v>
          </cell>
          <cell r="R159" t="str">
            <v>Paga</v>
          </cell>
        </row>
        <row r="160">
          <cell r="D160">
            <v>4500917100</v>
          </cell>
          <cell r="R160" t="str">
            <v>Paga</v>
          </cell>
        </row>
        <row r="161">
          <cell r="D161">
            <v>4500917571</v>
          </cell>
          <cell r="R161" t="str">
            <v>Paga</v>
          </cell>
        </row>
        <row r="162">
          <cell r="D162">
            <v>4500916135</v>
          </cell>
          <cell r="R162" t="str">
            <v>Paga</v>
          </cell>
        </row>
        <row r="163">
          <cell r="D163">
            <v>4500916164</v>
          </cell>
          <cell r="R163" t="str">
            <v>Paga</v>
          </cell>
        </row>
        <row r="164">
          <cell r="D164">
            <v>4500916384</v>
          </cell>
          <cell r="R164" t="str">
            <v>Paga</v>
          </cell>
        </row>
        <row r="165">
          <cell r="D165">
            <v>4500916390</v>
          </cell>
          <cell r="R165" t="str">
            <v>Paga</v>
          </cell>
        </row>
        <row r="166">
          <cell r="D166">
            <v>4500916391</v>
          </cell>
          <cell r="R166" t="str">
            <v>Paga</v>
          </cell>
        </row>
        <row r="167">
          <cell r="D167">
            <v>4500916574</v>
          </cell>
          <cell r="R167" t="str">
            <v>Paga</v>
          </cell>
        </row>
        <row r="168">
          <cell r="D168">
            <v>4500916576</v>
          </cell>
          <cell r="R168" t="str">
            <v>Paga</v>
          </cell>
        </row>
        <row r="169">
          <cell r="D169" t="str">
            <v>4500917083</v>
          </cell>
          <cell r="R169" t="str">
            <v>Paga</v>
          </cell>
        </row>
        <row r="170">
          <cell r="D170">
            <v>4500917088</v>
          </cell>
          <cell r="R170" t="str">
            <v>Paga</v>
          </cell>
        </row>
        <row r="171">
          <cell r="D171">
            <v>4500917119</v>
          </cell>
          <cell r="R171" t="str">
            <v>Paga</v>
          </cell>
        </row>
        <row r="172">
          <cell r="D172">
            <v>4500917515</v>
          </cell>
          <cell r="R172" t="str">
            <v>Paga</v>
          </cell>
        </row>
        <row r="173">
          <cell r="D173">
            <v>4500917068</v>
          </cell>
          <cell r="R173" t="str">
            <v>Paga</v>
          </cell>
        </row>
        <row r="174">
          <cell r="D174">
            <v>4500916618</v>
          </cell>
          <cell r="R174" t="str">
            <v>Paga</v>
          </cell>
        </row>
        <row r="175">
          <cell r="D175">
            <v>4500917589</v>
          </cell>
          <cell r="R175" t="str">
            <v>Paga</v>
          </cell>
        </row>
        <row r="176">
          <cell r="D176">
            <v>4500882687</v>
          </cell>
          <cell r="R176" t="str">
            <v>Paga</v>
          </cell>
        </row>
        <row r="177">
          <cell r="D177">
            <v>4500916392</v>
          </cell>
          <cell r="R177" t="str">
            <v>Paga</v>
          </cell>
        </row>
        <row r="178">
          <cell r="D178">
            <v>4500917181</v>
          </cell>
          <cell r="R178" t="str">
            <v>Paga</v>
          </cell>
        </row>
        <row r="179">
          <cell r="D179">
            <v>4500915994</v>
          </cell>
          <cell r="R179" t="str">
            <v>Paga</v>
          </cell>
        </row>
        <row r="180">
          <cell r="D180">
            <v>4500916720</v>
          </cell>
          <cell r="R180" t="str">
            <v>Paga</v>
          </cell>
        </row>
        <row r="181">
          <cell r="D181">
            <v>4500917582</v>
          </cell>
          <cell r="R181" t="str">
            <v>Paga</v>
          </cell>
        </row>
        <row r="182">
          <cell r="D182">
            <v>4500926403</v>
          </cell>
          <cell r="R182" t="str">
            <v>Paga</v>
          </cell>
        </row>
        <row r="183">
          <cell r="D183">
            <v>4500925661</v>
          </cell>
          <cell r="R183" t="str">
            <v>Paga</v>
          </cell>
        </row>
        <row r="184">
          <cell r="D184">
            <v>4500915922</v>
          </cell>
          <cell r="R184" t="str">
            <v>Paga</v>
          </cell>
        </row>
        <row r="185">
          <cell r="D185">
            <v>4500917103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4500946632</v>
          </cell>
          <cell r="R188" t="str">
            <v>Paga</v>
          </cell>
        </row>
        <row r="189">
          <cell r="D189">
            <v>4500946671</v>
          </cell>
          <cell r="R189" t="str">
            <v>Paga</v>
          </cell>
        </row>
        <row r="190">
          <cell r="D190">
            <v>4500946838</v>
          </cell>
          <cell r="R190" t="str">
            <v>Paga</v>
          </cell>
        </row>
        <row r="191">
          <cell r="D191">
            <v>4500946907</v>
          </cell>
          <cell r="R191" t="str">
            <v>Paga</v>
          </cell>
        </row>
        <row r="192">
          <cell r="D192">
            <v>4500946929</v>
          </cell>
          <cell r="R192" t="str">
            <v>Paga</v>
          </cell>
        </row>
        <row r="193">
          <cell r="D193">
            <v>4500946751</v>
          </cell>
          <cell r="R193" t="str">
            <v>Paga</v>
          </cell>
        </row>
        <row r="194">
          <cell r="D194">
            <v>4500946596</v>
          </cell>
          <cell r="R194" t="str">
            <v>Paga</v>
          </cell>
        </row>
        <row r="195">
          <cell r="D195">
            <v>4500946959</v>
          </cell>
          <cell r="R195" t="str">
            <v>Paga</v>
          </cell>
        </row>
        <row r="196">
          <cell r="D196">
            <v>4500946159</v>
          </cell>
          <cell r="R196" t="str">
            <v>Paga</v>
          </cell>
        </row>
        <row r="197">
          <cell r="D197">
            <v>4500946546</v>
          </cell>
          <cell r="R197" t="str">
            <v>Paga</v>
          </cell>
        </row>
        <row r="198">
          <cell r="D198">
            <v>4500946739</v>
          </cell>
          <cell r="R198" t="str">
            <v>Paga</v>
          </cell>
        </row>
        <row r="199">
          <cell r="D199">
            <v>4500946666</v>
          </cell>
          <cell r="R199" t="str">
            <v>Paga</v>
          </cell>
        </row>
        <row r="200">
          <cell r="D200">
            <v>4500946889</v>
          </cell>
          <cell r="R200" t="str">
            <v>Paga</v>
          </cell>
        </row>
        <row r="201">
          <cell r="D201">
            <v>4500946722</v>
          </cell>
          <cell r="R201" t="str">
            <v>Paga</v>
          </cell>
        </row>
        <row r="202">
          <cell r="D202">
            <v>4500946692</v>
          </cell>
          <cell r="R202" t="str">
            <v>Paga</v>
          </cell>
        </row>
        <row r="203">
          <cell r="D203">
            <v>4500946716</v>
          </cell>
          <cell r="R203" t="str">
            <v>Paga</v>
          </cell>
        </row>
        <row r="204">
          <cell r="D204">
            <v>4500916716</v>
          </cell>
          <cell r="R204" t="str">
            <v>Paga</v>
          </cell>
        </row>
        <row r="205">
          <cell r="D205">
            <v>4500946825</v>
          </cell>
          <cell r="R205" t="str">
            <v>Paga</v>
          </cell>
        </row>
        <row r="206">
          <cell r="D206">
            <v>4500946731</v>
          </cell>
          <cell r="R206" t="str">
            <v>Paga</v>
          </cell>
        </row>
        <row r="207">
          <cell r="D207">
            <v>4500946509</v>
          </cell>
          <cell r="R207" t="str">
            <v>Paga</v>
          </cell>
        </row>
        <row r="208">
          <cell r="D208">
            <v>4500946318</v>
          </cell>
          <cell r="R208" t="str">
            <v>Paga</v>
          </cell>
        </row>
        <row r="209">
          <cell r="D209">
            <v>4500946322</v>
          </cell>
          <cell r="R209" t="str">
            <v>Paga</v>
          </cell>
        </row>
        <row r="210">
          <cell r="D210">
            <v>4500946323</v>
          </cell>
          <cell r="R210" t="str">
            <v>Paga</v>
          </cell>
        </row>
        <row r="211">
          <cell r="D211">
            <v>4500946333</v>
          </cell>
          <cell r="R211" t="str">
            <v>Paga</v>
          </cell>
        </row>
        <row r="212">
          <cell r="D212">
            <v>4500946341</v>
          </cell>
          <cell r="R212" t="str">
            <v>Paga</v>
          </cell>
        </row>
        <row r="213">
          <cell r="D213">
            <v>4500946710</v>
          </cell>
          <cell r="R213" t="str">
            <v>Paga</v>
          </cell>
        </row>
        <row r="214">
          <cell r="D214">
            <v>4500946754</v>
          </cell>
          <cell r="R214" t="str">
            <v>Paga</v>
          </cell>
        </row>
        <row r="215">
          <cell r="D215">
            <v>4500946511</v>
          </cell>
          <cell r="R215" t="str">
            <v>Paga</v>
          </cell>
        </row>
        <row r="216">
          <cell r="D216">
            <v>4500946528</v>
          </cell>
          <cell r="R216" t="str">
            <v>Paga</v>
          </cell>
        </row>
        <row r="217">
          <cell r="D217">
            <v>4500946817</v>
          </cell>
          <cell r="R217" t="str">
            <v>Paga</v>
          </cell>
        </row>
        <row r="218">
          <cell r="D218">
            <v>4500946880</v>
          </cell>
          <cell r="R218" t="str">
            <v>Paga</v>
          </cell>
        </row>
        <row r="219">
          <cell r="D219">
            <v>4500946796</v>
          </cell>
          <cell r="R219" t="str">
            <v>Paga</v>
          </cell>
        </row>
        <row r="220">
          <cell r="D220">
            <v>4500946729</v>
          </cell>
          <cell r="R220" t="str">
            <v>Paga</v>
          </cell>
        </row>
        <row r="221">
          <cell r="D221">
            <v>4500946063</v>
          </cell>
          <cell r="R221" t="str">
            <v>Paga</v>
          </cell>
        </row>
        <row r="222">
          <cell r="D222">
            <v>4500946064</v>
          </cell>
          <cell r="R222" t="str">
            <v>Paga</v>
          </cell>
        </row>
        <row r="223">
          <cell r="D223">
            <v>4500946069</v>
          </cell>
          <cell r="R223" t="str">
            <v>Paga</v>
          </cell>
        </row>
        <row r="224">
          <cell r="D224">
            <v>4500946914</v>
          </cell>
          <cell r="R224" t="str">
            <v>Paga</v>
          </cell>
        </row>
        <row r="225">
          <cell r="D225">
            <v>4500946320</v>
          </cell>
          <cell r="R225" t="str">
            <v>Paga</v>
          </cell>
        </row>
        <row r="226">
          <cell r="D226">
            <v>4500947232</v>
          </cell>
          <cell r="R226" t="str">
            <v>Paga</v>
          </cell>
        </row>
        <row r="227">
          <cell r="D227">
            <v>4500946319</v>
          </cell>
          <cell r="R227" t="str">
            <v>Paga</v>
          </cell>
        </row>
        <row r="228">
          <cell r="D228">
            <v>4500946324</v>
          </cell>
          <cell r="R228" t="str">
            <v>Paga</v>
          </cell>
        </row>
        <row r="229">
          <cell r="D229">
            <v>4500946756</v>
          </cell>
          <cell r="R229" t="str">
            <v>Paga</v>
          </cell>
        </row>
        <row r="230">
          <cell r="D230">
            <v>4500955427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Paga</v>
          </cell>
        </row>
        <row r="234">
          <cell r="D234">
            <v>4501001975</v>
          </cell>
          <cell r="R234" t="str">
            <v>Paga</v>
          </cell>
        </row>
        <row r="235">
          <cell r="D235">
            <v>4500999744</v>
          </cell>
          <cell r="R235" t="str">
            <v>Paga</v>
          </cell>
        </row>
        <row r="236">
          <cell r="D236">
            <v>4500999736</v>
          </cell>
          <cell r="R236" t="str">
            <v>Paga</v>
          </cell>
        </row>
        <row r="237">
          <cell r="D237">
            <v>4500999850</v>
          </cell>
          <cell r="R237" t="str">
            <v>Paga</v>
          </cell>
        </row>
        <row r="238">
          <cell r="D238">
            <v>4500999944</v>
          </cell>
          <cell r="R238" t="str">
            <v>Paga</v>
          </cell>
        </row>
        <row r="239">
          <cell r="D239">
            <v>4501002195</v>
          </cell>
          <cell r="R239" t="str">
            <v>Paga</v>
          </cell>
        </row>
        <row r="240">
          <cell r="D240">
            <v>4501001088</v>
          </cell>
          <cell r="R240" t="str">
            <v>Paga</v>
          </cell>
        </row>
        <row r="241">
          <cell r="D241">
            <v>4501001886</v>
          </cell>
          <cell r="R241" t="str">
            <v>Paga</v>
          </cell>
        </row>
        <row r="242">
          <cell r="D242">
            <v>4501000514</v>
          </cell>
          <cell r="R242" t="str">
            <v>Paga</v>
          </cell>
        </row>
        <row r="243">
          <cell r="D243">
            <v>4500999374</v>
          </cell>
          <cell r="R243" t="str">
            <v>Paga</v>
          </cell>
        </row>
        <row r="244">
          <cell r="D244">
            <v>4500946682</v>
          </cell>
          <cell r="R244" t="str">
            <v>Paga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Paga</v>
          </cell>
        </row>
        <row r="248">
          <cell r="D248">
            <v>4501001907</v>
          </cell>
          <cell r="R248" t="str">
            <v>Paga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Paga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4500999787</v>
          </cell>
          <cell r="R253" t="str">
            <v>Paga</v>
          </cell>
        </row>
        <row r="254">
          <cell r="D254">
            <v>4501000774</v>
          </cell>
          <cell r="R254" t="str">
            <v>Paga</v>
          </cell>
        </row>
        <row r="255">
          <cell r="D255">
            <v>4500999313</v>
          </cell>
          <cell r="R255" t="str">
            <v>Paga</v>
          </cell>
        </row>
        <row r="256">
          <cell r="D256">
            <v>4500999315</v>
          </cell>
          <cell r="R256" t="str">
            <v>Paga</v>
          </cell>
        </row>
        <row r="257">
          <cell r="D257">
            <v>4500999305</v>
          </cell>
          <cell r="R257" t="str">
            <v>Paga</v>
          </cell>
        </row>
        <row r="258">
          <cell r="D258">
            <v>4500999309</v>
          </cell>
          <cell r="R258" t="str">
            <v>Paga</v>
          </cell>
        </row>
        <row r="259">
          <cell r="D259">
            <v>4500999311</v>
          </cell>
          <cell r="R259" t="str">
            <v>Paga</v>
          </cell>
        </row>
        <row r="260">
          <cell r="D260">
            <v>4500999372</v>
          </cell>
          <cell r="R260" t="str">
            <v>Paga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Paga</v>
          </cell>
        </row>
        <row r="264">
          <cell r="D264">
            <v>4501000636</v>
          </cell>
          <cell r="R264" t="str">
            <v>Paga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Paga</v>
          </cell>
        </row>
        <row r="268">
          <cell r="D268">
            <v>4501000522</v>
          </cell>
          <cell r="R268" t="str">
            <v>Paga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Paga</v>
          </cell>
        </row>
        <row r="271">
          <cell r="D271">
            <v>4501001891</v>
          </cell>
          <cell r="R271" t="str">
            <v>Paga</v>
          </cell>
        </row>
        <row r="272">
          <cell r="D272">
            <v>4501002002</v>
          </cell>
          <cell r="R272" t="str">
            <v>Paga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4501079532</v>
          </cell>
          <cell r="R280" t="str">
            <v>Não vão emitir</v>
          </cell>
        </row>
        <row r="281">
          <cell r="D281">
            <v>4501079678</v>
          </cell>
          <cell r="R281" t="str">
            <v>Lançada</v>
          </cell>
        </row>
        <row r="282">
          <cell r="D282">
            <v>4501079479</v>
          </cell>
          <cell r="R282" t="str">
            <v>Lançada</v>
          </cell>
        </row>
        <row r="283">
          <cell r="D283">
            <v>4501079650</v>
          </cell>
          <cell r="R283" t="str">
            <v>Lançada</v>
          </cell>
        </row>
        <row r="284">
          <cell r="D284">
            <v>4501079679</v>
          </cell>
          <cell r="R284" t="str">
            <v>Lançada</v>
          </cell>
        </row>
        <row r="285">
          <cell r="D285">
            <v>4501081519</v>
          </cell>
          <cell r="R285" t="str">
            <v>Lançada</v>
          </cell>
        </row>
        <row r="286">
          <cell r="D286">
            <v>4501081492</v>
          </cell>
          <cell r="R286" t="str">
            <v>Lançada</v>
          </cell>
        </row>
        <row r="287">
          <cell r="D287">
            <v>4501081509</v>
          </cell>
          <cell r="R287" t="str">
            <v>Lançada</v>
          </cell>
        </row>
        <row r="288">
          <cell r="D288">
            <v>4501079541</v>
          </cell>
          <cell r="R288" t="str">
            <v>Lançada</v>
          </cell>
        </row>
        <row r="289">
          <cell r="D289">
            <v>4501079503</v>
          </cell>
          <cell r="R289" t="str">
            <v>Lançada</v>
          </cell>
        </row>
        <row r="290">
          <cell r="D290">
            <v>4501080535</v>
          </cell>
          <cell r="R290" t="str">
            <v>Lançada</v>
          </cell>
        </row>
        <row r="291">
          <cell r="D291">
            <v>4501081495</v>
          </cell>
          <cell r="R291" t="str">
            <v>Lançada</v>
          </cell>
        </row>
        <row r="292">
          <cell r="D292">
            <v>4501080468</v>
          </cell>
          <cell r="R292" t="str">
            <v>Lançada</v>
          </cell>
        </row>
        <row r="293">
          <cell r="D293">
            <v>4501081313</v>
          </cell>
          <cell r="R293" t="str">
            <v>Lançada</v>
          </cell>
        </row>
        <row r="294">
          <cell r="D294">
            <v>4501080518</v>
          </cell>
          <cell r="R294" t="str">
            <v>Lançada</v>
          </cell>
        </row>
        <row r="295">
          <cell r="D295">
            <v>4501081462</v>
          </cell>
          <cell r="R295" t="str">
            <v>Lançada</v>
          </cell>
        </row>
        <row r="296">
          <cell r="D296">
            <v>4501078606</v>
          </cell>
          <cell r="R296" t="str">
            <v>Lançada</v>
          </cell>
        </row>
        <row r="297">
          <cell r="D297">
            <v>4501081441</v>
          </cell>
          <cell r="R297" t="str">
            <v>Lançada</v>
          </cell>
        </row>
        <row r="298">
          <cell r="D298">
            <v>4501079977</v>
          </cell>
          <cell r="R298" t="str">
            <v>Lançada</v>
          </cell>
        </row>
        <row r="299">
          <cell r="D299">
            <v>4501079948</v>
          </cell>
          <cell r="R299" t="str">
            <v>Lançada</v>
          </cell>
        </row>
        <row r="300">
          <cell r="D300">
            <v>4501080415</v>
          </cell>
          <cell r="R300" t="str">
            <v>Lançada</v>
          </cell>
        </row>
        <row r="301">
          <cell r="D301">
            <v>4501080417</v>
          </cell>
          <cell r="R301" t="str">
            <v>Lançada</v>
          </cell>
        </row>
        <row r="302">
          <cell r="D302">
            <v>4501080471</v>
          </cell>
          <cell r="R302" t="str">
            <v>Lançada</v>
          </cell>
        </row>
        <row r="303">
          <cell r="D303">
            <v>4501080472</v>
          </cell>
          <cell r="R303" t="str">
            <v>Lançada</v>
          </cell>
        </row>
        <row r="304">
          <cell r="D304">
            <v>4501080483</v>
          </cell>
          <cell r="R304" t="str">
            <v>Lançada</v>
          </cell>
        </row>
        <row r="305">
          <cell r="D305">
            <v>4501080543</v>
          </cell>
          <cell r="R305" t="str">
            <v>Lançada</v>
          </cell>
        </row>
        <row r="306">
          <cell r="D306">
            <v>4501080544</v>
          </cell>
          <cell r="R306" t="str">
            <v>Lançada</v>
          </cell>
        </row>
        <row r="307">
          <cell r="D307">
            <v>4501081463</v>
          </cell>
          <cell r="R307" t="str">
            <v>Lançada</v>
          </cell>
        </row>
        <row r="308">
          <cell r="D308">
            <v>4501081475</v>
          </cell>
          <cell r="R308" t="str">
            <v>Lançada</v>
          </cell>
        </row>
        <row r="309">
          <cell r="D309">
            <v>4501079695</v>
          </cell>
          <cell r="R309" t="str">
            <v>Lançada</v>
          </cell>
        </row>
        <row r="310">
          <cell r="D310">
            <v>4501079656</v>
          </cell>
          <cell r="R310" t="str">
            <v>Lançada</v>
          </cell>
        </row>
        <row r="311">
          <cell r="D311">
            <v>4501079715</v>
          </cell>
          <cell r="R311" t="str">
            <v>Lançada</v>
          </cell>
        </row>
        <row r="312">
          <cell r="D312">
            <v>4501081440</v>
          </cell>
          <cell r="R312" t="str">
            <v>Lançada</v>
          </cell>
        </row>
        <row r="313">
          <cell r="D313">
            <v>4501081342</v>
          </cell>
          <cell r="R313" t="str">
            <v>Lançada</v>
          </cell>
        </row>
        <row r="314">
          <cell r="D314">
            <v>4501106984</v>
          </cell>
          <cell r="R314" t="str">
            <v>Lançada</v>
          </cell>
        </row>
        <row r="315">
          <cell r="D315">
            <v>4501080295</v>
          </cell>
          <cell r="R315" t="str">
            <v>Lançada</v>
          </cell>
        </row>
        <row r="316">
          <cell r="D316">
            <v>4501169419</v>
          </cell>
          <cell r="R316" t="str">
            <v>Lançada</v>
          </cell>
        </row>
        <row r="317">
          <cell r="D317">
            <v>4501169495</v>
          </cell>
          <cell r="R317" t="str">
            <v>Lançada</v>
          </cell>
        </row>
        <row r="318">
          <cell r="D318">
            <v>4501169655</v>
          </cell>
          <cell r="R318" t="str">
            <v>Lançada</v>
          </cell>
        </row>
        <row r="319">
          <cell r="D319">
            <v>4501169694</v>
          </cell>
          <cell r="R319" t="str">
            <v>Lançada</v>
          </cell>
        </row>
        <row r="320">
          <cell r="D320">
            <v>4501169759</v>
          </cell>
          <cell r="R320" t="str">
            <v>Lançada</v>
          </cell>
        </row>
        <row r="321">
          <cell r="D321">
            <v>4501169654</v>
          </cell>
          <cell r="R321" t="str">
            <v>Lançada</v>
          </cell>
        </row>
        <row r="322">
          <cell r="D322">
            <v>4501169662</v>
          </cell>
          <cell r="R322" t="str">
            <v>Lançada</v>
          </cell>
        </row>
        <row r="323">
          <cell r="D323">
            <v>4501169684</v>
          </cell>
          <cell r="R323" t="str">
            <v>Lançada</v>
          </cell>
        </row>
        <row r="324">
          <cell r="D324">
            <v>4501169722</v>
          </cell>
          <cell r="R324" t="str">
            <v>Lançada</v>
          </cell>
        </row>
        <row r="325">
          <cell r="D325">
            <v>4501001869</v>
          </cell>
          <cell r="R325" t="str">
            <v>Lançada</v>
          </cell>
        </row>
        <row r="326">
          <cell r="D326">
            <v>4500946733</v>
          </cell>
          <cell r="R326" t="str">
            <v>Emitir NF</v>
          </cell>
        </row>
        <row r="327">
          <cell r="D327">
            <v>4501169363</v>
          </cell>
          <cell r="R327" t="str">
            <v>Emitir NF</v>
          </cell>
        </row>
        <row r="328">
          <cell r="D328">
            <v>4501169412</v>
          </cell>
          <cell r="R328" t="str">
            <v>Emitir NF</v>
          </cell>
        </row>
        <row r="329">
          <cell r="D329">
            <v>4501169650</v>
          </cell>
          <cell r="R329" t="str">
            <v>Emitir NF</v>
          </cell>
        </row>
        <row r="330">
          <cell r="D330">
            <v>4501169659</v>
          </cell>
          <cell r="R330" t="str">
            <v>Emitir NF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460"/>
  <sheetViews>
    <sheetView tabSelected="1" topLeftCell="A12439" zoomScaleNormal="100" workbookViewId="0">
      <selection activeCell="D12461" sqref="D12461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e">
        <f>_xlfn.XLOOKUP(B8511,'[1]Retorno lançamentos'!$D$5:$D$316,'[1]Retorno lançamentos'!$R$5:$R$316)</f>
        <v>#N/A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e">
        <f>_xlfn.XLOOKUP(B8712,'[1]Retorno lançamentos'!$D$5:$D$316,'[1]Retorno lançamentos'!$R$5:$R$316)</f>
        <v>#N/A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e">
        <f>_xlfn.XLOOKUP(B8713,'[1]Retorno lançamentos'!$D$5:$D$316,'[1]Retorno lançamentos'!$R$5:$R$316)</f>
        <v>#N/A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e">
        <f>_xlfn.XLOOKUP(B8714,'[1]Retorno lançamentos'!$D$5:$D$316,'[1]Retorno lançamentos'!$R$5:$R$316)</f>
        <v>#N/A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e">
        <f>_xlfn.XLOOKUP(B8715,'[1]Retorno lançamentos'!$D$5:$D$316,'[1]Retorno lançamentos'!$R$5:$R$316)</f>
        <v>#N/A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e">
        <f>_xlfn.XLOOKUP(B8716,'[1]Retorno lançamentos'!$D$5:$D$316,'[1]Retorno lançamentos'!$R$5:$R$316)</f>
        <v>#N/A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">
        <v>1342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">
        <v>1342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">
        <v>1342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">
        <v>1342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">
        <v>1342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">
        <v>1342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_xlfn.XLOOKUP(B10703,'[1]Retorno lançamentos'!$D$5:$D$316,'[1]Retorno lançamentos'!$R$5:$R$316)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_xlfn.XLOOKUP(B10704,'[1]Retorno lançamentos'!$D$5:$D$316,'[1]Retorno lançamentos'!$R$5:$R$316)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_xlfn.XLOOKUP(B10705,'[1]Retorno lançamentos'!$D$5:$D$316,'[1]Retorno lançamentos'!$R$5:$R$316)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_xlfn.XLOOKUP(B10706,'[1]Retorno lançamentos'!$D$5:$D$316,'[1]Retorno lançamentos'!$R$5:$R$316)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_xlfn.XLOOKUP(B10707,'[1]Retorno lançamentos'!$D$5:$D$316,'[1]Retorno lançamentos'!$R$5:$R$316)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_xlfn.XLOOKUP(B10708,'[1]Retorno lançamentos'!$D$5:$D$316,'[1]Retorno lançamentos'!$R$5:$R$316)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_xlfn.XLOOKUP(B10709,'[1]Retorno lançamentos'!$D$5:$D$321,'[1]Retorno lançamentos'!$R$5:$R$321)</f>
        <v>Lançada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1344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73" si="1">_xlfn.XLOOKUP(I10710,I:I,J:J)</f>
        <v>4339 - CD - Teutônia</v>
      </c>
      <c r="K10710" t="str">
        <f t="shared" ref="K10710:K10773" si="2">_xlfn.XLOOKUP(J10710,J:J,K:K)</f>
        <v>14.049.467/0027-70</v>
      </c>
      <c r="L10710" t="str">
        <f>_xlfn.XLOOKUP(B10710,'[1]Retorno lançamentos'!$D$5:$D$321,'[1]Retorno lançamentos'!$R$5:$R$321)</f>
        <v>Lançada</v>
      </c>
      <c r="M10710" s="3">
        <v>701122</v>
      </c>
      <c r="N10710" s="3" t="s">
        <v>1120</v>
      </c>
      <c r="O10710" t="str">
        <f t="shared" ref="O10710:O10773" si="3">_xlfn.XLOOKUP(N10710,N:N,O:O)</f>
        <v>Nutri</v>
      </c>
      <c r="P10710">
        <v>2026</v>
      </c>
      <c r="Q10710" s="2" t="s">
        <v>1344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_xlfn.XLOOKUP(B10711,'[1]Retorno lançamentos'!$D$5:$D$321,'[1]Retorno lançamentos'!$R$5:$R$321)</f>
        <v>Lançada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1344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_xlfn.XLOOKUP(B10712,'[1]Retorno lançamentos'!$D$5:$D$321,'[1]Retorno lançamentos'!$R$5:$R$321)</f>
        <v>Lançada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1344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tr">
        <f>_xlfn.XLOOKUP(B10713,'[1]Retorno lançamentos'!$D$5:$D$330,'[1]Retorno lançamentos'!$R$5:$R$330)</f>
        <v>Emitir NF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1344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tr">
        <f>_xlfn.XLOOKUP(B10714,'[1]Retorno lançamentos'!$D$5:$D$330,'[1]Retorno lançamentos'!$R$5:$R$330)</f>
        <v>Emitir NF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1344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tr">
        <f>_xlfn.XLOOKUP(B10715,'[1]Retorno lançamentos'!$D$5:$D$330,'[1]Retorno lançamentos'!$R$5:$R$330)</f>
        <v>Emitir NF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1344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tr">
        <f>_xlfn.XLOOKUP(B10716,'[1]Retorno lançamentos'!$D$5:$D$330,'[1]Retorno lançamentos'!$R$5:$R$330)</f>
        <v>Emitir NF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1344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1343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tr">
        <f>_xlfn.XLOOKUP(B10717,'[1]Retorno lançamentos'!$D$5:$D$330,'[1]Retorno lançamentos'!$R$5:$R$330)</f>
        <v>Emitir NF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1344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tr">
        <f>_xlfn.XLOOKUP(B10718,'[1]Retorno lançamentos'!$D$5:$D$330,'[1]Retorno lançamentos'!$R$5:$R$330)</f>
        <v>Emitir NF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1344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1343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tr">
        <f>_xlfn.XLOOKUP(B10719,'[1]Retorno lançamentos'!$D$5:$D$330,'[1]Retorno lançamentos'!$R$5:$R$330)</f>
        <v>Emitir NF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1344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 t="shared" si="1"/>
        <v>7204 - CD São Paulo</v>
      </c>
      <c r="K10720" t="str">
        <f t="shared" si="2"/>
        <v>43.340.312/0010-48</v>
      </c>
      <c r="L10720" t="str">
        <f>_xlfn.XLOOKUP(B10720,'[1]Retorno lançamentos'!$D$5:$D$330,'[1]Retorno lançamentos'!$R$5:$R$330)</f>
        <v>Lançada</v>
      </c>
      <c r="M10720" s="6">
        <v>701122</v>
      </c>
      <c r="N10720" s="6" t="s">
        <v>1120</v>
      </c>
      <c r="O10720" t="str">
        <f t="shared" si="3"/>
        <v>Nutri</v>
      </c>
      <c r="Q10720" s="2" t="s">
        <v>1344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1346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 t="shared" si="1"/>
        <v>7204 - CD São Paulo</v>
      </c>
      <c r="K10721" t="str">
        <f t="shared" si="2"/>
        <v>43.340.312/0010-48</v>
      </c>
      <c r="L10721" t="str">
        <f>_xlfn.XLOOKUP(B10721,'[1]Retorno lançamentos'!$D$5:$D$330,'[1]Retorno lançamentos'!$R$5:$R$330)</f>
        <v>Lançada</v>
      </c>
      <c r="M10721" s="6">
        <v>701203</v>
      </c>
      <c r="N10721" s="6" t="s">
        <v>1125</v>
      </c>
      <c r="O10721" t="str">
        <f t="shared" si="3"/>
        <v>FLAC</v>
      </c>
      <c r="Q10721" s="2" t="s">
        <v>1344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1347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 t="shared" si="1"/>
        <v>7204 - CD São Paulo</v>
      </c>
      <c r="K10722" t="str">
        <f t="shared" si="2"/>
        <v>43.340.312/0010-48</v>
      </c>
      <c r="L10722" t="str">
        <f>_xlfn.XLOOKUP(B10722,'[1]Retorno lançamentos'!$D$5:$D$330,'[1]Retorno lançamentos'!$R$5:$R$330)</f>
        <v>Lançada</v>
      </c>
      <c r="M10722" s="6">
        <v>701203</v>
      </c>
      <c r="N10722" s="6" t="s">
        <v>1125</v>
      </c>
      <c r="O10722" t="str">
        <f t="shared" si="3"/>
        <v>FLAC</v>
      </c>
      <c r="Q10722" s="2" t="s">
        <v>1344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1347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 t="shared" si="1"/>
        <v>7204 - CD São Paulo</v>
      </c>
      <c r="K10723" t="str">
        <f t="shared" si="2"/>
        <v>43.340.312/0010-48</v>
      </c>
      <c r="L10723" t="str">
        <f>_xlfn.XLOOKUP(B10723,'[1]Retorno lançamentos'!$D$5:$D$330,'[1]Retorno lançamentos'!$R$5:$R$330)</f>
        <v>Lançada</v>
      </c>
      <c r="M10723" s="6">
        <v>701203</v>
      </c>
      <c r="N10723" s="6" t="s">
        <v>1125</v>
      </c>
      <c r="O10723" t="str">
        <f t="shared" si="3"/>
        <v>FLAC</v>
      </c>
      <c r="Q10723" s="2" t="s">
        <v>1344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 t="shared" si="1"/>
        <v>7204 - CD São Paulo</v>
      </c>
      <c r="K10724" t="str">
        <f t="shared" si="2"/>
        <v>43.340.312/0010-48</v>
      </c>
      <c r="L10724" t="str">
        <f>_xlfn.XLOOKUP(B10724,'[1]Retorno lançamentos'!$D$5:$D$330,'[1]Retorno lançamentos'!$R$5:$R$330)</f>
        <v>Lançada</v>
      </c>
      <c r="M10724" s="6">
        <v>701203</v>
      </c>
      <c r="N10724" s="6" t="s">
        <v>1125</v>
      </c>
      <c r="O10724" t="str">
        <f t="shared" si="3"/>
        <v>FLAC</v>
      </c>
      <c r="Q10724" s="2" t="s">
        <v>1344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1348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 t="shared" si="1"/>
        <v>7204 - CD São Paulo</v>
      </c>
      <c r="K10725" t="str">
        <f t="shared" si="2"/>
        <v>43.340.312/0010-48</v>
      </c>
      <c r="L10725" t="str">
        <f>_xlfn.XLOOKUP(B10725,'[1]Retorno lançamentos'!$D$5:$D$330,'[1]Retorno lançamentos'!$R$5:$R$330)</f>
        <v>Lançada</v>
      </c>
      <c r="M10725" s="6">
        <v>701203</v>
      </c>
      <c r="N10725" s="6" t="s">
        <v>1125</v>
      </c>
      <c r="O10725" t="str">
        <f t="shared" si="3"/>
        <v>FLAC</v>
      </c>
      <c r="Q10725" s="2" t="s">
        <v>1344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1277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 t="shared" si="1"/>
        <v>7204 - CD São Paulo</v>
      </c>
      <c r="K10726" t="str">
        <f t="shared" si="2"/>
        <v>43.340.312/0010-48</v>
      </c>
      <c r="L10726" t="str">
        <f>_xlfn.XLOOKUP(B10726,'[1]Retorno lançamentos'!$D$5:$D$330,'[1]Retorno lançamentos'!$R$5:$R$330)</f>
        <v>Lançada</v>
      </c>
      <c r="M10726" s="6">
        <v>701203</v>
      </c>
      <c r="N10726" s="6" t="s">
        <v>1125</v>
      </c>
      <c r="O10726" t="str">
        <f t="shared" si="3"/>
        <v>FLAC</v>
      </c>
      <c r="Q10726" s="2" t="s">
        <v>1344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 t="shared" si="1"/>
        <v>7406 - TSPF - Louveira</v>
      </c>
      <c r="K10727" t="str">
        <f t="shared" si="2"/>
        <v>43.340.312/0023-62</v>
      </c>
      <c r="L10727" t="str">
        <f>_xlfn.XLOOKUP(B10727,'[1]Retorno lançamentos'!$D$5:$D$330,'[1]Retorno lançamentos'!$R$5:$R$330)</f>
        <v>Lançada</v>
      </c>
      <c r="M10727" s="6">
        <v>701203</v>
      </c>
      <c r="N10727" s="6" t="s">
        <v>1125</v>
      </c>
      <c r="O10727" t="str">
        <f t="shared" si="3"/>
        <v>FLAC</v>
      </c>
      <c r="Q10727" s="2" t="s">
        <v>1344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 t="shared" si="1"/>
        <v>7406 - TSPF - Louveira</v>
      </c>
      <c r="K10728" t="str">
        <f t="shared" si="2"/>
        <v>43.340.312/0023-62</v>
      </c>
      <c r="L10728" t="str">
        <f>_xlfn.XLOOKUP(B10728,'[1]Retorno lançamentos'!$D$5:$D$330,'[1]Retorno lançamentos'!$R$5:$R$330)</f>
        <v>Lançada</v>
      </c>
      <c r="M10728" s="6">
        <v>701203</v>
      </c>
      <c r="N10728" s="6" t="s">
        <v>1125</v>
      </c>
      <c r="O10728" t="str">
        <f t="shared" si="3"/>
        <v>FLAC</v>
      </c>
      <c r="Q10728" s="2" t="s">
        <v>1344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1345</v>
      </c>
      <c r="G10729" s="11">
        <v>1995</v>
      </c>
      <c r="H10729" s="12">
        <v>59.85</v>
      </c>
      <c r="I10729" s="6">
        <v>7406</v>
      </c>
      <c r="J10729" t="str">
        <f t="shared" si="1"/>
        <v>7406 - TSPF - Louveira</v>
      </c>
      <c r="K10729" t="str">
        <f t="shared" si="2"/>
        <v>43.340.312/0023-62</v>
      </c>
      <c r="L10729" t="str">
        <f>_xlfn.XLOOKUP(B10729,'[1]Retorno lançamentos'!$D$5:$D$330,'[1]Retorno lançamentos'!$R$5:$R$330)</f>
        <v>Lançada</v>
      </c>
      <c r="M10729" s="6">
        <v>701203</v>
      </c>
      <c r="N10729" s="6" t="s">
        <v>1125</v>
      </c>
      <c r="O10729" t="str">
        <f t="shared" si="3"/>
        <v>FLAC</v>
      </c>
      <c r="Q10729" s="2" t="s">
        <v>1344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1345</v>
      </c>
      <c r="G10730" s="11">
        <v>1995</v>
      </c>
      <c r="H10730" s="12">
        <v>59.85</v>
      </c>
      <c r="I10730" s="6">
        <v>7406</v>
      </c>
      <c r="J10730" t="str">
        <f t="shared" si="1"/>
        <v>7406 - TSPF - Louveira</v>
      </c>
      <c r="K10730" t="str">
        <f t="shared" si="2"/>
        <v>43.340.312/0023-62</v>
      </c>
      <c r="L10730" t="str">
        <f>_xlfn.XLOOKUP(B10730,'[1]Retorno lançamentos'!$D$5:$D$330,'[1]Retorno lançamentos'!$R$5:$R$330)</f>
        <v>Lançada</v>
      </c>
      <c r="M10730" s="6">
        <v>701203</v>
      </c>
      <c r="N10730" s="6" t="s">
        <v>1125</v>
      </c>
      <c r="O10730" t="str">
        <f t="shared" si="3"/>
        <v>FLAC</v>
      </c>
      <c r="Q10730" s="2" t="s">
        <v>1344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 t="shared" si="1"/>
        <v>7406 - TSPF - Louveira</v>
      </c>
      <c r="K10731" t="str">
        <f t="shared" si="2"/>
        <v>43.340.312/0023-62</v>
      </c>
      <c r="L10731" t="str">
        <f>_xlfn.XLOOKUP(B10731,'[1]Retorno lançamentos'!$D$5:$D$330,'[1]Retorno lançamentos'!$R$5:$R$330)</f>
        <v>Lançada</v>
      </c>
      <c r="M10731" s="6">
        <v>701203</v>
      </c>
      <c r="N10731" s="6" t="s">
        <v>1125</v>
      </c>
      <c r="O10731" t="str">
        <f t="shared" si="3"/>
        <v>FLAC</v>
      </c>
      <c r="Q10731" s="2" t="s">
        <v>1344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 t="shared" si="1"/>
        <v>7204 - CD São Paulo</v>
      </c>
      <c r="K10732" t="str">
        <f t="shared" si="2"/>
        <v>43.340.312/0010-48</v>
      </c>
      <c r="L10732" t="str">
        <f>_xlfn.XLOOKUP(B10732,'[1]Retorno lançamentos'!$D$5:$D$330,'[1]Retorno lançamentos'!$R$5:$R$330)</f>
        <v>Lançada</v>
      </c>
      <c r="M10732" s="6">
        <v>701122</v>
      </c>
      <c r="N10732" s="6" t="s">
        <v>1120</v>
      </c>
      <c r="O10732" t="str">
        <f t="shared" si="3"/>
        <v>Nutri</v>
      </c>
      <c r="Q10732" s="2" t="s">
        <v>1344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 t="shared" si="1"/>
        <v>7204 - CD São Paulo</v>
      </c>
      <c r="K10733" t="str">
        <f t="shared" si="2"/>
        <v>43.340.312/0010-48</v>
      </c>
      <c r="L10733" t="str">
        <f>_xlfn.XLOOKUP(B10733,'[1]Retorno lançamentos'!$D$5:$D$330,'[1]Retorno lançamentos'!$R$5:$R$330)</f>
        <v>Lançada</v>
      </c>
      <c r="M10733" s="6">
        <v>701203</v>
      </c>
      <c r="N10733" s="6" t="s">
        <v>1125</v>
      </c>
      <c r="O10733" t="str">
        <f t="shared" si="3"/>
        <v>FLAC</v>
      </c>
      <c r="Q10733" s="2" t="s">
        <v>1344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 t="shared" si="1"/>
        <v>7202 - CD - RJ Pavuna Refrigerados</v>
      </c>
      <c r="K10734" t="str">
        <f t="shared" si="2"/>
        <v>43.340.312/0004-08</v>
      </c>
      <c r="L10734" t="str">
        <f>_xlfn.XLOOKUP(B10734,'[1]Retorno lançamentos'!$D$5:$D$330,'[1]Retorno lançamentos'!$R$5:$R$330)</f>
        <v>Lançada</v>
      </c>
      <c r="M10734" s="6">
        <v>701122</v>
      </c>
      <c r="N10734" s="6" t="s">
        <v>1120</v>
      </c>
      <c r="O10734" t="str">
        <f t="shared" si="3"/>
        <v>Nutri</v>
      </c>
      <c r="Q10734" s="2" t="s">
        <v>1344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 t="shared" si="1"/>
        <v>7204 - CD São Paulo</v>
      </c>
      <c r="K10735" t="str">
        <f t="shared" si="2"/>
        <v>43.340.312/0010-48</v>
      </c>
      <c r="L10735" t="str">
        <f>_xlfn.XLOOKUP(B10735,'[1]Retorno lançamentos'!$D$5:$D$330,'[1]Retorno lançamentos'!$R$5:$R$330)</f>
        <v>Lançada</v>
      </c>
      <c r="M10735" s="6">
        <v>701203</v>
      </c>
      <c r="N10735" s="6" t="s">
        <v>1125</v>
      </c>
      <c r="O10735" t="str">
        <f t="shared" si="3"/>
        <v>FLAC</v>
      </c>
      <c r="Q10735" s="2" t="s">
        <v>1344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1345</v>
      </c>
      <c r="G10736" s="12">
        <v>408.5</v>
      </c>
      <c r="H10736" s="12">
        <v>12.26</v>
      </c>
      <c r="I10736" s="6">
        <v>7204</v>
      </c>
      <c r="J10736" t="str">
        <f t="shared" si="1"/>
        <v>7204 - CD São Paulo</v>
      </c>
      <c r="K10736" t="str">
        <f t="shared" si="2"/>
        <v>43.340.312/0010-48</v>
      </c>
      <c r="L10736" t="str">
        <f>_xlfn.XLOOKUP(B10736,'[1]Retorno lançamentos'!$D$5:$D$330,'[1]Retorno lançamentos'!$R$5:$R$330)</f>
        <v>Lançada</v>
      </c>
      <c r="M10736" s="6">
        <v>701203</v>
      </c>
      <c r="N10736" s="6" t="s">
        <v>1125</v>
      </c>
      <c r="O10736" t="str">
        <f t="shared" si="3"/>
        <v>FLAC</v>
      </c>
      <c r="Q10736" s="2" t="s">
        <v>1344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 t="shared" si="1"/>
        <v>7204 - CD São Paulo</v>
      </c>
      <c r="K10737" t="str">
        <f t="shared" si="2"/>
        <v>43.340.312/0010-48</v>
      </c>
      <c r="L10737" t="str">
        <f>_xlfn.XLOOKUP(B10737,'[1]Retorno lançamentos'!$D$5:$D$330,'[1]Retorno lançamentos'!$R$5:$R$330)</f>
        <v>Lançada</v>
      </c>
      <c r="M10737" s="6">
        <v>701122</v>
      </c>
      <c r="N10737" s="6" t="s">
        <v>1120</v>
      </c>
      <c r="O10737" t="str">
        <f t="shared" si="3"/>
        <v>Nutri</v>
      </c>
      <c r="Q10737" s="2" t="s">
        <v>1344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 t="shared" si="1"/>
        <v>7204 - CD São Paulo</v>
      </c>
      <c r="K10738" t="str">
        <f t="shared" si="2"/>
        <v>43.340.312/0010-48</v>
      </c>
      <c r="L10738" t="str">
        <f>_xlfn.XLOOKUP(B10738,'[1]Retorno lançamentos'!$D$5:$D$330,'[1]Retorno lançamentos'!$R$5:$R$330)</f>
        <v>Lançada</v>
      </c>
      <c r="M10738" s="6">
        <v>701122</v>
      </c>
      <c r="N10738" s="6" t="s">
        <v>1120</v>
      </c>
      <c r="O10738" t="str">
        <f t="shared" si="3"/>
        <v>Nutri</v>
      </c>
      <c r="Q10738" s="2" t="s">
        <v>1344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 t="shared" si="1"/>
        <v>7204 - CD São Paulo</v>
      </c>
      <c r="K10739" t="str">
        <f t="shared" si="2"/>
        <v>43.340.312/0010-48</v>
      </c>
      <c r="L10739" t="str">
        <f>_xlfn.XLOOKUP(B10739,'[1]Retorno lançamentos'!$D$5:$D$330,'[1]Retorno lançamentos'!$R$5:$R$330)</f>
        <v>Lançada</v>
      </c>
      <c r="M10739" s="6">
        <v>701203</v>
      </c>
      <c r="N10739" s="6" t="s">
        <v>1125</v>
      </c>
      <c r="O10739" t="str">
        <f t="shared" si="3"/>
        <v>FLAC</v>
      </c>
      <c r="Q10739" s="2" t="s">
        <v>1344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 t="shared" si="1"/>
        <v>7204 - CD São Paulo</v>
      </c>
      <c r="K10740" t="str">
        <f t="shared" si="2"/>
        <v>43.340.312/0010-48</v>
      </c>
      <c r="L10740" t="str">
        <f>_xlfn.XLOOKUP(B10740,'[1]Retorno lançamentos'!$D$5:$D$330,'[1]Retorno lançamentos'!$R$5:$R$330)</f>
        <v>Lançada</v>
      </c>
      <c r="M10740" s="6">
        <v>701203</v>
      </c>
      <c r="N10740" s="6" t="s">
        <v>1125</v>
      </c>
      <c r="O10740" t="str">
        <f t="shared" si="3"/>
        <v>FLAC</v>
      </c>
      <c r="Q10740" s="2" t="s">
        <v>1344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 t="shared" si="1"/>
        <v>7204 - CD São Paulo</v>
      </c>
      <c r="K10741" t="str">
        <f t="shared" si="2"/>
        <v>43.340.312/0010-48</v>
      </c>
      <c r="L10741" t="str">
        <f>_xlfn.XLOOKUP(B10741,'[1]Retorno lançamentos'!$D$5:$D$330,'[1]Retorno lançamentos'!$R$5:$R$330)</f>
        <v>Lançada</v>
      </c>
      <c r="M10741" s="6">
        <v>701203</v>
      </c>
      <c r="N10741" s="6" t="s">
        <v>1125</v>
      </c>
      <c r="O10741" t="str">
        <f t="shared" si="3"/>
        <v>FLAC</v>
      </c>
      <c r="Q10741" s="2" t="s">
        <v>1344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 t="shared" si="1"/>
        <v>7204 - CD São Paulo</v>
      </c>
      <c r="K10742" t="str">
        <f t="shared" si="2"/>
        <v>43.340.312/0010-48</v>
      </c>
      <c r="L10742" t="str">
        <f>_xlfn.XLOOKUP(B10742,'[1]Retorno lançamentos'!$D$5:$D$330,'[1]Retorno lançamentos'!$R$5:$R$330)</f>
        <v>Lançada</v>
      </c>
      <c r="M10742" s="6">
        <v>701203</v>
      </c>
      <c r="N10742" s="6" t="s">
        <v>1125</v>
      </c>
      <c r="O10742" t="str">
        <f t="shared" si="3"/>
        <v>FLAC</v>
      </c>
      <c r="Q10742" s="2" t="s">
        <v>1344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 t="shared" si="1"/>
        <v>7204 - CD São Paulo</v>
      </c>
      <c r="K10743" t="str">
        <f t="shared" si="2"/>
        <v>43.340.312/0010-48</v>
      </c>
      <c r="L10743" t="str">
        <f>_xlfn.XLOOKUP(B10743,'[1]Retorno lançamentos'!$D$5:$D$330,'[1]Retorno lançamentos'!$R$5:$R$330)</f>
        <v>Lançada</v>
      </c>
      <c r="M10743" s="6">
        <v>701203</v>
      </c>
      <c r="N10743" s="6" t="s">
        <v>1125</v>
      </c>
      <c r="O10743" t="str">
        <f t="shared" si="3"/>
        <v>FLAC</v>
      </c>
      <c r="Q10743" s="2" t="s">
        <v>1344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 t="shared" si="1"/>
        <v>7204 - CD São Paulo</v>
      </c>
      <c r="K10744" t="str">
        <f t="shared" si="2"/>
        <v>43.340.312/0010-48</v>
      </c>
      <c r="L10744" t="str">
        <f>_xlfn.XLOOKUP(B10744,'[1]Retorno lançamentos'!$D$5:$D$330,'[1]Retorno lançamentos'!$R$5:$R$330)</f>
        <v>Lançada</v>
      </c>
      <c r="M10744" s="6">
        <v>701203</v>
      </c>
      <c r="N10744" s="6" t="s">
        <v>1125</v>
      </c>
      <c r="O10744" t="str">
        <f t="shared" si="3"/>
        <v>FLAC</v>
      </c>
      <c r="Q10744" s="2" t="s">
        <v>1344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1345</v>
      </c>
      <c r="G10745" s="11">
        <v>4085</v>
      </c>
      <c r="H10745" s="12">
        <v>122.55</v>
      </c>
      <c r="I10745" s="6">
        <v>7204</v>
      </c>
      <c r="J10745" t="str">
        <f t="shared" si="1"/>
        <v>7204 - CD São Paulo</v>
      </c>
      <c r="K10745" t="str">
        <f t="shared" si="2"/>
        <v>43.340.312/0010-48</v>
      </c>
      <c r="L10745" t="str">
        <f>_xlfn.XLOOKUP(B10745,'[1]Retorno lançamentos'!$D$5:$D$330,'[1]Retorno lançamentos'!$R$5:$R$330)</f>
        <v>Lançada</v>
      </c>
      <c r="M10745" s="6">
        <v>701203</v>
      </c>
      <c r="N10745" s="6" t="s">
        <v>1125</v>
      </c>
      <c r="O10745" t="str">
        <f t="shared" si="3"/>
        <v>FLAC</v>
      </c>
      <c r="Q10745" s="2" t="s">
        <v>1344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 t="shared" si="1"/>
        <v>7204 - CD São Paulo</v>
      </c>
      <c r="K10746" t="str">
        <f t="shared" si="2"/>
        <v>43.340.312/0010-48</v>
      </c>
      <c r="L10746" t="str">
        <f>_xlfn.XLOOKUP(B10746,'[1]Retorno lançamentos'!$D$5:$D$330,'[1]Retorno lançamentos'!$R$5:$R$330)</f>
        <v>Lançada</v>
      </c>
      <c r="M10746" s="6">
        <v>701203</v>
      </c>
      <c r="N10746" s="6" t="s">
        <v>1125</v>
      </c>
      <c r="O10746" t="str">
        <f t="shared" si="3"/>
        <v>FLAC</v>
      </c>
      <c r="Q10746" s="2" t="s">
        <v>1344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 t="shared" si="1"/>
        <v>7204 - CD São Paulo</v>
      </c>
      <c r="K10747" t="str">
        <f t="shared" si="2"/>
        <v>43.340.312/0010-48</v>
      </c>
      <c r="L10747" t="str">
        <f>_xlfn.XLOOKUP(B10747,'[1]Retorno lançamentos'!$D$5:$D$330,'[1]Retorno lançamentos'!$R$5:$R$330)</f>
        <v>Lançada</v>
      </c>
      <c r="M10747" s="6">
        <v>701203</v>
      </c>
      <c r="N10747" s="6" t="s">
        <v>1125</v>
      </c>
      <c r="O10747" t="str">
        <f t="shared" si="3"/>
        <v>FLAC</v>
      </c>
      <c r="Q10747" s="2" t="s">
        <v>1344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 t="shared" si="1"/>
        <v>7204 - CD São Paulo</v>
      </c>
      <c r="K10748" t="str">
        <f t="shared" si="2"/>
        <v>43.340.312/0010-48</v>
      </c>
      <c r="L10748" t="str">
        <f>_xlfn.XLOOKUP(B10748,'[1]Retorno lançamentos'!$D$5:$D$330,'[1]Retorno lançamentos'!$R$5:$R$330)</f>
        <v>Lançada</v>
      </c>
      <c r="M10748" s="6">
        <v>701203</v>
      </c>
      <c r="N10748" s="6" t="s">
        <v>1125</v>
      </c>
      <c r="O10748" t="str">
        <f t="shared" si="3"/>
        <v>FLAC</v>
      </c>
      <c r="Q10748" s="2" t="s">
        <v>1344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 t="shared" si="1"/>
        <v>7204 - CD São Paulo</v>
      </c>
      <c r="K10749" t="str">
        <f t="shared" si="2"/>
        <v>43.340.312/0010-48</v>
      </c>
      <c r="L10749" t="str">
        <f>_xlfn.XLOOKUP(B10749,'[1]Retorno lançamentos'!$D$5:$D$330,'[1]Retorno lançamentos'!$R$5:$R$330)</f>
        <v>Lançada</v>
      </c>
      <c r="M10749" s="6">
        <v>701203</v>
      </c>
      <c r="N10749" s="6" t="s">
        <v>1125</v>
      </c>
      <c r="O10749" t="str">
        <f t="shared" si="3"/>
        <v>FLAC</v>
      </c>
      <c r="Q10749" s="2" t="s">
        <v>1344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 t="shared" si="1"/>
        <v>7204 - CD São Paulo</v>
      </c>
      <c r="K10750" t="str">
        <f t="shared" si="2"/>
        <v>43.340.312/0010-48</v>
      </c>
      <c r="L10750" t="str">
        <f>_xlfn.XLOOKUP(B10750,'[1]Retorno lançamentos'!$D$5:$D$330,'[1]Retorno lançamentos'!$R$5:$R$330)</f>
        <v>Lançada</v>
      </c>
      <c r="M10750" s="6">
        <v>701203</v>
      </c>
      <c r="N10750" s="6" t="s">
        <v>1125</v>
      </c>
      <c r="O10750" t="str">
        <f t="shared" si="3"/>
        <v>FLAC</v>
      </c>
      <c r="Q10750" s="2" t="s">
        <v>1344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 t="shared" si="1"/>
        <v>7204 - CD São Paulo</v>
      </c>
      <c r="K10751" t="str">
        <f t="shared" si="2"/>
        <v>43.340.312/0010-48</v>
      </c>
      <c r="L10751" t="str">
        <f>_xlfn.XLOOKUP(B10751,'[1]Retorno lançamentos'!$D$5:$D$330,'[1]Retorno lançamentos'!$R$5:$R$330)</f>
        <v>Lançada</v>
      </c>
      <c r="M10751" s="6">
        <v>701203</v>
      </c>
      <c r="N10751" s="6" t="s">
        <v>1125</v>
      </c>
      <c r="O10751" t="str">
        <f t="shared" si="3"/>
        <v>FLAC</v>
      </c>
      <c r="Q10751" s="2" t="s">
        <v>1344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 t="shared" si="1"/>
        <v>7204 - CD São Paulo</v>
      </c>
      <c r="K10752" t="str">
        <f t="shared" si="2"/>
        <v>43.340.312/0010-48</v>
      </c>
      <c r="L10752" t="str">
        <f>_xlfn.XLOOKUP(B10752,'[1]Retorno lançamentos'!$D$5:$D$330,'[1]Retorno lançamentos'!$R$5:$R$330)</f>
        <v>Lançada</v>
      </c>
      <c r="M10752" s="6">
        <v>701203</v>
      </c>
      <c r="N10752" s="6" t="s">
        <v>1125</v>
      </c>
      <c r="O10752" t="str">
        <f t="shared" si="3"/>
        <v>FLAC</v>
      </c>
      <c r="Q10752" s="2" t="s">
        <v>1344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 t="shared" si="1"/>
        <v>7204 - CD São Paulo</v>
      </c>
      <c r="K10753" t="str">
        <f t="shared" si="2"/>
        <v>43.340.312/0010-48</v>
      </c>
      <c r="L10753" t="str">
        <f>_xlfn.XLOOKUP(B10753,'[1]Retorno lançamentos'!$D$5:$D$330,'[1]Retorno lançamentos'!$R$5:$R$330)</f>
        <v>Lançada</v>
      </c>
      <c r="M10753" s="6">
        <v>701203</v>
      </c>
      <c r="N10753" s="6" t="s">
        <v>1125</v>
      </c>
      <c r="O10753" t="str">
        <f t="shared" si="3"/>
        <v>FLAC</v>
      </c>
      <c r="Q10753" s="2" t="s">
        <v>1344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 t="shared" si="1"/>
        <v>7204 - CD São Paulo</v>
      </c>
      <c r="K10754" t="str">
        <f t="shared" si="2"/>
        <v>43.340.312/0010-48</v>
      </c>
      <c r="L10754" t="str">
        <f>_xlfn.XLOOKUP(B10754,'[1]Retorno lançamentos'!$D$5:$D$330,'[1]Retorno lançamentos'!$R$5:$R$330)</f>
        <v>Lançada</v>
      </c>
      <c r="M10754" s="6">
        <v>701203</v>
      </c>
      <c r="N10754" s="6" t="s">
        <v>1125</v>
      </c>
      <c r="O10754" t="str">
        <f t="shared" si="3"/>
        <v>FLAC</v>
      </c>
      <c r="Q10754" s="2" t="s">
        <v>1344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1309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 t="shared" si="1"/>
        <v>7204 - CD São Paulo</v>
      </c>
      <c r="K10755" t="str">
        <f t="shared" si="2"/>
        <v>43.340.312/0010-48</v>
      </c>
      <c r="L10755" t="str">
        <f>_xlfn.XLOOKUP(B10755,'[1]Retorno lançamentos'!$D$5:$D$330,'[1]Retorno lançamentos'!$R$5:$R$330)</f>
        <v>Lançada</v>
      </c>
      <c r="M10755" s="6">
        <v>701203</v>
      </c>
      <c r="N10755" s="6" t="s">
        <v>1125</v>
      </c>
      <c r="O10755" t="str">
        <f t="shared" si="3"/>
        <v>FLAC</v>
      </c>
      <c r="Q10755" s="2" t="s">
        <v>1344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1309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 t="shared" si="1"/>
        <v>7204 - CD São Paulo</v>
      </c>
      <c r="K10756" t="str">
        <f t="shared" si="2"/>
        <v>43.340.312/0010-48</v>
      </c>
      <c r="L10756" t="str">
        <f>_xlfn.XLOOKUP(B10756,'[1]Retorno lançamentos'!$D$5:$D$330,'[1]Retorno lançamentos'!$R$5:$R$330)</f>
        <v>Lançada</v>
      </c>
      <c r="M10756" s="6">
        <v>701203</v>
      </c>
      <c r="N10756" s="6" t="s">
        <v>1125</v>
      </c>
      <c r="O10756" t="str">
        <f t="shared" si="3"/>
        <v>FLAC</v>
      </c>
      <c r="Q10756" s="2" t="s">
        <v>1344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 t="shared" si="1"/>
        <v>7204 - CD São Paulo</v>
      </c>
      <c r="K10757" t="str">
        <f t="shared" si="2"/>
        <v>43.340.312/0010-48</v>
      </c>
      <c r="L10757" t="str">
        <f>_xlfn.XLOOKUP(B10757,'[1]Retorno lançamentos'!$D$5:$D$330,'[1]Retorno lançamentos'!$R$5:$R$330)</f>
        <v>Lançada</v>
      </c>
      <c r="M10757" s="6">
        <v>701203</v>
      </c>
      <c r="N10757" s="6" t="s">
        <v>1125</v>
      </c>
      <c r="O10757" t="str">
        <f t="shared" si="3"/>
        <v>FLAC</v>
      </c>
      <c r="Q10757" s="2" t="s">
        <v>1344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 t="shared" si="1"/>
        <v>7204 - CD São Paulo</v>
      </c>
      <c r="K10758" t="str">
        <f t="shared" si="2"/>
        <v>43.340.312/0010-48</v>
      </c>
      <c r="L10758" t="str">
        <f>_xlfn.XLOOKUP(B10758,'[1]Retorno lançamentos'!$D$5:$D$330,'[1]Retorno lançamentos'!$R$5:$R$330)</f>
        <v>Lançada</v>
      </c>
      <c r="M10758" s="6">
        <v>701203</v>
      </c>
      <c r="N10758" s="6" t="s">
        <v>1125</v>
      </c>
      <c r="O10758" t="str">
        <f t="shared" si="3"/>
        <v>FLAC</v>
      </c>
      <c r="Q10758" s="2" t="s">
        <v>1344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 t="shared" si="1"/>
        <v>7204 - CD São Paulo</v>
      </c>
      <c r="K10759" t="str">
        <f t="shared" si="2"/>
        <v>43.340.312/0010-48</v>
      </c>
      <c r="L10759" t="str">
        <f>_xlfn.XLOOKUP(B10759,'[1]Retorno lançamentos'!$D$5:$D$330,'[1]Retorno lançamentos'!$R$5:$R$330)</f>
        <v>Lançada</v>
      </c>
      <c r="M10759" s="6">
        <v>701203</v>
      </c>
      <c r="N10759" s="6" t="s">
        <v>1125</v>
      </c>
      <c r="O10759" t="str">
        <f t="shared" si="3"/>
        <v>FLAC</v>
      </c>
      <c r="Q10759" s="2" t="s">
        <v>1344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1309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 t="shared" si="1"/>
        <v>7204 - CD São Paulo</v>
      </c>
      <c r="K10760" t="str">
        <f t="shared" si="2"/>
        <v>43.340.312/0010-48</v>
      </c>
      <c r="L10760" t="str">
        <f>_xlfn.XLOOKUP(B10760,'[1]Retorno lançamentos'!$D$5:$D$330,'[1]Retorno lançamentos'!$R$5:$R$330)</f>
        <v>Lançada</v>
      </c>
      <c r="M10760" s="6">
        <v>701203</v>
      </c>
      <c r="N10760" s="6" t="s">
        <v>1125</v>
      </c>
      <c r="O10760" t="str">
        <f t="shared" si="3"/>
        <v>FLAC</v>
      </c>
      <c r="Q10760" s="2" t="s">
        <v>1344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 t="shared" si="1"/>
        <v>7204 - CD São Paulo</v>
      </c>
      <c r="K10761" t="str">
        <f t="shared" si="2"/>
        <v>43.340.312/0010-48</v>
      </c>
      <c r="L10761" t="str">
        <f>_xlfn.XLOOKUP(B10761,'[1]Retorno lançamentos'!$D$5:$D$330,'[1]Retorno lançamentos'!$R$5:$R$330)</f>
        <v>Lançada</v>
      </c>
      <c r="M10761" s="6">
        <v>701203</v>
      </c>
      <c r="N10761" s="6" t="s">
        <v>1125</v>
      </c>
      <c r="O10761" t="str">
        <f t="shared" si="3"/>
        <v>FLAC</v>
      </c>
      <c r="Q10761" s="2" t="s">
        <v>1344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1345</v>
      </c>
      <c r="G10762" s="11">
        <v>3009.3</v>
      </c>
      <c r="H10762" s="12">
        <v>60.19</v>
      </c>
      <c r="I10762" s="6">
        <v>7204</v>
      </c>
      <c r="J10762" t="str">
        <f t="shared" si="1"/>
        <v>7204 - CD São Paulo</v>
      </c>
      <c r="K10762" t="str">
        <f t="shared" si="2"/>
        <v>43.340.312/0010-48</v>
      </c>
      <c r="L10762" t="str">
        <f>_xlfn.XLOOKUP(B10762,'[1]Retorno lançamentos'!$D$5:$D$330,'[1]Retorno lançamentos'!$R$5:$R$330)</f>
        <v>Lançada</v>
      </c>
      <c r="M10762" s="6">
        <v>701122</v>
      </c>
      <c r="N10762" s="6" t="s">
        <v>1120</v>
      </c>
      <c r="O10762" t="str">
        <f t="shared" si="3"/>
        <v>Nutri</v>
      </c>
      <c r="Q10762" s="2" t="s">
        <v>1344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 t="shared" si="1"/>
        <v>7204 - CD São Paulo</v>
      </c>
      <c r="K10763" t="str">
        <f t="shared" si="2"/>
        <v>43.340.312/0010-48</v>
      </c>
      <c r="L10763" t="str">
        <f>_xlfn.XLOOKUP(B10763,'[1]Retorno lançamentos'!$D$5:$D$330,'[1]Retorno lançamentos'!$R$5:$R$330)</f>
        <v>Lançada</v>
      </c>
      <c r="M10763" s="6">
        <v>701203</v>
      </c>
      <c r="N10763" s="6" t="s">
        <v>1125</v>
      </c>
      <c r="O10763" t="str">
        <f t="shared" si="3"/>
        <v>FLAC</v>
      </c>
      <c r="Q10763" s="2" t="s">
        <v>1344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1295</v>
      </c>
      <c r="G10764" s="12">
        <v>73.92</v>
      </c>
      <c r="H10764" s="12">
        <v>2.2200000000000002</v>
      </c>
      <c r="I10764" s="6">
        <v>7204</v>
      </c>
      <c r="J10764" t="str">
        <f t="shared" si="1"/>
        <v>7204 - CD São Paulo</v>
      </c>
      <c r="K10764" t="str">
        <f t="shared" si="2"/>
        <v>43.340.312/0010-48</v>
      </c>
      <c r="L10764" t="str">
        <f>_xlfn.XLOOKUP(B10764,'[1]Retorno lançamentos'!$D$5:$D$330,'[1]Retorno lançamentos'!$R$5:$R$330)</f>
        <v>Lançada</v>
      </c>
      <c r="M10764" s="6">
        <v>701203</v>
      </c>
      <c r="N10764" s="6" t="s">
        <v>1125</v>
      </c>
      <c r="O10764" t="str">
        <f t="shared" si="3"/>
        <v>FLAC</v>
      </c>
      <c r="Q10764" s="2" t="s">
        <v>1344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 t="shared" si="1"/>
        <v>7204 - CD São Paulo</v>
      </c>
      <c r="K10765" t="str">
        <f t="shared" si="2"/>
        <v>43.340.312/0010-48</v>
      </c>
      <c r="L10765" t="str">
        <f>_xlfn.XLOOKUP(B10765,'[1]Retorno lançamentos'!$D$5:$D$330,'[1]Retorno lançamentos'!$R$5:$R$330)</f>
        <v>Lançada</v>
      </c>
      <c r="M10765" s="6">
        <v>701203</v>
      </c>
      <c r="N10765" s="6" t="s">
        <v>1125</v>
      </c>
      <c r="O10765" t="str">
        <f t="shared" si="3"/>
        <v>FLAC</v>
      </c>
      <c r="Q10765" s="2" t="s">
        <v>1344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 t="shared" si="1"/>
        <v>7204 - CD São Paulo</v>
      </c>
      <c r="K10766" t="str">
        <f t="shared" si="2"/>
        <v>43.340.312/0010-48</v>
      </c>
      <c r="L10766" t="str">
        <f>_xlfn.XLOOKUP(B10766,'[1]Retorno lançamentos'!$D$5:$D$330,'[1]Retorno lançamentos'!$R$5:$R$330)</f>
        <v>Lançada</v>
      </c>
      <c r="M10766" s="6">
        <v>701203</v>
      </c>
      <c r="N10766" s="6" t="s">
        <v>1125</v>
      </c>
      <c r="O10766" t="str">
        <f t="shared" si="3"/>
        <v>FLAC</v>
      </c>
      <c r="Q10766" s="2" t="s">
        <v>1344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 t="shared" si="1"/>
        <v>7204 - CD São Paulo</v>
      </c>
      <c r="K10767" t="str">
        <f t="shared" si="2"/>
        <v>43.340.312/0010-48</v>
      </c>
      <c r="L10767" t="str">
        <f>_xlfn.XLOOKUP(B10767,'[1]Retorno lançamentos'!$D$5:$D$330,'[1]Retorno lançamentos'!$R$5:$R$330)</f>
        <v>Lançada</v>
      </c>
      <c r="M10767" s="6">
        <v>701203</v>
      </c>
      <c r="N10767" s="6" t="s">
        <v>1125</v>
      </c>
      <c r="O10767" t="str">
        <f t="shared" si="3"/>
        <v>FLAC</v>
      </c>
      <c r="Q10767" s="2" t="s">
        <v>1344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 t="shared" si="1"/>
        <v>7204 - CD São Paulo</v>
      </c>
      <c r="K10768" t="str">
        <f t="shared" si="2"/>
        <v>43.340.312/0010-48</v>
      </c>
      <c r="L10768" t="str">
        <f>_xlfn.XLOOKUP(B10768,'[1]Retorno lançamentos'!$D$5:$D$330,'[1]Retorno lançamentos'!$R$5:$R$330)</f>
        <v>Lançada</v>
      </c>
      <c r="M10768" s="6">
        <v>701203</v>
      </c>
      <c r="N10768" s="6" t="s">
        <v>1125</v>
      </c>
      <c r="O10768" t="str">
        <f t="shared" si="3"/>
        <v>FLAC</v>
      </c>
      <c r="Q10768" s="2" t="s">
        <v>1344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 t="shared" si="1"/>
        <v>7204 - CD São Paulo</v>
      </c>
      <c r="K10769" t="str">
        <f t="shared" si="2"/>
        <v>43.340.312/0010-48</v>
      </c>
      <c r="L10769" t="str">
        <f>_xlfn.XLOOKUP(B10769,'[1]Retorno lançamentos'!$D$5:$D$330,'[1]Retorno lançamentos'!$R$5:$R$330)</f>
        <v>Lançada</v>
      </c>
      <c r="M10769" s="6">
        <v>701203</v>
      </c>
      <c r="N10769" s="6" t="s">
        <v>1125</v>
      </c>
      <c r="O10769" t="str">
        <f t="shared" si="3"/>
        <v>FLAC</v>
      </c>
      <c r="Q10769" s="2" t="s">
        <v>1344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1345</v>
      </c>
      <c r="G10770" s="11">
        <v>8170</v>
      </c>
      <c r="H10770" s="12">
        <v>245.1</v>
      </c>
      <c r="I10770" s="6">
        <v>7204</v>
      </c>
      <c r="J10770" t="str">
        <f t="shared" si="1"/>
        <v>7204 - CD São Paulo</v>
      </c>
      <c r="K10770" t="str">
        <f t="shared" si="2"/>
        <v>43.340.312/0010-48</v>
      </c>
      <c r="L10770" t="str">
        <f>_xlfn.XLOOKUP(B10770,'[1]Retorno lançamentos'!$D$5:$D$330,'[1]Retorno lançamentos'!$R$5:$R$330)</f>
        <v>Lançada</v>
      </c>
      <c r="M10770" s="6">
        <v>701203</v>
      </c>
      <c r="N10770" s="6" t="s">
        <v>1125</v>
      </c>
      <c r="O10770" t="str">
        <f t="shared" si="3"/>
        <v>FLAC</v>
      </c>
      <c r="Q10770" s="2" t="s">
        <v>1344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 t="shared" si="1"/>
        <v>7204 - CD São Paulo</v>
      </c>
      <c r="K10771" t="str">
        <f t="shared" si="2"/>
        <v>43.340.312/0010-48</v>
      </c>
      <c r="L10771" t="str">
        <f>_xlfn.XLOOKUP(B10771,'[1]Retorno lançamentos'!$D$5:$D$330,'[1]Retorno lançamentos'!$R$5:$R$330)</f>
        <v>Lançada</v>
      </c>
      <c r="M10771" s="6">
        <v>701203</v>
      </c>
      <c r="N10771" s="6" t="s">
        <v>1125</v>
      </c>
      <c r="O10771" t="str">
        <f t="shared" si="3"/>
        <v>FLAC</v>
      </c>
      <c r="Q10771" s="2" t="s">
        <v>1344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 t="shared" si="1"/>
        <v>7204 - CD São Paulo</v>
      </c>
      <c r="K10772" t="str">
        <f t="shared" si="2"/>
        <v>43.340.312/0010-48</v>
      </c>
      <c r="L10772" t="str">
        <f>_xlfn.XLOOKUP(B10772,'[1]Retorno lançamentos'!$D$5:$D$330,'[1]Retorno lançamentos'!$R$5:$R$330)</f>
        <v>Lançada</v>
      </c>
      <c r="M10772" s="6">
        <v>701203</v>
      </c>
      <c r="N10772" s="6" t="s">
        <v>1125</v>
      </c>
      <c r="O10772" t="str">
        <f t="shared" si="3"/>
        <v>FLAC</v>
      </c>
      <c r="Q10772" s="2" t="s">
        <v>1344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 t="shared" si="1"/>
        <v>7204 - CD São Paulo</v>
      </c>
      <c r="K10773" t="str">
        <f t="shared" si="2"/>
        <v>43.340.312/0010-48</v>
      </c>
      <c r="L10773" t="str">
        <f>_xlfn.XLOOKUP(B10773,'[1]Retorno lançamentos'!$D$5:$D$330,'[1]Retorno lançamentos'!$R$5:$R$330)</f>
        <v>Lançada</v>
      </c>
      <c r="M10773" s="6">
        <v>701203</v>
      </c>
      <c r="N10773" s="6" t="s">
        <v>1125</v>
      </c>
      <c r="O10773" t="str">
        <f t="shared" si="3"/>
        <v>FLAC</v>
      </c>
      <c r="Q10773" s="2" t="s">
        <v>1344</v>
      </c>
    </row>
    <row r="10774" spans="1:17" ht="16.8" x14ac:dyDescent="0.3">
      <c r="A10774" t="str">
        <f t="shared" ref="A10774:A10837" si="4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 t="shared" ref="J10774:K10837" si="5">_xlfn.XLOOKUP(I10774,I:I,J:J)</f>
        <v>7204 - CD São Paulo</v>
      </c>
      <c r="K10774" t="str">
        <f t="shared" si="5"/>
        <v>43.340.312/0010-48</v>
      </c>
      <c r="L10774" t="str">
        <f>_xlfn.XLOOKUP(B10774,'[1]Retorno lançamentos'!$D$5:$D$330,'[1]Retorno lançamentos'!$R$5:$R$330)</f>
        <v>Lançada</v>
      </c>
      <c r="M10774" s="6">
        <v>701203</v>
      </c>
      <c r="N10774" s="6" t="s">
        <v>1125</v>
      </c>
      <c r="O10774" t="str">
        <f t="shared" ref="O10774:O10837" si="6">_xlfn.XLOOKUP(N10774,N:N,O:O)</f>
        <v>FLAC</v>
      </c>
      <c r="Q10774" s="2" t="s">
        <v>1344</v>
      </c>
    </row>
    <row r="10775" spans="1:17" ht="16.8" x14ac:dyDescent="0.3">
      <c r="A10775" t="str">
        <f t="shared" si="4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 t="shared" si="5"/>
        <v>7204 - CD São Paulo</v>
      </c>
      <c r="K10775" t="str">
        <f t="shared" si="5"/>
        <v>43.340.312/0010-48</v>
      </c>
      <c r="L10775" t="str">
        <f>_xlfn.XLOOKUP(B10775,'[1]Retorno lançamentos'!$D$5:$D$330,'[1]Retorno lançamentos'!$R$5:$R$330)</f>
        <v>Lançada</v>
      </c>
      <c r="M10775" s="6">
        <v>701203</v>
      </c>
      <c r="N10775" s="6" t="s">
        <v>1125</v>
      </c>
      <c r="O10775" t="str">
        <f t="shared" si="6"/>
        <v>FLAC</v>
      </c>
      <c r="Q10775" s="2" t="s">
        <v>1344</v>
      </c>
    </row>
    <row r="10776" spans="1:17" ht="16.8" x14ac:dyDescent="0.3">
      <c r="A10776" t="str">
        <f t="shared" si="4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 t="shared" si="5"/>
        <v>7204 - CD São Paulo</v>
      </c>
      <c r="K10776" t="str">
        <f t="shared" si="5"/>
        <v>43.340.312/0010-48</v>
      </c>
      <c r="L10776" t="str">
        <f>_xlfn.XLOOKUP(B10776,'[1]Retorno lançamentos'!$D$5:$D$330,'[1]Retorno lançamentos'!$R$5:$R$330)</f>
        <v>Lançada</v>
      </c>
      <c r="M10776" s="6">
        <v>701203</v>
      </c>
      <c r="N10776" s="6" t="s">
        <v>1125</v>
      </c>
      <c r="O10776" t="str">
        <f t="shared" si="6"/>
        <v>FLAC</v>
      </c>
      <c r="Q10776" s="2" t="s">
        <v>1344</v>
      </c>
    </row>
    <row r="10777" spans="1:17" ht="16.8" x14ac:dyDescent="0.3">
      <c r="A10777" t="str">
        <f t="shared" si="4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 t="shared" si="5"/>
        <v>7204 - CD São Paulo</v>
      </c>
      <c r="K10777" t="str">
        <f t="shared" si="5"/>
        <v>43.340.312/0010-48</v>
      </c>
      <c r="L10777" t="str">
        <f>_xlfn.XLOOKUP(B10777,'[1]Retorno lançamentos'!$D$5:$D$330,'[1]Retorno lançamentos'!$R$5:$R$330)</f>
        <v>Lançada</v>
      </c>
      <c r="M10777" s="6">
        <v>701203</v>
      </c>
      <c r="N10777" s="6" t="s">
        <v>1125</v>
      </c>
      <c r="O10777" t="str">
        <f t="shared" si="6"/>
        <v>FLAC</v>
      </c>
      <c r="Q10777" s="2" t="s">
        <v>1344</v>
      </c>
    </row>
    <row r="10778" spans="1:17" ht="16.8" x14ac:dyDescent="0.3">
      <c r="A10778" t="str">
        <f t="shared" si="4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 t="shared" si="5"/>
        <v>7204 - CD São Paulo</v>
      </c>
      <c r="K10778" t="str">
        <f t="shared" si="5"/>
        <v>43.340.312/0010-48</v>
      </c>
      <c r="L10778" t="str">
        <f>_xlfn.XLOOKUP(B10778,'[1]Retorno lançamentos'!$D$5:$D$330,'[1]Retorno lançamentos'!$R$5:$R$330)</f>
        <v>Lançada</v>
      </c>
      <c r="M10778" s="6">
        <v>701203</v>
      </c>
      <c r="N10778" s="6" t="s">
        <v>1125</v>
      </c>
      <c r="O10778" t="str">
        <f t="shared" si="6"/>
        <v>FLAC</v>
      </c>
      <c r="Q10778" s="2" t="s">
        <v>1344</v>
      </c>
    </row>
    <row r="10779" spans="1:17" ht="16.8" x14ac:dyDescent="0.3">
      <c r="A10779" t="str">
        <f t="shared" si="4"/>
        <v>Lactalis - 7000</v>
      </c>
      <c r="B10779" s="6">
        <v>4501169722</v>
      </c>
      <c r="C10779" s="6">
        <v>5262254</v>
      </c>
      <c r="D10779" s="6" t="s">
        <v>1349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 t="shared" si="5"/>
        <v>7204 - CD São Paulo</v>
      </c>
      <c r="K10779" t="str">
        <f t="shared" si="5"/>
        <v>43.340.312/0010-48</v>
      </c>
      <c r="L10779" t="str">
        <f>_xlfn.XLOOKUP(B10779,'[1]Retorno lançamentos'!$D$5:$D$330,'[1]Retorno lançamentos'!$R$5:$R$330)</f>
        <v>Lançada</v>
      </c>
      <c r="M10779" s="6">
        <v>701203</v>
      </c>
      <c r="N10779" s="6" t="s">
        <v>1125</v>
      </c>
      <c r="O10779" t="str">
        <f t="shared" si="6"/>
        <v>FLAC</v>
      </c>
      <c r="Q10779" s="2" t="s">
        <v>1344</v>
      </c>
    </row>
    <row r="10780" spans="1:17" ht="16.8" x14ac:dyDescent="0.3">
      <c r="A10780" t="str">
        <f t="shared" si="4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 t="shared" si="5"/>
        <v>7204 - CD São Paulo</v>
      </c>
      <c r="K10780" t="str">
        <f t="shared" si="5"/>
        <v>43.340.312/0010-48</v>
      </c>
      <c r="L10780" t="str">
        <f>_xlfn.XLOOKUP(B10780,'[1]Retorno lançamentos'!$D$5:$D$330,'[1]Retorno lançamentos'!$R$5:$R$330)</f>
        <v>Lançada</v>
      </c>
      <c r="M10780" s="6">
        <v>701203</v>
      </c>
      <c r="N10780" s="6" t="s">
        <v>1125</v>
      </c>
      <c r="O10780" t="str">
        <f t="shared" si="6"/>
        <v>FLAC</v>
      </c>
      <c r="Q10780" s="2" t="s">
        <v>1344</v>
      </c>
    </row>
    <row r="10781" spans="1:17" ht="16.8" x14ac:dyDescent="0.3">
      <c r="A10781" t="str">
        <f t="shared" si="4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 t="shared" si="5"/>
        <v>7204 - CD São Paulo</v>
      </c>
      <c r="K10781" t="str">
        <f t="shared" si="5"/>
        <v>43.340.312/0010-48</v>
      </c>
      <c r="L10781" t="str">
        <f>_xlfn.XLOOKUP(B10781,'[1]Retorno lançamentos'!$D$5:$D$330,'[1]Retorno lançamentos'!$R$5:$R$330)</f>
        <v>Lançada</v>
      </c>
      <c r="M10781" s="6">
        <v>701203</v>
      </c>
      <c r="N10781" s="6" t="s">
        <v>1125</v>
      </c>
      <c r="O10781" t="str">
        <f t="shared" si="6"/>
        <v>FLAC</v>
      </c>
      <c r="Q10781" s="2" t="s">
        <v>1344</v>
      </c>
    </row>
    <row r="10782" spans="1:17" ht="16.8" x14ac:dyDescent="0.3">
      <c r="A10782" t="str">
        <f t="shared" si="4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 t="shared" si="5"/>
        <v>7204 - CD São Paulo</v>
      </c>
      <c r="K10782" t="str">
        <f t="shared" si="5"/>
        <v>43.340.312/0010-48</v>
      </c>
      <c r="L10782" t="str">
        <f>_xlfn.XLOOKUP(B10782,'[1]Retorno lançamentos'!$D$5:$D$330,'[1]Retorno lançamentos'!$R$5:$R$330)</f>
        <v>Lançada</v>
      </c>
      <c r="M10782" s="6">
        <v>701203</v>
      </c>
      <c r="N10782" s="6" t="s">
        <v>1125</v>
      </c>
      <c r="O10782" t="str">
        <f t="shared" si="6"/>
        <v>FLAC</v>
      </c>
      <c r="Q10782" s="2" t="s">
        <v>1344</v>
      </c>
    </row>
    <row r="10783" spans="1:17" ht="16.8" x14ac:dyDescent="0.3">
      <c r="A10783" t="str">
        <f t="shared" si="4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1345</v>
      </c>
      <c r="G10783" s="12">
        <v>408.5</v>
      </c>
      <c r="H10783" s="12">
        <v>12.26</v>
      </c>
      <c r="I10783" s="6">
        <v>7204</v>
      </c>
      <c r="J10783" t="str">
        <f t="shared" si="5"/>
        <v>7204 - CD São Paulo</v>
      </c>
      <c r="K10783" t="str">
        <f t="shared" si="5"/>
        <v>43.340.312/0010-48</v>
      </c>
      <c r="L10783" t="str">
        <f>_xlfn.XLOOKUP(B10783,'[1]Retorno lançamentos'!$D$5:$D$330,'[1]Retorno lançamentos'!$R$5:$R$330)</f>
        <v>Lançada</v>
      </c>
      <c r="M10783" s="6">
        <v>701203</v>
      </c>
      <c r="N10783" s="6" t="s">
        <v>1125</v>
      </c>
      <c r="O10783" t="str">
        <f t="shared" si="6"/>
        <v>FLAC</v>
      </c>
      <c r="Q10783" s="2" t="s">
        <v>1344</v>
      </c>
    </row>
    <row r="10784" spans="1:17" ht="16.8" x14ac:dyDescent="0.3">
      <c r="A10784" t="str">
        <f t="shared" si="4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 t="shared" si="5"/>
        <v>7204 - CD São Paulo</v>
      </c>
      <c r="K10784" t="str">
        <f t="shared" si="5"/>
        <v>43.340.312/0010-48</v>
      </c>
      <c r="L10784" t="str">
        <f>_xlfn.XLOOKUP(B10784,'[1]Retorno lançamentos'!$D$5:$D$330,'[1]Retorno lançamentos'!$R$5:$R$330)</f>
        <v>Lançada</v>
      </c>
      <c r="M10784" s="6">
        <v>701203</v>
      </c>
      <c r="N10784" s="6" t="s">
        <v>1125</v>
      </c>
      <c r="O10784" t="str">
        <f t="shared" si="6"/>
        <v>FLAC</v>
      </c>
      <c r="Q10784" s="2" t="s">
        <v>1344</v>
      </c>
    </row>
    <row r="10785" spans="1:17" ht="16.8" x14ac:dyDescent="0.3">
      <c r="A10785" t="str">
        <f t="shared" si="4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1345</v>
      </c>
      <c r="G10785" s="12">
        <v>408.5</v>
      </c>
      <c r="H10785" s="12">
        <v>12.26</v>
      </c>
      <c r="I10785" s="6">
        <v>7204</v>
      </c>
      <c r="J10785" t="str">
        <f t="shared" si="5"/>
        <v>7204 - CD São Paulo</v>
      </c>
      <c r="K10785" t="str">
        <f t="shared" si="5"/>
        <v>43.340.312/0010-48</v>
      </c>
      <c r="L10785" t="str">
        <f>_xlfn.XLOOKUP(B10785,'[1]Retorno lançamentos'!$D$5:$D$330,'[1]Retorno lançamentos'!$R$5:$R$330)</f>
        <v>Lançada</v>
      </c>
      <c r="M10785" s="6">
        <v>701203</v>
      </c>
      <c r="N10785" s="6" t="s">
        <v>1125</v>
      </c>
      <c r="O10785" t="str">
        <f t="shared" si="6"/>
        <v>FLAC</v>
      </c>
      <c r="Q10785" s="2" t="s">
        <v>1344</v>
      </c>
    </row>
    <row r="10786" spans="1:17" ht="16.8" x14ac:dyDescent="0.3">
      <c r="A10786" t="str">
        <f t="shared" si="4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 t="shared" si="5"/>
        <v>7204 - CD São Paulo</v>
      </c>
      <c r="K10786" t="str">
        <f t="shared" si="5"/>
        <v>43.340.312/0010-48</v>
      </c>
      <c r="L10786" t="str">
        <f>_xlfn.XLOOKUP(B10786,'[1]Retorno lançamentos'!$D$5:$D$330,'[1]Retorno lançamentos'!$R$5:$R$330)</f>
        <v>Lançada</v>
      </c>
      <c r="M10786" s="6">
        <v>701203</v>
      </c>
      <c r="N10786" s="6" t="s">
        <v>1125</v>
      </c>
      <c r="O10786" t="str">
        <f t="shared" si="6"/>
        <v>FLAC</v>
      </c>
      <c r="Q10786" s="2" t="s">
        <v>1344</v>
      </c>
    </row>
    <row r="10787" spans="1:17" ht="16.8" x14ac:dyDescent="0.3">
      <c r="A10787" t="str">
        <f t="shared" si="4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 t="shared" si="5"/>
        <v>7204 - CD São Paulo</v>
      </c>
      <c r="K10787" t="str">
        <f t="shared" si="5"/>
        <v>43.340.312/0010-48</v>
      </c>
      <c r="L10787" t="str">
        <f>_xlfn.XLOOKUP(B10787,'[1]Retorno lançamentos'!$D$5:$D$330,'[1]Retorno lançamentos'!$R$5:$R$330)</f>
        <v>Lançada</v>
      </c>
      <c r="M10787" s="6">
        <v>701203</v>
      </c>
      <c r="N10787" s="6" t="s">
        <v>1125</v>
      </c>
      <c r="O10787" t="str">
        <f t="shared" si="6"/>
        <v>FLAC</v>
      </c>
      <c r="Q10787" s="2" t="s">
        <v>1344</v>
      </c>
    </row>
    <row r="10788" spans="1:17" ht="16.8" x14ac:dyDescent="0.3">
      <c r="A10788" t="str">
        <f t="shared" si="4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 t="shared" si="5"/>
        <v>7204 - CD São Paulo</v>
      </c>
      <c r="K10788" t="str">
        <f t="shared" si="5"/>
        <v>43.340.312/0010-48</v>
      </c>
      <c r="L10788" t="str">
        <f>_xlfn.XLOOKUP(B10788,'[1]Retorno lançamentos'!$D$5:$D$330,'[1]Retorno lançamentos'!$R$5:$R$330)</f>
        <v>Lançada</v>
      </c>
      <c r="M10788" s="6">
        <v>701203</v>
      </c>
      <c r="N10788" s="6" t="s">
        <v>1125</v>
      </c>
      <c r="O10788" t="str">
        <f t="shared" si="6"/>
        <v>FLAC</v>
      </c>
      <c r="Q10788" s="2" t="s">
        <v>1344</v>
      </c>
    </row>
    <row r="10789" spans="1:17" ht="16.8" x14ac:dyDescent="0.3">
      <c r="A10789" t="str">
        <f t="shared" si="4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 t="shared" si="5"/>
        <v>7204 - CD São Paulo</v>
      </c>
      <c r="K10789" t="str">
        <f t="shared" si="5"/>
        <v>43.340.312/0010-48</v>
      </c>
      <c r="L10789" t="str">
        <f>_xlfn.XLOOKUP(B10789,'[1]Retorno lançamentos'!$D$5:$D$330,'[1]Retorno lançamentos'!$R$5:$R$330)</f>
        <v>Lançada</v>
      </c>
      <c r="M10789" s="6">
        <v>701203</v>
      </c>
      <c r="N10789" s="6" t="s">
        <v>1125</v>
      </c>
      <c r="O10789" t="str">
        <f t="shared" si="6"/>
        <v>FLAC</v>
      </c>
      <c r="Q10789" s="2" t="s">
        <v>1344</v>
      </c>
    </row>
    <row r="10790" spans="1:17" ht="16.8" x14ac:dyDescent="0.3">
      <c r="A10790" t="str">
        <f t="shared" si="4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 t="shared" si="5"/>
        <v>7204 - CD São Paulo</v>
      </c>
      <c r="K10790" t="str">
        <f t="shared" si="5"/>
        <v>43.340.312/0010-48</v>
      </c>
      <c r="L10790" t="str">
        <f>_xlfn.XLOOKUP(B10790,'[1]Retorno lançamentos'!$D$5:$D$330,'[1]Retorno lançamentos'!$R$5:$R$330)</f>
        <v>Lançada</v>
      </c>
      <c r="M10790" s="6">
        <v>701203</v>
      </c>
      <c r="N10790" s="6" t="s">
        <v>1125</v>
      </c>
      <c r="O10790" t="str">
        <f t="shared" si="6"/>
        <v>FLAC</v>
      </c>
      <c r="Q10790" s="2" t="s">
        <v>1344</v>
      </c>
    </row>
    <row r="10791" spans="1:17" ht="16.8" x14ac:dyDescent="0.3">
      <c r="A10791" t="str">
        <f t="shared" si="4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 t="shared" si="5"/>
        <v>7204 - CD São Paulo</v>
      </c>
      <c r="K10791" t="str">
        <f t="shared" si="5"/>
        <v>43.340.312/0010-48</v>
      </c>
      <c r="L10791" t="str">
        <f>_xlfn.XLOOKUP(B10791,'[1]Retorno lançamentos'!$D$5:$D$330,'[1]Retorno lançamentos'!$R$5:$R$330)</f>
        <v>Lançada</v>
      </c>
      <c r="M10791" s="6">
        <v>701203</v>
      </c>
      <c r="N10791" s="6" t="s">
        <v>1125</v>
      </c>
      <c r="O10791" t="str">
        <f t="shared" si="6"/>
        <v>FLAC</v>
      </c>
      <c r="Q10791" s="2" t="s">
        <v>1344</v>
      </c>
    </row>
    <row r="10792" spans="1:17" ht="16.8" x14ac:dyDescent="0.3">
      <c r="A10792" t="str">
        <f t="shared" si="4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 t="shared" si="5"/>
        <v>7204 - CD São Paulo</v>
      </c>
      <c r="K10792" t="str">
        <f t="shared" si="5"/>
        <v>43.340.312/0010-48</v>
      </c>
      <c r="L10792" t="str">
        <f>_xlfn.XLOOKUP(B10792,'[1]Retorno lançamentos'!$D$5:$D$330,'[1]Retorno lançamentos'!$R$5:$R$330)</f>
        <v>Lançada</v>
      </c>
      <c r="M10792" s="6">
        <v>701203</v>
      </c>
      <c r="N10792" s="6" t="s">
        <v>1125</v>
      </c>
      <c r="O10792" t="str">
        <f t="shared" si="6"/>
        <v>FLAC</v>
      </c>
      <c r="Q10792" s="2" t="s">
        <v>1344</v>
      </c>
    </row>
    <row r="10793" spans="1:17" ht="16.8" x14ac:dyDescent="0.3">
      <c r="A10793" t="str">
        <f t="shared" si="4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 t="shared" si="5"/>
        <v>7204 - CD São Paulo</v>
      </c>
      <c r="K10793" t="str">
        <f t="shared" si="5"/>
        <v>43.340.312/0010-48</v>
      </c>
      <c r="L10793" t="str">
        <f>_xlfn.XLOOKUP(B10793,'[1]Retorno lançamentos'!$D$5:$D$330,'[1]Retorno lançamentos'!$R$5:$R$330)</f>
        <v>Lançada</v>
      </c>
      <c r="M10793" s="6">
        <v>701203</v>
      </c>
      <c r="N10793" s="6" t="s">
        <v>1125</v>
      </c>
      <c r="O10793" t="str">
        <f t="shared" si="6"/>
        <v>FLAC</v>
      </c>
      <c r="Q10793" s="2" t="s">
        <v>1344</v>
      </c>
    </row>
    <row r="10794" spans="1:17" ht="16.8" x14ac:dyDescent="0.3">
      <c r="A10794" t="str">
        <f t="shared" si="4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 t="shared" si="5"/>
        <v>7204 - CD São Paulo</v>
      </c>
      <c r="K10794" t="str">
        <f t="shared" si="5"/>
        <v>43.340.312/0010-48</v>
      </c>
      <c r="L10794" t="str">
        <f>_xlfn.XLOOKUP(B10794,'[1]Retorno lançamentos'!$D$5:$D$330,'[1]Retorno lançamentos'!$R$5:$R$330)</f>
        <v>Lançada</v>
      </c>
      <c r="M10794" s="6">
        <v>701203</v>
      </c>
      <c r="N10794" s="6" t="s">
        <v>1125</v>
      </c>
      <c r="O10794" t="str">
        <f t="shared" si="6"/>
        <v>FLAC</v>
      </c>
      <c r="Q10794" s="2" t="s">
        <v>1344</v>
      </c>
    </row>
    <row r="10795" spans="1:17" ht="16.8" x14ac:dyDescent="0.3">
      <c r="A10795" t="str">
        <f t="shared" si="4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1345</v>
      </c>
      <c r="G10795" s="11">
        <v>30841.75</v>
      </c>
      <c r="H10795" s="12">
        <v>925.25</v>
      </c>
      <c r="I10795" s="6">
        <v>7204</v>
      </c>
      <c r="J10795" t="str">
        <f t="shared" si="5"/>
        <v>7204 - CD São Paulo</v>
      </c>
      <c r="K10795" t="str">
        <f t="shared" si="5"/>
        <v>43.340.312/0010-48</v>
      </c>
      <c r="L10795" t="str">
        <f>_xlfn.XLOOKUP(B10795,'[1]Retorno lançamentos'!$D$5:$D$330,'[1]Retorno lançamentos'!$R$5:$R$330)</f>
        <v>Lançada</v>
      </c>
      <c r="M10795" s="6">
        <v>701203</v>
      </c>
      <c r="N10795" s="6" t="s">
        <v>1125</v>
      </c>
      <c r="O10795" t="str">
        <f t="shared" si="6"/>
        <v>FLAC</v>
      </c>
      <c r="Q10795" s="2" t="s">
        <v>1344</v>
      </c>
    </row>
    <row r="10796" spans="1:17" ht="16.8" x14ac:dyDescent="0.3">
      <c r="A10796" t="str">
        <f t="shared" si="4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 t="shared" si="5"/>
        <v>7204 - CD São Paulo</v>
      </c>
      <c r="K10796" t="str">
        <f t="shared" si="5"/>
        <v>43.340.312/0010-48</v>
      </c>
      <c r="L10796" t="str">
        <f>_xlfn.XLOOKUP(B10796,'[1]Retorno lançamentos'!$D$5:$D$330,'[1]Retorno lançamentos'!$R$5:$R$330)</f>
        <v>Lançada</v>
      </c>
      <c r="M10796" s="6">
        <v>701203</v>
      </c>
      <c r="N10796" s="6" t="s">
        <v>1125</v>
      </c>
      <c r="O10796" t="str">
        <f t="shared" si="6"/>
        <v>FLAC</v>
      </c>
      <c r="Q10796" s="2" t="s">
        <v>1344</v>
      </c>
    </row>
    <row r="10797" spans="1:17" ht="16.8" x14ac:dyDescent="0.3">
      <c r="A10797" t="str">
        <f t="shared" si="4"/>
        <v>Lactalis - 7000</v>
      </c>
      <c r="B10797" s="6">
        <v>4501169694</v>
      </c>
      <c r="C10797" s="6">
        <v>5107152</v>
      </c>
      <c r="D10797" s="6" t="s">
        <v>1288</v>
      </c>
      <c r="E10797" s="6">
        <v>610301101</v>
      </c>
      <c r="F10797" s="6" t="s">
        <v>1299</v>
      </c>
      <c r="G10797" s="12">
        <v>738</v>
      </c>
      <c r="H10797" s="12">
        <v>7.38</v>
      </c>
      <c r="I10797" s="6">
        <v>7202</v>
      </c>
      <c r="J10797" t="str">
        <f t="shared" si="5"/>
        <v>7202 - CD - RJ Pavuna Refrigerados</v>
      </c>
      <c r="K10797" t="str">
        <f t="shared" si="5"/>
        <v>43.340.312/0004-08</v>
      </c>
      <c r="L10797" t="str">
        <f>_xlfn.XLOOKUP(B10797,'[1]Retorno lançamentos'!$D$5:$D$330,'[1]Retorno lançamentos'!$R$5:$R$330)</f>
        <v>Lançada</v>
      </c>
      <c r="M10797" s="6">
        <v>701122</v>
      </c>
      <c r="N10797" s="6" t="s">
        <v>1120</v>
      </c>
      <c r="O10797" t="str">
        <f t="shared" si="6"/>
        <v>Nutri</v>
      </c>
      <c r="Q10797" s="2" t="s">
        <v>1344</v>
      </c>
    </row>
    <row r="10798" spans="1:17" ht="16.8" x14ac:dyDescent="0.3">
      <c r="A10798" t="str">
        <f t="shared" si="4"/>
        <v>Lactalis - 7000</v>
      </c>
      <c r="B10798" s="6">
        <v>4501169694</v>
      </c>
      <c r="C10798" s="6">
        <v>5107152</v>
      </c>
      <c r="D10798" s="6" t="s">
        <v>1288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 t="shared" si="5"/>
        <v>7202 - CD - RJ Pavuna Refrigerados</v>
      </c>
      <c r="K10798" t="str">
        <f t="shared" si="5"/>
        <v>43.340.312/0004-08</v>
      </c>
      <c r="L10798" t="str">
        <f>_xlfn.XLOOKUP(B10798,'[1]Retorno lançamentos'!$D$5:$D$330,'[1]Retorno lançamentos'!$R$5:$R$330)</f>
        <v>Lançada</v>
      </c>
      <c r="M10798" s="6">
        <v>701122</v>
      </c>
      <c r="N10798" s="6" t="s">
        <v>1120</v>
      </c>
      <c r="O10798" t="str">
        <f t="shared" si="6"/>
        <v>Nutri</v>
      </c>
      <c r="Q10798" s="2" t="s">
        <v>1344</v>
      </c>
    </row>
    <row r="10799" spans="1:17" ht="16.8" x14ac:dyDescent="0.3">
      <c r="A10799" t="str">
        <f t="shared" si="4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1345</v>
      </c>
      <c r="G10799" s="11">
        <v>2114.5</v>
      </c>
      <c r="H10799" s="12">
        <v>63.44</v>
      </c>
      <c r="I10799" s="6">
        <v>7204</v>
      </c>
      <c r="J10799" t="str">
        <f t="shared" si="5"/>
        <v>7204 - CD São Paulo</v>
      </c>
      <c r="K10799" t="str">
        <f t="shared" si="5"/>
        <v>43.340.312/0010-48</v>
      </c>
      <c r="L10799" t="str">
        <f>_xlfn.XLOOKUP(B10799,'[1]Retorno lançamentos'!$D$5:$D$330,'[1]Retorno lançamentos'!$R$5:$R$330)</f>
        <v>Lançada</v>
      </c>
      <c r="M10799" s="6">
        <v>701203</v>
      </c>
      <c r="N10799" s="6" t="s">
        <v>1125</v>
      </c>
      <c r="O10799" t="str">
        <f t="shared" si="6"/>
        <v>FLAC</v>
      </c>
      <c r="Q10799" s="2" t="s">
        <v>1344</v>
      </c>
    </row>
    <row r="10800" spans="1:17" ht="16.8" x14ac:dyDescent="0.3">
      <c r="A10800" t="str">
        <f t="shared" si="4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 t="shared" si="5"/>
        <v>7204 - CD São Paulo</v>
      </c>
      <c r="K10800" t="str">
        <f t="shared" si="5"/>
        <v>43.340.312/0010-48</v>
      </c>
      <c r="L10800" t="str">
        <f>_xlfn.XLOOKUP(B10800,'[1]Retorno lançamentos'!$D$5:$D$330,'[1]Retorno lançamentos'!$R$5:$R$330)</f>
        <v>Lançada</v>
      </c>
      <c r="M10800" s="6">
        <v>701203</v>
      </c>
      <c r="N10800" s="6" t="s">
        <v>1125</v>
      </c>
      <c r="O10800" t="str">
        <f t="shared" si="6"/>
        <v>FLAC</v>
      </c>
      <c r="Q10800" s="2" t="s">
        <v>1344</v>
      </c>
    </row>
    <row r="10801" spans="1:17" ht="16.8" x14ac:dyDescent="0.3">
      <c r="A10801" t="str">
        <f t="shared" si="4"/>
        <v>Lactalis - 7000</v>
      </c>
      <c r="B10801" s="6">
        <v>4501169722</v>
      </c>
      <c r="C10801" s="6">
        <v>5346682</v>
      </c>
      <c r="D10801" s="6" t="s">
        <v>1307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 t="shared" si="5"/>
        <v>7204 - CD São Paulo</v>
      </c>
      <c r="K10801" t="str">
        <f t="shared" si="5"/>
        <v>43.340.312/0010-48</v>
      </c>
      <c r="L10801" t="str">
        <f>_xlfn.XLOOKUP(B10801,'[1]Retorno lançamentos'!$D$5:$D$330,'[1]Retorno lançamentos'!$R$5:$R$330)</f>
        <v>Lançada</v>
      </c>
      <c r="M10801" s="6">
        <v>701203</v>
      </c>
      <c r="N10801" s="6" t="s">
        <v>1125</v>
      </c>
      <c r="O10801" t="str">
        <f t="shared" si="6"/>
        <v>FLAC</v>
      </c>
      <c r="Q10801" s="2" t="s">
        <v>1344</v>
      </c>
    </row>
    <row r="10802" spans="1:17" ht="16.8" x14ac:dyDescent="0.3">
      <c r="A10802" t="str">
        <f t="shared" si="4"/>
        <v>Lactalis - 7000</v>
      </c>
      <c r="B10802" s="6">
        <v>4501169722</v>
      </c>
      <c r="C10802" s="6">
        <v>5346682</v>
      </c>
      <c r="D10802" s="6" t="s">
        <v>1307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 t="shared" si="5"/>
        <v>7204 - CD São Paulo</v>
      </c>
      <c r="K10802" t="str">
        <f t="shared" si="5"/>
        <v>43.340.312/0010-48</v>
      </c>
      <c r="L10802" t="str">
        <f>_xlfn.XLOOKUP(B10802,'[1]Retorno lançamentos'!$D$5:$D$330,'[1]Retorno lançamentos'!$R$5:$R$330)</f>
        <v>Lançada</v>
      </c>
      <c r="M10802" s="6">
        <v>701203</v>
      </c>
      <c r="N10802" s="6" t="s">
        <v>1125</v>
      </c>
      <c r="O10802" t="str">
        <f t="shared" si="6"/>
        <v>FLAC</v>
      </c>
      <c r="Q10802" s="2" t="s">
        <v>1344</v>
      </c>
    </row>
    <row r="10803" spans="1:17" ht="16.8" x14ac:dyDescent="0.3">
      <c r="A10803" t="str">
        <f t="shared" si="4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 t="shared" si="5"/>
        <v>7204 - CD São Paulo</v>
      </c>
      <c r="K10803" t="str">
        <f t="shared" si="5"/>
        <v>43.340.312/0010-48</v>
      </c>
      <c r="L10803" t="str">
        <f>_xlfn.XLOOKUP(B10803,'[1]Retorno lançamentos'!$D$5:$D$330,'[1]Retorno lançamentos'!$R$5:$R$330)</f>
        <v>Lançada</v>
      </c>
      <c r="M10803" s="6">
        <v>701203</v>
      </c>
      <c r="N10803" s="6" t="s">
        <v>1125</v>
      </c>
      <c r="O10803" t="str">
        <f t="shared" si="6"/>
        <v>FLAC</v>
      </c>
      <c r="Q10803" s="2" t="s">
        <v>1344</v>
      </c>
    </row>
    <row r="10804" spans="1:17" ht="16.8" x14ac:dyDescent="0.3">
      <c r="A10804" t="str">
        <f t="shared" si="4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1345</v>
      </c>
      <c r="G10804" s="11">
        <v>1021.25</v>
      </c>
      <c r="H10804" s="12">
        <v>30.64</v>
      </c>
      <c r="I10804" s="6">
        <v>7204</v>
      </c>
      <c r="J10804" t="str">
        <f t="shared" si="5"/>
        <v>7204 - CD São Paulo</v>
      </c>
      <c r="K10804" t="str">
        <f t="shared" si="5"/>
        <v>43.340.312/0010-48</v>
      </c>
      <c r="L10804" t="str">
        <f>_xlfn.XLOOKUP(B10804,'[1]Retorno lançamentos'!$D$5:$D$330,'[1]Retorno lançamentos'!$R$5:$R$330)</f>
        <v>Lançada</v>
      </c>
      <c r="M10804" s="6">
        <v>701203</v>
      </c>
      <c r="N10804" s="6" t="s">
        <v>1125</v>
      </c>
      <c r="O10804" t="str">
        <f t="shared" si="6"/>
        <v>FLAC</v>
      </c>
      <c r="Q10804" s="2" t="s">
        <v>1344</v>
      </c>
    </row>
    <row r="10805" spans="1:17" ht="16.8" x14ac:dyDescent="0.3">
      <c r="A10805" t="str">
        <f t="shared" si="4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1345</v>
      </c>
      <c r="G10805" s="12">
        <v>204.25</v>
      </c>
      <c r="H10805" s="12">
        <v>6.13</v>
      </c>
      <c r="I10805" s="6">
        <v>7204</v>
      </c>
      <c r="J10805" t="str">
        <f t="shared" si="5"/>
        <v>7204 - CD São Paulo</v>
      </c>
      <c r="K10805" t="str">
        <f t="shared" si="5"/>
        <v>43.340.312/0010-48</v>
      </c>
      <c r="L10805" t="str">
        <f>_xlfn.XLOOKUP(B10805,'[1]Retorno lançamentos'!$D$5:$D$330,'[1]Retorno lançamentos'!$R$5:$R$330)</f>
        <v>Lançada</v>
      </c>
      <c r="M10805" s="6">
        <v>701203</v>
      </c>
      <c r="N10805" s="6" t="s">
        <v>1125</v>
      </c>
      <c r="O10805" t="str">
        <f t="shared" si="6"/>
        <v>FLAC</v>
      </c>
      <c r="Q10805" s="2" t="s">
        <v>1344</v>
      </c>
    </row>
    <row r="10806" spans="1:17" ht="16.8" x14ac:dyDescent="0.3">
      <c r="A10806" t="str">
        <f t="shared" si="4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 t="shared" si="5"/>
        <v>7204 - CD São Paulo</v>
      </c>
      <c r="K10806" t="str">
        <f t="shared" si="5"/>
        <v>43.340.312/0010-48</v>
      </c>
      <c r="L10806" t="str">
        <f>_xlfn.XLOOKUP(B10806,'[1]Retorno lançamentos'!$D$5:$D$330,'[1]Retorno lançamentos'!$R$5:$R$330)</f>
        <v>Lançada</v>
      </c>
      <c r="M10806" s="6">
        <v>701122</v>
      </c>
      <c r="N10806" s="6" t="s">
        <v>1120</v>
      </c>
      <c r="O10806" t="str">
        <f t="shared" si="6"/>
        <v>Nutri</v>
      </c>
      <c r="Q10806" s="2" t="s">
        <v>1344</v>
      </c>
    </row>
    <row r="10807" spans="1:17" ht="16.8" x14ac:dyDescent="0.3">
      <c r="A10807" t="str">
        <f t="shared" si="4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 t="shared" si="5"/>
        <v>7204 - CD São Paulo</v>
      </c>
      <c r="K10807" t="str">
        <f t="shared" si="5"/>
        <v>43.340.312/0010-48</v>
      </c>
      <c r="L10807" t="str">
        <f>_xlfn.XLOOKUP(B10807,'[1]Retorno lançamentos'!$D$5:$D$330,'[1]Retorno lançamentos'!$R$5:$R$330)</f>
        <v>Lançada</v>
      </c>
      <c r="M10807" s="6">
        <v>701122</v>
      </c>
      <c r="N10807" s="6" t="s">
        <v>1120</v>
      </c>
      <c r="O10807" t="str">
        <f t="shared" si="6"/>
        <v>Nutri</v>
      </c>
      <c r="Q10807" s="2" t="s">
        <v>1344</v>
      </c>
    </row>
    <row r="10808" spans="1:17" ht="16.8" x14ac:dyDescent="0.3">
      <c r="A10808" t="str">
        <f t="shared" si="4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 t="shared" si="5"/>
        <v>7204 - CD São Paulo</v>
      </c>
      <c r="K10808" t="str">
        <f t="shared" si="5"/>
        <v>43.340.312/0010-48</v>
      </c>
      <c r="L10808" t="str">
        <f>_xlfn.XLOOKUP(B10808,'[1]Retorno lançamentos'!$D$5:$D$330,'[1]Retorno lançamentos'!$R$5:$R$330)</f>
        <v>Lançada</v>
      </c>
      <c r="M10808" s="6">
        <v>701122</v>
      </c>
      <c r="N10808" s="6" t="s">
        <v>1120</v>
      </c>
      <c r="O10808" t="str">
        <f t="shared" si="6"/>
        <v>Nutri</v>
      </c>
      <c r="Q10808" s="2" t="s">
        <v>1344</v>
      </c>
    </row>
    <row r="10809" spans="1:17" ht="16.8" x14ac:dyDescent="0.3">
      <c r="A10809" t="str">
        <f t="shared" si="4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 t="shared" si="5"/>
        <v>7204 - CD São Paulo</v>
      </c>
      <c r="K10809" t="str">
        <f t="shared" si="5"/>
        <v>43.340.312/0010-48</v>
      </c>
      <c r="L10809" t="str">
        <f>_xlfn.XLOOKUP(B10809,'[1]Retorno lançamentos'!$D$5:$D$330,'[1]Retorno lançamentos'!$R$5:$R$330)</f>
        <v>Lançada</v>
      </c>
      <c r="M10809" s="6">
        <v>701203</v>
      </c>
      <c r="N10809" s="6" t="s">
        <v>1125</v>
      </c>
      <c r="O10809" t="str">
        <f t="shared" si="6"/>
        <v>FLAC</v>
      </c>
      <c r="Q10809" s="2" t="s">
        <v>1344</v>
      </c>
    </row>
    <row r="10810" spans="1:17" ht="16.8" x14ac:dyDescent="0.3">
      <c r="A10810" t="str">
        <f t="shared" si="4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 t="shared" si="5"/>
        <v>7204 - CD São Paulo</v>
      </c>
      <c r="K10810" t="str">
        <f t="shared" si="5"/>
        <v>43.340.312/0010-48</v>
      </c>
      <c r="L10810" t="str">
        <f>_xlfn.XLOOKUP(B10810,'[1]Retorno lançamentos'!$D$5:$D$330,'[1]Retorno lançamentos'!$R$5:$R$330)</f>
        <v>Lançada</v>
      </c>
      <c r="M10810" s="6">
        <v>701203</v>
      </c>
      <c r="N10810" s="6" t="s">
        <v>1125</v>
      </c>
      <c r="O10810" t="str">
        <f t="shared" si="6"/>
        <v>FLAC</v>
      </c>
      <c r="Q10810" s="2" t="s">
        <v>1344</v>
      </c>
    </row>
    <row r="10811" spans="1:17" ht="16.8" x14ac:dyDescent="0.3">
      <c r="A10811" t="str">
        <f t="shared" si="4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 t="shared" si="5"/>
        <v>7204 - CD São Paulo</v>
      </c>
      <c r="K10811" t="str">
        <f t="shared" si="5"/>
        <v>43.340.312/0010-48</v>
      </c>
      <c r="L10811" t="str">
        <f>_xlfn.XLOOKUP(B10811,'[1]Retorno lançamentos'!$D$5:$D$330,'[1]Retorno lançamentos'!$R$5:$R$330)</f>
        <v>Lançada</v>
      </c>
      <c r="M10811" s="6">
        <v>701203</v>
      </c>
      <c r="N10811" s="6" t="s">
        <v>1125</v>
      </c>
      <c r="O10811" t="str">
        <f t="shared" si="6"/>
        <v>FLAC</v>
      </c>
      <c r="Q10811" s="2" t="s">
        <v>1344</v>
      </c>
    </row>
    <row r="10812" spans="1:17" ht="16.8" x14ac:dyDescent="0.3">
      <c r="A10812" t="str">
        <f t="shared" si="4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 t="shared" si="5"/>
        <v>7204 - CD São Paulo</v>
      </c>
      <c r="K10812" t="str">
        <f t="shared" si="5"/>
        <v>43.340.312/0010-48</v>
      </c>
      <c r="L10812" t="str">
        <f>_xlfn.XLOOKUP(B10812,'[1]Retorno lançamentos'!$D$5:$D$330,'[1]Retorno lançamentos'!$R$5:$R$330)</f>
        <v>Lançada</v>
      </c>
      <c r="M10812" s="6">
        <v>701203</v>
      </c>
      <c r="N10812" s="6" t="s">
        <v>1125</v>
      </c>
      <c r="O10812" t="str">
        <f t="shared" si="6"/>
        <v>FLAC</v>
      </c>
      <c r="Q10812" s="2" t="s">
        <v>1344</v>
      </c>
    </row>
    <row r="10813" spans="1:17" ht="16.8" x14ac:dyDescent="0.3">
      <c r="A10813" t="str">
        <f t="shared" si="4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 t="shared" si="5"/>
        <v>7204 - CD São Paulo</v>
      </c>
      <c r="K10813" t="str">
        <f t="shared" si="5"/>
        <v>43.340.312/0010-48</v>
      </c>
      <c r="L10813" t="str">
        <f>_xlfn.XLOOKUP(B10813,'[1]Retorno lançamentos'!$D$5:$D$330,'[1]Retorno lançamentos'!$R$5:$R$330)</f>
        <v>Lançada</v>
      </c>
      <c r="M10813" s="6">
        <v>701203</v>
      </c>
      <c r="N10813" s="6" t="s">
        <v>1125</v>
      </c>
      <c r="O10813" t="str">
        <f t="shared" si="6"/>
        <v>FLAC</v>
      </c>
      <c r="Q10813" s="2" t="s">
        <v>1344</v>
      </c>
    </row>
    <row r="10814" spans="1:17" ht="16.8" x14ac:dyDescent="0.3">
      <c r="A10814" t="str">
        <f t="shared" si="4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1345</v>
      </c>
      <c r="G10814" s="11">
        <v>6536</v>
      </c>
      <c r="H10814" s="12">
        <v>196.08</v>
      </c>
      <c r="I10814" s="6">
        <v>7204</v>
      </c>
      <c r="J10814" t="str">
        <f t="shared" si="5"/>
        <v>7204 - CD São Paulo</v>
      </c>
      <c r="K10814" t="str">
        <f t="shared" si="5"/>
        <v>43.340.312/0010-48</v>
      </c>
      <c r="L10814" t="str">
        <f>_xlfn.XLOOKUP(B10814,'[1]Retorno lançamentos'!$D$5:$D$330,'[1]Retorno lançamentos'!$R$5:$R$330)</f>
        <v>Lançada</v>
      </c>
      <c r="M10814" s="6">
        <v>701203</v>
      </c>
      <c r="N10814" s="6" t="s">
        <v>1125</v>
      </c>
      <c r="O10814" t="str">
        <f t="shared" si="6"/>
        <v>FLAC</v>
      </c>
      <c r="Q10814" s="2" t="s">
        <v>1344</v>
      </c>
    </row>
    <row r="10815" spans="1:17" ht="16.8" x14ac:dyDescent="0.3">
      <c r="A10815" t="str">
        <f t="shared" si="4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 t="shared" si="5"/>
        <v>7204 - CD São Paulo</v>
      </c>
      <c r="K10815" t="str">
        <f t="shared" si="5"/>
        <v>43.340.312/0010-48</v>
      </c>
      <c r="L10815" t="str">
        <f>_xlfn.XLOOKUP(B10815,'[1]Retorno lançamentos'!$D$5:$D$330,'[1]Retorno lançamentos'!$R$5:$R$330)</f>
        <v>Lançada</v>
      </c>
      <c r="M10815" s="6">
        <v>701203</v>
      </c>
      <c r="N10815" s="6" t="s">
        <v>1125</v>
      </c>
      <c r="O10815" t="str">
        <f t="shared" si="6"/>
        <v>FLAC</v>
      </c>
      <c r="Q10815" s="2" t="s">
        <v>1344</v>
      </c>
    </row>
    <row r="10816" spans="1:17" ht="16.8" x14ac:dyDescent="0.3">
      <c r="A10816" t="str">
        <f t="shared" si="4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 t="shared" si="5"/>
        <v>7204 - CD São Paulo</v>
      </c>
      <c r="K10816" t="str">
        <f t="shared" si="5"/>
        <v>43.340.312/0010-48</v>
      </c>
      <c r="L10816" t="str">
        <f>_xlfn.XLOOKUP(B10816,'[1]Retorno lançamentos'!$D$5:$D$330,'[1]Retorno lançamentos'!$R$5:$R$330)</f>
        <v>Lançada</v>
      </c>
      <c r="M10816" s="6">
        <v>701203</v>
      </c>
      <c r="N10816" s="6" t="s">
        <v>1125</v>
      </c>
      <c r="O10816" t="str">
        <f t="shared" si="6"/>
        <v>FLAC</v>
      </c>
      <c r="Q10816" s="2" t="s">
        <v>1344</v>
      </c>
    </row>
    <row r="10817" spans="1:17" ht="16.8" x14ac:dyDescent="0.3">
      <c r="A10817" t="str">
        <f t="shared" si="4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 t="shared" si="5"/>
        <v>7204 - CD São Paulo</v>
      </c>
      <c r="K10817" t="str">
        <f t="shared" si="5"/>
        <v>43.340.312/0010-48</v>
      </c>
      <c r="L10817" t="str">
        <f>_xlfn.XLOOKUP(B10817,'[1]Retorno lançamentos'!$D$5:$D$330,'[1]Retorno lançamentos'!$R$5:$R$330)</f>
        <v>Lançada</v>
      </c>
      <c r="M10817" s="6">
        <v>701203</v>
      </c>
      <c r="N10817" s="6" t="s">
        <v>1125</v>
      </c>
      <c r="O10817" t="str">
        <f t="shared" si="6"/>
        <v>FLAC</v>
      </c>
      <c r="Q10817" s="2" t="s">
        <v>1344</v>
      </c>
    </row>
    <row r="10818" spans="1:17" ht="16.8" x14ac:dyDescent="0.3">
      <c r="A10818" t="str">
        <f t="shared" si="4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 t="shared" si="5"/>
        <v>7204 - CD São Paulo</v>
      </c>
      <c r="K10818" t="str">
        <f t="shared" si="5"/>
        <v>43.340.312/0010-48</v>
      </c>
      <c r="L10818" t="str">
        <f>_xlfn.XLOOKUP(B10818,'[1]Retorno lançamentos'!$D$5:$D$330,'[1]Retorno lançamentos'!$R$5:$R$330)</f>
        <v>Lançada</v>
      </c>
      <c r="M10818" s="6">
        <v>701203</v>
      </c>
      <c r="N10818" s="6" t="s">
        <v>1125</v>
      </c>
      <c r="O10818" t="str">
        <f t="shared" si="6"/>
        <v>FLAC</v>
      </c>
      <c r="Q10818" s="2" t="s">
        <v>1344</v>
      </c>
    </row>
    <row r="10819" spans="1:17" ht="16.8" x14ac:dyDescent="0.3">
      <c r="A10819" t="str">
        <f t="shared" si="4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 t="shared" si="5"/>
        <v>7204 - CD São Paulo</v>
      </c>
      <c r="K10819" t="str">
        <f t="shared" si="5"/>
        <v>43.340.312/0010-48</v>
      </c>
      <c r="L10819" t="str">
        <f>_xlfn.XLOOKUP(B10819,'[1]Retorno lançamentos'!$D$5:$D$330,'[1]Retorno lançamentos'!$R$5:$R$330)</f>
        <v>Lançada</v>
      </c>
      <c r="M10819" s="6">
        <v>701203</v>
      </c>
      <c r="N10819" s="6" t="s">
        <v>1125</v>
      </c>
      <c r="O10819" t="str">
        <f t="shared" si="6"/>
        <v>FLAC</v>
      </c>
      <c r="Q10819" s="2" t="s">
        <v>1344</v>
      </c>
    </row>
    <row r="10820" spans="1:17" ht="16.8" x14ac:dyDescent="0.3">
      <c r="A10820" t="str">
        <f t="shared" si="4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 t="shared" si="5"/>
        <v>7204 - CD São Paulo</v>
      </c>
      <c r="K10820" t="str">
        <f t="shared" si="5"/>
        <v>43.340.312/0010-48</v>
      </c>
      <c r="L10820" t="str">
        <f>_xlfn.XLOOKUP(B10820,'[1]Retorno lançamentos'!$D$5:$D$330,'[1]Retorno lançamentos'!$R$5:$R$330)</f>
        <v>Lançada</v>
      </c>
      <c r="M10820" s="6">
        <v>701203</v>
      </c>
      <c r="N10820" s="6" t="s">
        <v>1125</v>
      </c>
      <c r="O10820" t="str">
        <f t="shared" si="6"/>
        <v>FLAC</v>
      </c>
      <c r="Q10820" s="2" t="s">
        <v>1344</v>
      </c>
    </row>
    <row r="10821" spans="1:17" ht="16.8" x14ac:dyDescent="0.3">
      <c r="A10821" t="str">
        <f t="shared" si="4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 t="shared" si="5"/>
        <v>7204 - CD São Paulo</v>
      </c>
      <c r="K10821" t="str">
        <f t="shared" si="5"/>
        <v>43.340.312/0010-48</v>
      </c>
      <c r="L10821" t="str">
        <f>_xlfn.XLOOKUP(B10821,'[1]Retorno lançamentos'!$D$5:$D$330,'[1]Retorno lançamentos'!$R$5:$R$330)</f>
        <v>Lançada</v>
      </c>
      <c r="M10821" s="6">
        <v>701203</v>
      </c>
      <c r="N10821" s="6" t="s">
        <v>1125</v>
      </c>
      <c r="O10821" t="str">
        <f t="shared" si="6"/>
        <v>FLAC</v>
      </c>
      <c r="Q10821" s="2" t="s">
        <v>1344</v>
      </c>
    </row>
    <row r="10822" spans="1:17" ht="16.8" x14ac:dyDescent="0.3">
      <c r="A10822" t="str">
        <f t="shared" si="4"/>
        <v>Lactalis - 7000</v>
      </c>
      <c r="B10822" s="6">
        <v>4501169722</v>
      </c>
      <c r="C10822" s="6">
        <v>5369708</v>
      </c>
      <c r="D10822" s="6" t="s">
        <v>1301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 t="shared" si="5"/>
        <v>7204 - CD São Paulo</v>
      </c>
      <c r="K10822" t="str">
        <f t="shared" si="5"/>
        <v>43.340.312/0010-48</v>
      </c>
      <c r="L10822" t="str">
        <f>_xlfn.XLOOKUP(B10822,'[1]Retorno lançamentos'!$D$5:$D$330,'[1]Retorno lançamentos'!$R$5:$R$330)</f>
        <v>Lançada</v>
      </c>
      <c r="M10822" s="6">
        <v>701203</v>
      </c>
      <c r="N10822" s="6" t="s">
        <v>1125</v>
      </c>
      <c r="O10822" t="str">
        <f t="shared" si="6"/>
        <v>FLAC</v>
      </c>
      <c r="Q10822" s="2" t="s">
        <v>1344</v>
      </c>
    </row>
    <row r="10823" spans="1:17" ht="16.8" x14ac:dyDescent="0.3">
      <c r="A10823" t="str">
        <f t="shared" si="4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 t="shared" si="5"/>
        <v>7204 - CD São Paulo</v>
      </c>
      <c r="K10823" t="str">
        <f t="shared" si="5"/>
        <v>43.340.312/0010-48</v>
      </c>
      <c r="L10823" t="str">
        <f>_xlfn.XLOOKUP(B10823,'[1]Retorno lançamentos'!$D$5:$D$330,'[1]Retorno lançamentos'!$R$5:$R$330)</f>
        <v>Lançada</v>
      </c>
      <c r="M10823" s="6">
        <v>701203</v>
      </c>
      <c r="N10823" s="6" t="s">
        <v>1125</v>
      </c>
      <c r="O10823" t="str">
        <f t="shared" si="6"/>
        <v>FLAC</v>
      </c>
      <c r="Q10823" s="2" t="s">
        <v>1344</v>
      </c>
    </row>
    <row r="10824" spans="1:17" ht="16.8" x14ac:dyDescent="0.3">
      <c r="A10824" t="str">
        <f t="shared" si="4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 t="shared" si="5"/>
        <v>7204 - CD São Paulo</v>
      </c>
      <c r="K10824" t="str">
        <f t="shared" si="5"/>
        <v>43.340.312/0010-48</v>
      </c>
      <c r="L10824" t="str">
        <f>_xlfn.XLOOKUP(B10824,'[1]Retorno lançamentos'!$D$5:$D$330,'[1]Retorno lançamentos'!$R$5:$R$330)</f>
        <v>Lançada</v>
      </c>
      <c r="M10824" s="6">
        <v>701203</v>
      </c>
      <c r="N10824" s="6" t="s">
        <v>1125</v>
      </c>
      <c r="O10824" t="str">
        <f t="shared" si="6"/>
        <v>FLAC</v>
      </c>
      <c r="Q10824" s="2" t="s">
        <v>1344</v>
      </c>
    </row>
    <row r="10825" spans="1:17" ht="16.8" x14ac:dyDescent="0.3">
      <c r="A10825" t="str">
        <f t="shared" si="4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 t="shared" si="5"/>
        <v>7204 - CD São Paulo</v>
      </c>
      <c r="K10825" t="str">
        <f t="shared" si="5"/>
        <v>43.340.312/0010-48</v>
      </c>
      <c r="L10825" t="str">
        <f>_xlfn.XLOOKUP(B10825,'[1]Retorno lançamentos'!$D$5:$D$330,'[1]Retorno lançamentos'!$R$5:$R$330)</f>
        <v>Lançada</v>
      </c>
      <c r="M10825" s="6">
        <v>701203</v>
      </c>
      <c r="N10825" s="6" t="s">
        <v>1125</v>
      </c>
      <c r="O10825" t="str">
        <f t="shared" si="6"/>
        <v>FLAC</v>
      </c>
      <c r="Q10825" s="2" t="s">
        <v>1344</v>
      </c>
    </row>
    <row r="10826" spans="1:17" ht="16.8" x14ac:dyDescent="0.3">
      <c r="A10826" t="str">
        <f t="shared" si="4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1345</v>
      </c>
      <c r="G10826" s="11">
        <v>20500</v>
      </c>
      <c r="H10826" s="12">
        <v>410</v>
      </c>
      <c r="I10826" s="6">
        <v>7402</v>
      </c>
      <c r="J10826" t="str">
        <f t="shared" si="5"/>
        <v>7402 - CD - Brasilia</v>
      </c>
      <c r="K10826" t="str">
        <f t="shared" si="5"/>
        <v>43.340.312/0011-29</v>
      </c>
      <c r="L10826" t="str">
        <f>_xlfn.XLOOKUP(B10826,'[1]Retorno lançamentos'!$D$5:$D$330,'[1]Retorno lançamentos'!$R$5:$R$330)</f>
        <v>Emitir NF</v>
      </c>
      <c r="M10826" s="6">
        <v>136420</v>
      </c>
      <c r="N10826" s="6" t="s">
        <v>1126</v>
      </c>
      <c r="O10826" t="str">
        <f t="shared" si="6"/>
        <v>Cláudio Jorge</v>
      </c>
      <c r="Q10826" s="2" t="s">
        <v>1344</v>
      </c>
    </row>
    <row r="10827" spans="1:17" ht="16.8" x14ac:dyDescent="0.3">
      <c r="A10827" t="str">
        <f t="shared" si="4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 t="shared" si="5"/>
        <v>7402 - CD - Brasilia</v>
      </c>
      <c r="K10827" t="str">
        <f t="shared" si="5"/>
        <v>43.340.312/0011-29</v>
      </c>
      <c r="L10827" t="str">
        <f>_xlfn.XLOOKUP(B10827,'[1]Retorno lançamentos'!$D$5:$D$330,'[1]Retorno lançamentos'!$R$5:$R$330)</f>
        <v>Emitir NF</v>
      </c>
      <c r="M10827" s="6">
        <v>136420</v>
      </c>
      <c r="N10827" s="6" t="s">
        <v>1126</v>
      </c>
      <c r="O10827" t="str">
        <f t="shared" si="6"/>
        <v>Cláudio Jorge</v>
      </c>
      <c r="Q10827" s="2" t="s">
        <v>1344</v>
      </c>
    </row>
    <row r="10828" spans="1:17" ht="16.8" x14ac:dyDescent="0.3">
      <c r="A10828" t="str">
        <f t="shared" si="4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 t="shared" si="5"/>
        <v>7204 - CD São Paulo</v>
      </c>
      <c r="K10828" t="str">
        <f t="shared" si="5"/>
        <v>43.340.312/0010-48</v>
      </c>
      <c r="L10828" t="str">
        <f>_xlfn.XLOOKUP(B10828,'[1]Retorno lançamentos'!$D$5:$D$330,'[1]Retorno lançamentos'!$R$5:$R$330)</f>
        <v>Lançada</v>
      </c>
      <c r="M10828" s="6">
        <v>701203</v>
      </c>
      <c r="N10828" s="6" t="s">
        <v>1125</v>
      </c>
      <c r="O10828" t="str">
        <f t="shared" si="6"/>
        <v>FLAC</v>
      </c>
      <c r="Q10828" s="2" t="s">
        <v>1344</v>
      </c>
    </row>
    <row r="10829" spans="1:17" ht="16.8" x14ac:dyDescent="0.3">
      <c r="A10829" t="str">
        <f t="shared" si="4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 t="shared" si="5"/>
        <v>7204 - CD São Paulo</v>
      </c>
      <c r="K10829" t="str">
        <f t="shared" si="5"/>
        <v>43.340.312/0010-48</v>
      </c>
      <c r="L10829" t="str">
        <f>_xlfn.XLOOKUP(B10829,'[1]Retorno lançamentos'!$D$5:$D$330,'[1]Retorno lançamentos'!$R$5:$R$330)</f>
        <v>Lançada</v>
      </c>
      <c r="M10829" s="6">
        <v>701203</v>
      </c>
      <c r="N10829" s="6" t="s">
        <v>1125</v>
      </c>
      <c r="O10829" t="str">
        <f t="shared" si="6"/>
        <v>FLAC</v>
      </c>
      <c r="Q10829" s="2" t="s">
        <v>1344</v>
      </c>
    </row>
    <row r="10830" spans="1:17" ht="16.8" x14ac:dyDescent="0.3">
      <c r="A10830" t="str">
        <f t="shared" si="4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 t="shared" si="5"/>
        <v>7204 - CD São Paulo</v>
      </c>
      <c r="K10830" t="str">
        <f t="shared" si="5"/>
        <v>43.340.312/0010-48</v>
      </c>
      <c r="L10830" t="str">
        <f>_xlfn.XLOOKUP(B10830,'[1]Retorno lançamentos'!$D$5:$D$330,'[1]Retorno lançamentos'!$R$5:$R$330)</f>
        <v>Lançada</v>
      </c>
      <c r="M10830" s="6">
        <v>701203</v>
      </c>
      <c r="N10830" s="6" t="s">
        <v>1125</v>
      </c>
      <c r="O10830" t="str">
        <f t="shared" si="6"/>
        <v>FLAC</v>
      </c>
      <c r="Q10830" s="2" t="s">
        <v>1344</v>
      </c>
    </row>
    <row r="10831" spans="1:17" ht="16.8" x14ac:dyDescent="0.3">
      <c r="A10831" t="str">
        <f t="shared" si="4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 t="shared" si="5"/>
        <v>7204 - CD São Paulo</v>
      </c>
      <c r="K10831" t="str">
        <f t="shared" si="5"/>
        <v>43.340.312/0010-48</v>
      </c>
      <c r="L10831" t="str">
        <f>_xlfn.XLOOKUP(B10831,'[1]Retorno lançamentos'!$D$5:$D$330,'[1]Retorno lançamentos'!$R$5:$R$330)</f>
        <v>Lançada</v>
      </c>
      <c r="M10831" s="6">
        <v>701203</v>
      </c>
      <c r="N10831" s="6" t="s">
        <v>1125</v>
      </c>
      <c r="O10831" t="str">
        <f t="shared" si="6"/>
        <v>FLAC</v>
      </c>
      <c r="Q10831" s="2" t="s">
        <v>1344</v>
      </c>
    </row>
    <row r="10832" spans="1:17" ht="16.8" x14ac:dyDescent="0.3">
      <c r="A10832" t="str">
        <f t="shared" si="4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 t="shared" si="5"/>
        <v>7204 - CD São Paulo</v>
      </c>
      <c r="K10832" t="str">
        <f t="shared" si="5"/>
        <v>43.340.312/0010-48</v>
      </c>
      <c r="L10832" t="str">
        <f>_xlfn.XLOOKUP(B10832,'[1]Retorno lançamentos'!$D$5:$D$330,'[1]Retorno lançamentos'!$R$5:$R$330)</f>
        <v>Lançada</v>
      </c>
      <c r="M10832" s="6">
        <v>701203</v>
      </c>
      <c r="N10832" s="6" t="s">
        <v>1125</v>
      </c>
      <c r="O10832" t="str">
        <f t="shared" si="6"/>
        <v>FLAC</v>
      </c>
      <c r="Q10832" s="2" t="s">
        <v>1344</v>
      </c>
    </row>
    <row r="10833" spans="1:17" ht="16.8" x14ac:dyDescent="0.3">
      <c r="A10833" t="str">
        <f t="shared" si="4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 t="shared" si="5"/>
        <v>7204 - CD São Paulo</v>
      </c>
      <c r="K10833" t="str">
        <f t="shared" si="5"/>
        <v>43.340.312/0010-48</v>
      </c>
      <c r="L10833" t="str">
        <f>_xlfn.XLOOKUP(B10833,'[1]Retorno lançamentos'!$D$5:$D$330,'[1]Retorno lançamentos'!$R$5:$R$330)</f>
        <v>Lançada</v>
      </c>
      <c r="M10833" s="6">
        <v>701203</v>
      </c>
      <c r="N10833" s="6" t="s">
        <v>1125</v>
      </c>
      <c r="O10833" t="str">
        <f t="shared" si="6"/>
        <v>FLAC</v>
      </c>
      <c r="Q10833" s="2" t="s">
        <v>1344</v>
      </c>
    </row>
    <row r="10834" spans="1:17" ht="16.8" x14ac:dyDescent="0.3">
      <c r="A10834" t="str">
        <f t="shared" si="4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 t="shared" si="5"/>
        <v>7204 - CD São Paulo</v>
      </c>
      <c r="K10834" t="str">
        <f t="shared" si="5"/>
        <v>43.340.312/0010-48</v>
      </c>
      <c r="L10834" t="str">
        <f>_xlfn.XLOOKUP(B10834,'[1]Retorno lançamentos'!$D$5:$D$330,'[1]Retorno lançamentos'!$R$5:$R$330)</f>
        <v>Lançada</v>
      </c>
      <c r="M10834" s="6">
        <v>701203</v>
      </c>
      <c r="N10834" s="6" t="s">
        <v>1125</v>
      </c>
      <c r="O10834" t="str">
        <f t="shared" si="6"/>
        <v>FLAC</v>
      </c>
      <c r="Q10834" s="2" t="s">
        <v>1344</v>
      </c>
    </row>
    <row r="10835" spans="1:17" ht="16.8" x14ac:dyDescent="0.3">
      <c r="A10835" t="str">
        <f t="shared" si="4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 t="shared" si="5"/>
        <v>7204 - CD São Paulo</v>
      </c>
      <c r="K10835" t="str">
        <f t="shared" si="5"/>
        <v>43.340.312/0010-48</v>
      </c>
      <c r="L10835" t="str">
        <f>_xlfn.XLOOKUP(B10835,'[1]Retorno lançamentos'!$D$5:$D$330,'[1]Retorno lançamentos'!$R$5:$R$330)</f>
        <v>Lançada</v>
      </c>
      <c r="M10835" s="6">
        <v>701203</v>
      </c>
      <c r="N10835" s="6" t="s">
        <v>1125</v>
      </c>
      <c r="O10835" t="str">
        <f t="shared" si="6"/>
        <v>FLAC</v>
      </c>
      <c r="Q10835" s="2" t="s">
        <v>1344</v>
      </c>
    </row>
    <row r="10836" spans="1:17" ht="16.8" x14ac:dyDescent="0.3">
      <c r="A10836" t="str">
        <f t="shared" si="4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 t="shared" si="5"/>
        <v>7204 - CD São Paulo</v>
      </c>
      <c r="K10836" t="str">
        <f t="shared" si="5"/>
        <v>43.340.312/0010-48</v>
      </c>
      <c r="L10836" t="str">
        <f>_xlfn.XLOOKUP(B10836,'[1]Retorno lançamentos'!$D$5:$D$330,'[1]Retorno lançamentos'!$R$5:$R$330)</f>
        <v>Lançada</v>
      </c>
      <c r="M10836" s="6">
        <v>701203</v>
      </c>
      <c r="N10836" s="6" t="s">
        <v>1125</v>
      </c>
      <c r="O10836" t="str">
        <f t="shared" si="6"/>
        <v>FLAC</v>
      </c>
      <c r="Q10836" s="2" t="s">
        <v>1344</v>
      </c>
    </row>
    <row r="10837" spans="1:17" ht="16.8" x14ac:dyDescent="0.3">
      <c r="A10837" t="str">
        <f t="shared" si="4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 t="shared" si="5"/>
        <v>7204 - CD São Paulo</v>
      </c>
      <c r="K10837" t="str">
        <f t="shared" si="5"/>
        <v>43.340.312/0010-48</v>
      </c>
      <c r="L10837" t="str">
        <f>_xlfn.XLOOKUP(B10837,'[1]Retorno lançamentos'!$D$5:$D$330,'[1]Retorno lançamentos'!$R$5:$R$330)</f>
        <v>Lançada</v>
      </c>
      <c r="M10837" s="6">
        <v>701203</v>
      </c>
      <c r="N10837" s="6" t="s">
        <v>1125</v>
      </c>
      <c r="O10837" t="str">
        <f t="shared" si="6"/>
        <v>FLAC</v>
      </c>
      <c r="Q10837" s="2" t="s">
        <v>1344</v>
      </c>
    </row>
    <row r="10838" spans="1:17" ht="16.8" x14ac:dyDescent="0.3">
      <c r="A10838" t="str">
        <f t="shared" ref="A10838:A10901" si="7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 t="shared" ref="J10838:K10901" si="8">_xlfn.XLOOKUP(I10838,I:I,J:J)</f>
        <v>7204 - CD São Paulo</v>
      </c>
      <c r="K10838" t="str">
        <f t="shared" si="8"/>
        <v>43.340.312/0010-48</v>
      </c>
      <c r="L10838" t="str">
        <f>_xlfn.XLOOKUP(B10838,'[1]Retorno lançamentos'!$D$5:$D$330,'[1]Retorno lançamentos'!$R$5:$R$330)</f>
        <v>Lançada</v>
      </c>
      <c r="M10838" s="6">
        <v>701203</v>
      </c>
      <c r="N10838" s="6" t="s">
        <v>1125</v>
      </c>
      <c r="O10838" t="str">
        <f t="shared" ref="O10838:O10901" si="9">_xlfn.XLOOKUP(N10838,N:N,O:O)</f>
        <v>FLAC</v>
      </c>
      <c r="Q10838" s="2" t="s">
        <v>1344</v>
      </c>
    </row>
    <row r="10839" spans="1:17" ht="16.8" x14ac:dyDescent="0.3">
      <c r="A10839" t="str">
        <f t="shared" si="7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1345</v>
      </c>
      <c r="G10839" s="11">
        <v>2042.5</v>
      </c>
      <c r="H10839" s="12">
        <v>61.28</v>
      </c>
      <c r="I10839" s="6">
        <v>7204</v>
      </c>
      <c r="J10839" t="str">
        <f t="shared" si="8"/>
        <v>7204 - CD São Paulo</v>
      </c>
      <c r="K10839" t="str">
        <f t="shared" si="8"/>
        <v>43.340.312/0010-48</v>
      </c>
      <c r="L10839" t="str">
        <f>_xlfn.XLOOKUP(B10839,'[1]Retorno lançamentos'!$D$5:$D$330,'[1]Retorno lançamentos'!$R$5:$R$330)</f>
        <v>Lançada</v>
      </c>
      <c r="M10839" s="6">
        <v>701203</v>
      </c>
      <c r="N10839" s="6" t="s">
        <v>1125</v>
      </c>
      <c r="O10839" t="str">
        <f t="shared" si="9"/>
        <v>FLAC</v>
      </c>
      <c r="Q10839" s="2" t="s">
        <v>1344</v>
      </c>
    </row>
    <row r="10840" spans="1:17" ht="16.8" x14ac:dyDescent="0.3">
      <c r="A10840" t="str">
        <f t="shared" si="7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 t="shared" si="8"/>
        <v>7204 - CD São Paulo</v>
      </c>
      <c r="K10840" t="str">
        <f t="shared" si="8"/>
        <v>43.340.312/0010-48</v>
      </c>
      <c r="L10840" t="str">
        <f>_xlfn.XLOOKUP(B10840,'[1]Retorno lançamentos'!$D$5:$D$330,'[1]Retorno lançamentos'!$R$5:$R$330)</f>
        <v>Lançada</v>
      </c>
      <c r="M10840" s="6">
        <v>701203</v>
      </c>
      <c r="N10840" s="6" t="s">
        <v>1125</v>
      </c>
      <c r="O10840" t="str">
        <f t="shared" si="9"/>
        <v>FLAC</v>
      </c>
      <c r="Q10840" s="2" t="s">
        <v>1344</v>
      </c>
    </row>
    <row r="10841" spans="1:17" ht="16.8" x14ac:dyDescent="0.3">
      <c r="A10841" t="str">
        <f t="shared" si="7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 t="shared" si="8"/>
        <v>7204 - CD São Paulo</v>
      </c>
      <c r="K10841" t="str">
        <f t="shared" si="8"/>
        <v>43.340.312/0010-48</v>
      </c>
      <c r="L10841" t="str">
        <f>_xlfn.XLOOKUP(B10841,'[1]Retorno lançamentos'!$D$5:$D$330,'[1]Retorno lançamentos'!$R$5:$R$330)</f>
        <v>Lançada</v>
      </c>
      <c r="M10841" s="6">
        <v>701203</v>
      </c>
      <c r="N10841" s="6" t="s">
        <v>1125</v>
      </c>
      <c r="O10841" t="str">
        <f t="shared" si="9"/>
        <v>FLAC</v>
      </c>
      <c r="Q10841" s="2" t="s">
        <v>1344</v>
      </c>
    </row>
    <row r="10842" spans="1:17" ht="16.8" x14ac:dyDescent="0.3">
      <c r="A10842" t="str">
        <f t="shared" si="7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 t="shared" si="8"/>
        <v>7204 - CD São Paulo</v>
      </c>
      <c r="K10842" t="str">
        <f t="shared" si="8"/>
        <v>43.340.312/0010-48</v>
      </c>
      <c r="L10842" t="str">
        <f>_xlfn.XLOOKUP(B10842,'[1]Retorno lançamentos'!$D$5:$D$330,'[1]Retorno lançamentos'!$R$5:$R$330)</f>
        <v>Lançada</v>
      </c>
      <c r="M10842" s="6">
        <v>701203</v>
      </c>
      <c r="N10842" s="6" t="s">
        <v>1125</v>
      </c>
      <c r="O10842" t="str">
        <f t="shared" si="9"/>
        <v>FLAC</v>
      </c>
      <c r="Q10842" s="2" t="s">
        <v>1344</v>
      </c>
    </row>
    <row r="10843" spans="1:17" ht="16.8" x14ac:dyDescent="0.3">
      <c r="A10843" t="str">
        <f t="shared" si="7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 t="shared" si="8"/>
        <v>7204 - CD São Paulo</v>
      </c>
      <c r="K10843" t="str">
        <f t="shared" si="8"/>
        <v>43.340.312/0010-48</v>
      </c>
      <c r="L10843" t="str">
        <f>_xlfn.XLOOKUP(B10843,'[1]Retorno lançamentos'!$D$5:$D$330,'[1]Retorno lançamentos'!$R$5:$R$330)</f>
        <v>Lançada</v>
      </c>
      <c r="M10843" s="6">
        <v>701203</v>
      </c>
      <c r="N10843" s="6" t="s">
        <v>1125</v>
      </c>
      <c r="O10843" t="str">
        <f t="shared" si="9"/>
        <v>FLAC</v>
      </c>
      <c r="Q10843" s="2" t="s">
        <v>1344</v>
      </c>
    </row>
    <row r="10844" spans="1:17" ht="16.8" x14ac:dyDescent="0.3">
      <c r="A10844" t="str">
        <f t="shared" si="7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 t="shared" si="8"/>
        <v>7204 - CD São Paulo</v>
      </c>
      <c r="K10844" t="str">
        <f t="shared" si="8"/>
        <v>43.340.312/0010-48</v>
      </c>
      <c r="L10844" t="str">
        <f>_xlfn.XLOOKUP(B10844,'[1]Retorno lançamentos'!$D$5:$D$330,'[1]Retorno lançamentos'!$R$5:$R$330)</f>
        <v>Lançada</v>
      </c>
      <c r="M10844" s="6">
        <v>701203</v>
      </c>
      <c r="N10844" s="6" t="s">
        <v>1125</v>
      </c>
      <c r="O10844" t="str">
        <f t="shared" si="9"/>
        <v>FLAC</v>
      </c>
      <c r="Q10844" s="2" t="s">
        <v>1344</v>
      </c>
    </row>
    <row r="10845" spans="1:17" ht="16.8" x14ac:dyDescent="0.3">
      <c r="A10845" t="str">
        <f t="shared" si="7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 t="shared" si="8"/>
        <v>7204 - CD São Paulo</v>
      </c>
      <c r="K10845" t="str">
        <f t="shared" si="8"/>
        <v>43.340.312/0010-48</v>
      </c>
      <c r="L10845" t="str">
        <f>_xlfn.XLOOKUP(B10845,'[1]Retorno lançamentos'!$D$5:$D$330,'[1]Retorno lançamentos'!$R$5:$R$330)</f>
        <v>Lançada</v>
      </c>
      <c r="M10845" s="6">
        <v>701203</v>
      </c>
      <c r="N10845" s="6" t="s">
        <v>1125</v>
      </c>
      <c r="O10845" t="str">
        <f t="shared" si="9"/>
        <v>FLAC</v>
      </c>
      <c r="Q10845" s="2" t="s">
        <v>1344</v>
      </c>
    </row>
    <row r="10846" spans="1:17" ht="16.8" x14ac:dyDescent="0.3">
      <c r="A10846" t="str">
        <f t="shared" si="7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 t="shared" si="8"/>
        <v>7204 - CD São Paulo</v>
      </c>
      <c r="K10846" t="str">
        <f t="shared" si="8"/>
        <v>43.340.312/0010-48</v>
      </c>
      <c r="L10846" t="str">
        <f>_xlfn.XLOOKUP(B10846,'[1]Retorno lançamentos'!$D$5:$D$330,'[1]Retorno lançamentos'!$R$5:$R$330)</f>
        <v>Lançada</v>
      </c>
      <c r="M10846" s="6">
        <v>701203</v>
      </c>
      <c r="N10846" s="6" t="s">
        <v>1125</v>
      </c>
      <c r="O10846" t="str">
        <f t="shared" si="9"/>
        <v>FLAC</v>
      </c>
      <c r="Q10846" s="2" t="s">
        <v>1344</v>
      </c>
    </row>
    <row r="10847" spans="1:17" ht="16.8" x14ac:dyDescent="0.3">
      <c r="A10847" t="str">
        <f t="shared" si="7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1345</v>
      </c>
      <c r="G10847" s="11">
        <v>10008.25</v>
      </c>
      <c r="H10847" s="12">
        <v>300.25</v>
      </c>
      <c r="I10847" s="6">
        <v>7204</v>
      </c>
      <c r="J10847" t="str">
        <f t="shared" si="8"/>
        <v>7204 - CD São Paulo</v>
      </c>
      <c r="K10847" t="str">
        <f t="shared" si="8"/>
        <v>43.340.312/0010-48</v>
      </c>
      <c r="L10847" t="str">
        <f>_xlfn.XLOOKUP(B10847,'[1]Retorno lançamentos'!$D$5:$D$330,'[1]Retorno lançamentos'!$R$5:$R$330)</f>
        <v>Lançada</v>
      </c>
      <c r="M10847" s="6">
        <v>701203</v>
      </c>
      <c r="N10847" s="6" t="s">
        <v>1125</v>
      </c>
      <c r="O10847" t="str">
        <f t="shared" si="9"/>
        <v>FLAC</v>
      </c>
      <c r="Q10847" s="2" t="s">
        <v>1344</v>
      </c>
    </row>
    <row r="10848" spans="1:17" ht="16.8" x14ac:dyDescent="0.3">
      <c r="A10848" t="str">
        <f t="shared" si="7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 t="shared" si="8"/>
        <v>7204 - CD São Paulo</v>
      </c>
      <c r="K10848" t="str">
        <f t="shared" si="8"/>
        <v>43.340.312/0010-48</v>
      </c>
      <c r="L10848" t="str">
        <f>_xlfn.XLOOKUP(B10848,'[1]Retorno lançamentos'!$D$5:$D$330,'[1]Retorno lançamentos'!$R$5:$R$330)</f>
        <v>Lançada</v>
      </c>
      <c r="M10848" s="6">
        <v>701203</v>
      </c>
      <c r="N10848" s="6" t="s">
        <v>1125</v>
      </c>
      <c r="O10848" t="str">
        <f t="shared" si="9"/>
        <v>FLAC</v>
      </c>
      <c r="Q10848" s="2" t="s">
        <v>1344</v>
      </c>
    </row>
    <row r="10849" spans="1:17" ht="16.8" x14ac:dyDescent="0.3">
      <c r="A10849" t="str">
        <f t="shared" si="7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 t="shared" si="8"/>
        <v>7204 - CD São Paulo</v>
      </c>
      <c r="K10849" t="str">
        <f t="shared" si="8"/>
        <v>43.340.312/0010-48</v>
      </c>
      <c r="L10849" t="str">
        <f>_xlfn.XLOOKUP(B10849,'[1]Retorno lançamentos'!$D$5:$D$330,'[1]Retorno lançamentos'!$R$5:$R$330)</f>
        <v>Lançada</v>
      </c>
      <c r="M10849" s="6">
        <v>701203</v>
      </c>
      <c r="N10849" s="6" t="s">
        <v>1125</v>
      </c>
      <c r="O10849" t="str">
        <f t="shared" si="9"/>
        <v>FLAC</v>
      </c>
      <c r="Q10849" s="2" t="s">
        <v>1344</v>
      </c>
    </row>
    <row r="10850" spans="1:17" ht="16.8" x14ac:dyDescent="0.3">
      <c r="A10850" t="str">
        <f t="shared" si="7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 t="shared" si="8"/>
        <v>7204 - CD São Paulo</v>
      </c>
      <c r="K10850" t="str">
        <f t="shared" si="8"/>
        <v>43.340.312/0010-48</v>
      </c>
      <c r="L10850" t="str">
        <f>_xlfn.XLOOKUP(B10850,'[1]Retorno lançamentos'!$D$5:$D$330,'[1]Retorno lançamentos'!$R$5:$R$330)</f>
        <v>Lançada</v>
      </c>
      <c r="M10850" s="6">
        <v>701203</v>
      </c>
      <c r="N10850" s="6" t="s">
        <v>1125</v>
      </c>
      <c r="O10850" t="str">
        <f t="shared" si="9"/>
        <v>FLAC</v>
      </c>
      <c r="Q10850" s="2" t="s">
        <v>1344</v>
      </c>
    </row>
    <row r="10851" spans="1:17" ht="16.8" x14ac:dyDescent="0.3">
      <c r="A10851" t="str">
        <f t="shared" si="7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 t="shared" si="8"/>
        <v>7204 - CD São Paulo</v>
      </c>
      <c r="K10851" t="str">
        <f t="shared" si="8"/>
        <v>43.340.312/0010-48</v>
      </c>
      <c r="L10851" t="str">
        <f>_xlfn.XLOOKUP(B10851,'[1]Retorno lançamentos'!$D$5:$D$330,'[1]Retorno lançamentos'!$R$5:$R$330)</f>
        <v>Lançada</v>
      </c>
      <c r="M10851" s="6">
        <v>701203</v>
      </c>
      <c r="N10851" s="6" t="s">
        <v>1125</v>
      </c>
      <c r="O10851" t="str">
        <f t="shared" si="9"/>
        <v>FLAC</v>
      </c>
      <c r="Q10851" s="2" t="s">
        <v>1344</v>
      </c>
    </row>
    <row r="10852" spans="1:17" ht="16.8" x14ac:dyDescent="0.3">
      <c r="A10852" t="str">
        <f t="shared" si="7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 t="shared" si="8"/>
        <v>7204 - CD São Paulo</v>
      </c>
      <c r="K10852" t="str">
        <f t="shared" si="8"/>
        <v>43.340.312/0010-48</v>
      </c>
      <c r="L10852" t="str">
        <f>_xlfn.XLOOKUP(B10852,'[1]Retorno lançamentos'!$D$5:$D$330,'[1]Retorno lançamentos'!$R$5:$R$330)</f>
        <v>Lançada</v>
      </c>
      <c r="M10852" s="6">
        <v>701203</v>
      </c>
      <c r="N10852" s="6" t="s">
        <v>1125</v>
      </c>
      <c r="O10852" t="str">
        <f t="shared" si="9"/>
        <v>FLAC</v>
      </c>
      <c r="Q10852" s="2" t="s">
        <v>1344</v>
      </c>
    </row>
    <row r="10853" spans="1:17" ht="16.8" x14ac:dyDescent="0.3">
      <c r="A10853" t="str">
        <f t="shared" si="7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 t="shared" si="8"/>
        <v>7204 - CD São Paulo</v>
      </c>
      <c r="K10853" t="str">
        <f t="shared" si="8"/>
        <v>43.340.312/0010-48</v>
      </c>
      <c r="L10853" t="str">
        <f>_xlfn.XLOOKUP(B10853,'[1]Retorno lançamentos'!$D$5:$D$330,'[1]Retorno lançamentos'!$R$5:$R$330)</f>
        <v>Lançada</v>
      </c>
      <c r="M10853" s="6">
        <v>701203</v>
      </c>
      <c r="N10853" s="6" t="s">
        <v>1125</v>
      </c>
      <c r="O10853" t="str">
        <f t="shared" si="9"/>
        <v>FLAC</v>
      </c>
      <c r="Q10853" s="2" t="s">
        <v>1344</v>
      </c>
    </row>
    <row r="10854" spans="1:17" ht="16.8" x14ac:dyDescent="0.3">
      <c r="A10854" t="str">
        <f t="shared" si="7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 t="shared" si="8"/>
        <v>7204 - CD São Paulo</v>
      </c>
      <c r="K10854" t="str">
        <f t="shared" si="8"/>
        <v>43.340.312/0010-48</v>
      </c>
      <c r="L10854" t="str">
        <f>_xlfn.XLOOKUP(B10854,'[1]Retorno lançamentos'!$D$5:$D$330,'[1]Retorno lançamentos'!$R$5:$R$330)</f>
        <v>Lançada</v>
      </c>
      <c r="M10854" s="6">
        <v>701203</v>
      </c>
      <c r="N10854" s="6" t="s">
        <v>1125</v>
      </c>
      <c r="O10854" t="str">
        <f t="shared" si="9"/>
        <v>FLAC</v>
      </c>
      <c r="Q10854" s="2" t="s">
        <v>1344</v>
      </c>
    </row>
    <row r="10855" spans="1:17" ht="16.8" x14ac:dyDescent="0.3">
      <c r="A10855" t="str">
        <f t="shared" si="7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 t="shared" si="8"/>
        <v>7204 - CD São Paulo</v>
      </c>
      <c r="K10855" t="str">
        <f t="shared" si="8"/>
        <v>43.340.312/0010-48</v>
      </c>
      <c r="L10855" t="str">
        <f>_xlfn.XLOOKUP(B10855,'[1]Retorno lançamentos'!$D$5:$D$330,'[1]Retorno lançamentos'!$R$5:$R$330)</f>
        <v>Lançada</v>
      </c>
      <c r="M10855" s="6">
        <v>701203</v>
      </c>
      <c r="N10855" s="6" t="s">
        <v>1125</v>
      </c>
      <c r="O10855" t="str">
        <f t="shared" si="9"/>
        <v>FLAC</v>
      </c>
      <c r="Q10855" s="2" t="s">
        <v>1344</v>
      </c>
    </row>
    <row r="10856" spans="1:17" ht="16.8" x14ac:dyDescent="0.3">
      <c r="A10856" t="str">
        <f t="shared" si="7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 t="shared" si="8"/>
        <v>7204 - CD São Paulo</v>
      </c>
      <c r="K10856" t="str">
        <f t="shared" si="8"/>
        <v>43.340.312/0010-48</v>
      </c>
      <c r="L10856" t="str">
        <f>_xlfn.XLOOKUP(B10856,'[1]Retorno lançamentos'!$D$5:$D$330,'[1]Retorno lançamentos'!$R$5:$R$330)</f>
        <v>Lançada</v>
      </c>
      <c r="M10856" s="6">
        <v>701203</v>
      </c>
      <c r="N10856" s="6" t="s">
        <v>1125</v>
      </c>
      <c r="O10856" t="str">
        <f t="shared" si="9"/>
        <v>FLAC</v>
      </c>
      <c r="Q10856" s="2" t="s">
        <v>1344</v>
      </c>
    </row>
    <row r="10857" spans="1:17" ht="16.8" x14ac:dyDescent="0.3">
      <c r="A10857" t="str">
        <f t="shared" si="7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 t="shared" si="8"/>
        <v>7204 - CD São Paulo</v>
      </c>
      <c r="K10857" t="str">
        <f t="shared" si="8"/>
        <v>43.340.312/0010-48</v>
      </c>
      <c r="L10857" t="str">
        <f>_xlfn.XLOOKUP(B10857,'[1]Retorno lançamentos'!$D$5:$D$330,'[1]Retorno lançamentos'!$R$5:$R$330)</f>
        <v>Lançada</v>
      </c>
      <c r="M10857" s="6">
        <v>701203</v>
      </c>
      <c r="N10857" s="6" t="s">
        <v>1125</v>
      </c>
      <c r="O10857" t="str">
        <f t="shared" si="9"/>
        <v>FLAC</v>
      </c>
      <c r="Q10857" s="2" t="s">
        <v>1344</v>
      </c>
    </row>
    <row r="10858" spans="1:17" ht="16.8" x14ac:dyDescent="0.3">
      <c r="A10858" t="str">
        <f t="shared" si="7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 t="shared" si="8"/>
        <v>7204 - CD São Paulo</v>
      </c>
      <c r="K10858" t="str">
        <f t="shared" si="8"/>
        <v>43.340.312/0010-48</v>
      </c>
      <c r="L10858" t="str">
        <f>_xlfn.XLOOKUP(B10858,'[1]Retorno lançamentos'!$D$5:$D$330,'[1]Retorno lançamentos'!$R$5:$R$330)</f>
        <v>Lançada</v>
      </c>
      <c r="M10858" s="6">
        <v>701203</v>
      </c>
      <c r="N10858" s="6" t="s">
        <v>1125</v>
      </c>
      <c r="O10858" t="str">
        <f t="shared" si="9"/>
        <v>FLAC</v>
      </c>
      <c r="Q10858" s="2" t="s">
        <v>1344</v>
      </c>
    </row>
    <row r="10859" spans="1:17" ht="16.8" x14ac:dyDescent="0.3">
      <c r="A10859" t="str">
        <f t="shared" si="7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 t="shared" si="8"/>
        <v>7204 - CD São Paulo</v>
      </c>
      <c r="K10859" t="str">
        <f t="shared" si="8"/>
        <v>43.340.312/0010-48</v>
      </c>
      <c r="L10859" t="str">
        <f>_xlfn.XLOOKUP(B10859,'[1]Retorno lançamentos'!$D$5:$D$330,'[1]Retorno lançamentos'!$R$5:$R$330)</f>
        <v>Lançada</v>
      </c>
      <c r="M10859" s="6">
        <v>701203</v>
      </c>
      <c r="N10859" s="6" t="s">
        <v>1125</v>
      </c>
      <c r="O10859" t="str">
        <f t="shared" si="9"/>
        <v>FLAC</v>
      </c>
      <c r="Q10859" s="2" t="s">
        <v>1344</v>
      </c>
    </row>
    <row r="10860" spans="1:17" ht="16.8" x14ac:dyDescent="0.3">
      <c r="A10860" t="str">
        <f t="shared" si="7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 t="shared" si="8"/>
        <v>7204 - CD São Paulo</v>
      </c>
      <c r="K10860" t="str">
        <f t="shared" si="8"/>
        <v>43.340.312/0010-48</v>
      </c>
      <c r="L10860" t="str">
        <f>_xlfn.XLOOKUP(B10860,'[1]Retorno lançamentos'!$D$5:$D$330,'[1]Retorno lançamentos'!$R$5:$R$330)</f>
        <v>Lançada</v>
      </c>
      <c r="M10860" s="6">
        <v>701203</v>
      </c>
      <c r="N10860" s="6" t="s">
        <v>1125</v>
      </c>
      <c r="O10860" t="str">
        <f t="shared" si="9"/>
        <v>FLAC</v>
      </c>
      <c r="Q10860" s="2" t="s">
        <v>1344</v>
      </c>
    </row>
    <row r="10861" spans="1:17" ht="16.8" x14ac:dyDescent="0.3">
      <c r="A10861" t="str">
        <f t="shared" si="7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1345</v>
      </c>
      <c r="G10861" s="12">
        <v>817</v>
      </c>
      <c r="H10861" s="12">
        <v>24.51</v>
      </c>
      <c r="I10861" s="6">
        <v>7204</v>
      </c>
      <c r="J10861" t="str">
        <f t="shared" si="8"/>
        <v>7204 - CD São Paulo</v>
      </c>
      <c r="K10861" t="str">
        <f t="shared" si="8"/>
        <v>43.340.312/0010-48</v>
      </c>
      <c r="L10861" t="str">
        <f>_xlfn.XLOOKUP(B10861,'[1]Retorno lançamentos'!$D$5:$D$330,'[1]Retorno lançamentos'!$R$5:$R$330)</f>
        <v>Lançada</v>
      </c>
      <c r="M10861" s="6">
        <v>701203</v>
      </c>
      <c r="N10861" s="6" t="s">
        <v>1125</v>
      </c>
      <c r="O10861" t="str">
        <f t="shared" si="9"/>
        <v>FLAC</v>
      </c>
      <c r="Q10861" s="2" t="s">
        <v>1344</v>
      </c>
    </row>
    <row r="10862" spans="1:17" ht="16.8" x14ac:dyDescent="0.3">
      <c r="A10862" t="str">
        <f t="shared" si="7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 t="shared" si="8"/>
        <v>7204 - CD São Paulo</v>
      </c>
      <c r="K10862" t="str">
        <f t="shared" si="8"/>
        <v>43.340.312/0010-48</v>
      </c>
      <c r="L10862" t="str">
        <f>_xlfn.XLOOKUP(B10862,'[1]Retorno lançamentos'!$D$5:$D$330,'[1]Retorno lançamentos'!$R$5:$R$330)</f>
        <v>Lançada</v>
      </c>
      <c r="M10862" s="6">
        <v>701203</v>
      </c>
      <c r="N10862" s="6" t="s">
        <v>1125</v>
      </c>
      <c r="O10862" t="str">
        <f t="shared" si="9"/>
        <v>FLAC</v>
      </c>
      <c r="Q10862" s="2" t="s">
        <v>1344</v>
      </c>
    </row>
    <row r="10863" spans="1:17" ht="16.8" x14ac:dyDescent="0.3">
      <c r="A10863" t="str">
        <f t="shared" si="7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1345</v>
      </c>
      <c r="G10863" s="11">
        <v>10212.5</v>
      </c>
      <c r="H10863" s="12">
        <v>306.38</v>
      </c>
      <c r="I10863" s="6">
        <v>7204</v>
      </c>
      <c r="J10863" t="str">
        <f t="shared" si="8"/>
        <v>7204 - CD São Paulo</v>
      </c>
      <c r="K10863" t="str">
        <f t="shared" si="8"/>
        <v>43.340.312/0010-48</v>
      </c>
      <c r="L10863" t="str">
        <f>_xlfn.XLOOKUP(B10863,'[1]Retorno lançamentos'!$D$5:$D$330,'[1]Retorno lançamentos'!$R$5:$R$330)</f>
        <v>Lançada</v>
      </c>
      <c r="M10863" s="6">
        <v>701203</v>
      </c>
      <c r="N10863" s="6" t="s">
        <v>1125</v>
      </c>
      <c r="O10863" t="str">
        <f t="shared" si="9"/>
        <v>FLAC</v>
      </c>
      <c r="Q10863" s="2" t="s">
        <v>1344</v>
      </c>
    </row>
    <row r="10864" spans="1:17" ht="16.8" x14ac:dyDescent="0.3">
      <c r="A10864" t="str">
        <f t="shared" si="7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 t="shared" si="8"/>
        <v>7204 - CD São Paulo</v>
      </c>
      <c r="K10864" t="str">
        <f t="shared" si="8"/>
        <v>43.340.312/0010-48</v>
      </c>
      <c r="L10864" t="str">
        <f>_xlfn.XLOOKUP(B10864,'[1]Retorno lançamentos'!$D$5:$D$330,'[1]Retorno lançamentos'!$R$5:$R$330)</f>
        <v>Lançada</v>
      </c>
      <c r="M10864" s="6">
        <v>701203</v>
      </c>
      <c r="N10864" s="6" t="s">
        <v>1125</v>
      </c>
      <c r="O10864" t="str">
        <f t="shared" si="9"/>
        <v>FLAC</v>
      </c>
      <c r="Q10864" s="2" t="s">
        <v>1344</v>
      </c>
    </row>
    <row r="10865" spans="1:17" ht="16.8" x14ac:dyDescent="0.3">
      <c r="A10865" t="str">
        <f t="shared" si="7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 t="shared" si="8"/>
        <v>7204 - CD São Paulo</v>
      </c>
      <c r="K10865" t="str">
        <f t="shared" si="8"/>
        <v>43.340.312/0010-48</v>
      </c>
      <c r="L10865" t="str">
        <f>_xlfn.XLOOKUP(B10865,'[1]Retorno lançamentos'!$D$5:$D$330,'[1]Retorno lançamentos'!$R$5:$R$330)</f>
        <v>Lançada</v>
      </c>
      <c r="M10865" s="6">
        <v>701122</v>
      </c>
      <c r="N10865" s="6" t="s">
        <v>1120</v>
      </c>
      <c r="O10865" t="str">
        <f t="shared" si="9"/>
        <v>Nutri</v>
      </c>
      <c r="Q10865" s="2" t="s">
        <v>1344</v>
      </c>
    </row>
    <row r="10866" spans="1:17" ht="16.8" x14ac:dyDescent="0.3">
      <c r="A10866" t="str">
        <f t="shared" si="7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 t="shared" si="8"/>
        <v>7204 - CD São Paulo</v>
      </c>
      <c r="K10866" t="str">
        <f t="shared" si="8"/>
        <v>43.340.312/0010-48</v>
      </c>
      <c r="L10866" t="str">
        <f>_xlfn.XLOOKUP(B10866,'[1]Retorno lançamentos'!$D$5:$D$330,'[1]Retorno lançamentos'!$R$5:$R$330)</f>
        <v>Lançada</v>
      </c>
      <c r="M10866" s="6">
        <v>701122</v>
      </c>
      <c r="N10866" s="6" t="s">
        <v>1120</v>
      </c>
      <c r="O10866" t="str">
        <f t="shared" si="9"/>
        <v>Nutri</v>
      </c>
      <c r="Q10866" s="2" t="s">
        <v>1344</v>
      </c>
    </row>
    <row r="10867" spans="1:17" ht="16.8" x14ac:dyDescent="0.3">
      <c r="A10867" t="str">
        <f t="shared" si="7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 t="shared" si="8"/>
        <v>7204 - CD São Paulo</v>
      </c>
      <c r="K10867" t="str">
        <f t="shared" si="8"/>
        <v>43.340.312/0010-48</v>
      </c>
      <c r="L10867" t="str">
        <f>_xlfn.XLOOKUP(B10867,'[1]Retorno lançamentos'!$D$5:$D$330,'[1]Retorno lançamentos'!$R$5:$R$330)</f>
        <v>Lançada</v>
      </c>
      <c r="M10867" s="6">
        <v>701203</v>
      </c>
      <c r="N10867" s="6" t="s">
        <v>1125</v>
      </c>
      <c r="O10867" t="str">
        <f t="shared" si="9"/>
        <v>FLAC</v>
      </c>
      <c r="Q10867" s="2" t="s">
        <v>1344</v>
      </c>
    </row>
    <row r="10868" spans="1:17" ht="16.8" x14ac:dyDescent="0.3">
      <c r="A10868" t="str">
        <f t="shared" si="7"/>
        <v>Lactalis - 7000</v>
      </c>
      <c r="B10868" s="6">
        <v>4501169722</v>
      </c>
      <c r="C10868" s="6">
        <v>5346682</v>
      </c>
      <c r="D10868" s="6" t="s">
        <v>1307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 t="shared" si="8"/>
        <v>7204 - CD São Paulo</v>
      </c>
      <c r="K10868" t="str">
        <f t="shared" si="8"/>
        <v>43.340.312/0010-48</v>
      </c>
      <c r="L10868" t="str">
        <f>_xlfn.XLOOKUP(B10868,'[1]Retorno lançamentos'!$D$5:$D$330,'[1]Retorno lançamentos'!$R$5:$R$330)</f>
        <v>Lançada</v>
      </c>
      <c r="M10868" s="6">
        <v>701203</v>
      </c>
      <c r="N10868" s="6" t="s">
        <v>1125</v>
      </c>
      <c r="O10868" t="str">
        <f t="shared" si="9"/>
        <v>FLAC</v>
      </c>
      <c r="Q10868" s="2" t="s">
        <v>1344</v>
      </c>
    </row>
    <row r="10869" spans="1:17" ht="16.8" x14ac:dyDescent="0.3">
      <c r="A10869" t="str">
        <f t="shared" si="7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 t="shared" si="8"/>
        <v>7204 - CD São Paulo</v>
      </c>
      <c r="K10869" t="str">
        <f t="shared" si="8"/>
        <v>43.340.312/0010-48</v>
      </c>
      <c r="L10869" t="str">
        <f>_xlfn.XLOOKUP(B10869,'[1]Retorno lançamentos'!$D$5:$D$330,'[1]Retorno lançamentos'!$R$5:$R$330)</f>
        <v>Lançada</v>
      </c>
      <c r="M10869" s="6">
        <v>701203</v>
      </c>
      <c r="N10869" s="6" t="s">
        <v>1125</v>
      </c>
      <c r="O10869" t="str">
        <f t="shared" si="9"/>
        <v>FLAC</v>
      </c>
      <c r="Q10869" s="2" t="s">
        <v>1344</v>
      </c>
    </row>
    <row r="10870" spans="1:17" ht="16.8" x14ac:dyDescent="0.3">
      <c r="A10870" t="str">
        <f t="shared" si="7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 t="shared" si="8"/>
        <v>7204 - CD São Paulo</v>
      </c>
      <c r="K10870" t="str">
        <f t="shared" si="8"/>
        <v>43.340.312/0010-48</v>
      </c>
      <c r="L10870" t="str">
        <f>_xlfn.XLOOKUP(B10870,'[1]Retorno lançamentos'!$D$5:$D$330,'[1]Retorno lançamentos'!$R$5:$R$330)</f>
        <v>Lançada</v>
      </c>
      <c r="M10870" s="6">
        <v>701203</v>
      </c>
      <c r="N10870" s="6" t="s">
        <v>1125</v>
      </c>
      <c r="O10870" t="str">
        <f t="shared" si="9"/>
        <v>FLAC</v>
      </c>
      <c r="Q10870" s="2" t="s">
        <v>1344</v>
      </c>
    </row>
    <row r="10871" spans="1:17" ht="16.8" x14ac:dyDescent="0.3">
      <c r="A10871" t="str">
        <f t="shared" si="7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 t="shared" si="8"/>
        <v>7204 - CD São Paulo</v>
      </c>
      <c r="K10871" t="str">
        <f t="shared" si="8"/>
        <v>43.340.312/0010-48</v>
      </c>
      <c r="L10871" t="str">
        <f>_xlfn.XLOOKUP(B10871,'[1]Retorno lançamentos'!$D$5:$D$330,'[1]Retorno lançamentos'!$R$5:$R$330)</f>
        <v>Lançada</v>
      </c>
      <c r="M10871" s="6">
        <v>701203</v>
      </c>
      <c r="N10871" s="6" t="s">
        <v>1125</v>
      </c>
      <c r="O10871" t="str">
        <f t="shared" si="9"/>
        <v>FLAC</v>
      </c>
      <c r="Q10871" s="2" t="s">
        <v>1344</v>
      </c>
    </row>
    <row r="10872" spans="1:17" ht="16.8" x14ac:dyDescent="0.3">
      <c r="A10872" t="str">
        <f t="shared" si="7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 t="shared" si="8"/>
        <v>7204 - CD São Paulo</v>
      </c>
      <c r="K10872" t="str">
        <f t="shared" si="8"/>
        <v>43.340.312/0010-48</v>
      </c>
      <c r="L10872" t="str">
        <f>_xlfn.XLOOKUP(B10872,'[1]Retorno lançamentos'!$D$5:$D$330,'[1]Retorno lançamentos'!$R$5:$R$330)</f>
        <v>Lançada</v>
      </c>
      <c r="M10872" s="6">
        <v>701203</v>
      </c>
      <c r="N10872" s="6" t="s">
        <v>1125</v>
      </c>
      <c r="O10872" t="str">
        <f t="shared" si="9"/>
        <v>FLAC</v>
      </c>
      <c r="Q10872" s="2" t="s">
        <v>1344</v>
      </c>
    </row>
    <row r="10873" spans="1:17" ht="16.8" x14ac:dyDescent="0.3">
      <c r="A10873" t="str">
        <f t="shared" si="7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 t="shared" si="8"/>
        <v>7204 - CD São Paulo</v>
      </c>
      <c r="K10873" t="str">
        <f t="shared" si="8"/>
        <v>43.340.312/0010-48</v>
      </c>
      <c r="L10873" t="str">
        <f>_xlfn.XLOOKUP(B10873,'[1]Retorno lançamentos'!$D$5:$D$330,'[1]Retorno lançamentos'!$R$5:$R$330)</f>
        <v>Lançada</v>
      </c>
      <c r="M10873" s="6">
        <v>701203</v>
      </c>
      <c r="N10873" s="6" t="s">
        <v>1125</v>
      </c>
      <c r="O10873" t="str">
        <f t="shared" si="9"/>
        <v>FLAC</v>
      </c>
      <c r="Q10873" s="2" t="s">
        <v>1344</v>
      </c>
    </row>
    <row r="10874" spans="1:17" ht="16.8" x14ac:dyDescent="0.3">
      <c r="A10874" t="str">
        <f t="shared" si="7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 t="shared" si="8"/>
        <v>7204 - CD São Paulo</v>
      </c>
      <c r="K10874" t="str">
        <f t="shared" si="8"/>
        <v>43.340.312/0010-48</v>
      </c>
      <c r="L10874" t="str">
        <f>_xlfn.XLOOKUP(B10874,'[1]Retorno lançamentos'!$D$5:$D$330,'[1]Retorno lançamentos'!$R$5:$R$330)</f>
        <v>Lançada</v>
      </c>
      <c r="M10874" s="6">
        <v>701203</v>
      </c>
      <c r="N10874" s="6" t="s">
        <v>1125</v>
      </c>
      <c r="O10874" t="str">
        <f t="shared" si="9"/>
        <v>FLAC</v>
      </c>
      <c r="Q10874" s="2" t="s">
        <v>1344</v>
      </c>
    </row>
    <row r="10875" spans="1:17" ht="16.8" x14ac:dyDescent="0.3">
      <c r="A10875" t="str">
        <f t="shared" si="7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 t="shared" si="8"/>
        <v>7204 - CD São Paulo</v>
      </c>
      <c r="K10875" t="str">
        <f t="shared" si="8"/>
        <v>43.340.312/0010-48</v>
      </c>
      <c r="L10875" t="str">
        <f>_xlfn.XLOOKUP(B10875,'[1]Retorno lançamentos'!$D$5:$D$330,'[1]Retorno lançamentos'!$R$5:$R$330)</f>
        <v>Lançada</v>
      </c>
      <c r="M10875" s="6">
        <v>701203</v>
      </c>
      <c r="N10875" s="6" t="s">
        <v>1125</v>
      </c>
      <c r="O10875" t="str">
        <f t="shared" si="9"/>
        <v>FLAC</v>
      </c>
      <c r="Q10875" s="2" t="s">
        <v>1344</v>
      </c>
    </row>
    <row r="10876" spans="1:17" ht="16.8" x14ac:dyDescent="0.3">
      <c r="A10876" t="str">
        <f t="shared" si="7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 t="shared" si="8"/>
        <v>7204 - CD São Paulo</v>
      </c>
      <c r="K10876" t="str">
        <f t="shared" si="8"/>
        <v>43.340.312/0010-48</v>
      </c>
      <c r="L10876" t="str">
        <f>_xlfn.XLOOKUP(B10876,'[1]Retorno lançamentos'!$D$5:$D$330,'[1]Retorno lançamentos'!$R$5:$R$330)</f>
        <v>Lançada</v>
      </c>
      <c r="M10876" s="6">
        <v>701203</v>
      </c>
      <c r="N10876" s="6" t="s">
        <v>1125</v>
      </c>
      <c r="O10876" t="str">
        <f t="shared" si="9"/>
        <v>FLAC</v>
      </c>
      <c r="Q10876" s="2" t="s">
        <v>1344</v>
      </c>
    </row>
    <row r="10877" spans="1:17" ht="16.8" x14ac:dyDescent="0.3">
      <c r="A10877" t="str">
        <f t="shared" si="7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 t="shared" si="8"/>
        <v>7204 - CD São Paulo</v>
      </c>
      <c r="K10877" t="str">
        <f t="shared" si="8"/>
        <v>43.340.312/0010-48</v>
      </c>
      <c r="L10877" t="str">
        <f>_xlfn.XLOOKUP(B10877,'[1]Retorno lançamentos'!$D$5:$D$330,'[1]Retorno lançamentos'!$R$5:$R$330)</f>
        <v>Lançada</v>
      </c>
      <c r="M10877" s="6">
        <v>701203</v>
      </c>
      <c r="N10877" s="6" t="s">
        <v>1125</v>
      </c>
      <c r="O10877" t="str">
        <f t="shared" si="9"/>
        <v>FLAC</v>
      </c>
      <c r="Q10877" s="2" t="s">
        <v>1344</v>
      </c>
    </row>
    <row r="10878" spans="1:17" ht="16.8" x14ac:dyDescent="0.3">
      <c r="A10878" t="str">
        <f t="shared" si="7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 t="shared" si="8"/>
        <v>7204 - CD São Paulo</v>
      </c>
      <c r="K10878" t="str">
        <f t="shared" si="8"/>
        <v>43.340.312/0010-48</v>
      </c>
      <c r="L10878" t="str">
        <f>_xlfn.XLOOKUP(B10878,'[1]Retorno lançamentos'!$D$5:$D$330,'[1]Retorno lançamentos'!$R$5:$R$330)</f>
        <v>Lançada</v>
      </c>
      <c r="M10878" s="6">
        <v>701203</v>
      </c>
      <c r="N10878" s="6" t="s">
        <v>1125</v>
      </c>
      <c r="O10878" t="str">
        <f t="shared" si="9"/>
        <v>FLAC</v>
      </c>
      <c r="Q10878" s="2" t="s">
        <v>1344</v>
      </c>
    </row>
    <row r="10879" spans="1:17" ht="16.8" x14ac:dyDescent="0.3">
      <c r="A10879" t="str">
        <f t="shared" si="7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1345</v>
      </c>
      <c r="G10879" s="12">
        <v>628.5</v>
      </c>
      <c r="H10879" s="12">
        <v>18.86</v>
      </c>
      <c r="I10879" s="6">
        <v>7204</v>
      </c>
      <c r="J10879" t="str">
        <f t="shared" si="8"/>
        <v>7204 - CD São Paulo</v>
      </c>
      <c r="K10879" t="str">
        <f t="shared" si="8"/>
        <v>43.340.312/0010-48</v>
      </c>
      <c r="L10879" t="str">
        <f>_xlfn.XLOOKUP(B10879,'[1]Retorno lançamentos'!$D$5:$D$330,'[1]Retorno lançamentos'!$R$5:$R$330)</f>
        <v>Lançada</v>
      </c>
      <c r="M10879" s="6">
        <v>701203</v>
      </c>
      <c r="N10879" s="6" t="s">
        <v>1125</v>
      </c>
      <c r="O10879" t="str">
        <f t="shared" si="9"/>
        <v>FLAC</v>
      </c>
      <c r="Q10879" s="2" t="s">
        <v>1344</v>
      </c>
    </row>
    <row r="10880" spans="1:17" ht="16.8" x14ac:dyDescent="0.3">
      <c r="A10880" t="str">
        <f t="shared" si="7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 t="shared" si="8"/>
        <v>7204 - CD São Paulo</v>
      </c>
      <c r="K10880" t="str">
        <f t="shared" si="8"/>
        <v>43.340.312/0010-48</v>
      </c>
      <c r="L10880" t="str">
        <f>_xlfn.XLOOKUP(B10880,'[1]Retorno lançamentos'!$D$5:$D$330,'[1]Retorno lançamentos'!$R$5:$R$330)</f>
        <v>Lançada</v>
      </c>
      <c r="M10880" s="6">
        <v>701203</v>
      </c>
      <c r="N10880" s="6" t="s">
        <v>1125</v>
      </c>
      <c r="O10880" t="str">
        <f t="shared" si="9"/>
        <v>FLAC</v>
      </c>
      <c r="Q10880" s="2" t="s">
        <v>1344</v>
      </c>
    </row>
    <row r="10881" spans="1:17" ht="16.8" x14ac:dyDescent="0.3">
      <c r="A10881" t="str">
        <f t="shared" si="7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 t="shared" si="8"/>
        <v>7204 - CD São Paulo</v>
      </c>
      <c r="K10881" t="str">
        <f t="shared" si="8"/>
        <v>43.340.312/0010-48</v>
      </c>
      <c r="L10881" t="str">
        <f>_xlfn.XLOOKUP(B10881,'[1]Retorno lançamentos'!$D$5:$D$330,'[1]Retorno lançamentos'!$R$5:$R$330)</f>
        <v>Lançada</v>
      </c>
      <c r="M10881" s="6">
        <v>701203</v>
      </c>
      <c r="N10881" s="6" t="s">
        <v>1125</v>
      </c>
      <c r="O10881" t="str">
        <f t="shared" si="9"/>
        <v>FLAC</v>
      </c>
      <c r="Q10881" s="2" t="s">
        <v>1344</v>
      </c>
    </row>
    <row r="10882" spans="1:17" ht="16.8" x14ac:dyDescent="0.3">
      <c r="A10882" t="str">
        <f t="shared" si="7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 t="shared" si="8"/>
        <v>7204 - CD São Paulo</v>
      </c>
      <c r="K10882" t="str">
        <f t="shared" si="8"/>
        <v>43.340.312/0010-48</v>
      </c>
      <c r="L10882" t="str">
        <f>_xlfn.XLOOKUP(B10882,'[1]Retorno lançamentos'!$D$5:$D$330,'[1]Retorno lançamentos'!$R$5:$R$330)</f>
        <v>Lançada</v>
      </c>
      <c r="M10882" s="6">
        <v>701203</v>
      </c>
      <c r="N10882" s="6" t="s">
        <v>1125</v>
      </c>
      <c r="O10882" t="str">
        <f t="shared" si="9"/>
        <v>FLAC</v>
      </c>
      <c r="Q10882" s="2" t="s">
        <v>1344</v>
      </c>
    </row>
    <row r="10883" spans="1:17" ht="16.8" x14ac:dyDescent="0.3">
      <c r="A10883" t="str">
        <f t="shared" si="7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 t="shared" si="8"/>
        <v>7204 - CD São Paulo</v>
      </c>
      <c r="K10883" t="str">
        <f t="shared" si="8"/>
        <v>43.340.312/0010-48</v>
      </c>
      <c r="L10883" t="str">
        <f>_xlfn.XLOOKUP(B10883,'[1]Retorno lançamentos'!$D$5:$D$330,'[1]Retorno lançamentos'!$R$5:$R$330)</f>
        <v>Lançada</v>
      </c>
      <c r="M10883" s="6">
        <v>701203</v>
      </c>
      <c r="N10883" s="6" t="s">
        <v>1125</v>
      </c>
      <c r="O10883" t="str">
        <f t="shared" si="9"/>
        <v>FLAC</v>
      </c>
      <c r="Q10883" s="2" t="s">
        <v>1344</v>
      </c>
    </row>
    <row r="10884" spans="1:17" ht="16.8" x14ac:dyDescent="0.3">
      <c r="A10884" t="str">
        <f t="shared" si="7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1345</v>
      </c>
      <c r="G10884" s="11">
        <v>3246.75</v>
      </c>
      <c r="H10884" s="12">
        <v>97.4</v>
      </c>
      <c r="I10884" s="6">
        <v>7204</v>
      </c>
      <c r="J10884" t="str">
        <f t="shared" si="8"/>
        <v>7204 - CD São Paulo</v>
      </c>
      <c r="K10884" t="str">
        <f t="shared" si="8"/>
        <v>43.340.312/0010-48</v>
      </c>
      <c r="L10884" t="str">
        <f>_xlfn.XLOOKUP(B10884,'[1]Retorno lançamentos'!$D$5:$D$330,'[1]Retorno lançamentos'!$R$5:$R$330)</f>
        <v>Lançada</v>
      </c>
      <c r="M10884" s="6">
        <v>701203</v>
      </c>
      <c r="N10884" s="6" t="s">
        <v>1125</v>
      </c>
      <c r="O10884" t="str">
        <f t="shared" si="9"/>
        <v>FLAC</v>
      </c>
      <c r="Q10884" s="2" t="s">
        <v>1344</v>
      </c>
    </row>
    <row r="10885" spans="1:17" ht="16.8" x14ac:dyDescent="0.3">
      <c r="A10885" t="str">
        <f t="shared" si="7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 t="shared" si="8"/>
        <v>7204 - CD São Paulo</v>
      </c>
      <c r="K10885" t="str">
        <f t="shared" si="8"/>
        <v>43.340.312/0010-48</v>
      </c>
      <c r="L10885" t="str">
        <f>_xlfn.XLOOKUP(B10885,'[1]Retorno lançamentos'!$D$5:$D$330,'[1]Retorno lançamentos'!$R$5:$R$330)</f>
        <v>Lançada</v>
      </c>
      <c r="M10885" s="6">
        <v>701122</v>
      </c>
      <c r="N10885" s="6" t="s">
        <v>1120</v>
      </c>
      <c r="O10885" t="str">
        <f t="shared" si="9"/>
        <v>Nutri</v>
      </c>
      <c r="Q10885" s="2" t="s">
        <v>1344</v>
      </c>
    </row>
    <row r="10886" spans="1:17" ht="16.8" x14ac:dyDescent="0.3">
      <c r="A10886" t="str">
        <f t="shared" si="7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 t="shared" si="8"/>
        <v>7204 - CD São Paulo</v>
      </c>
      <c r="K10886" t="str">
        <f t="shared" si="8"/>
        <v>43.340.312/0010-48</v>
      </c>
      <c r="L10886" t="str">
        <f>_xlfn.XLOOKUP(B10886,'[1]Retorno lançamentos'!$D$5:$D$330,'[1]Retorno lançamentos'!$R$5:$R$330)</f>
        <v>Lançada</v>
      </c>
      <c r="M10886" s="6">
        <v>701122</v>
      </c>
      <c r="N10886" s="6" t="s">
        <v>1120</v>
      </c>
      <c r="O10886" t="str">
        <f t="shared" si="9"/>
        <v>Nutri</v>
      </c>
      <c r="Q10886" s="2" t="s">
        <v>1344</v>
      </c>
    </row>
    <row r="10887" spans="1:17" ht="16.8" x14ac:dyDescent="0.3">
      <c r="A10887" t="str">
        <f t="shared" si="7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 t="shared" si="8"/>
        <v>7204 - CD São Paulo</v>
      </c>
      <c r="K10887" t="str">
        <f t="shared" si="8"/>
        <v>43.340.312/0010-48</v>
      </c>
      <c r="L10887" t="str">
        <f>_xlfn.XLOOKUP(B10887,'[1]Retorno lançamentos'!$D$5:$D$330,'[1]Retorno lançamentos'!$R$5:$R$330)</f>
        <v>Lançada</v>
      </c>
      <c r="M10887" s="6">
        <v>701203</v>
      </c>
      <c r="N10887" s="6" t="s">
        <v>1125</v>
      </c>
      <c r="O10887" t="str">
        <f t="shared" si="9"/>
        <v>FLAC</v>
      </c>
      <c r="Q10887" s="2" t="s">
        <v>1344</v>
      </c>
    </row>
    <row r="10888" spans="1:17" ht="16.8" x14ac:dyDescent="0.3">
      <c r="A10888" t="str">
        <f t="shared" si="7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1345</v>
      </c>
      <c r="G10888" s="11">
        <v>16340</v>
      </c>
      <c r="H10888" s="12">
        <v>490.2</v>
      </c>
      <c r="I10888" s="6">
        <v>7204</v>
      </c>
      <c r="J10888" t="str">
        <f t="shared" si="8"/>
        <v>7204 - CD São Paulo</v>
      </c>
      <c r="K10888" t="str">
        <f t="shared" si="8"/>
        <v>43.340.312/0010-48</v>
      </c>
      <c r="L10888" t="str">
        <f>_xlfn.XLOOKUP(B10888,'[1]Retorno lançamentos'!$D$5:$D$330,'[1]Retorno lançamentos'!$R$5:$R$330)</f>
        <v>Lançada</v>
      </c>
      <c r="M10888" s="6">
        <v>701203</v>
      </c>
      <c r="N10888" s="6" t="s">
        <v>1125</v>
      </c>
      <c r="O10888" t="str">
        <f t="shared" si="9"/>
        <v>FLAC</v>
      </c>
      <c r="Q10888" s="2" t="s">
        <v>1344</v>
      </c>
    </row>
    <row r="10889" spans="1:17" ht="16.8" x14ac:dyDescent="0.3">
      <c r="A10889" t="str">
        <f t="shared" si="7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 t="shared" si="8"/>
        <v>7204 - CD São Paulo</v>
      </c>
      <c r="K10889" t="str">
        <f t="shared" si="8"/>
        <v>43.340.312/0010-48</v>
      </c>
      <c r="L10889" t="str">
        <f>_xlfn.XLOOKUP(B10889,'[1]Retorno lançamentos'!$D$5:$D$330,'[1]Retorno lançamentos'!$R$5:$R$330)</f>
        <v>Lançada</v>
      </c>
      <c r="M10889" s="6">
        <v>701203</v>
      </c>
      <c r="N10889" s="6" t="s">
        <v>1125</v>
      </c>
      <c r="O10889" t="str">
        <f t="shared" si="9"/>
        <v>FLAC</v>
      </c>
      <c r="Q10889" s="2" t="s">
        <v>1344</v>
      </c>
    </row>
    <row r="10890" spans="1:17" ht="16.8" x14ac:dyDescent="0.3">
      <c r="A10890" t="str">
        <f t="shared" si="7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 t="shared" si="8"/>
        <v>7204 - CD São Paulo</v>
      </c>
      <c r="K10890" t="str">
        <f t="shared" si="8"/>
        <v>43.340.312/0010-48</v>
      </c>
      <c r="L10890" t="str">
        <f>_xlfn.XLOOKUP(B10890,'[1]Retorno lançamentos'!$D$5:$D$330,'[1]Retorno lançamentos'!$R$5:$R$330)</f>
        <v>Lançada</v>
      </c>
      <c r="M10890" s="6">
        <v>701203</v>
      </c>
      <c r="N10890" s="6" t="s">
        <v>1125</v>
      </c>
      <c r="O10890" t="str">
        <f t="shared" si="9"/>
        <v>FLAC</v>
      </c>
      <c r="Q10890" s="2" t="s">
        <v>1344</v>
      </c>
    </row>
    <row r="10891" spans="1:17" ht="16.8" x14ac:dyDescent="0.3">
      <c r="A10891" t="str">
        <f t="shared" si="7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 t="shared" si="8"/>
        <v>7204 - CD São Paulo</v>
      </c>
      <c r="K10891" t="str">
        <f t="shared" si="8"/>
        <v>43.340.312/0010-48</v>
      </c>
      <c r="L10891" t="str">
        <f>_xlfn.XLOOKUP(B10891,'[1]Retorno lançamentos'!$D$5:$D$330,'[1]Retorno lançamentos'!$R$5:$R$330)</f>
        <v>Lançada</v>
      </c>
      <c r="M10891" s="6">
        <v>701203</v>
      </c>
      <c r="N10891" s="6" t="s">
        <v>1125</v>
      </c>
      <c r="O10891" t="str">
        <f t="shared" si="9"/>
        <v>FLAC</v>
      </c>
      <c r="Q10891" s="2" t="s">
        <v>1344</v>
      </c>
    </row>
    <row r="10892" spans="1:17" ht="16.8" x14ac:dyDescent="0.3">
      <c r="A10892" t="str">
        <f t="shared" si="7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 t="shared" si="8"/>
        <v>7204 - CD São Paulo</v>
      </c>
      <c r="K10892" t="str">
        <f t="shared" si="8"/>
        <v>43.340.312/0010-48</v>
      </c>
      <c r="L10892" t="str">
        <f>_xlfn.XLOOKUP(B10892,'[1]Retorno lançamentos'!$D$5:$D$330,'[1]Retorno lançamentos'!$R$5:$R$330)</f>
        <v>Lançada</v>
      </c>
      <c r="M10892" s="6">
        <v>701203</v>
      </c>
      <c r="N10892" s="6" t="s">
        <v>1125</v>
      </c>
      <c r="O10892" t="str">
        <f t="shared" si="9"/>
        <v>FLAC</v>
      </c>
      <c r="Q10892" s="2" t="s">
        <v>1344</v>
      </c>
    </row>
    <row r="10893" spans="1:17" ht="16.8" x14ac:dyDescent="0.3">
      <c r="A10893" t="str">
        <f t="shared" si="7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 t="shared" si="8"/>
        <v>7204 - CD São Paulo</v>
      </c>
      <c r="K10893" t="str">
        <f t="shared" si="8"/>
        <v>43.340.312/0010-48</v>
      </c>
      <c r="L10893" t="str">
        <f>_xlfn.XLOOKUP(B10893,'[1]Retorno lançamentos'!$D$5:$D$330,'[1]Retorno lançamentos'!$R$5:$R$330)</f>
        <v>Lançada</v>
      </c>
      <c r="M10893" s="6">
        <v>701203</v>
      </c>
      <c r="N10893" s="6" t="s">
        <v>1125</v>
      </c>
      <c r="O10893" t="str">
        <f t="shared" si="9"/>
        <v>FLAC</v>
      </c>
      <c r="Q10893" s="2" t="s">
        <v>1344</v>
      </c>
    </row>
    <row r="10894" spans="1:17" ht="16.8" x14ac:dyDescent="0.3">
      <c r="A10894" t="str">
        <f t="shared" si="7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 t="shared" si="8"/>
        <v>7204 - CD São Paulo</v>
      </c>
      <c r="K10894" t="str">
        <f t="shared" si="8"/>
        <v>43.340.312/0010-48</v>
      </c>
      <c r="L10894" t="str">
        <f>_xlfn.XLOOKUP(B10894,'[1]Retorno lançamentos'!$D$5:$D$330,'[1]Retorno lançamentos'!$R$5:$R$330)</f>
        <v>Lançada</v>
      </c>
      <c r="M10894" s="6">
        <v>701203</v>
      </c>
      <c r="N10894" s="6" t="s">
        <v>1125</v>
      </c>
      <c r="O10894" t="str">
        <f t="shared" si="9"/>
        <v>FLAC</v>
      </c>
      <c r="Q10894" s="2" t="s">
        <v>1344</v>
      </c>
    </row>
    <row r="10895" spans="1:17" ht="16.8" x14ac:dyDescent="0.3">
      <c r="A10895" t="str">
        <f t="shared" si="7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 t="shared" si="8"/>
        <v>7204 - CD São Paulo</v>
      </c>
      <c r="K10895" t="str">
        <f t="shared" si="8"/>
        <v>43.340.312/0010-48</v>
      </c>
      <c r="L10895" t="str">
        <f>_xlfn.XLOOKUP(B10895,'[1]Retorno lançamentos'!$D$5:$D$330,'[1]Retorno lançamentos'!$R$5:$R$330)</f>
        <v>Lançada</v>
      </c>
      <c r="M10895" s="6">
        <v>701203</v>
      </c>
      <c r="N10895" s="6" t="s">
        <v>1125</v>
      </c>
      <c r="O10895" t="str">
        <f t="shared" si="9"/>
        <v>FLAC</v>
      </c>
      <c r="Q10895" s="2" t="s">
        <v>1344</v>
      </c>
    </row>
    <row r="10896" spans="1:17" ht="16.8" x14ac:dyDescent="0.3">
      <c r="A10896" t="str">
        <f t="shared" si="7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 t="shared" si="8"/>
        <v>7204 - CD São Paulo</v>
      </c>
      <c r="K10896" t="str">
        <f t="shared" si="8"/>
        <v>43.340.312/0010-48</v>
      </c>
      <c r="L10896" t="str">
        <f>_xlfn.XLOOKUP(B10896,'[1]Retorno lançamentos'!$D$5:$D$330,'[1]Retorno lançamentos'!$R$5:$R$330)</f>
        <v>Lançada</v>
      </c>
      <c r="M10896" s="6">
        <v>701203</v>
      </c>
      <c r="N10896" s="6" t="s">
        <v>1125</v>
      </c>
      <c r="O10896" t="str">
        <f t="shared" si="9"/>
        <v>FLAC</v>
      </c>
      <c r="Q10896" s="2" t="s">
        <v>1344</v>
      </c>
    </row>
    <row r="10897" spans="1:17" ht="16.8" x14ac:dyDescent="0.3">
      <c r="A10897" t="str">
        <f t="shared" si="7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 t="shared" si="8"/>
        <v>7204 - CD São Paulo</v>
      </c>
      <c r="K10897" t="str">
        <f t="shared" si="8"/>
        <v>43.340.312/0010-48</v>
      </c>
      <c r="L10897" t="str">
        <f>_xlfn.XLOOKUP(B10897,'[1]Retorno lançamentos'!$D$5:$D$330,'[1]Retorno lançamentos'!$R$5:$R$330)</f>
        <v>Lançada</v>
      </c>
      <c r="M10897" s="6">
        <v>701203</v>
      </c>
      <c r="N10897" s="6" t="s">
        <v>1125</v>
      </c>
      <c r="O10897" t="str">
        <f t="shared" si="9"/>
        <v>FLAC</v>
      </c>
      <c r="Q10897" s="2" t="s">
        <v>1344</v>
      </c>
    </row>
    <row r="10898" spans="1:17" ht="16.8" x14ac:dyDescent="0.3">
      <c r="A10898" t="str">
        <f t="shared" si="7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 t="shared" si="8"/>
        <v>7204 - CD São Paulo</v>
      </c>
      <c r="K10898" t="str">
        <f t="shared" si="8"/>
        <v>43.340.312/0010-48</v>
      </c>
      <c r="L10898" t="str">
        <f>_xlfn.XLOOKUP(B10898,'[1]Retorno lançamentos'!$D$5:$D$330,'[1]Retorno lançamentos'!$R$5:$R$330)</f>
        <v>Lançada</v>
      </c>
      <c r="M10898" s="6">
        <v>701203</v>
      </c>
      <c r="N10898" s="6" t="s">
        <v>1125</v>
      </c>
      <c r="O10898" t="str">
        <f t="shared" si="9"/>
        <v>FLAC</v>
      </c>
      <c r="Q10898" s="2" t="s">
        <v>1344</v>
      </c>
    </row>
    <row r="10899" spans="1:17" ht="16.8" x14ac:dyDescent="0.3">
      <c r="A10899" t="str">
        <f t="shared" si="7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 t="shared" si="8"/>
        <v>7204 - CD São Paulo</v>
      </c>
      <c r="K10899" t="str">
        <f t="shared" si="8"/>
        <v>43.340.312/0010-48</v>
      </c>
      <c r="L10899" t="str">
        <f>_xlfn.XLOOKUP(B10899,'[1]Retorno lançamentos'!$D$5:$D$330,'[1]Retorno lançamentos'!$R$5:$R$330)</f>
        <v>Lançada</v>
      </c>
      <c r="M10899" s="6">
        <v>701203</v>
      </c>
      <c r="N10899" s="6" t="s">
        <v>1125</v>
      </c>
      <c r="O10899" t="str">
        <f t="shared" si="9"/>
        <v>FLAC</v>
      </c>
      <c r="Q10899" s="2" t="s">
        <v>1344</v>
      </c>
    </row>
    <row r="10900" spans="1:17" ht="16.8" x14ac:dyDescent="0.3">
      <c r="A10900" t="str">
        <f t="shared" si="7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 t="shared" si="8"/>
        <v>7204 - CD São Paulo</v>
      </c>
      <c r="K10900" t="str">
        <f t="shared" si="8"/>
        <v>43.340.312/0010-48</v>
      </c>
      <c r="L10900" t="str">
        <f>_xlfn.XLOOKUP(B10900,'[1]Retorno lançamentos'!$D$5:$D$330,'[1]Retorno lançamentos'!$R$5:$R$330)</f>
        <v>Lançada</v>
      </c>
      <c r="M10900" s="6">
        <v>701203</v>
      </c>
      <c r="N10900" s="6" t="s">
        <v>1125</v>
      </c>
      <c r="O10900" t="str">
        <f t="shared" si="9"/>
        <v>FLAC</v>
      </c>
      <c r="Q10900" s="2" t="s">
        <v>1344</v>
      </c>
    </row>
    <row r="10901" spans="1:17" ht="16.8" x14ac:dyDescent="0.3">
      <c r="A10901" t="str">
        <f t="shared" si="7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 t="shared" si="8"/>
        <v>7204 - CD São Paulo</v>
      </c>
      <c r="K10901" t="str">
        <f t="shared" si="8"/>
        <v>43.340.312/0010-48</v>
      </c>
      <c r="L10901" t="str">
        <f>_xlfn.XLOOKUP(B10901,'[1]Retorno lançamentos'!$D$5:$D$330,'[1]Retorno lançamentos'!$R$5:$R$330)</f>
        <v>Lançada</v>
      </c>
      <c r="M10901" s="6">
        <v>701203</v>
      </c>
      <c r="N10901" s="6" t="s">
        <v>1125</v>
      </c>
      <c r="O10901" t="str">
        <f t="shared" si="9"/>
        <v>FLAC</v>
      </c>
      <c r="Q10901" s="2" t="s">
        <v>1344</v>
      </c>
    </row>
    <row r="10902" spans="1:17" ht="16.8" x14ac:dyDescent="0.3">
      <c r="A10902" t="str">
        <f t="shared" ref="A10902:A10965" si="10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 t="shared" ref="J10902:K10965" si="11">_xlfn.XLOOKUP(I10902,I:I,J:J)</f>
        <v>7204 - CD São Paulo</v>
      </c>
      <c r="K10902" t="str">
        <f t="shared" si="11"/>
        <v>43.340.312/0010-48</v>
      </c>
      <c r="L10902" t="str">
        <f>_xlfn.XLOOKUP(B10902,'[1]Retorno lançamentos'!$D$5:$D$330,'[1]Retorno lançamentos'!$R$5:$R$330)</f>
        <v>Lançada</v>
      </c>
      <c r="M10902" s="6">
        <v>701203</v>
      </c>
      <c r="N10902" s="6" t="s">
        <v>1125</v>
      </c>
      <c r="O10902" t="str">
        <f t="shared" ref="O10902:O10965" si="12">_xlfn.XLOOKUP(N10902,N:N,O:O)</f>
        <v>FLAC</v>
      </c>
      <c r="Q10902" s="2" t="s">
        <v>1344</v>
      </c>
    </row>
    <row r="10903" spans="1:17" ht="16.8" x14ac:dyDescent="0.3">
      <c r="A10903" t="str">
        <f t="shared" si="10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 t="shared" si="11"/>
        <v>7204 - CD São Paulo</v>
      </c>
      <c r="K10903" t="str">
        <f t="shared" si="11"/>
        <v>43.340.312/0010-48</v>
      </c>
      <c r="L10903" t="str">
        <f>_xlfn.XLOOKUP(B10903,'[1]Retorno lançamentos'!$D$5:$D$330,'[1]Retorno lançamentos'!$R$5:$R$330)</f>
        <v>Lançada</v>
      </c>
      <c r="M10903" s="6">
        <v>701203</v>
      </c>
      <c r="N10903" s="6" t="s">
        <v>1125</v>
      </c>
      <c r="O10903" t="str">
        <f t="shared" si="12"/>
        <v>FLAC</v>
      </c>
      <c r="Q10903" s="2" t="s">
        <v>1344</v>
      </c>
    </row>
    <row r="10904" spans="1:17" ht="16.8" x14ac:dyDescent="0.3">
      <c r="A10904" t="str">
        <f t="shared" si="10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1345</v>
      </c>
      <c r="G10904" s="11">
        <v>6127.5</v>
      </c>
      <c r="H10904" s="12">
        <v>183.83</v>
      </c>
      <c r="I10904" s="6">
        <v>7204</v>
      </c>
      <c r="J10904" t="str">
        <f t="shared" si="11"/>
        <v>7204 - CD São Paulo</v>
      </c>
      <c r="K10904" t="str">
        <f t="shared" si="11"/>
        <v>43.340.312/0010-48</v>
      </c>
      <c r="L10904" t="str">
        <f>_xlfn.XLOOKUP(B10904,'[1]Retorno lançamentos'!$D$5:$D$330,'[1]Retorno lançamentos'!$R$5:$R$330)</f>
        <v>Lançada</v>
      </c>
      <c r="M10904" s="6">
        <v>701203</v>
      </c>
      <c r="N10904" s="6" t="s">
        <v>1125</v>
      </c>
      <c r="O10904" t="str">
        <f t="shared" si="12"/>
        <v>FLAC</v>
      </c>
      <c r="Q10904" s="2" t="s">
        <v>1344</v>
      </c>
    </row>
    <row r="10905" spans="1:17" ht="16.8" x14ac:dyDescent="0.3">
      <c r="A10905" t="str">
        <f t="shared" si="10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 t="shared" si="11"/>
        <v>7204 - CD São Paulo</v>
      </c>
      <c r="K10905" t="str">
        <f t="shared" si="11"/>
        <v>43.340.312/0010-48</v>
      </c>
      <c r="L10905" t="str">
        <f>_xlfn.XLOOKUP(B10905,'[1]Retorno lançamentos'!$D$5:$D$330,'[1]Retorno lançamentos'!$R$5:$R$330)</f>
        <v>Lançada</v>
      </c>
      <c r="M10905" s="6">
        <v>701203</v>
      </c>
      <c r="N10905" s="6" t="s">
        <v>1125</v>
      </c>
      <c r="O10905" t="str">
        <f t="shared" si="12"/>
        <v>FLAC</v>
      </c>
      <c r="Q10905" s="2" t="s">
        <v>1344</v>
      </c>
    </row>
    <row r="10906" spans="1:17" ht="16.8" x14ac:dyDescent="0.3">
      <c r="A10906" t="str">
        <f t="shared" si="10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 t="shared" si="11"/>
        <v>7204 - CD São Paulo</v>
      </c>
      <c r="K10906" t="str">
        <f t="shared" si="11"/>
        <v>43.340.312/0010-48</v>
      </c>
      <c r="L10906" t="str">
        <f>_xlfn.XLOOKUP(B10906,'[1]Retorno lançamentos'!$D$5:$D$330,'[1]Retorno lançamentos'!$R$5:$R$330)</f>
        <v>Lançada</v>
      </c>
      <c r="M10906" s="6">
        <v>701203</v>
      </c>
      <c r="N10906" s="6" t="s">
        <v>1125</v>
      </c>
      <c r="O10906" t="str">
        <f t="shared" si="12"/>
        <v>FLAC</v>
      </c>
      <c r="Q10906" s="2" t="s">
        <v>1344</v>
      </c>
    </row>
    <row r="10907" spans="1:17" ht="16.8" x14ac:dyDescent="0.3">
      <c r="A10907" t="str">
        <f t="shared" si="10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 t="shared" si="11"/>
        <v>7204 - CD São Paulo</v>
      </c>
      <c r="K10907" t="str">
        <f t="shared" si="11"/>
        <v>43.340.312/0010-48</v>
      </c>
      <c r="L10907" t="str">
        <f>_xlfn.XLOOKUP(B10907,'[1]Retorno lançamentos'!$D$5:$D$330,'[1]Retorno lançamentos'!$R$5:$R$330)</f>
        <v>Lançada</v>
      </c>
      <c r="M10907" s="6">
        <v>701203</v>
      </c>
      <c r="N10907" s="6" t="s">
        <v>1125</v>
      </c>
      <c r="O10907" t="str">
        <f t="shared" si="12"/>
        <v>FLAC</v>
      </c>
      <c r="Q10907" s="2" t="s">
        <v>1344</v>
      </c>
    </row>
    <row r="10908" spans="1:17" ht="16.8" x14ac:dyDescent="0.3">
      <c r="A10908" t="str">
        <f t="shared" si="10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 t="shared" si="11"/>
        <v>7204 - CD São Paulo</v>
      </c>
      <c r="K10908" t="str">
        <f t="shared" si="11"/>
        <v>43.340.312/0010-48</v>
      </c>
      <c r="L10908" t="str">
        <f>_xlfn.XLOOKUP(B10908,'[1]Retorno lançamentos'!$D$5:$D$330,'[1]Retorno lançamentos'!$R$5:$R$330)</f>
        <v>Lançada</v>
      </c>
      <c r="M10908" s="6">
        <v>701203</v>
      </c>
      <c r="N10908" s="6" t="s">
        <v>1125</v>
      </c>
      <c r="O10908" t="str">
        <f t="shared" si="12"/>
        <v>FLAC</v>
      </c>
      <c r="Q10908" s="2" t="s">
        <v>1344</v>
      </c>
    </row>
    <row r="10909" spans="1:17" ht="16.8" x14ac:dyDescent="0.3">
      <c r="A10909" t="str">
        <f t="shared" si="10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 t="shared" si="11"/>
        <v>7204 - CD São Paulo</v>
      </c>
      <c r="K10909" t="str">
        <f t="shared" si="11"/>
        <v>43.340.312/0010-48</v>
      </c>
      <c r="L10909" t="str">
        <f>_xlfn.XLOOKUP(B10909,'[1]Retorno lançamentos'!$D$5:$D$330,'[1]Retorno lançamentos'!$R$5:$R$330)</f>
        <v>Lançada</v>
      </c>
      <c r="M10909" s="6">
        <v>701203</v>
      </c>
      <c r="N10909" s="6" t="s">
        <v>1125</v>
      </c>
      <c r="O10909" t="str">
        <f t="shared" si="12"/>
        <v>FLAC</v>
      </c>
      <c r="Q10909" s="2" t="s">
        <v>1344</v>
      </c>
    </row>
    <row r="10910" spans="1:17" ht="16.8" x14ac:dyDescent="0.3">
      <c r="A10910" t="str">
        <f t="shared" si="10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 t="shared" si="11"/>
        <v>7204 - CD São Paulo</v>
      </c>
      <c r="K10910" t="str">
        <f t="shared" si="11"/>
        <v>43.340.312/0010-48</v>
      </c>
      <c r="L10910" t="str">
        <f>_xlfn.XLOOKUP(B10910,'[1]Retorno lançamentos'!$D$5:$D$330,'[1]Retorno lançamentos'!$R$5:$R$330)</f>
        <v>Lançada</v>
      </c>
      <c r="M10910" s="6">
        <v>701203</v>
      </c>
      <c r="N10910" s="6" t="s">
        <v>1125</v>
      </c>
      <c r="O10910" t="str">
        <f t="shared" si="12"/>
        <v>FLAC</v>
      </c>
      <c r="Q10910" s="2" t="s">
        <v>1344</v>
      </c>
    </row>
    <row r="10911" spans="1:17" ht="16.8" x14ac:dyDescent="0.3">
      <c r="A10911" t="str">
        <f t="shared" si="10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1345</v>
      </c>
      <c r="G10911" s="12">
        <v>817</v>
      </c>
      <c r="H10911" s="12">
        <v>24.51</v>
      </c>
      <c r="I10911" s="6">
        <v>7204</v>
      </c>
      <c r="J10911" t="str">
        <f t="shared" si="11"/>
        <v>7204 - CD São Paulo</v>
      </c>
      <c r="K10911" t="str">
        <f t="shared" si="11"/>
        <v>43.340.312/0010-48</v>
      </c>
      <c r="L10911" t="str">
        <f>_xlfn.XLOOKUP(B10911,'[1]Retorno lançamentos'!$D$5:$D$330,'[1]Retorno lançamentos'!$R$5:$R$330)</f>
        <v>Lançada</v>
      </c>
      <c r="M10911" s="6">
        <v>701203</v>
      </c>
      <c r="N10911" s="6" t="s">
        <v>1125</v>
      </c>
      <c r="O10911" t="str">
        <f t="shared" si="12"/>
        <v>FLAC</v>
      </c>
      <c r="Q10911" s="2" t="s">
        <v>1344</v>
      </c>
    </row>
    <row r="10912" spans="1:17" ht="16.8" x14ac:dyDescent="0.3">
      <c r="A10912" t="str">
        <f t="shared" si="10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 t="shared" si="11"/>
        <v>7204 - CD São Paulo</v>
      </c>
      <c r="K10912" t="str">
        <f t="shared" si="11"/>
        <v>43.340.312/0010-48</v>
      </c>
      <c r="L10912" t="str">
        <f>_xlfn.XLOOKUP(B10912,'[1]Retorno lançamentos'!$D$5:$D$330,'[1]Retorno lançamentos'!$R$5:$R$330)</f>
        <v>Lançada</v>
      </c>
      <c r="M10912" s="6">
        <v>701203</v>
      </c>
      <c r="N10912" s="6" t="s">
        <v>1125</v>
      </c>
      <c r="O10912" t="str">
        <f t="shared" si="12"/>
        <v>FLAC</v>
      </c>
      <c r="Q10912" s="2" t="s">
        <v>1344</v>
      </c>
    </row>
    <row r="10913" spans="1:17" ht="16.8" x14ac:dyDescent="0.3">
      <c r="A10913" t="str">
        <f t="shared" si="10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 t="shared" si="11"/>
        <v>7204 - CD São Paulo</v>
      </c>
      <c r="K10913" t="str">
        <f t="shared" si="11"/>
        <v>43.340.312/0010-48</v>
      </c>
      <c r="L10913" t="str">
        <f>_xlfn.XLOOKUP(B10913,'[1]Retorno lançamentos'!$D$5:$D$330,'[1]Retorno lançamentos'!$R$5:$R$330)</f>
        <v>Lançada</v>
      </c>
      <c r="M10913" s="6">
        <v>701203</v>
      </c>
      <c r="N10913" s="6" t="s">
        <v>1125</v>
      </c>
      <c r="O10913" t="str">
        <f t="shared" si="12"/>
        <v>FLAC</v>
      </c>
      <c r="Q10913" s="2" t="s">
        <v>1344</v>
      </c>
    </row>
    <row r="10914" spans="1:17" ht="16.8" x14ac:dyDescent="0.3">
      <c r="A10914" t="str">
        <f t="shared" si="10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 t="shared" si="11"/>
        <v>7204 - CD São Paulo</v>
      </c>
      <c r="K10914" t="str">
        <f t="shared" si="11"/>
        <v>43.340.312/0010-48</v>
      </c>
      <c r="L10914" t="str">
        <f>_xlfn.XLOOKUP(B10914,'[1]Retorno lançamentos'!$D$5:$D$330,'[1]Retorno lançamentos'!$R$5:$R$330)</f>
        <v>Lançada</v>
      </c>
      <c r="M10914" s="6">
        <v>701203</v>
      </c>
      <c r="N10914" s="6" t="s">
        <v>1125</v>
      </c>
      <c r="O10914" t="str">
        <f t="shared" si="12"/>
        <v>FLAC</v>
      </c>
      <c r="Q10914" s="2" t="s">
        <v>1344</v>
      </c>
    </row>
    <row r="10915" spans="1:17" ht="16.8" x14ac:dyDescent="0.3">
      <c r="A10915" t="str">
        <f t="shared" si="10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 t="shared" si="11"/>
        <v>7204 - CD São Paulo</v>
      </c>
      <c r="K10915" t="str">
        <f t="shared" si="11"/>
        <v>43.340.312/0010-48</v>
      </c>
      <c r="L10915" t="str">
        <f>_xlfn.XLOOKUP(B10915,'[1]Retorno lançamentos'!$D$5:$D$330,'[1]Retorno lançamentos'!$R$5:$R$330)</f>
        <v>Lançada</v>
      </c>
      <c r="M10915" s="6">
        <v>701203</v>
      </c>
      <c r="N10915" s="6" t="s">
        <v>1125</v>
      </c>
      <c r="O10915" t="str">
        <f t="shared" si="12"/>
        <v>FLAC</v>
      </c>
      <c r="Q10915" s="2" t="s">
        <v>1344</v>
      </c>
    </row>
    <row r="10916" spans="1:17" ht="16.8" x14ac:dyDescent="0.3">
      <c r="A10916" t="str">
        <f t="shared" si="10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 t="shared" si="11"/>
        <v>7204 - CD São Paulo</v>
      </c>
      <c r="K10916" t="str">
        <f t="shared" si="11"/>
        <v>43.340.312/0010-48</v>
      </c>
      <c r="L10916" t="str">
        <f>_xlfn.XLOOKUP(B10916,'[1]Retorno lançamentos'!$D$5:$D$330,'[1]Retorno lançamentos'!$R$5:$R$330)</f>
        <v>Lançada</v>
      </c>
      <c r="M10916" s="6">
        <v>701203</v>
      </c>
      <c r="N10916" s="6" t="s">
        <v>1125</v>
      </c>
      <c r="O10916" t="str">
        <f t="shared" si="12"/>
        <v>FLAC</v>
      </c>
      <c r="Q10916" s="2" t="s">
        <v>1344</v>
      </c>
    </row>
    <row r="10917" spans="1:17" ht="16.8" x14ac:dyDescent="0.3">
      <c r="A10917" t="str">
        <f t="shared" si="10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 t="shared" si="11"/>
        <v>7204 - CD São Paulo</v>
      </c>
      <c r="K10917" t="str">
        <f t="shared" si="11"/>
        <v>43.340.312/0010-48</v>
      </c>
      <c r="L10917" t="str">
        <f>_xlfn.XLOOKUP(B10917,'[1]Retorno lançamentos'!$D$5:$D$330,'[1]Retorno lançamentos'!$R$5:$R$330)</f>
        <v>Lançada</v>
      </c>
      <c r="M10917" s="6">
        <v>701203</v>
      </c>
      <c r="N10917" s="6" t="s">
        <v>1125</v>
      </c>
      <c r="O10917" t="str">
        <f t="shared" si="12"/>
        <v>FLAC</v>
      </c>
      <c r="Q10917" s="2" t="s">
        <v>1344</v>
      </c>
    </row>
    <row r="10918" spans="1:17" ht="16.8" x14ac:dyDescent="0.3">
      <c r="A10918" t="str">
        <f t="shared" si="10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 t="shared" si="11"/>
        <v>7204 - CD São Paulo</v>
      </c>
      <c r="K10918" t="str">
        <f t="shared" si="11"/>
        <v>43.340.312/0010-48</v>
      </c>
      <c r="L10918" t="str">
        <f>_xlfn.XLOOKUP(B10918,'[1]Retorno lançamentos'!$D$5:$D$330,'[1]Retorno lançamentos'!$R$5:$R$330)</f>
        <v>Lançada</v>
      </c>
      <c r="M10918" s="6">
        <v>701203</v>
      </c>
      <c r="N10918" s="6" t="s">
        <v>1125</v>
      </c>
      <c r="O10918" t="str">
        <f t="shared" si="12"/>
        <v>FLAC</v>
      </c>
      <c r="Q10918" s="2" t="s">
        <v>1344</v>
      </c>
    </row>
    <row r="10919" spans="1:17" ht="16.8" x14ac:dyDescent="0.3">
      <c r="A10919" t="str">
        <f t="shared" si="10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 t="shared" si="11"/>
        <v>7204 - CD São Paulo</v>
      </c>
      <c r="K10919" t="str">
        <f t="shared" si="11"/>
        <v>43.340.312/0010-48</v>
      </c>
      <c r="L10919" t="str">
        <f>_xlfn.XLOOKUP(B10919,'[1]Retorno lançamentos'!$D$5:$D$330,'[1]Retorno lançamentos'!$R$5:$R$330)</f>
        <v>Lançada</v>
      </c>
      <c r="M10919" s="6">
        <v>701203</v>
      </c>
      <c r="N10919" s="6" t="s">
        <v>1125</v>
      </c>
      <c r="O10919" t="str">
        <f t="shared" si="12"/>
        <v>FLAC</v>
      </c>
      <c r="Q10919" s="2" t="s">
        <v>1344</v>
      </c>
    </row>
    <row r="10920" spans="1:17" ht="16.8" x14ac:dyDescent="0.3">
      <c r="A10920" t="str">
        <f t="shared" si="10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 t="shared" si="11"/>
        <v>7204 - CD São Paulo</v>
      </c>
      <c r="K10920" t="str">
        <f t="shared" si="11"/>
        <v>43.340.312/0010-48</v>
      </c>
      <c r="L10920" t="str">
        <f>_xlfn.XLOOKUP(B10920,'[1]Retorno lançamentos'!$D$5:$D$330,'[1]Retorno lançamentos'!$R$5:$R$330)</f>
        <v>Lançada</v>
      </c>
      <c r="M10920" s="6">
        <v>701203</v>
      </c>
      <c r="N10920" s="6" t="s">
        <v>1125</v>
      </c>
      <c r="O10920" t="str">
        <f t="shared" si="12"/>
        <v>FLAC</v>
      </c>
      <c r="Q10920" s="2" t="s">
        <v>1344</v>
      </c>
    </row>
    <row r="10921" spans="1:17" ht="16.8" x14ac:dyDescent="0.3">
      <c r="A10921" t="str">
        <f t="shared" si="10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 t="shared" si="11"/>
        <v>7204 - CD São Paulo</v>
      </c>
      <c r="K10921" t="str">
        <f t="shared" si="11"/>
        <v>43.340.312/0010-48</v>
      </c>
      <c r="L10921" t="str">
        <f>_xlfn.XLOOKUP(B10921,'[1]Retorno lançamentos'!$D$5:$D$330,'[1]Retorno lançamentos'!$R$5:$R$330)</f>
        <v>Lançada</v>
      </c>
      <c r="M10921" s="6">
        <v>701203</v>
      </c>
      <c r="N10921" s="6" t="s">
        <v>1125</v>
      </c>
      <c r="O10921" t="str">
        <f t="shared" si="12"/>
        <v>FLAC</v>
      </c>
      <c r="Q10921" s="2" t="s">
        <v>1344</v>
      </c>
    </row>
    <row r="10922" spans="1:17" ht="16.8" x14ac:dyDescent="0.3">
      <c r="A10922" t="str">
        <f t="shared" si="10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 t="shared" si="11"/>
        <v>7204 - CD São Paulo</v>
      </c>
      <c r="K10922" t="str">
        <f t="shared" si="11"/>
        <v>43.340.312/0010-48</v>
      </c>
      <c r="L10922" t="str">
        <f>_xlfn.XLOOKUP(B10922,'[1]Retorno lançamentos'!$D$5:$D$330,'[1]Retorno lançamentos'!$R$5:$R$330)</f>
        <v>Lançada</v>
      </c>
      <c r="M10922" s="6">
        <v>701203</v>
      </c>
      <c r="N10922" s="6" t="s">
        <v>1125</v>
      </c>
      <c r="O10922" t="str">
        <f t="shared" si="12"/>
        <v>FLAC</v>
      </c>
      <c r="Q10922" s="2" t="s">
        <v>1344</v>
      </c>
    </row>
    <row r="10923" spans="1:17" ht="16.8" x14ac:dyDescent="0.3">
      <c r="A10923" t="str">
        <f t="shared" si="10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 t="shared" si="11"/>
        <v>7204 - CD São Paulo</v>
      </c>
      <c r="K10923" t="str">
        <f t="shared" si="11"/>
        <v>43.340.312/0010-48</v>
      </c>
      <c r="L10923" t="str">
        <f>_xlfn.XLOOKUP(B10923,'[1]Retorno lançamentos'!$D$5:$D$330,'[1]Retorno lançamentos'!$R$5:$R$330)</f>
        <v>Lançada</v>
      </c>
      <c r="M10923" s="6">
        <v>701203</v>
      </c>
      <c r="N10923" s="6" t="s">
        <v>1125</v>
      </c>
      <c r="O10923" t="str">
        <f t="shared" si="12"/>
        <v>FLAC</v>
      </c>
      <c r="Q10923" s="2" t="s">
        <v>1344</v>
      </c>
    </row>
    <row r="10924" spans="1:17" ht="16.8" x14ac:dyDescent="0.3">
      <c r="A10924" t="str">
        <f t="shared" si="10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 t="shared" si="11"/>
        <v>7204 - CD São Paulo</v>
      </c>
      <c r="K10924" t="str">
        <f t="shared" si="11"/>
        <v>43.340.312/0010-48</v>
      </c>
      <c r="L10924" t="str">
        <f>_xlfn.XLOOKUP(B10924,'[1]Retorno lançamentos'!$D$5:$D$330,'[1]Retorno lançamentos'!$R$5:$R$330)</f>
        <v>Lançada</v>
      </c>
      <c r="M10924" s="6">
        <v>701203</v>
      </c>
      <c r="N10924" s="6" t="s">
        <v>1125</v>
      </c>
      <c r="O10924" t="str">
        <f t="shared" si="12"/>
        <v>FLAC</v>
      </c>
      <c r="Q10924" s="2" t="s">
        <v>1344</v>
      </c>
    </row>
    <row r="10925" spans="1:17" ht="16.8" x14ac:dyDescent="0.3">
      <c r="A10925" t="str">
        <f t="shared" si="10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 t="shared" si="11"/>
        <v>7204 - CD São Paulo</v>
      </c>
      <c r="K10925" t="str">
        <f t="shared" si="11"/>
        <v>43.340.312/0010-48</v>
      </c>
      <c r="L10925" t="str">
        <f>_xlfn.XLOOKUP(B10925,'[1]Retorno lançamentos'!$D$5:$D$330,'[1]Retorno lançamentos'!$R$5:$R$330)</f>
        <v>Lançada</v>
      </c>
      <c r="M10925" s="6">
        <v>701203</v>
      </c>
      <c r="N10925" s="6" t="s">
        <v>1125</v>
      </c>
      <c r="O10925" t="str">
        <f t="shared" si="12"/>
        <v>FLAC</v>
      </c>
      <c r="Q10925" s="2" t="s">
        <v>1344</v>
      </c>
    </row>
    <row r="10926" spans="1:17" ht="16.8" x14ac:dyDescent="0.3">
      <c r="A10926" t="str">
        <f t="shared" si="10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 t="shared" si="11"/>
        <v>7204 - CD São Paulo</v>
      </c>
      <c r="K10926" t="str">
        <f t="shared" si="11"/>
        <v>43.340.312/0010-48</v>
      </c>
      <c r="L10926" t="str">
        <f>_xlfn.XLOOKUP(B10926,'[1]Retorno lançamentos'!$D$5:$D$330,'[1]Retorno lançamentos'!$R$5:$R$330)</f>
        <v>Lançada</v>
      </c>
      <c r="M10926" s="6">
        <v>701203</v>
      </c>
      <c r="N10926" s="6" t="s">
        <v>1125</v>
      </c>
      <c r="O10926" t="str">
        <f t="shared" si="12"/>
        <v>FLAC</v>
      </c>
      <c r="Q10926" s="2" t="s">
        <v>1344</v>
      </c>
    </row>
    <row r="10927" spans="1:17" ht="16.8" x14ac:dyDescent="0.3">
      <c r="A10927" t="str">
        <f t="shared" si="10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1345</v>
      </c>
      <c r="G10927" s="12">
        <v>634.35</v>
      </c>
      <c r="H10927" s="12">
        <v>19.03</v>
      </c>
      <c r="I10927" s="6">
        <v>7204</v>
      </c>
      <c r="J10927" t="str">
        <f t="shared" si="11"/>
        <v>7204 - CD São Paulo</v>
      </c>
      <c r="K10927" t="str">
        <f t="shared" si="11"/>
        <v>43.340.312/0010-48</v>
      </c>
      <c r="L10927" t="str">
        <f>_xlfn.XLOOKUP(B10927,'[1]Retorno lançamentos'!$D$5:$D$330,'[1]Retorno lançamentos'!$R$5:$R$330)</f>
        <v>Lançada</v>
      </c>
      <c r="M10927" s="6">
        <v>701203</v>
      </c>
      <c r="N10927" s="6" t="s">
        <v>1125</v>
      </c>
      <c r="O10927" t="str">
        <f t="shared" si="12"/>
        <v>FLAC</v>
      </c>
      <c r="Q10927" s="2" t="s">
        <v>1344</v>
      </c>
    </row>
    <row r="10928" spans="1:17" ht="16.8" x14ac:dyDescent="0.3">
      <c r="A10928" t="str">
        <f t="shared" si="10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1345</v>
      </c>
      <c r="G10928" s="12">
        <v>408.5</v>
      </c>
      <c r="H10928" s="12">
        <v>12.26</v>
      </c>
      <c r="I10928" s="6">
        <v>7204</v>
      </c>
      <c r="J10928" t="str">
        <f t="shared" si="11"/>
        <v>7204 - CD São Paulo</v>
      </c>
      <c r="K10928" t="str">
        <f t="shared" si="11"/>
        <v>43.340.312/0010-48</v>
      </c>
      <c r="L10928" t="str">
        <f>_xlfn.XLOOKUP(B10928,'[1]Retorno lançamentos'!$D$5:$D$330,'[1]Retorno lançamentos'!$R$5:$R$330)</f>
        <v>Lançada</v>
      </c>
      <c r="M10928" s="6">
        <v>701203</v>
      </c>
      <c r="N10928" s="6" t="s">
        <v>1125</v>
      </c>
      <c r="O10928" t="str">
        <f t="shared" si="12"/>
        <v>FLAC</v>
      </c>
      <c r="Q10928" s="2" t="s">
        <v>1344</v>
      </c>
    </row>
    <row r="10929" spans="1:17" ht="16.8" x14ac:dyDescent="0.3">
      <c r="A10929" t="str">
        <f t="shared" si="10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 t="shared" si="11"/>
        <v>7204 - CD São Paulo</v>
      </c>
      <c r="K10929" t="str">
        <f t="shared" si="11"/>
        <v>43.340.312/0010-48</v>
      </c>
      <c r="L10929" t="str">
        <f>_xlfn.XLOOKUP(B10929,'[1]Retorno lançamentos'!$D$5:$D$330,'[1]Retorno lançamentos'!$R$5:$R$330)</f>
        <v>Lançada</v>
      </c>
      <c r="M10929" s="6">
        <v>701203</v>
      </c>
      <c r="N10929" s="6" t="s">
        <v>1125</v>
      </c>
      <c r="O10929" t="str">
        <f t="shared" si="12"/>
        <v>FLAC</v>
      </c>
      <c r="Q10929" s="2" t="s">
        <v>1344</v>
      </c>
    </row>
    <row r="10930" spans="1:17" ht="16.8" x14ac:dyDescent="0.3">
      <c r="A10930" t="str">
        <f t="shared" si="10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1345</v>
      </c>
      <c r="G10930" s="12">
        <v>408.5</v>
      </c>
      <c r="H10930" s="12">
        <v>12.26</v>
      </c>
      <c r="I10930" s="6">
        <v>7204</v>
      </c>
      <c r="J10930" t="str">
        <f t="shared" si="11"/>
        <v>7204 - CD São Paulo</v>
      </c>
      <c r="K10930" t="str">
        <f t="shared" si="11"/>
        <v>43.340.312/0010-48</v>
      </c>
      <c r="L10930" t="str">
        <f>_xlfn.XLOOKUP(B10930,'[1]Retorno lançamentos'!$D$5:$D$330,'[1]Retorno lançamentos'!$R$5:$R$330)</f>
        <v>Lançada</v>
      </c>
      <c r="M10930" s="6">
        <v>701203</v>
      </c>
      <c r="N10930" s="6" t="s">
        <v>1125</v>
      </c>
      <c r="O10930" t="str">
        <f t="shared" si="12"/>
        <v>FLAC</v>
      </c>
      <c r="Q10930" s="2" t="s">
        <v>1344</v>
      </c>
    </row>
    <row r="10931" spans="1:17" ht="16.8" x14ac:dyDescent="0.3">
      <c r="A10931" t="str">
        <f t="shared" si="10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1345</v>
      </c>
      <c r="G10931" s="12">
        <v>408.5</v>
      </c>
      <c r="H10931" s="12">
        <v>12.26</v>
      </c>
      <c r="I10931" s="6">
        <v>7204</v>
      </c>
      <c r="J10931" t="str">
        <f t="shared" si="11"/>
        <v>7204 - CD São Paulo</v>
      </c>
      <c r="K10931" t="str">
        <f t="shared" si="11"/>
        <v>43.340.312/0010-48</v>
      </c>
      <c r="L10931" t="str">
        <f>_xlfn.XLOOKUP(B10931,'[1]Retorno lançamentos'!$D$5:$D$330,'[1]Retorno lançamentos'!$R$5:$R$330)</f>
        <v>Lançada</v>
      </c>
      <c r="M10931" s="6">
        <v>701203</v>
      </c>
      <c r="N10931" s="6" t="s">
        <v>1125</v>
      </c>
      <c r="O10931" t="str">
        <f t="shared" si="12"/>
        <v>FLAC</v>
      </c>
      <c r="Q10931" s="2" t="s">
        <v>1344</v>
      </c>
    </row>
    <row r="10932" spans="1:17" ht="16.8" x14ac:dyDescent="0.3">
      <c r="A10932" t="str">
        <f t="shared" si="10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 t="shared" si="11"/>
        <v>7204 - CD São Paulo</v>
      </c>
      <c r="K10932" t="str">
        <f t="shared" si="11"/>
        <v>43.340.312/0010-48</v>
      </c>
      <c r="L10932" t="str">
        <f>_xlfn.XLOOKUP(B10932,'[1]Retorno lançamentos'!$D$5:$D$330,'[1]Retorno lançamentos'!$R$5:$R$330)</f>
        <v>Lançada</v>
      </c>
      <c r="M10932" s="6">
        <v>701203</v>
      </c>
      <c r="N10932" s="6" t="s">
        <v>1125</v>
      </c>
      <c r="O10932" t="str">
        <f t="shared" si="12"/>
        <v>FLAC</v>
      </c>
      <c r="Q10932" s="2" t="s">
        <v>1344</v>
      </c>
    </row>
    <row r="10933" spans="1:17" ht="16.8" x14ac:dyDescent="0.3">
      <c r="A10933" t="str">
        <f t="shared" si="10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1345</v>
      </c>
      <c r="G10933" s="12">
        <v>817</v>
      </c>
      <c r="H10933" s="12">
        <v>24.51</v>
      </c>
      <c r="I10933" s="6">
        <v>7204</v>
      </c>
      <c r="J10933" t="str">
        <f t="shared" si="11"/>
        <v>7204 - CD São Paulo</v>
      </c>
      <c r="K10933" t="str">
        <f t="shared" si="11"/>
        <v>43.340.312/0010-48</v>
      </c>
      <c r="L10933" t="str">
        <f>_xlfn.XLOOKUP(B10933,'[1]Retorno lançamentos'!$D$5:$D$330,'[1]Retorno lançamentos'!$R$5:$R$330)</f>
        <v>Lançada</v>
      </c>
      <c r="M10933" s="6">
        <v>701203</v>
      </c>
      <c r="N10933" s="6" t="s">
        <v>1125</v>
      </c>
      <c r="O10933" t="str">
        <f t="shared" si="12"/>
        <v>FLAC</v>
      </c>
      <c r="Q10933" s="2" t="s">
        <v>1344</v>
      </c>
    </row>
    <row r="10934" spans="1:17" ht="16.8" x14ac:dyDescent="0.3">
      <c r="A10934" t="str">
        <f t="shared" si="10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1345</v>
      </c>
      <c r="G10934" s="11">
        <v>1903.05</v>
      </c>
      <c r="H10934" s="12">
        <v>57.09</v>
      </c>
      <c r="I10934" s="6">
        <v>7406</v>
      </c>
      <c r="J10934" t="str">
        <f t="shared" si="11"/>
        <v>7406 - TSPF - Louveira</v>
      </c>
      <c r="K10934" t="str">
        <f t="shared" si="11"/>
        <v>43.340.312/0023-62</v>
      </c>
      <c r="L10934" t="str">
        <f>_xlfn.XLOOKUP(B10934,'[1]Retorno lançamentos'!$D$5:$D$330,'[1]Retorno lançamentos'!$R$5:$R$330)</f>
        <v>Lançada</v>
      </c>
      <c r="M10934" s="6">
        <v>701203</v>
      </c>
      <c r="N10934" s="6" t="s">
        <v>1125</v>
      </c>
      <c r="O10934" t="str">
        <f t="shared" si="12"/>
        <v>FLAC</v>
      </c>
      <c r="Q10934" s="2" t="s">
        <v>1344</v>
      </c>
    </row>
    <row r="10935" spans="1:17" ht="16.8" x14ac:dyDescent="0.3">
      <c r="A10935" t="str">
        <f t="shared" si="10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1345</v>
      </c>
      <c r="G10935" s="11">
        <v>1903.05</v>
      </c>
      <c r="H10935" s="12">
        <v>57.09</v>
      </c>
      <c r="I10935" s="6">
        <v>7406</v>
      </c>
      <c r="J10935" t="str">
        <f t="shared" si="11"/>
        <v>7406 - TSPF - Louveira</v>
      </c>
      <c r="K10935" t="str">
        <f t="shared" si="11"/>
        <v>43.340.312/0023-62</v>
      </c>
      <c r="L10935" t="str">
        <f>_xlfn.XLOOKUP(B10935,'[1]Retorno lançamentos'!$D$5:$D$330,'[1]Retorno lançamentos'!$R$5:$R$330)</f>
        <v>Lançada</v>
      </c>
      <c r="M10935" s="6">
        <v>701203</v>
      </c>
      <c r="N10935" s="6" t="s">
        <v>1125</v>
      </c>
      <c r="O10935" t="str">
        <f t="shared" si="12"/>
        <v>FLAC</v>
      </c>
      <c r="Q10935" s="2" t="s">
        <v>1344</v>
      </c>
    </row>
    <row r="10936" spans="1:17" ht="16.8" x14ac:dyDescent="0.3">
      <c r="A10936" t="str">
        <f t="shared" si="10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1345</v>
      </c>
      <c r="G10936" s="11">
        <v>2042.5</v>
      </c>
      <c r="H10936" s="12">
        <v>61.28</v>
      </c>
      <c r="I10936" s="6">
        <v>7204</v>
      </c>
      <c r="J10936" t="str">
        <f t="shared" si="11"/>
        <v>7204 - CD São Paulo</v>
      </c>
      <c r="K10936" t="str">
        <f t="shared" si="11"/>
        <v>43.340.312/0010-48</v>
      </c>
      <c r="L10936" t="str">
        <f>_xlfn.XLOOKUP(B10936,'[1]Retorno lançamentos'!$D$5:$D$330,'[1]Retorno lançamentos'!$R$5:$R$330)</f>
        <v>Lançada</v>
      </c>
      <c r="M10936" s="6">
        <v>701203</v>
      </c>
      <c r="N10936" s="6" t="s">
        <v>1125</v>
      </c>
      <c r="O10936" t="str">
        <f t="shared" si="12"/>
        <v>FLAC</v>
      </c>
      <c r="Q10936" s="2" t="s">
        <v>1344</v>
      </c>
    </row>
    <row r="10937" spans="1:17" ht="16.8" x14ac:dyDescent="0.3">
      <c r="A10937" t="str">
        <f t="shared" si="10"/>
        <v>Lactalis - 7000</v>
      </c>
      <c r="B10937" s="6">
        <v>4501169722</v>
      </c>
      <c r="C10937" s="6">
        <v>5369404</v>
      </c>
      <c r="D10937" s="6" t="s">
        <v>1300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 t="shared" si="11"/>
        <v>7204 - CD São Paulo</v>
      </c>
      <c r="K10937" t="str">
        <f t="shared" si="11"/>
        <v>43.340.312/0010-48</v>
      </c>
      <c r="L10937" t="str">
        <f>_xlfn.XLOOKUP(B10937,'[1]Retorno lançamentos'!$D$5:$D$330,'[1]Retorno lançamentos'!$R$5:$R$330)</f>
        <v>Lançada</v>
      </c>
      <c r="M10937" s="6">
        <v>701203</v>
      </c>
      <c r="N10937" s="6" t="s">
        <v>1125</v>
      </c>
      <c r="O10937" t="str">
        <f t="shared" si="12"/>
        <v>FLAC</v>
      </c>
      <c r="Q10937" s="2" t="s">
        <v>1344</v>
      </c>
    </row>
    <row r="10938" spans="1:17" ht="16.8" x14ac:dyDescent="0.3">
      <c r="A10938" t="str">
        <f t="shared" si="10"/>
        <v>Lactalis - 7000</v>
      </c>
      <c r="B10938" s="6">
        <v>4501169722</v>
      </c>
      <c r="C10938" s="6">
        <v>5369708</v>
      </c>
      <c r="D10938" s="6" t="s">
        <v>1301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 t="shared" si="11"/>
        <v>7204 - CD São Paulo</v>
      </c>
      <c r="K10938" t="str">
        <f t="shared" si="11"/>
        <v>43.340.312/0010-48</v>
      </c>
      <c r="L10938" t="str">
        <f>_xlfn.XLOOKUP(B10938,'[1]Retorno lançamentos'!$D$5:$D$330,'[1]Retorno lançamentos'!$R$5:$R$330)</f>
        <v>Lançada</v>
      </c>
      <c r="M10938" s="6">
        <v>701203</v>
      </c>
      <c r="N10938" s="6" t="s">
        <v>1125</v>
      </c>
      <c r="O10938" t="str">
        <f t="shared" si="12"/>
        <v>FLAC</v>
      </c>
      <c r="Q10938" s="2" t="s">
        <v>1344</v>
      </c>
    </row>
    <row r="10939" spans="1:17" ht="16.8" x14ac:dyDescent="0.3">
      <c r="A10939" t="str">
        <f t="shared" si="10"/>
        <v>Lactalis - 7000</v>
      </c>
      <c r="B10939" s="6">
        <v>4501169722</v>
      </c>
      <c r="C10939" s="6">
        <v>5369708</v>
      </c>
      <c r="D10939" s="6" t="s">
        <v>1301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 t="shared" si="11"/>
        <v>7204 - CD São Paulo</v>
      </c>
      <c r="K10939" t="str">
        <f t="shared" si="11"/>
        <v>43.340.312/0010-48</v>
      </c>
      <c r="L10939" t="str">
        <f>_xlfn.XLOOKUP(B10939,'[1]Retorno lançamentos'!$D$5:$D$330,'[1]Retorno lançamentos'!$R$5:$R$330)</f>
        <v>Lançada</v>
      </c>
      <c r="M10939" s="6">
        <v>701203</v>
      </c>
      <c r="N10939" s="6" t="s">
        <v>1125</v>
      </c>
      <c r="O10939" t="str">
        <f t="shared" si="12"/>
        <v>FLAC</v>
      </c>
      <c r="Q10939" s="2" t="s">
        <v>1344</v>
      </c>
    </row>
    <row r="10940" spans="1:17" ht="16.8" x14ac:dyDescent="0.3">
      <c r="A10940" t="str">
        <f t="shared" si="10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 t="shared" si="11"/>
        <v>7204 - CD São Paulo</v>
      </c>
      <c r="K10940" t="str">
        <f t="shared" si="11"/>
        <v>43.340.312/0010-48</v>
      </c>
      <c r="L10940" t="str">
        <f>_xlfn.XLOOKUP(B10940,'[1]Retorno lançamentos'!$D$5:$D$330,'[1]Retorno lançamentos'!$R$5:$R$330)</f>
        <v>Lançada</v>
      </c>
      <c r="M10940" s="6">
        <v>701203</v>
      </c>
      <c r="N10940" s="6" t="s">
        <v>1125</v>
      </c>
      <c r="O10940" t="str">
        <f t="shared" si="12"/>
        <v>FLAC</v>
      </c>
      <c r="Q10940" s="2" t="s">
        <v>1344</v>
      </c>
    </row>
    <row r="10941" spans="1:17" ht="16.8" x14ac:dyDescent="0.3">
      <c r="A10941" t="str">
        <f t="shared" si="10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 t="shared" si="11"/>
        <v>7204 - CD São Paulo</v>
      </c>
      <c r="K10941" t="str">
        <f t="shared" si="11"/>
        <v>43.340.312/0010-48</v>
      </c>
      <c r="L10941" t="str">
        <f>_xlfn.XLOOKUP(B10941,'[1]Retorno lançamentos'!$D$5:$D$330,'[1]Retorno lançamentos'!$R$5:$R$330)</f>
        <v>Lançada</v>
      </c>
      <c r="M10941" s="6">
        <v>701203</v>
      </c>
      <c r="N10941" s="6" t="s">
        <v>1125</v>
      </c>
      <c r="O10941" t="str">
        <f t="shared" si="12"/>
        <v>FLAC</v>
      </c>
      <c r="Q10941" s="2" t="s">
        <v>1344</v>
      </c>
    </row>
    <row r="10942" spans="1:17" ht="16.8" x14ac:dyDescent="0.3">
      <c r="A10942" t="str">
        <f t="shared" si="10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 t="shared" si="11"/>
        <v>7204 - CD São Paulo</v>
      </c>
      <c r="K10942" t="str">
        <f t="shared" si="11"/>
        <v>43.340.312/0010-48</v>
      </c>
      <c r="L10942" t="str">
        <f>_xlfn.XLOOKUP(B10942,'[1]Retorno lançamentos'!$D$5:$D$330,'[1]Retorno lançamentos'!$R$5:$R$330)</f>
        <v>Lançada</v>
      </c>
      <c r="M10942" s="6">
        <v>701122</v>
      </c>
      <c r="N10942" s="6" t="s">
        <v>1120</v>
      </c>
      <c r="O10942" t="str">
        <f t="shared" si="12"/>
        <v>Nutri</v>
      </c>
      <c r="Q10942" s="2" t="s">
        <v>1344</v>
      </c>
    </row>
    <row r="10943" spans="1:17" ht="16.8" x14ac:dyDescent="0.3">
      <c r="A10943" t="str">
        <f t="shared" si="10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 t="shared" si="11"/>
        <v>7204 - CD São Paulo</v>
      </c>
      <c r="K10943" t="str">
        <f t="shared" si="11"/>
        <v>43.340.312/0010-48</v>
      </c>
      <c r="L10943" t="str">
        <f>_xlfn.XLOOKUP(B10943,'[1]Retorno lançamentos'!$D$5:$D$330,'[1]Retorno lançamentos'!$R$5:$R$330)</f>
        <v>Lançada</v>
      </c>
      <c r="M10943" s="6">
        <v>701122</v>
      </c>
      <c r="N10943" s="6" t="s">
        <v>1120</v>
      </c>
      <c r="O10943" t="str">
        <f t="shared" si="12"/>
        <v>Nutri</v>
      </c>
      <c r="Q10943" s="2" t="s">
        <v>1344</v>
      </c>
    </row>
    <row r="10944" spans="1:17" ht="16.8" x14ac:dyDescent="0.3">
      <c r="A10944" t="str">
        <f t="shared" si="10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1345</v>
      </c>
      <c r="G10944" s="11">
        <v>5106.25</v>
      </c>
      <c r="H10944" s="12">
        <v>153.19</v>
      </c>
      <c r="I10944" s="6">
        <v>7204</v>
      </c>
      <c r="J10944" t="str">
        <f t="shared" si="11"/>
        <v>7204 - CD São Paulo</v>
      </c>
      <c r="K10944" t="str">
        <f t="shared" si="11"/>
        <v>43.340.312/0010-48</v>
      </c>
      <c r="L10944" t="str">
        <f>_xlfn.XLOOKUP(B10944,'[1]Retorno lançamentos'!$D$5:$D$330,'[1]Retorno lançamentos'!$R$5:$R$330)</f>
        <v>Lançada</v>
      </c>
      <c r="M10944" s="6">
        <v>701203</v>
      </c>
      <c r="N10944" s="6" t="s">
        <v>1125</v>
      </c>
      <c r="O10944" t="str">
        <f t="shared" si="12"/>
        <v>FLAC</v>
      </c>
      <c r="Q10944" s="2" t="s">
        <v>1344</v>
      </c>
    </row>
    <row r="10945" spans="1:17" ht="16.8" x14ac:dyDescent="0.3">
      <c r="A10945" t="str">
        <f t="shared" si="10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 t="shared" si="11"/>
        <v>7417 - TSPF - Ribeirão Preto</v>
      </c>
      <c r="K10945" t="str">
        <f t="shared" si="11"/>
        <v>43.340.312/0009-04</v>
      </c>
      <c r="L10945" t="str">
        <f>_xlfn.XLOOKUP(B10945,'[1]Retorno lançamentos'!$D$5:$D$330,'[1]Retorno lançamentos'!$R$5:$R$330)</f>
        <v>Lançada</v>
      </c>
      <c r="M10945" s="6">
        <v>701203</v>
      </c>
      <c r="N10945" s="6" t="s">
        <v>1125</v>
      </c>
      <c r="O10945" t="str">
        <f t="shared" si="12"/>
        <v>FLAC</v>
      </c>
      <c r="Q10945" s="2" t="s">
        <v>1344</v>
      </c>
    </row>
    <row r="10946" spans="1:17" ht="16.8" x14ac:dyDescent="0.3">
      <c r="A10946" t="str">
        <f t="shared" si="10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 t="shared" si="11"/>
        <v>7204 - CD São Paulo</v>
      </c>
      <c r="K10946" t="str">
        <f t="shared" si="11"/>
        <v>43.340.312/0010-48</v>
      </c>
      <c r="L10946" t="str">
        <f>_xlfn.XLOOKUP(B10946,'[1]Retorno lançamentos'!$D$5:$D$330,'[1]Retorno lançamentos'!$R$5:$R$330)</f>
        <v>Lançada</v>
      </c>
      <c r="M10946" s="6">
        <v>701203</v>
      </c>
      <c r="N10946" s="6" t="s">
        <v>1125</v>
      </c>
      <c r="O10946" t="str">
        <f t="shared" si="12"/>
        <v>FLAC</v>
      </c>
      <c r="Q10946" s="2" t="s">
        <v>1344</v>
      </c>
    </row>
    <row r="10947" spans="1:17" ht="16.8" x14ac:dyDescent="0.3">
      <c r="A10947" t="str">
        <f t="shared" si="10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 t="shared" si="11"/>
        <v>7204 - CD São Paulo</v>
      </c>
      <c r="K10947" t="str">
        <f t="shared" si="11"/>
        <v>43.340.312/0010-48</v>
      </c>
      <c r="L10947" t="str">
        <f>_xlfn.XLOOKUP(B10947,'[1]Retorno lançamentos'!$D$5:$D$330,'[1]Retorno lançamentos'!$R$5:$R$330)</f>
        <v>Lançada</v>
      </c>
      <c r="M10947" s="6">
        <v>701203</v>
      </c>
      <c r="N10947" s="6" t="s">
        <v>1125</v>
      </c>
      <c r="O10947" t="str">
        <f t="shared" si="12"/>
        <v>FLAC</v>
      </c>
      <c r="Q10947" s="2" t="s">
        <v>1344</v>
      </c>
    </row>
    <row r="10948" spans="1:17" ht="16.8" x14ac:dyDescent="0.3">
      <c r="A10948" t="str">
        <f t="shared" si="10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 t="shared" si="11"/>
        <v>7204 - CD São Paulo</v>
      </c>
      <c r="K10948" t="str">
        <f t="shared" si="11"/>
        <v>43.340.312/0010-48</v>
      </c>
      <c r="L10948" t="str">
        <f>_xlfn.XLOOKUP(B10948,'[1]Retorno lançamentos'!$D$5:$D$330,'[1]Retorno lançamentos'!$R$5:$R$330)</f>
        <v>Lançada</v>
      </c>
      <c r="M10948" s="6">
        <v>701203</v>
      </c>
      <c r="N10948" s="6" t="s">
        <v>1125</v>
      </c>
      <c r="O10948" t="str">
        <f t="shared" si="12"/>
        <v>FLAC</v>
      </c>
      <c r="Q10948" s="2" t="s">
        <v>1344</v>
      </c>
    </row>
    <row r="10949" spans="1:17" ht="16.8" x14ac:dyDescent="0.3">
      <c r="A10949" t="str">
        <f t="shared" si="10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 t="shared" si="11"/>
        <v>7204 - CD São Paulo</v>
      </c>
      <c r="K10949" t="str">
        <f t="shared" si="11"/>
        <v>43.340.312/0010-48</v>
      </c>
      <c r="L10949" t="str">
        <f>_xlfn.XLOOKUP(B10949,'[1]Retorno lançamentos'!$D$5:$D$330,'[1]Retorno lançamentos'!$R$5:$R$330)</f>
        <v>Lançada</v>
      </c>
      <c r="M10949" s="6">
        <v>701203</v>
      </c>
      <c r="N10949" s="6" t="s">
        <v>1125</v>
      </c>
      <c r="O10949" t="str">
        <f t="shared" si="12"/>
        <v>FLAC</v>
      </c>
      <c r="Q10949" s="2" t="s">
        <v>1344</v>
      </c>
    </row>
    <row r="10950" spans="1:17" ht="16.8" x14ac:dyDescent="0.3">
      <c r="A10950" t="str">
        <f t="shared" si="10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 t="shared" si="11"/>
        <v>7204 - CD São Paulo</v>
      </c>
      <c r="K10950" t="str">
        <f t="shared" si="11"/>
        <v>43.340.312/0010-48</v>
      </c>
      <c r="L10950" t="str">
        <f>_xlfn.XLOOKUP(B10950,'[1]Retorno lançamentos'!$D$5:$D$330,'[1]Retorno lançamentos'!$R$5:$R$330)</f>
        <v>Lançada</v>
      </c>
      <c r="M10950" s="6">
        <v>701203</v>
      </c>
      <c r="N10950" s="6" t="s">
        <v>1125</v>
      </c>
      <c r="O10950" t="str">
        <f t="shared" si="12"/>
        <v>FLAC</v>
      </c>
      <c r="Q10950" s="2" t="s">
        <v>1344</v>
      </c>
    </row>
    <row r="10951" spans="1:17" ht="16.8" x14ac:dyDescent="0.3">
      <c r="A10951" t="str">
        <f t="shared" si="10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 t="shared" si="11"/>
        <v>7204 - CD São Paulo</v>
      </c>
      <c r="K10951" t="str">
        <f t="shared" si="11"/>
        <v>43.340.312/0010-48</v>
      </c>
      <c r="L10951" t="str">
        <f>_xlfn.XLOOKUP(B10951,'[1]Retorno lançamentos'!$D$5:$D$330,'[1]Retorno lançamentos'!$R$5:$R$330)</f>
        <v>Lançada</v>
      </c>
      <c r="M10951" s="6">
        <v>701203</v>
      </c>
      <c r="N10951" s="6" t="s">
        <v>1125</v>
      </c>
      <c r="O10951" t="str">
        <f t="shared" si="12"/>
        <v>FLAC</v>
      </c>
      <c r="Q10951" s="2" t="s">
        <v>1344</v>
      </c>
    </row>
    <row r="10952" spans="1:17" ht="16.8" x14ac:dyDescent="0.3">
      <c r="A10952" t="str">
        <f t="shared" si="10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 t="shared" si="11"/>
        <v>7204 - CD São Paulo</v>
      </c>
      <c r="K10952" t="str">
        <f t="shared" si="11"/>
        <v>43.340.312/0010-48</v>
      </c>
      <c r="L10952" t="str">
        <f>_xlfn.XLOOKUP(B10952,'[1]Retorno lançamentos'!$D$5:$D$330,'[1]Retorno lançamentos'!$R$5:$R$330)</f>
        <v>Lançada</v>
      </c>
      <c r="M10952" s="6">
        <v>701203</v>
      </c>
      <c r="N10952" s="6" t="s">
        <v>1125</v>
      </c>
      <c r="O10952" t="str">
        <f t="shared" si="12"/>
        <v>FLAC</v>
      </c>
      <c r="Q10952" s="2" t="s">
        <v>1344</v>
      </c>
    </row>
    <row r="10953" spans="1:17" ht="16.8" x14ac:dyDescent="0.3">
      <c r="A10953" t="str">
        <f t="shared" si="10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 t="shared" si="11"/>
        <v>7204 - CD São Paulo</v>
      </c>
      <c r="K10953" t="str">
        <f t="shared" si="11"/>
        <v>43.340.312/0010-48</v>
      </c>
      <c r="L10953" t="str">
        <f>_xlfn.XLOOKUP(B10953,'[1]Retorno lançamentos'!$D$5:$D$330,'[1]Retorno lançamentos'!$R$5:$R$330)</f>
        <v>Lançada</v>
      </c>
      <c r="M10953" s="6">
        <v>701203</v>
      </c>
      <c r="N10953" s="6" t="s">
        <v>1125</v>
      </c>
      <c r="O10953" t="str">
        <f t="shared" si="12"/>
        <v>FLAC</v>
      </c>
      <c r="Q10953" s="2" t="s">
        <v>1344</v>
      </c>
    </row>
    <row r="10954" spans="1:17" ht="16.8" x14ac:dyDescent="0.3">
      <c r="A10954" t="str">
        <f t="shared" si="10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 t="shared" si="11"/>
        <v>7204 - CD São Paulo</v>
      </c>
      <c r="K10954" t="str">
        <f t="shared" si="11"/>
        <v>43.340.312/0010-48</v>
      </c>
      <c r="L10954" t="str">
        <f>_xlfn.XLOOKUP(B10954,'[1]Retorno lançamentos'!$D$5:$D$330,'[1]Retorno lançamentos'!$R$5:$R$330)</f>
        <v>Lançada</v>
      </c>
      <c r="M10954" s="6">
        <v>701203</v>
      </c>
      <c r="N10954" s="6" t="s">
        <v>1125</v>
      </c>
      <c r="O10954" t="str">
        <f t="shared" si="12"/>
        <v>FLAC</v>
      </c>
      <c r="Q10954" s="2" t="s">
        <v>1344</v>
      </c>
    </row>
    <row r="10955" spans="1:17" ht="16.8" x14ac:dyDescent="0.3">
      <c r="A10955" t="str">
        <f t="shared" si="10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 t="shared" si="11"/>
        <v>7204 - CD São Paulo</v>
      </c>
      <c r="K10955" t="str">
        <f t="shared" si="11"/>
        <v>43.340.312/0010-48</v>
      </c>
      <c r="L10955" t="str">
        <f>_xlfn.XLOOKUP(B10955,'[1]Retorno lançamentos'!$D$5:$D$330,'[1]Retorno lançamentos'!$R$5:$R$330)</f>
        <v>Lançada</v>
      </c>
      <c r="M10955" s="6">
        <v>701203</v>
      </c>
      <c r="N10955" s="6" t="s">
        <v>1125</v>
      </c>
      <c r="O10955" t="str">
        <f t="shared" si="12"/>
        <v>FLAC</v>
      </c>
      <c r="Q10955" s="2" t="s">
        <v>1344</v>
      </c>
    </row>
    <row r="10956" spans="1:17" ht="16.8" x14ac:dyDescent="0.3">
      <c r="A10956" t="str">
        <f t="shared" si="10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1345</v>
      </c>
      <c r="G10956" s="12">
        <v>408.5</v>
      </c>
      <c r="H10956" s="12">
        <v>12.26</v>
      </c>
      <c r="I10956" s="6">
        <v>7204</v>
      </c>
      <c r="J10956" t="str">
        <f t="shared" si="11"/>
        <v>7204 - CD São Paulo</v>
      </c>
      <c r="K10956" t="str">
        <f t="shared" si="11"/>
        <v>43.340.312/0010-48</v>
      </c>
      <c r="L10956" t="str">
        <f>_xlfn.XLOOKUP(B10956,'[1]Retorno lançamentos'!$D$5:$D$330,'[1]Retorno lançamentos'!$R$5:$R$330)</f>
        <v>Lançada</v>
      </c>
      <c r="M10956" s="6">
        <v>701203</v>
      </c>
      <c r="N10956" s="6" t="s">
        <v>1125</v>
      </c>
      <c r="O10956" t="str">
        <f t="shared" si="12"/>
        <v>FLAC</v>
      </c>
      <c r="Q10956" s="2" t="s">
        <v>1344</v>
      </c>
    </row>
    <row r="10957" spans="1:17" ht="16.8" x14ac:dyDescent="0.3">
      <c r="A10957" t="str">
        <f t="shared" si="10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1345</v>
      </c>
      <c r="G10957" s="12">
        <v>634.35</v>
      </c>
      <c r="H10957" s="12">
        <v>19.03</v>
      </c>
      <c r="I10957" s="6">
        <v>7204</v>
      </c>
      <c r="J10957" t="str">
        <f t="shared" si="11"/>
        <v>7204 - CD São Paulo</v>
      </c>
      <c r="K10957" t="str">
        <f t="shared" si="11"/>
        <v>43.340.312/0010-48</v>
      </c>
      <c r="L10957" t="str">
        <f>_xlfn.XLOOKUP(B10957,'[1]Retorno lançamentos'!$D$5:$D$330,'[1]Retorno lançamentos'!$R$5:$R$330)</f>
        <v>Lançada</v>
      </c>
      <c r="M10957" s="6">
        <v>701203</v>
      </c>
      <c r="N10957" s="6" t="s">
        <v>1125</v>
      </c>
      <c r="O10957" t="str">
        <f t="shared" si="12"/>
        <v>FLAC</v>
      </c>
      <c r="Q10957" s="2" t="s">
        <v>1344</v>
      </c>
    </row>
    <row r="10958" spans="1:17" ht="16.8" x14ac:dyDescent="0.3">
      <c r="A10958" t="str">
        <f t="shared" si="10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1345</v>
      </c>
      <c r="G10958" s="12">
        <v>865.8</v>
      </c>
      <c r="H10958" s="12">
        <v>25.97</v>
      </c>
      <c r="I10958" s="6">
        <v>7204</v>
      </c>
      <c r="J10958" t="str">
        <f t="shared" si="11"/>
        <v>7204 - CD São Paulo</v>
      </c>
      <c r="K10958" t="str">
        <f t="shared" si="11"/>
        <v>43.340.312/0010-48</v>
      </c>
      <c r="L10958" t="str">
        <f>_xlfn.XLOOKUP(B10958,'[1]Retorno lançamentos'!$D$5:$D$330,'[1]Retorno lançamentos'!$R$5:$R$330)</f>
        <v>Lançada</v>
      </c>
      <c r="M10958" s="6">
        <v>701203</v>
      </c>
      <c r="N10958" s="6" t="s">
        <v>1125</v>
      </c>
      <c r="O10958" t="str">
        <f t="shared" si="12"/>
        <v>FLAC</v>
      </c>
      <c r="Q10958" s="2" t="s">
        <v>1344</v>
      </c>
    </row>
    <row r="10959" spans="1:17" ht="16.8" x14ac:dyDescent="0.3">
      <c r="A10959" t="str">
        <f t="shared" si="10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1345</v>
      </c>
      <c r="G10959" s="11">
        <v>1254</v>
      </c>
      <c r="H10959" s="12">
        <v>37.619999999999997</v>
      </c>
      <c r="I10959" s="6">
        <v>7204</v>
      </c>
      <c r="J10959" t="str">
        <f t="shared" si="11"/>
        <v>7204 - CD São Paulo</v>
      </c>
      <c r="K10959" t="str">
        <f t="shared" si="11"/>
        <v>43.340.312/0010-48</v>
      </c>
      <c r="L10959" t="str">
        <f>_xlfn.XLOOKUP(B10959,'[1]Retorno lançamentos'!$D$5:$D$330,'[1]Retorno lançamentos'!$R$5:$R$330)</f>
        <v>Lançada</v>
      </c>
      <c r="M10959" s="6">
        <v>701203</v>
      </c>
      <c r="N10959" s="6" t="s">
        <v>1125</v>
      </c>
      <c r="O10959" t="str">
        <f t="shared" si="12"/>
        <v>FLAC</v>
      </c>
      <c r="Q10959" s="2" t="s">
        <v>1344</v>
      </c>
    </row>
    <row r="10960" spans="1:17" ht="16.8" x14ac:dyDescent="0.3">
      <c r="A10960" t="str">
        <f t="shared" si="10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 t="shared" si="11"/>
        <v>7204 - CD São Paulo</v>
      </c>
      <c r="K10960" t="str">
        <f t="shared" si="11"/>
        <v>43.340.312/0010-48</v>
      </c>
      <c r="L10960" t="str">
        <f>_xlfn.XLOOKUP(B10960,'[1]Retorno lançamentos'!$D$5:$D$330,'[1]Retorno lançamentos'!$R$5:$R$330)</f>
        <v>Lançada</v>
      </c>
      <c r="M10960" s="6">
        <v>701203</v>
      </c>
      <c r="N10960" s="6" t="s">
        <v>1125</v>
      </c>
      <c r="O10960" t="str">
        <f t="shared" si="12"/>
        <v>FLAC</v>
      </c>
      <c r="Q10960" s="2" t="s">
        <v>1344</v>
      </c>
    </row>
    <row r="10961" spans="1:17" ht="16.8" x14ac:dyDescent="0.3">
      <c r="A10961" t="str">
        <f t="shared" si="10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 t="shared" si="11"/>
        <v>7204 - CD São Paulo</v>
      </c>
      <c r="K10961" t="str">
        <f t="shared" si="11"/>
        <v>43.340.312/0010-48</v>
      </c>
      <c r="L10961" t="str">
        <f>_xlfn.XLOOKUP(B10961,'[1]Retorno lançamentos'!$D$5:$D$330,'[1]Retorno lançamentos'!$R$5:$R$330)</f>
        <v>Lançada</v>
      </c>
      <c r="M10961" s="6">
        <v>701203</v>
      </c>
      <c r="N10961" s="6" t="s">
        <v>1125</v>
      </c>
      <c r="O10961" t="str">
        <f t="shared" si="12"/>
        <v>FLAC</v>
      </c>
      <c r="Q10961" s="2" t="s">
        <v>1344</v>
      </c>
    </row>
    <row r="10962" spans="1:17" ht="16.8" x14ac:dyDescent="0.3">
      <c r="A10962" t="str">
        <f t="shared" si="10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 t="shared" si="11"/>
        <v>7204 - CD São Paulo</v>
      </c>
      <c r="K10962" t="str">
        <f t="shared" si="11"/>
        <v>43.340.312/0010-48</v>
      </c>
      <c r="L10962" t="str">
        <f>_xlfn.XLOOKUP(B10962,'[1]Retorno lançamentos'!$D$5:$D$330,'[1]Retorno lançamentos'!$R$5:$R$330)</f>
        <v>Lançada</v>
      </c>
      <c r="M10962" s="6">
        <v>701203</v>
      </c>
      <c r="N10962" s="6" t="s">
        <v>1125</v>
      </c>
      <c r="O10962" t="str">
        <f t="shared" si="12"/>
        <v>FLAC</v>
      </c>
      <c r="Q10962" s="2" t="s">
        <v>1344</v>
      </c>
    </row>
    <row r="10963" spans="1:17" ht="16.8" x14ac:dyDescent="0.3">
      <c r="A10963" t="str">
        <f t="shared" si="10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1345</v>
      </c>
      <c r="G10963" s="12">
        <v>845.8</v>
      </c>
      <c r="H10963" s="12">
        <v>25.37</v>
      </c>
      <c r="I10963" s="6">
        <v>7204</v>
      </c>
      <c r="J10963" t="str">
        <f t="shared" si="11"/>
        <v>7204 - CD São Paulo</v>
      </c>
      <c r="K10963" t="str">
        <f t="shared" si="11"/>
        <v>43.340.312/0010-48</v>
      </c>
      <c r="L10963" t="str">
        <f>_xlfn.XLOOKUP(B10963,'[1]Retorno lançamentos'!$D$5:$D$330,'[1]Retorno lançamentos'!$R$5:$R$330)</f>
        <v>Lançada</v>
      </c>
      <c r="M10963" s="6">
        <v>701203</v>
      </c>
      <c r="N10963" s="6" t="s">
        <v>1125</v>
      </c>
      <c r="O10963" t="str">
        <f t="shared" si="12"/>
        <v>FLAC</v>
      </c>
      <c r="Q10963" s="2" t="s">
        <v>1344</v>
      </c>
    </row>
    <row r="10964" spans="1:17" ht="16.8" x14ac:dyDescent="0.3">
      <c r="A10964" t="str">
        <f t="shared" si="10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 t="shared" si="11"/>
        <v>7204 - CD São Paulo</v>
      </c>
      <c r="K10964" t="str">
        <f t="shared" si="11"/>
        <v>43.340.312/0010-48</v>
      </c>
      <c r="L10964" t="str">
        <f>_xlfn.XLOOKUP(B10964,'[1]Retorno lançamentos'!$D$5:$D$330,'[1]Retorno lançamentos'!$R$5:$R$330)</f>
        <v>Lançada</v>
      </c>
      <c r="M10964" s="6">
        <v>701203</v>
      </c>
      <c r="N10964" s="6" t="s">
        <v>1125</v>
      </c>
      <c r="O10964" t="str">
        <f t="shared" si="12"/>
        <v>FLAC</v>
      </c>
      <c r="Q10964" s="2" t="s">
        <v>1344</v>
      </c>
    </row>
    <row r="10965" spans="1:17" ht="16.8" x14ac:dyDescent="0.3">
      <c r="A10965" t="str">
        <f t="shared" si="10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 t="shared" si="11"/>
        <v>7204 - CD São Paulo</v>
      </c>
      <c r="K10965" t="str">
        <f t="shared" si="11"/>
        <v>43.340.312/0010-48</v>
      </c>
      <c r="L10965" t="str">
        <f>_xlfn.XLOOKUP(B10965,'[1]Retorno lançamentos'!$D$5:$D$330,'[1]Retorno lançamentos'!$R$5:$R$330)</f>
        <v>Lançada</v>
      </c>
      <c r="M10965" s="6">
        <v>701203</v>
      </c>
      <c r="N10965" s="6" t="s">
        <v>1125</v>
      </c>
      <c r="O10965" t="str">
        <f t="shared" si="12"/>
        <v>FLAC</v>
      </c>
      <c r="Q10965" s="2" t="s">
        <v>1344</v>
      </c>
    </row>
    <row r="10966" spans="1:17" ht="16.8" x14ac:dyDescent="0.3">
      <c r="A10966" t="str">
        <f t="shared" ref="A10966:A11029" si="13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 t="shared" ref="J10966:K11029" si="14">_xlfn.XLOOKUP(I10966,I:I,J:J)</f>
        <v>7204 - CD São Paulo</v>
      </c>
      <c r="K10966" t="str">
        <f t="shared" si="14"/>
        <v>43.340.312/0010-48</v>
      </c>
      <c r="L10966" t="str">
        <f>_xlfn.XLOOKUP(B10966,'[1]Retorno lançamentos'!$D$5:$D$330,'[1]Retorno lançamentos'!$R$5:$R$330)</f>
        <v>Lançada</v>
      </c>
      <c r="M10966" s="6">
        <v>701203</v>
      </c>
      <c r="N10966" s="6" t="s">
        <v>1125</v>
      </c>
      <c r="O10966" t="str">
        <f t="shared" ref="O10966:O11029" si="15">_xlfn.XLOOKUP(N10966,N:N,O:O)</f>
        <v>FLAC</v>
      </c>
      <c r="Q10966" s="2" t="s">
        <v>1344</v>
      </c>
    </row>
    <row r="10967" spans="1:17" ht="16.8" x14ac:dyDescent="0.3">
      <c r="A10967" t="str">
        <f t="shared" si="13"/>
        <v>Lactalis - 7000</v>
      </c>
      <c r="B10967" s="6">
        <v>4501169722</v>
      </c>
      <c r="C10967" s="6">
        <v>5029624</v>
      </c>
      <c r="D10967" s="6" t="s">
        <v>1350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 t="shared" si="14"/>
        <v>7204 - CD São Paulo</v>
      </c>
      <c r="K10967" t="str">
        <f t="shared" si="14"/>
        <v>43.340.312/0010-48</v>
      </c>
      <c r="L10967" t="str">
        <f>_xlfn.XLOOKUP(B10967,'[1]Retorno lançamentos'!$D$5:$D$330,'[1]Retorno lançamentos'!$R$5:$R$330)</f>
        <v>Lançada</v>
      </c>
      <c r="M10967" s="6">
        <v>701203</v>
      </c>
      <c r="N10967" s="6" t="s">
        <v>1125</v>
      </c>
      <c r="O10967" t="str">
        <f t="shared" si="15"/>
        <v>FLAC</v>
      </c>
      <c r="Q10967" s="2" t="s">
        <v>1344</v>
      </c>
    </row>
    <row r="10968" spans="1:17" ht="16.8" x14ac:dyDescent="0.3">
      <c r="A10968" t="str">
        <f t="shared" si="13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 t="shared" si="14"/>
        <v>7204 - CD São Paulo</v>
      </c>
      <c r="K10968" t="str">
        <f t="shared" si="14"/>
        <v>43.340.312/0010-48</v>
      </c>
      <c r="L10968" t="str">
        <f>_xlfn.XLOOKUP(B10968,'[1]Retorno lançamentos'!$D$5:$D$330,'[1]Retorno lançamentos'!$R$5:$R$330)</f>
        <v>Lançada</v>
      </c>
      <c r="M10968" s="6">
        <v>701203</v>
      </c>
      <c r="N10968" s="6" t="s">
        <v>1125</v>
      </c>
      <c r="O10968" t="str">
        <f t="shared" si="15"/>
        <v>FLAC</v>
      </c>
      <c r="Q10968" s="2" t="s">
        <v>1344</v>
      </c>
    </row>
    <row r="10969" spans="1:17" ht="16.8" x14ac:dyDescent="0.3">
      <c r="A10969" t="str">
        <f t="shared" si="13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 t="shared" si="14"/>
        <v>7204 - CD São Paulo</v>
      </c>
      <c r="K10969" t="str">
        <f t="shared" si="14"/>
        <v>43.340.312/0010-48</v>
      </c>
      <c r="L10969" t="str">
        <f>_xlfn.XLOOKUP(B10969,'[1]Retorno lançamentos'!$D$5:$D$330,'[1]Retorno lançamentos'!$R$5:$R$330)</f>
        <v>Lançada</v>
      </c>
      <c r="M10969" s="6">
        <v>701203</v>
      </c>
      <c r="N10969" s="6" t="s">
        <v>1125</v>
      </c>
      <c r="O10969" t="str">
        <f t="shared" si="15"/>
        <v>FLAC</v>
      </c>
      <c r="Q10969" s="2" t="s">
        <v>1344</v>
      </c>
    </row>
    <row r="10970" spans="1:17" ht="16.8" x14ac:dyDescent="0.3">
      <c r="A10970" t="str">
        <f t="shared" si="13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 t="shared" si="14"/>
        <v>7204 - CD São Paulo</v>
      </c>
      <c r="K10970" t="str">
        <f t="shared" si="14"/>
        <v>43.340.312/0010-48</v>
      </c>
      <c r="L10970" t="str">
        <f>_xlfn.XLOOKUP(B10970,'[1]Retorno lançamentos'!$D$5:$D$330,'[1]Retorno lançamentos'!$R$5:$R$330)</f>
        <v>Lançada</v>
      </c>
      <c r="M10970" s="6">
        <v>701203</v>
      </c>
      <c r="N10970" s="6" t="s">
        <v>1125</v>
      </c>
      <c r="O10970" t="str">
        <f t="shared" si="15"/>
        <v>FLAC</v>
      </c>
      <c r="Q10970" s="2" t="s">
        <v>1344</v>
      </c>
    </row>
    <row r="10971" spans="1:17" ht="16.8" x14ac:dyDescent="0.3">
      <c r="A10971" t="str">
        <f t="shared" si="13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 t="shared" si="14"/>
        <v>7204 - CD São Paulo</v>
      </c>
      <c r="K10971" t="str">
        <f t="shared" si="14"/>
        <v>43.340.312/0010-48</v>
      </c>
      <c r="L10971" t="str">
        <f>_xlfn.XLOOKUP(B10971,'[1]Retorno lançamentos'!$D$5:$D$330,'[1]Retorno lançamentos'!$R$5:$R$330)</f>
        <v>Lançada</v>
      </c>
      <c r="M10971" s="6">
        <v>701203</v>
      </c>
      <c r="N10971" s="6" t="s">
        <v>1125</v>
      </c>
      <c r="O10971" t="str">
        <f t="shared" si="15"/>
        <v>FLAC</v>
      </c>
      <c r="Q10971" s="2" t="s">
        <v>1344</v>
      </c>
    </row>
    <row r="10972" spans="1:17" ht="16.8" x14ac:dyDescent="0.3">
      <c r="A10972" t="str">
        <f t="shared" si="13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1345</v>
      </c>
      <c r="G10972" s="12">
        <v>817</v>
      </c>
      <c r="H10972" s="12">
        <v>24.51</v>
      </c>
      <c r="I10972" s="6">
        <v>7204</v>
      </c>
      <c r="J10972" t="str">
        <f t="shared" si="14"/>
        <v>7204 - CD São Paulo</v>
      </c>
      <c r="K10972" t="str">
        <f t="shared" si="14"/>
        <v>43.340.312/0010-48</v>
      </c>
      <c r="L10972" t="str">
        <f>_xlfn.XLOOKUP(B10972,'[1]Retorno lançamentos'!$D$5:$D$330,'[1]Retorno lançamentos'!$R$5:$R$330)</f>
        <v>Lançada</v>
      </c>
      <c r="M10972" s="6">
        <v>701203</v>
      </c>
      <c r="N10972" s="6" t="s">
        <v>1125</v>
      </c>
      <c r="O10972" t="str">
        <f t="shared" si="15"/>
        <v>FLAC</v>
      </c>
      <c r="Q10972" s="2" t="s">
        <v>1344</v>
      </c>
    </row>
    <row r="10973" spans="1:17" ht="16.8" x14ac:dyDescent="0.3">
      <c r="A10973" t="str">
        <f t="shared" si="13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1345</v>
      </c>
      <c r="G10973" s="12">
        <v>432.9</v>
      </c>
      <c r="H10973" s="12">
        <v>12.99</v>
      </c>
      <c r="I10973" s="6">
        <v>7204</v>
      </c>
      <c r="J10973" t="str">
        <f t="shared" si="14"/>
        <v>7204 - CD São Paulo</v>
      </c>
      <c r="K10973" t="str">
        <f t="shared" si="14"/>
        <v>43.340.312/0010-48</v>
      </c>
      <c r="L10973" t="str">
        <f>_xlfn.XLOOKUP(B10973,'[1]Retorno lançamentos'!$D$5:$D$330,'[1]Retorno lançamentos'!$R$5:$R$330)</f>
        <v>Lançada</v>
      </c>
      <c r="M10973" s="6">
        <v>701203</v>
      </c>
      <c r="N10973" s="6" t="s">
        <v>1125</v>
      </c>
      <c r="O10973" t="str">
        <f t="shared" si="15"/>
        <v>FLAC</v>
      </c>
      <c r="Q10973" s="2" t="s">
        <v>1344</v>
      </c>
    </row>
    <row r="10974" spans="1:17" ht="16.8" x14ac:dyDescent="0.3">
      <c r="A10974" t="str">
        <f t="shared" si="13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1345</v>
      </c>
      <c r="G10974" s="12">
        <v>817</v>
      </c>
      <c r="H10974" s="12">
        <v>24.51</v>
      </c>
      <c r="I10974" s="6">
        <v>7204</v>
      </c>
      <c r="J10974" t="str">
        <f t="shared" si="14"/>
        <v>7204 - CD São Paulo</v>
      </c>
      <c r="K10974" t="str">
        <f t="shared" si="14"/>
        <v>43.340.312/0010-48</v>
      </c>
      <c r="L10974" t="str">
        <f>_xlfn.XLOOKUP(B10974,'[1]Retorno lançamentos'!$D$5:$D$330,'[1]Retorno lançamentos'!$R$5:$R$330)</f>
        <v>Lançada</v>
      </c>
      <c r="M10974" s="6">
        <v>701203</v>
      </c>
      <c r="N10974" s="6" t="s">
        <v>1125</v>
      </c>
      <c r="O10974" t="str">
        <f t="shared" si="15"/>
        <v>FLAC</v>
      </c>
      <c r="Q10974" s="2" t="s">
        <v>1344</v>
      </c>
    </row>
    <row r="10975" spans="1:17" ht="16.8" x14ac:dyDescent="0.3">
      <c r="A10975" t="str">
        <f t="shared" si="13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 t="shared" si="14"/>
        <v>7204 - CD São Paulo</v>
      </c>
      <c r="K10975" t="str">
        <f t="shared" si="14"/>
        <v>43.340.312/0010-48</v>
      </c>
      <c r="L10975" t="str">
        <f>_xlfn.XLOOKUP(B10975,'[1]Retorno lançamentos'!$D$5:$D$330,'[1]Retorno lançamentos'!$R$5:$R$330)</f>
        <v>Lançada</v>
      </c>
      <c r="M10975" s="6">
        <v>701203</v>
      </c>
      <c r="N10975" s="6" t="s">
        <v>1125</v>
      </c>
      <c r="O10975" t="str">
        <f t="shared" si="15"/>
        <v>FLAC</v>
      </c>
      <c r="Q10975" s="2" t="s">
        <v>1344</v>
      </c>
    </row>
    <row r="10976" spans="1:17" ht="16.8" x14ac:dyDescent="0.3">
      <c r="A10976" t="str">
        <f t="shared" si="13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 t="shared" si="14"/>
        <v>7204 - CD São Paulo</v>
      </c>
      <c r="K10976" t="str">
        <f t="shared" si="14"/>
        <v>43.340.312/0010-48</v>
      </c>
      <c r="L10976" t="str">
        <f>_xlfn.XLOOKUP(B10976,'[1]Retorno lançamentos'!$D$5:$D$330,'[1]Retorno lançamentos'!$R$5:$R$330)</f>
        <v>Lançada</v>
      </c>
      <c r="M10976" s="6">
        <v>701203</v>
      </c>
      <c r="N10976" s="6" t="s">
        <v>1125</v>
      </c>
      <c r="O10976" t="str">
        <f t="shared" si="15"/>
        <v>FLAC</v>
      </c>
      <c r="Q10976" s="2" t="s">
        <v>1344</v>
      </c>
    </row>
    <row r="10977" spans="1:17" ht="16.8" x14ac:dyDescent="0.3">
      <c r="A10977" t="str">
        <f t="shared" si="13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 t="shared" si="14"/>
        <v>7204 - CD São Paulo</v>
      </c>
      <c r="K10977" t="str">
        <f t="shared" si="14"/>
        <v>43.340.312/0010-48</v>
      </c>
      <c r="L10977" t="str">
        <f>_xlfn.XLOOKUP(B10977,'[1]Retorno lançamentos'!$D$5:$D$330,'[1]Retorno lançamentos'!$R$5:$R$330)</f>
        <v>Lançada</v>
      </c>
      <c r="M10977" s="6">
        <v>701203</v>
      </c>
      <c r="N10977" s="6" t="s">
        <v>1125</v>
      </c>
      <c r="O10977" t="str">
        <f t="shared" si="15"/>
        <v>FLAC</v>
      </c>
      <c r="Q10977" s="2" t="s">
        <v>1344</v>
      </c>
    </row>
    <row r="10978" spans="1:17" ht="16.8" x14ac:dyDescent="0.3">
      <c r="A10978" t="str">
        <f t="shared" si="13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 t="shared" si="14"/>
        <v>7204 - CD São Paulo</v>
      </c>
      <c r="K10978" t="str">
        <f t="shared" si="14"/>
        <v>43.340.312/0010-48</v>
      </c>
      <c r="L10978" t="str">
        <f>_xlfn.XLOOKUP(B10978,'[1]Retorno lançamentos'!$D$5:$D$330,'[1]Retorno lançamentos'!$R$5:$R$330)</f>
        <v>Lançada</v>
      </c>
      <c r="M10978" s="6">
        <v>701203</v>
      </c>
      <c r="N10978" s="6" t="s">
        <v>1125</v>
      </c>
      <c r="O10978" t="str">
        <f t="shared" si="15"/>
        <v>FLAC</v>
      </c>
      <c r="Q10978" s="2" t="s">
        <v>1344</v>
      </c>
    </row>
    <row r="10979" spans="1:17" ht="16.8" x14ac:dyDescent="0.3">
      <c r="A10979" t="str">
        <f t="shared" si="13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 t="shared" si="14"/>
        <v>7204 - CD São Paulo</v>
      </c>
      <c r="K10979" t="str">
        <f t="shared" si="14"/>
        <v>43.340.312/0010-48</v>
      </c>
      <c r="L10979" t="str">
        <f>_xlfn.XLOOKUP(B10979,'[1]Retorno lançamentos'!$D$5:$D$330,'[1]Retorno lançamentos'!$R$5:$R$330)</f>
        <v>Lançada</v>
      </c>
      <c r="M10979" s="6">
        <v>701203</v>
      </c>
      <c r="N10979" s="6" t="s">
        <v>1125</v>
      </c>
      <c r="O10979" t="str">
        <f t="shared" si="15"/>
        <v>FLAC</v>
      </c>
      <c r="Q10979" s="2" t="s">
        <v>1344</v>
      </c>
    </row>
    <row r="10980" spans="1:17" ht="16.8" x14ac:dyDescent="0.3">
      <c r="A10980" t="str">
        <f t="shared" si="13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 t="shared" si="14"/>
        <v>7204 - CD São Paulo</v>
      </c>
      <c r="K10980" t="str">
        <f t="shared" si="14"/>
        <v>43.340.312/0010-48</v>
      </c>
      <c r="L10980" t="str">
        <f>_xlfn.XLOOKUP(B10980,'[1]Retorno lançamentos'!$D$5:$D$330,'[1]Retorno lançamentos'!$R$5:$R$330)</f>
        <v>Lançada</v>
      </c>
      <c r="M10980" s="6">
        <v>701203</v>
      </c>
      <c r="N10980" s="6" t="s">
        <v>1125</v>
      </c>
      <c r="O10980" t="str">
        <f t="shared" si="15"/>
        <v>FLAC</v>
      </c>
      <c r="Q10980" s="2" t="s">
        <v>1344</v>
      </c>
    </row>
    <row r="10981" spans="1:17" ht="16.8" x14ac:dyDescent="0.3">
      <c r="A10981" t="str">
        <f t="shared" si="13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 t="shared" si="14"/>
        <v>7204 - CD São Paulo</v>
      </c>
      <c r="K10981" t="str">
        <f t="shared" si="14"/>
        <v>43.340.312/0010-48</v>
      </c>
      <c r="L10981" t="str">
        <f>_xlfn.XLOOKUP(B10981,'[1]Retorno lançamentos'!$D$5:$D$330,'[1]Retorno lançamentos'!$R$5:$R$330)</f>
        <v>Lançada</v>
      </c>
      <c r="M10981" s="6">
        <v>701203</v>
      </c>
      <c r="N10981" s="6" t="s">
        <v>1125</v>
      </c>
      <c r="O10981" t="str">
        <f t="shared" si="15"/>
        <v>FLAC</v>
      </c>
      <c r="Q10981" s="2" t="s">
        <v>1344</v>
      </c>
    </row>
    <row r="10982" spans="1:17" ht="16.8" x14ac:dyDescent="0.3">
      <c r="A10982" t="str">
        <f t="shared" si="13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 t="shared" si="14"/>
        <v>7204 - CD São Paulo</v>
      </c>
      <c r="K10982" t="str">
        <f t="shared" si="14"/>
        <v>43.340.312/0010-48</v>
      </c>
      <c r="L10982" t="str">
        <f>_xlfn.XLOOKUP(B10982,'[1]Retorno lançamentos'!$D$5:$D$330,'[1]Retorno lançamentos'!$R$5:$R$330)</f>
        <v>Lançada</v>
      </c>
      <c r="M10982" s="6">
        <v>701122</v>
      </c>
      <c r="N10982" s="6" t="s">
        <v>1120</v>
      </c>
      <c r="O10982" t="str">
        <f t="shared" si="15"/>
        <v>Nutri</v>
      </c>
      <c r="Q10982" s="2" t="s">
        <v>1344</v>
      </c>
    </row>
    <row r="10983" spans="1:17" ht="16.8" x14ac:dyDescent="0.3">
      <c r="A10983" t="str">
        <f t="shared" si="13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 t="shared" si="14"/>
        <v>7204 - CD São Paulo</v>
      </c>
      <c r="K10983" t="str">
        <f t="shared" si="14"/>
        <v>43.340.312/0010-48</v>
      </c>
      <c r="L10983" t="str">
        <f>_xlfn.XLOOKUP(B10983,'[1]Retorno lançamentos'!$D$5:$D$330,'[1]Retorno lançamentos'!$R$5:$R$330)</f>
        <v>Lançada</v>
      </c>
      <c r="M10983" s="6">
        <v>701122</v>
      </c>
      <c r="N10983" s="6" t="s">
        <v>1120</v>
      </c>
      <c r="O10983" t="str">
        <f t="shared" si="15"/>
        <v>Nutri</v>
      </c>
      <c r="Q10983" s="2" t="s">
        <v>1344</v>
      </c>
    </row>
    <row r="10984" spans="1:17" ht="16.8" x14ac:dyDescent="0.3">
      <c r="A10984" t="str">
        <f t="shared" si="13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 t="shared" si="14"/>
        <v>7204 - CD São Paulo</v>
      </c>
      <c r="K10984" t="str">
        <f t="shared" si="14"/>
        <v>43.340.312/0010-48</v>
      </c>
      <c r="L10984" t="str">
        <f>_xlfn.XLOOKUP(B10984,'[1]Retorno lançamentos'!$D$5:$D$330,'[1]Retorno lançamentos'!$R$5:$R$330)</f>
        <v>Lançada</v>
      </c>
      <c r="M10984" s="6">
        <v>701203</v>
      </c>
      <c r="N10984" s="6" t="s">
        <v>1125</v>
      </c>
      <c r="O10984" t="str">
        <f t="shared" si="15"/>
        <v>FLAC</v>
      </c>
      <c r="Q10984" s="2" t="s">
        <v>1344</v>
      </c>
    </row>
    <row r="10985" spans="1:17" ht="16.8" x14ac:dyDescent="0.3">
      <c r="A10985" t="str">
        <f t="shared" si="13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 t="shared" si="14"/>
        <v>7204 - CD São Paulo</v>
      </c>
      <c r="K10985" t="str">
        <f t="shared" si="14"/>
        <v>43.340.312/0010-48</v>
      </c>
      <c r="L10985" t="str">
        <f>_xlfn.XLOOKUP(B10985,'[1]Retorno lançamentos'!$D$5:$D$330,'[1]Retorno lançamentos'!$R$5:$R$330)</f>
        <v>Lançada</v>
      </c>
      <c r="M10985" s="6">
        <v>701203</v>
      </c>
      <c r="N10985" s="6" t="s">
        <v>1125</v>
      </c>
      <c r="O10985" t="str">
        <f t="shared" si="15"/>
        <v>FLAC</v>
      </c>
      <c r="Q10985" s="2" t="s">
        <v>1344</v>
      </c>
    </row>
    <row r="10986" spans="1:17" ht="16.8" x14ac:dyDescent="0.3">
      <c r="A10986" t="str">
        <f t="shared" si="13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 t="shared" si="14"/>
        <v>7204 - CD São Paulo</v>
      </c>
      <c r="K10986" t="str">
        <f t="shared" si="14"/>
        <v>43.340.312/0010-48</v>
      </c>
      <c r="L10986" t="str">
        <f>_xlfn.XLOOKUP(B10986,'[1]Retorno lançamentos'!$D$5:$D$330,'[1]Retorno lançamentos'!$R$5:$R$330)</f>
        <v>Lançada</v>
      </c>
      <c r="M10986" s="6">
        <v>701203</v>
      </c>
      <c r="N10986" s="6" t="s">
        <v>1125</v>
      </c>
      <c r="O10986" t="str">
        <f t="shared" si="15"/>
        <v>FLAC</v>
      </c>
      <c r="Q10986" s="2" t="s">
        <v>1344</v>
      </c>
    </row>
    <row r="10987" spans="1:17" ht="16.8" x14ac:dyDescent="0.3">
      <c r="A10987" t="str">
        <f t="shared" si="13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 t="shared" si="14"/>
        <v>7204 - CD São Paulo</v>
      </c>
      <c r="K10987" t="str">
        <f t="shared" si="14"/>
        <v>43.340.312/0010-48</v>
      </c>
      <c r="L10987" t="str">
        <f>_xlfn.XLOOKUP(B10987,'[1]Retorno lançamentos'!$D$5:$D$330,'[1]Retorno lançamentos'!$R$5:$R$330)</f>
        <v>Lançada</v>
      </c>
      <c r="M10987" s="6">
        <v>701203</v>
      </c>
      <c r="N10987" s="6" t="s">
        <v>1125</v>
      </c>
      <c r="O10987" t="str">
        <f t="shared" si="15"/>
        <v>FLAC</v>
      </c>
      <c r="Q10987" s="2" t="s">
        <v>1344</v>
      </c>
    </row>
    <row r="10988" spans="1:17" ht="16.8" x14ac:dyDescent="0.3">
      <c r="A10988" t="str">
        <f t="shared" si="13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 t="shared" si="14"/>
        <v>7204 - CD São Paulo</v>
      </c>
      <c r="K10988" t="str">
        <f t="shared" si="14"/>
        <v>43.340.312/0010-48</v>
      </c>
      <c r="L10988" t="str">
        <f>_xlfn.XLOOKUP(B10988,'[1]Retorno lançamentos'!$D$5:$D$330,'[1]Retorno lançamentos'!$R$5:$R$330)</f>
        <v>Lançada</v>
      </c>
      <c r="M10988" s="6">
        <v>701203</v>
      </c>
      <c r="N10988" s="6" t="s">
        <v>1125</v>
      </c>
      <c r="O10988" t="str">
        <f t="shared" si="15"/>
        <v>FLAC</v>
      </c>
      <c r="Q10988" s="2" t="s">
        <v>1344</v>
      </c>
    </row>
    <row r="10989" spans="1:17" ht="16.8" x14ac:dyDescent="0.3">
      <c r="A10989" t="str">
        <f t="shared" si="13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 t="shared" si="14"/>
        <v>7204 - CD São Paulo</v>
      </c>
      <c r="K10989" t="str">
        <f t="shared" si="14"/>
        <v>43.340.312/0010-48</v>
      </c>
      <c r="L10989" t="str">
        <f>_xlfn.XLOOKUP(B10989,'[1]Retorno lançamentos'!$D$5:$D$330,'[1]Retorno lançamentos'!$R$5:$R$330)</f>
        <v>Lançada</v>
      </c>
      <c r="M10989" s="6">
        <v>701203</v>
      </c>
      <c r="N10989" s="6" t="s">
        <v>1125</v>
      </c>
      <c r="O10989" t="str">
        <f t="shared" si="15"/>
        <v>FLAC</v>
      </c>
      <c r="Q10989" s="2" t="s">
        <v>1344</v>
      </c>
    </row>
    <row r="10990" spans="1:17" ht="16.8" x14ac:dyDescent="0.3">
      <c r="A10990" t="str">
        <f t="shared" si="13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 t="shared" si="14"/>
        <v>7204 - CD São Paulo</v>
      </c>
      <c r="K10990" t="str">
        <f t="shared" si="14"/>
        <v>43.340.312/0010-48</v>
      </c>
      <c r="L10990" t="str">
        <f>_xlfn.XLOOKUP(B10990,'[1]Retorno lançamentos'!$D$5:$D$330,'[1]Retorno lançamentos'!$R$5:$R$330)</f>
        <v>Lançada</v>
      </c>
      <c r="M10990" s="6">
        <v>701203</v>
      </c>
      <c r="N10990" s="6" t="s">
        <v>1125</v>
      </c>
      <c r="O10990" t="str">
        <f t="shared" si="15"/>
        <v>FLAC</v>
      </c>
      <c r="Q10990" s="2" t="s">
        <v>1344</v>
      </c>
    </row>
    <row r="10991" spans="1:17" ht="16.8" x14ac:dyDescent="0.3">
      <c r="A10991" t="str">
        <f t="shared" si="13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 t="shared" si="14"/>
        <v>7204 - CD São Paulo</v>
      </c>
      <c r="K10991" t="str">
        <f t="shared" si="14"/>
        <v>43.340.312/0010-48</v>
      </c>
      <c r="L10991" t="str">
        <f>_xlfn.XLOOKUP(B10991,'[1]Retorno lançamentos'!$D$5:$D$330,'[1]Retorno lançamentos'!$R$5:$R$330)</f>
        <v>Lançada</v>
      </c>
      <c r="M10991" s="6">
        <v>701203</v>
      </c>
      <c r="N10991" s="6" t="s">
        <v>1125</v>
      </c>
      <c r="O10991" t="str">
        <f t="shared" si="15"/>
        <v>FLAC</v>
      </c>
      <c r="Q10991" s="2" t="s">
        <v>1344</v>
      </c>
    </row>
    <row r="10992" spans="1:17" ht="16.8" x14ac:dyDescent="0.3">
      <c r="A10992" t="str">
        <f t="shared" si="13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 t="shared" si="14"/>
        <v>7204 - CD São Paulo</v>
      </c>
      <c r="K10992" t="str">
        <f t="shared" si="14"/>
        <v>43.340.312/0010-48</v>
      </c>
      <c r="L10992" t="str">
        <f>_xlfn.XLOOKUP(B10992,'[1]Retorno lançamentos'!$D$5:$D$330,'[1]Retorno lançamentos'!$R$5:$R$330)</f>
        <v>Lançada</v>
      </c>
      <c r="M10992" s="6">
        <v>701203</v>
      </c>
      <c r="N10992" s="6" t="s">
        <v>1125</v>
      </c>
      <c r="O10992" t="str">
        <f t="shared" si="15"/>
        <v>FLAC</v>
      </c>
      <c r="Q10992" s="2" t="s">
        <v>1344</v>
      </c>
    </row>
    <row r="10993" spans="1:17" ht="16.8" x14ac:dyDescent="0.3">
      <c r="A10993" t="str">
        <f t="shared" si="13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1345</v>
      </c>
      <c r="G10993" s="11">
        <v>1225.5</v>
      </c>
      <c r="H10993" s="12">
        <v>36.770000000000003</v>
      </c>
      <c r="I10993" s="6">
        <v>7204</v>
      </c>
      <c r="J10993" t="str">
        <f t="shared" si="14"/>
        <v>7204 - CD São Paulo</v>
      </c>
      <c r="K10993" t="str">
        <f t="shared" si="14"/>
        <v>43.340.312/0010-48</v>
      </c>
      <c r="L10993" t="str">
        <f>_xlfn.XLOOKUP(B10993,'[1]Retorno lançamentos'!$D$5:$D$330,'[1]Retorno lançamentos'!$R$5:$R$330)</f>
        <v>Lançada</v>
      </c>
      <c r="M10993" s="6">
        <v>701203</v>
      </c>
      <c r="N10993" s="6" t="s">
        <v>1125</v>
      </c>
      <c r="O10993" t="str">
        <f t="shared" si="15"/>
        <v>FLAC</v>
      </c>
      <c r="Q10993" s="2" t="s">
        <v>1344</v>
      </c>
    </row>
    <row r="10994" spans="1:17" ht="16.8" x14ac:dyDescent="0.3">
      <c r="A10994" t="str">
        <f t="shared" si="13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 t="shared" si="14"/>
        <v>7204 - CD São Paulo</v>
      </c>
      <c r="K10994" t="str">
        <f t="shared" si="14"/>
        <v>43.340.312/0010-48</v>
      </c>
      <c r="L10994" t="str">
        <f>_xlfn.XLOOKUP(B10994,'[1]Retorno lançamentos'!$D$5:$D$330,'[1]Retorno lançamentos'!$R$5:$R$330)</f>
        <v>Lançada</v>
      </c>
      <c r="M10994" s="6">
        <v>701203</v>
      </c>
      <c r="N10994" s="6" t="s">
        <v>1125</v>
      </c>
      <c r="O10994" t="str">
        <f t="shared" si="15"/>
        <v>FLAC</v>
      </c>
      <c r="Q10994" s="2" t="s">
        <v>1344</v>
      </c>
    </row>
    <row r="10995" spans="1:17" ht="16.8" x14ac:dyDescent="0.3">
      <c r="A10995" t="str">
        <f t="shared" si="13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 t="shared" si="14"/>
        <v>7204 - CD São Paulo</v>
      </c>
      <c r="K10995" t="str">
        <f t="shared" si="14"/>
        <v>43.340.312/0010-48</v>
      </c>
      <c r="L10995" t="str">
        <f>_xlfn.XLOOKUP(B10995,'[1]Retorno lançamentos'!$D$5:$D$330,'[1]Retorno lançamentos'!$R$5:$R$330)</f>
        <v>Lançada</v>
      </c>
      <c r="M10995" s="6">
        <v>701203</v>
      </c>
      <c r="N10995" s="6" t="s">
        <v>1125</v>
      </c>
      <c r="O10995" t="str">
        <f t="shared" si="15"/>
        <v>FLAC</v>
      </c>
      <c r="Q10995" s="2" t="s">
        <v>1344</v>
      </c>
    </row>
    <row r="10996" spans="1:17" ht="16.8" x14ac:dyDescent="0.3">
      <c r="A10996" t="str">
        <f t="shared" si="13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 t="shared" si="14"/>
        <v>7204 - CD São Paulo</v>
      </c>
      <c r="K10996" t="str">
        <f t="shared" si="14"/>
        <v>43.340.312/0010-48</v>
      </c>
      <c r="L10996" t="str">
        <f>_xlfn.XLOOKUP(B10996,'[1]Retorno lançamentos'!$D$5:$D$330,'[1]Retorno lançamentos'!$R$5:$R$330)</f>
        <v>Lançada</v>
      </c>
      <c r="M10996" s="6">
        <v>701203</v>
      </c>
      <c r="N10996" s="6" t="s">
        <v>1125</v>
      </c>
      <c r="O10996" t="str">
        <f t="shared" si="15"/>
        <v>FLAC</v>
      </c>
      <c r="Q10996" s="2" t="s">
        <v>1344</v>
      </c>
    </row>
    <row r="10997" spans="1:17" ht="16.8" x14ac:dyDescent="0.3">
      <c r="A10997" t="str">
        <f t="shared" si="13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 t="shared" si="14"/>
        <v>7204 - CD São Paulo</v>
      </c>
      <c r="K10997" t="str">
        <f t="shared" si="14"/>
        <v>43.340.312/0010-48</v>
      </c>
      <c r="L10997" t="str">
        <f>_xlfn.XLOOKUP(B10997,'[1]Retorno lançamentos'!$D$5:$D$330,'[1]Retorno lançamentos'!$R$5:$R$330)</f>
        <v>Lançada</v>
      </c>
      <c r="M10997" s="6">
        <v>701203</v>
      </c>
      <c r="N10997" s="6" t="s">
        <v>1125</v>
      </c>
      <c r="O10997" t="str">
        <f t="shared" si="15"/>
        <v>FLAC</v>
      </c>
      <c r="Q10997" s="2" t="s">
        <v>1344</v>
      </c>
    </row>
    <row r="10998" spans="1:17" ht="16.8" x14ac:dyDescent="0.3">
      <c r="A10998" t="str">
        <f t="shared" si="13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1345</v>
      </c>
      <c r="G10998" s="12">
        <v>408.5</v>
      </c>
      <c r="H10998" s="12">
        <v>12.26</v>
      </c>
      <c r="I10998" s="6">
        <v>7204</v>
      </c>
      <c r="J10998" t="str">
        <f t="shared" si="14"/>
        <v>7204 - CD São Paulo</v>
      </c>
      <c r="K10998" t="str">
        <f t="shared" si="14"/>
        <v>43.340.312/0010-48</v>
      </c>
      <c r="L10998" t="str">
        <f>_xlfn.XLOOKUP(B10998,'[1]Retorno lançamentos'!$D$5:$D$330,'[1]Retorno lançamentos'!$R$5:$R$330)</f>
        <v>Lançada</v>
      </c>
      <c r="M10998" s="6">
        <v>701203</v>
      </c>
      <c r="N10998" s="6" t="s">
        <v>1125</v>
      </c>
      <c r="O10998" t="str">
        <f t="shared" si="15"/>
        <v>FLAC</v>
      </c>
      <c r="Q10998" s="2" t="s">
        <v>1344</v>
      </c>
    </row>
    <row r="10999" spans="1:17" ht="16.8" x14ac:dyDescent="0.3">
      <c r="A10999" t="str">
        <f t="shared" si="13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1345</v>
      </c>
      <c r="G10999" s="12">
        <v>408.5</v>
      </c>
      <c r="H10999" s="12">
        <v>12.26</v>
      </c>
      <c r="I10999" s="6">
        <v>7204</v>
      </c>
      <c r="J10999" t="str">
        <f t="shared" si="14"/>
        <v>7204 - CD São Paulo</v>
      </c>
      <c r="K10999" t="str">
        <f t="shared" si="14"/>
        <v>43.340.312/0010-48</v>
      </c>
      <c r="L10999" t="str">
        <f>_xlfn.XLOOKUP(B10999,'[1]Retorno lançamentos'!$D$5:$D$330,'[1]Retorno lançamentos'!$R$5:$R$330)</f>
        <v>Lançada</v>
      </c>
      <c r="M10999" s="6">
        <v>701203</v>
      </c>
      <c r="N10999" s="6" t="s">
        <v>1125</v>
      </c>
      <c r="O10999" t="str">
        <f t="shared" si="15"/>
        <v>FLAC</v>
      </c>
      <c r="Q10999" s="2" t="s">
        <v>1344</v>
      </c>
    </row>
    <row r="11000" spans="1:17" ht="16.8" x14ac:dyDescent="0.3">
      <c r="A11000" t="str">
        <f t="shared" si="13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 t="shared" si="14"/>
        <v>7204 - CD São Paulo</v>
      </c>
      <c r="K11000" t="str">
        <f t="shared" si="14"/>
        <v>43.340.312/0010-48</v>
      </c>
      <c r="L11000" t="str">
        <f>_xlfn.XLOOKUP(B11000,'[1]Retorno lançamentos'!$D$5:$D$330,'[1]Retorno lançamentos'!$R$5:$R$330)</f>
        <v>Lançada</v>
      </c>
      <c r="M11000" s="6">
        <v>701203</v>
      </c>
      <c r="N11000" s="6" t="s">
        <v>1125</v>
      </c>
      <c r="O11000" t="str">
        <f t="shared" si="15"/>
        <v>FLAC</v>
      </c>
      <c r="Q11000" s="2" t="s">
        <v>1344</v>
      </c>
    </row>
    <row r="11001" spans="1:17" ht="16.8" x14ac:dyDescent="0.3">
      <c r="A11001" t="str">
        <f t="shared" si="13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1345</v>
      </c>
      <c r="G11001" s="12">
        <v>211.45</v>
      </c>
      <c r="H11001" s="12">
        <v>6.34</v>
      </c>
      <c r="I11001" s="6">
        <v>7204</v>
      </c>
      <c r="J11001" t="str">
        <f t="shared" si="14"/>
        <v>7204 - CD São Paulo</v>
      </c>
      <c r="K11001" t="str">
        <f t="shared" si="14"/>
        <v>43.340.312/0010-48</v>
      </c>
      <c r="L11001" t="str">
        <f>_xlfn.XLOOKUP(B11001,'[1]Retorno lançamentos'!$D$5:$D$330,'[1]Retorno lançamentos'!$R$5:$R$330)</f>
        <v>Lançada</v>
      </c>
      <c r="M11001" s="6">
        <v>701203</v>
      </c>
      <c r="N11001" s="6" t="s">
        <v>1125</v>
      </c>
      <c r="O11001" t="str">
        <f t="shared" si="15"/>
        <v>FLAC</v>
      </c>
      <c r="Q11001" s="2" t="s">
        <v>1344</v>
      </c>
    </row>
    <row r="11002" spans="1:17" ht="16.8" x14ac:dyDescent="0.3">
      <c r="A11002" t="str">
        <f t="shared" si="13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 t="shared" si="14"/>
        <v>7204 - CD São Paulo</v>
      </c>
      <c r="K11002" t="str">
        <f t="shared" si="14"/>
        <v>43.340.312/0010-48</v>
      </c>
      <c r="L11002" t="str">
        <f>_xlfn.XLOOKUP(B11002,'[1]Retorno lançamentos'!$D$5:$D$330,'[1]Retorno lançamentos'!$R$5:$R$330)</f>
        <v>Lançada</v>
      </c>
      <c r="M11002" s="6">
        <v>701203</v>
      </c>
      <c r="N11002" s="6" t="s">
        <v>1125</v>
      </c>
      <c r="O11002" t="str">
        <f t="shared" si="15"/>
        <v>FLAC</v>
      </c>
      <c r="Q11002" s="2" t="s">
        <v>1344</v>
      </c>
    </row>
    <row r="11003" spans="1:17" ht="16.8" x14ac:dyDescent="0.3">
      <c r="A11003" t="str">
        <f t="shared" si="13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1345</v>
      </c>
      <c r="G11003" s="11">
        <v>2042.5</v>
      </c>
      <c r="H11003" s="12">
        <v>61.28</v>
      </c>
      <c r="I11003" s="6">
        <v>7204</v>
      </c>
      <c r="J11003" t="str">
        <f t="shared" si="14"/>
        <v>7204 - CD São Paulo</v>
      </c>
      <c r="K11003" t="str">
        <f t="shared" si="14"/>
        <v>43.340.312/0010-48</v>
      </c>
      <c r="L11003" t="str">
        <f>_xlfn.XLOOKUP(B11003,'[1]Retorno lançamentos'!$D$5:$D$330,'[1]Retorno lançamentos'!$R$5:$R$330)</f>
        <v>Lançada</v>
      </c>
      <c r="M11003" s="6">
        <v>701203</v>
      </c>
      <c r="N11003" s="6" t="s">
        <v>1125</v>
      </c>
      <c r="O11003" t="str">
        <f t="shared" si="15"/>
        <v>FLAC</v>
      </c>
      <c r="Q11003" s="2" t="s">
        <v>1344</v>
      </c>
    </row>
    <row r="11004" spans="1:17" ht="16.8" x14ac:dyDescent="0.3">
      <c r="A11004" t="str">
        <f t="shared" si="13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 t="shared" si="14"/>
        <v>7204 - CD São Paulo</v>
      </c>
      <c r="K11004" t="str">
        <f t="shared" si="14"/>
        <v>43.340.312/0010-48</v>
      </c>
      <c r="L11004" t="str">
        <f>_xlfn.XLOOKUP(B11004,'[1]Retorno lançamentos'!$D$5:$D$330,'[1]Retorno lançamentos'!$R$5:$R$330)</f>
        <v>Lançada</v>
      </c>
      <c r="M11004" s="6">
        <v>701203</v>
      </c>
      <c r="N11004" s="6" t="s">
        <v>1125</v>
      </c>
      <c r="O11004" t="str">
        <f t="shared" si="15"/>
        <v>FLAC</v>
      </c>
      <c r="Q11004" s="2" t="s">
        <v>1344</v>
      </c>
    </row>
    <row r="11005" spans="1:17" ht="16.8" x14ac:dyDescent="0.3">
      <c r="A11005" t="str">
        <f t="shared" si="13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1345</v>
      </c>
      <c r="G11005" s="11">
        <v>1057.25</v>
      </c>
      <c r="H11005" s="12">
        <v>31.72</v>
      </c>
      <c r="I11005" s="6">
        <v>7204</v>
      </c>
      <c r="J11005" t="str">
        <f t="shared" si="14"/>
        <v>7204 - CD São Paulo</v>
      </c>
      <c r="K11005" t="str">
        <f t="shared" si="14"/>
        <v>43.340.312/0010-48</v>
      </c>
      <c r="L11005" t="str">
        <f>_xlfn.XLOOKUP(B11005,'[1]Retorno lançamentos'!$D$5:$D$330,'[1]Retorno lançamentos'!$R$5:$R$330)</f>
        <v>Lançada</v>
      </c>
      <c r="M11005" s="6">
        <v>701203</v>
      </c>
      <c r="N11005" s="6" t="s">
        <v>1125</v>
      </c>
      <c r="O11005" t="str">
        <f t="shared" si="15"/>
        <v>FLAC</v>
      </c>
      <c r="Q11005" s="2" t="s">
        <v>1344</v>
      </c>
    </row>
    <row r="11006" spans="1:17" ht="16.8" x14ac:dyDescent="0.3">
      <c r="A11006" t="str">
        <f t="shared" si="13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 t="shared" si="14"/>
        <v>7204 - CD São Paulo</v>
      </c>
      <c r="K11006" t="str">
        <f t="shared" si="14"/>
        <v>43.340.312/0010-48</v>
      </c>
      <c r="L11006" t="str">
        <f>_xlfn.XLOOKUP(B11006,'[1]Retorno lançamentos'!$D$5:$D$330,'[1]Retorno lançamentos'!$R$5:$R$330)</f>
        <v>Lançada</v>
      </c>
      <c r="M11006" s="6">
        <v>701203</v>
      </c>
      <c r="N11006" s="6" t="s">
        <v>1125</v>
      </c>
      <c r="O11006" t="str">
        <f t="shared" si="15"/>
        <v>FLAC</v>
      </c>
      <c r="Q11006" s="2" t="s">
        <v>1344</v>
      </c>
    </row>
    <row r="11007" spans="1:17" ht="16.8" x14ac:dyDescent="0.3">
      <c r="A11007" t="str">
        <f t="shared" si="13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 t="shared" si="14"/>
        <v>7204 - CD São Paulo</v>
      </c>
      <c r="K11007" t="str">
        <f t="shared" si="14"/>
        <v>43.340.312/0010-48</v>
      </c>
      <c r="L11007" t="str">
        <f>_xlfn.XLOOKUP(B11007,'[1]Retorno lançamentos'!$D$5:$D$330,'[1]Retorno lançamentos'!$R$5:$R$330)</f>
        <v>Lançada</v>
      </c>
      <c r="M11007" s="6">
        <v>701203</v>
      </c>
      <c r="N11007" s="6" t="s">
        <v>1125</v>
      </c>
      <c r="O11007" t="str">
        <f t="shared" si="15"/>
        <v>FLAC</v>
      </c>
      <c r="Q11007" s="2" t="s">
        <v>1344</v>
      </c>
    </row>
    <row r="11008" spans="1:17" ht="16.8" x14ac:dyDescent="0.3">
      <c r="A11008" t="str">
        <f t="shared" si="13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 t="shared" si="14"/>
        <v>7204 - CD São Paulo</v>
      </c>
      <c r="K11008" t="str">
        <f t="shared" si="14"/>
        <v>43.340.312/0010-48</v>
      </c>
      <c r="L11008" t="str">
        <f>_xlfn.XLOOKUP(B11008,'[1]Retorno lançamentos'!$D$5:$D$330,'[1]Retorno lançamentos'!$R$5:$R$330)</f>
        <v>Lançada</v>
      </c>
      <c r="M11008" s="6">
        <v>701203</v>
      </c>
      <c r="N11008" s="6" t="s">
        <v>1125</v>
      </c>
      <c r="O11008" t="str">
        <f t="shared" si="15"/>
        <v>FLAC</v>
      </c>
      <c r="Q11008" s="2" t="s">
        <v>1344</v>
      </c>
    </row>
    <row r="11009" spans="1:17" ht="16.8" x14ac:dyDescent="0.3">
      <c r="A11009" t="str">
        <f t="shared" si="13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 t="shared" si="14"/>
        <v>7204 - CD São Paulo</v>
      </c>
      <c r="K11009" t="str">
        <f t="shared" si="14"/>
        <v>43.340.312/0010-48</v>
      </c>
      <c r="L11009" t="str">
        <f>_xlfn.XLOOKUP(B11009,'[1]Retorno lançamentos'!$D$5:$D$330,'[1]Retorno lançamentos'!$R$5:$R$330)</f>
        <v>Lançada</v>
      </c>
      <c r="M11009" s="6">
        <v>701203</v>
      </c>
      <c r="N11009" s="6" t="s">
        <v>1125</v>
      </c>
      <c r="O11009" t="str">
        <f t="shared" si="15"/>
        <v>FLAC</v>
      </c>
      <c r="Q11009" s="2" t="s">
        <v>1344</v>
      </c>
    </row>
    <row r="11010" spans="1:17" ht="16.8" x14ac:dyDescent="0.3">
      <c r="A11010" t="str">
        <f t="shared" si="13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 t="shared" si="14"/>
        <v>7204 - CD São Paulo</v>
      </c>
      <c r="K11010" t="str">
        <f t="shared" si="14"/>
        <v>43.340.312/0010-48</v>
      </c>
      <c r="L11010" t="str">
        <f>_xlfn.XLOOKUP(B11010,'[1]Retorno lançamentos'!$D$5:$D$330,'[1]Retorno lançamentos'!$R$5:$R$330)</f>
        <v>Lançada</v>
      </c>
      <c r="M11010" s="6">
        <v>701203</v>
      </c>
      <c r="N11010" s="6" t="s">
        <v>1125</v>
      </c>
      <c r="O11010" t="str">
        <f t="shared" si="15"/>
        <v>FLAC</v>
      </c>
      <c r="Q11010" s="2" t="s">
        <v>1344</v>
      </c>
    </row>
    <row r="11011" spans="1:17" ht="16.8" x14ac:dyDescent="0.3">
      <c r="A11011" t="str">
        <f t="shared" si="13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 t="shared" si="14"/>
        <v>7204 - CD São Paulo</v>
      </c>
      <c r="K11011" t="str">
        <f t="shared" si="14"/>
        <v>43.340.312/0010-48</v>
      </c>
      <c r="L11011" t="str">
        <f>_xlfn.XLOOKUP(B11011,'[1]Retorno lançamentos'!$D$5:$D$330,'[1]Retorno lançamentos'!$R$5:$R$330)</f>
        <v>Lançada</v>
      </c>
      <c r="M11011" s="6">
        <v>701203</v>
      </c>
      <c r="N11011" s="6" t="s">
        <v>1125</v>
      </c>
      <c r="O11011" t="str">
        <f t="shared" si="15"/>
        <v>FLAC</v>
      </c>
      <c r="Q11011" s="2" t="s">
        <v>1344</v>
      </c>
    </row>
    <row r="11012" spans="1:17" ht="16.8" x14ac:dyDescent="0.3">
      <c r="A11012" t="str">
        <f t="shared" si="13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 t="shared" si="14"/>
        <v>7200 - CD - Bauru</v>
      </c>
      <c r="K11012" t="str">
        <f t="shared" si="14"/>
        <v>43.340.312/0024-43</v>
      </c>
      <c r="L11012" t="str">
        <f>_xlfn.XLOOKUP(B11012,'[1]Retorno lançamentos'!$D$5:$D$330,'[1]Retorno lançamentos'!$R$5:$R$330)</f>
        <v>Lançada</v>
      </c>
      <c r="M11012" s="6">
        <v>701203</v>
      </c>
      <c r="N11012" s="6" t="s">
        <v>1125</v>
      </c>
      <c r="O11012" t="str">
        <f t="shared" si="15"/>
        <v>FLAC</v>
      </c>
      <c r="Q11012" s="2" t="s">
        <v>1344</v>
      </c>
    </row>
    <row r="11013" spans="1:17" ht="16.8" x14ac:dyDescent="0.3">
      <c r="A11013" t="str">
        <f t="shared" si="13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1345</v>
      </c>
      <c r="G11013" s="11">
        <v>2655.25</v>
      </c>
      <c r="H11013" s="12">
        <v>79.66</v>
      </c>
      <c r="I11013" s="6">
        <v>7204</v>
      </c>
      <c r="J11013" t="str">
        <f t="shared" si="14"/>
        <v>7204 - CD São Paulo</v>
      </c>
      <c r="K11013" t="str">
        <f t="shared" si="14"/>
        <v>43.340.312/0010-48</v>
      </c>
      <c r="L11013" t="str">
        <f>_xlfn.XLOOKUP(B11013,'[1]Retorno lançamentos'!$D$5:$D$330,'[1]Retorno lançamentos'!$R$5:$R$330)</f>
        <v>Lançada</v>
      </c>
      <c r="M11013" s="6">
        <v>701203</v>
      </c>
      <c r="N11013" s="6" t="s">
        <v>1125</v>
      </c>
      <c r="O11013" t="str">
        <f t="shared" si="15"/>
        <v>FLAC</v>
      </c>
      <c r="Q11013" s="2" t="s">
        <v>1344</v>
      </c>
    </row>
    <row r="11014" spans="1:17" ht="16.8" x14ac:dyDescent="0.3">
      <c r="A11014" t="str">
        <f t="shared" si="13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 t="shared" si="14"/>
        <v>7204 - CD São Paulo</v>
      </c>
      <c r="K11014" t="str">
        <f t="shared" si="14"/>
        <v>43.340.312/0010-48</v>
      </c>
      <c r="L11014" t="str">
        <f>_xlfn.XLOOKUP(B11014,'[1]Retorno lançamentos'!$D$5:$D$330,'[1]Retorno lançamentos'!$R$5:$R$330)</f>
        <v>Lançada</v>
      </c>
      <c r="M11014" s="6">
        <v>701203</v>
      </c>
      <c r="N11014" s="6" t="s">
        <v>1125</v>
      </c>
      <c r="O11014" t="str">
        <f t="shared" si="15"/>
        <v>FLAC</v>
      </c>
      <c r="Q11014" s="2" t="s">
        <v>1344</v>
      </c>
    </row>
    <row r="11015" spans="1:17" ht="16.8" x14ac:dyDescent="0.3">
      <c r="A11015" t="str">
        <f t="shared" si="13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 t="shared" si="14"/>
        <v>7204 - CD São Paulo</v>
      </c>
      <c r="K11015" t="str">
        <f t="shared" si="14"/>
        <v>43.340.312/0010-48</v>
      </c>
      <c r="L11015" t="str">
        <f>_xlfn.XLOOKUP(B11015,'[1]Retorno lançamentos'!$D$5:$D$330,'[1]Retorno lançamentos'!$R$5:$R$330)</f>
        <v>Lançada</v>
      </c>
      <c r="M11015" s="6">
        <v>701203</v>
      </c>
      <c r="N11015" s="6" t="s">
        <v>1125</v>
      </c>
      <c r="O11015" t="str">
        <f t="shared" si="15"/>
        <v>FLAC</v>
      </c>
      <c r="Q11015" s="2" t="s">
        <v>1344</v>
      </c>
    </row>
    <row r="11016" spans="1:17" ht="16.8" x14ac:dyDescent="0.3">
      <c r="A11016" t="str">
        <f t="shared" si="13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 t="shared" si="14"/>
        <v>7204 - CD São Paulo</v>
      </c>
      <c r="K11016" t="str">
        <f t="shared" si="14"/>
        <v>43.340.312/0010-48</v>
      </c>
      <c r="L11016" t="str">
        <f>_xlfn.XLOOKUP(B11016,'[1]Retorno lançamentos'!$D$5:$D$330,'[1]Retorno lançamentos'!$R$5:$R$330)</f>
        <v>Lançada</v>
      </c>
      <c r="M11016" s="6">
        <v>701203</v>
      </c>
      <c r="N11016" s="6" t="s">
        <v>1125</v>
      </c>
      <c r="O11016" t="str">
        <f t="shared" si="15"/>
        <v>FLAC</v>
      </c>
      <c r="Q11016" s="2" t="s">
        <v>1344</v>
      </c>
    </row>
    <row r="11017" spans="1:17" ht="16.8" x14ac:dyDescent="0.3">
      <c r="A11017" t="str">
        <f t="shared" si="13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 t="shared" si="14"/>
        <v>7204 - CD São Paulo</v>
      </c>
      <c r="K11017" t="str">
        <f t="shared" si="14"/>
        <v>43.340.312/0010-48</v>
      </c>
      <c r="L11017" t="str">
        <f>_xlfn.XLOOKUP(B11017,'[1]Retorno lançamentos'!$D$5:$D$330,'[1]Retorno lançamentos'!$R$5:$R$330)</f>
        <v>Lançada</v>
      </c>
      <c r="M11017" s="6">
        <v>701203</v>
      </c>
      <c r="N11017" s="6" t="s">
        <v>1125</v>
      </c>
      <c r="O11017" t="str">
        <f t="shared" si="15"/>
        <v>FLAC</v>
      </c>
      <c r="Q11017" s="2" t="s">
        <v>1344</v>
      </c>
    </row>
    <row r="11018" spans="1:17" ht="16.8" x14ac:dyDescent="0.3">
      <c r="A11018" t="str">
        <f t="shared" si="13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1345</v>
      </c>
      <c r="G11018" s="12">
        <v>204.25</v>
      </c>
      <c r="H11018" s="12">
        <v>6.13</v>
      </c>
      <c r="I11018" s="6">
        <v>7204</v>
      </c>
      <c r="J11018" t="str">
        <f t="shared" si="14"/>
        <v>7204 - CD São Paulo</v>
      </c>
      <c r="K11018" t="str">
        <f t="shared" si="14"/>
        <v>43.340.312/0010-48</v>
      </c>
      <c r="L11018" t="str">
        <f>_xlfn.XLOOKUP(B11018,'[1]Retorno lançamentos'!$D$5:$D$330,'[1]Retorno lançamentos'!$R$5:$R$330)</f>
        <v>Lançada</v>
      </c>
      <c r="M11018" s="6">
        <v>701203</v>
      </c>
      <c r="N11018" s="6" t="s">
        <v>1125</v>
      </c>
      <c r="O11018" t="str">
        <f t="shared" si="15"/>
        <v>FLAC</v>
      </c>
      <c r="Q11018" s="2" t="s">
        <v>1344</v>
      </c>
    </row>
    <row r="11019" spans="1:17" ht="16.8" x14ac:dyDescent="0.3">
      <c r="A11019" t="str">
        <f t="shared" si="13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 t="shared" si="14"/>
        <v>7204 - CD São Paulo</v>
      </c>
      <c r="K11019" t="str">
        <f t="shared" si="14"/>
        <v>43.340.312/0010-48</v>
      </c>
      <c r="L11019" t="str">
        <f>_xlfn.XLOOKUP(B11019,'[1]Retorno lançamentos'!$D$5:$D$330,'[1]Retorno lançamentos'!$R$5:$R$330)</f>
        <v>Lançada</v>
      </c>
      <c r="M11019" s="6">
        <v>701203</v>
      </c>
      <c r="N11019" s="6" t="s">
        <v>1125</v>
      </c>
      <c r="O11019" t="str">
        <f t="shared" si="15"/>
        <v>FLAC</v>
      </c>
      <c r="Q11019" s="2" t="s">
        <v>1344</v>
      </c>
    </row>
    <row r="11020" spans="1:17" ht="16.8" x14ac:dyDescent="0.3">
      <c r="A11020" t="str">
        <f t="shared" si="13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 t="shared" si="14"/>
        <v>7204 - CD São Paulo</v>
      </c>
      <c r="K11020" t="str">
        <f t="shared" si="14"/>
        <v>43.340.312/0010-48</v>
      </c>
      <c r="L11020" t="str">
        <f>_xlfn.XLOOKUP(B11020,'[1]Retorno lançamentos'!$D$5:$D$330,'[1]Retorno lançamentos'!$R$5:$R$330)</f>
        <v>Lançada</v>
      </c>
      <c r="M11020" s="6">
        <v>701203</v>
      </c>
      <c r="N11020" s="6" t="s">
        <v>1125</v>
      </c>
      <c r="O11020" t="str">
        <f t="shared" si="15"/>
        <v>FLAC</v>
      </c>
      <c r="Q11020" s="2" t="s">
        <v>1344</v>
      </c>
    </row>
    <row r="11021" spans="1:17" ht="16.8" x14ac:dyDescent="0.3">
      <c r="A11021" t="str">
        <f t="shared" si="13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 t="shared" si="14"/>
        <v>7204 - CD São Paulo</v>
      </c>
      <c r="K11021" t="str">
        <f t="shared" si="14"/>
        <v>43.340.312/0010-48</v>
      </c>
      <c r="L11021" t="str">
        <f>_xlfn.XLOOKUP(B11021,'[1]Retorno lançamentos'!$D$5:$D$330,'[1]Retorno lançamentos'!$R$5:$R$330)</f>
        <v>Lançada</v>
      </c>
      <c r="M11021" s="6">
        <v>701122</v>
      </c>
      <c r="N11021" s="6" t="s">
        <v>1120</v>
      </c>
      <c r="O11021" t="str">
        <f t="shared" si="15"/>
        <v>Nutri</v>
      </c>
      <c r="Q11021" s="2" t="s">
        <v>1344</v>
      </c>
    </row>
    <row r="11022" spans="1:17" ht="16.8" x14ac:dyDescent="0.3">
      <c r="A11022" t="str">
        <f t="shared" si="13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 t="shared" si="14"/>
        <v>7204 - CD São Paulo</v>
      </c>
      <c r="K11022" t="str">
        <f t="shared" si="14"/>
        <v>43.340.312/0010-48</v>
      </c>
      <c r="L11022" t="str">
        <f>_xlfn.XLOOKUP(B11022,'[1]Retorno lançamentos'!$D$5:$D$330,'[1]Retorno lançamentos'!$R$5:$R$330)</f>
        <v>Lançada</v>
      </c>
      <c r="M11022" s="6">
        <v>701122</v>
      </c>
      <c r="N11022" s="6" t="s">
        <v>1120</v>
      </c>
      <c r="O11022" t="str">
        <f t="shared" si="15"/>
        <v>Nutri</v>
      </c>
      <c r="Q11022" s="2" t="s">
        <v>1344</v>
      </c>
    </row>
    <row r="11023" spans="1:17" ht="16.8" x14ac:dyDescent="0.3">
      <c r="A11023" t="str">
        <f t="shared" si="13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1345</v>
      </c>
      <c r="G11023" s="11">
        <v>1021.25</v>
      </c>
      <c r="H11023" s="12">
        <v>30.64</v>
      </c>
      <c r="I11023" s="6">
        <v>7204</v>
      </c>
      <c r="J11023" t="str">
        <f t="shared" si="14"/>
        <v>7204 - CD São Paulo</v>
      </c>
      <c r="K11023" t="str">
        <f t="shared" si="14"/>
        <v>43.340.312/0010-48</v>
      </c>
      <c r="L11023" t="str">
        <f>_xlfn.XLOOKUP(B11023,'[1]Retorno lançamentos'!$D$5:$D$330,'[1]Retorno lançamentos'!$R$5:$R$330)</f>
        <v>Lançada</v>
      </c>
      <c r="M11023" s="6">
        <v>701203</v>
      </c>
      <c r="N11023" s="6" t="s">
        <v>1125</v>
      </c>
      <c r="O11023" t="str">
        <f t="shared" si="15"/>
        <v>FLAC</v>
      </c>
      <c r="Q11023" s="2" t="s">
        <v>1344</v>
      </c>
    </row>
    <row r="11024" spans="1:17" ht="16.8" x14ac:dyDescent="0.3">
      <c r="A11024" t="str">
        <f t="shared" si="13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 t="shared" si="14"/>
        <v>7204 - CD São Paulo</v>
      </c>
      <c r="K11024" t="str">
        <f t="shared" si="14"/>
        <v>43.340.312/0010-48</v>
      </c>
      <c r="L11024" t="str">
        <f>_xlfn.XLOOKUP(B11024,'[1]Retorno lançamentos'!$D$5:$D$330,'[1]Retorno lançamentos'!$R$5:$R$330)</f>
        <v>Lançada</v>
      </c>
      <c r="M11024" s="6">
        <v>701203</v>
      </c>
      <c r="N11024" s="6" t="s">
        <v>1125</v>
      </c>
      <c r="O11024" t="str">
        <f t="shared" si="15"/>
        <v>FLAC</v>
      </c>
      <c r="Q11024" s="2" t="s">
        <v>1344</v>
      </c>
    </row>
    <row r="11025" spans="1:17" ht="16.8" x14ac:dyDescent="0.3">
      <c r="A11025" t="str">
        <f t="shared" si="13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1345</v>
      </c>
      <c r="G11025" s="11">
        <v>1021.25</v>
      </c>
      <c r="H11025" s="12">
        <v>30.64</v>
      </c>
      <c r="I11025" s="6">
        <v>7204</v>
      </c>
      <c r="J11025" t="str">
        <f t="shared" si="14"/>
        <v>7204 - CD São Paulo</v>
      </c>
      <c r="K11025" t="str">
        <f t="shared" si="14"/>
        <v>43.340.312/0010-48</v>
      </c>
      <c r="L11025" t="str">
        <f>_xlfn.XLOOKUP(B11025,'[1]Retorno lançamentos'!$D$5:$D$330,'[1]Retorno lançamentos'!$R$5:$R$330)</f>
        <v>Lançada</v>
      </c>
      <c r="M11025" s="6">
        <v>701203</v>
      </c>
      <c r="N11025" s="6" t="s">
        <v>1125</v>
      </c>
      <c r="O11025" t="str">
        <f t="shared" si="15"/>
        <v>FLAC</v>
      </c>
      <c r="Q11025" s="2" t="s">
        <v>1344</v>
      </c>
    </row>
    <row r="11026" spans="1:17" ht="16.8" x14ac:dyDescent="0.3">
      <c r="A11026" t="str">
        <f t="shared" si="13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 t="shared" si="14"/>
        <v>7204 - CD São Paulo</v>
      </c>
      <c r="K11026" t="str">
        <f t="shared" si="14"/>
        <v>43.340.312/0010-48</v>
      </c>
      <c r="L11026" t="str">
        <f>_xlfn.XLOOKUP(B11026,'[1]Retorno lançamentos'!$D$5:$D$330,'[1]Retorno lançamentos'!$R$5:$R$330)</f>
        <v>Lançada</v>
      </c>
      <c r="M11026" s="6">
        <v>701203</v>
      </c>
      <c r="N11026" s="6" t="s">
        <v>1125</v>
      </c>
      <c r="O11026" t="str">
        <f t="shared" si="15"/>
        <v>FLAC</v>
      </c>
      <c r="Q11026" s="2" t="s">
        <v>1344</v>
      </c>
    </row>
    <row r="11027" spans="1:17" ht="16.8" x14ac:dyDescent="0.3">
      <c r="A11027" t="str">
        <f t="shared" si="13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 t="shared" si="14"/>
        <v>7204 - CD São Paulo</v>
      </c>
      <c r="K11027" t="str">
        <f t="shared" si="14"/>
        <v>43.340.312/0010-48</v>
      </c>
      <c r="L11027" t="str">
        <f>_xlfn.XLOOKUP(B11027,'[1]Retorno lançamentos'!$D$5:$D$330,'[1]Retorno lançamentos'!$R$5:$R$330)</f>
        <v>Lançada</v>
      </c>
      <c r="M11027" s="6">
        <v>701203</v>
      </c>
      <c r="N11027" s="6" t="s">
        <v>1125</v>
      </c>
      <c r="O11027" t="str">
        <f t="shared" si="15"/>
        <v>FLAC</v>
      </c>
      <c r="Q11027" s="2" t="s">
        <v>1344</v>
      </c>
    </row>
    <row r="11028" spans="1:17" ht="16.8" x14ac:dyDescent="0.3">
      <c r="A11028" t="str">
        <f t="shared" si="13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 t="shared" si="14"/>
        <v>7204 - CD São Paulo</v>
      </c>
      <c r="K11028" t="str">
        <f t="shared" si="14"/>
        <v>43.340.312/0010-48</v>
      </c>
      <c r="L11028" t="str">
        <f>_xlfn.XLOOKUP(B11028,'[1]Retorno lançamentos'!$D$5:$D$330,'[1]Retorno lançamentos'!$R$5:$R$330)</f>
        <v>Lançada</v>
      </c>
      <c r="M11028" s="6">
        <v>701203</v>
      </c>
      <c r="N11028" s="6" t="s">
        <v>1125</v>
      </c>
      <c r="O11028" t="str">
        <f t="shared" si="15"/>
        <v>FLAC</v>
      </c>
      <c r="Q11028" s="2" t="s">
        <v>1344</v>
      </c>
    </row>
    <row r="11029" spans="1:17" ht="16.8" x14ac:dyDescent="0.3">
      <c r="A11029" t="str">
        <f t="shared" si="13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 t="shared" si="14"/>
        <v>7204 - CD São Paulo</v>
      </c>
      <c r="K11029" t="str">
        <f t="shared" si="14"/>
        <v>43.340.312/0010-48</v>
      </c>
      <c r="L11029" t="str">
        <f>_xlfn.XLOOKUP(B11029,'[1]Retorno lançamentos'!$D$5:$D$330,'[1]Retorno lançamentos'!$R$5:$R$330)</f>
        <v>Lançada</v>
      </c>
      <c r="M11029" s="6">
        <v>701203</v>
      </c>
      <c r="N11029" s="6" t="s">
        <v>1125</v>
      </c>
      <c r="O11029" t="str">
        <f t="shared" si="15"/>
        <v>FLAC</v>
      </c>
      <c r="Q11029" s="2" t="s">
        <v>1344</v>
      </c>
    </row>
    <row r="11030" spans="1:17" ht="16.8" x14ac:dyDescent="0.3">
      <c r="A11030" t="str">
        <f t="shared" ref="A11030:A11093" si="16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 t="shared" ref="J11030:K11093" si="17">_xlfn.XLOOKUP(I11030,I:I,J:J)</f>
        <v>7204 - CD São Paulo</v>
      </c>
      <c r="K11030" t="str">
        <f t="shared" si="17"/>
        <v>43.340.312/0010-48</v>
      </c>
      <c r="L11030" t="str">
        <f>_xlfn.XLOOKUP(B11030,'[1]Retorno lançamentos'!$D$5:$D$330,'[1]Retorno lançamentos'!$R$5:$R$330)</f>
        <v>Lançada</v>
      </c>
      <c r="M11030" s="6">
        <v>701203</v>
      </c>
      <c r="N11030" s="6" t="s">
        <v>1125</v>
      </c>
      <c r="O11030" t="str">
        <f t="shared" ref="O11030:O11093" si="18">_xlfn.XLOOKUP(N11030,N:N,O:O)</f>
        <v>FLAC</v>
      </c>
      <c r="Q11030" s="2" t="s">
        <v>1344</v>
      </c>
    </row>
    <row r="11031" spans="1:17" ht="16.8" x14ac:dyDescent="0.3">
      <c r="A11031" t="str">
        <f t="shared" si="16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 t="shared" si="17"/>
        <v>7204 - CD São Paulo</v>
      </c>
      <c r="K11031" t="str">
        <f t="shared" si="17"/>
        <v>43.340.312/0010-48</v>
      </c>
      <c r="L11031" t="str">
        <f>_xlfn.XLOOKUP(B11031,'[1]Retorno lançamentos'!$D$5:$D$330,'[1]Retorno lançamentos'!$R$5:$R$330)</f>
        <v>Lançada</v>
      </c>
      <c r="M11031" s="6">
        <v>701203</v>
      </c>
      <c r="N11031" s="6" t="s">
        <v>1125</v>
      </c>
      <c r="O11031" t="str">
        <f t="shared" si="18"/>
        <v>FLAC</v>
      </c>
      <c r="Q11031" s="2" t="s">
        <v>1344</v>
      </c>
    </row>
    <row r="11032" spans="1:17" ht="16.8" x14ac:dyDescent="0.3">
      <c r="A11032" t="str">
        <f t="shared" si="16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1345</v>
      </c>
      <c r="G11032" s="11">
        <v>1634</v>
      </c>
      <c r="H11032" s="12">
        <v>49.02</v>
      </c>
      <c r="I11032" s="6">
        <v>7204</v>
      </c>
      <c r="J11032" t="str">
        <f t="shared" si="17"/>
        <v>7204 - CD São Paulo</v>
      </c>
      <c r="K11032" t="str">
        <f t="shared" si="17"/>
        <v>43.340.312/0010-48</v>
      </c>
      <c r="L11032" t="str">
        <f>_xlfn.XLOOKUP(B11032,'[1]Retorno lançamentos'!$D$5:$D$330,'[1]Retorno lançamentos'!$R$5:$R$330)</f>
        <v>Lançada</v>
      </c>
      <c r="M11032" s="6">
        <v>701203</v>
      </c>
      <c r="N11032" s="6" t="s">
        <v>1125</v>
      </c>
      <c r="O11032" t="str">
        <f t="shared" si="18"/>
        <v>FLAC</v>
      </c>
      <c r="Q11032" s="2" t="s">
        <v>1344</v>
      </c>
    </row>
    <row r="11033" spans="1:17" ht="16.8" x14ac:dyDescent="0.3">
      <c r="A11033" t="str">
        <f t="shared" si="16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 t="shared" si="17"/>
        <v>7204 - CD São Paulo</v>
      </c>
      <c r="K11033" t="str">
        <f t="shared" si="17"/>
        <v>43.340.312/0010-48</v>
      </c>
      <c r="L11033" t="str">
        <f>_xlfn.XLOOKUP(B11033,'[1]Retorno lançamentos'!$D$5:$D$330,'[1]Retorno lançamentos'!$R$5:$R$330)</f>
        <v>Lançada</v>
      </c>
      <c r="M11033" s="6">
        <v>701203</v>
      </c>
      <c r="N11033" s="6" t="s">
        <v>1125</v>
      </c>
      <c r="O11033" t="str">
        <f t="shared" si="18"/>
        <v>FLAC</v>
      </c>
      <c r="Q11033" s="2" t="s">
        <v>1344</v>
      </c>
    </row>
    <row r="11034" spans="1:17" ht="16.8" x14ac:dyDescent="0.3">
      <c r="A11034" t="str">
        <f t="shared" si="16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1345</v>
      </c>
      <c r="G11034" s="12">
        <v>408.5</v>
      </c>
      <c r="H11034" s="12">
        <v>12.26</v>
      </c>
      <c r="I11034" s="6">
        <v>7204</v>
      </c>
      <c r="J11034" t="str">
        <f t="shared" si="17"/>
        <v>7204 - CD São Paulo</v>
      </c>
      <c r="K11034" t="str">
        <f t="shared" si="17"/>
        <v>43.340.312/0010-48</v>
      </c>
      <c r="L11034" t="str">
        <f>_xlfn.XLOOKUP(B11034,'[1]Retorno lançamentos'!$D$5:$D$330,'[1]Retorno lançamentos'!$R$5:$R$330)</f>
        <v>Lançada</v>
      </c>
      <c r="M11034" s="6">
        <v>701203</v>
      </c>
      <c r="N11034" s="6" t="s">
        <v>1125</v>
      </c>
      <c r="O11034" t="str">
        <f t="shared" si="18"/>
        <v>FLAC</v>
      </c>
      <c r="Q11034" s="2" t="s">
        <v>1344</v>
      </c>
    </row>
    <row r="11035" spans="1:17" ht="16.8" x14ac:dyDescent="0.3">
      <c r="A11035" t="str">
        <f t="shared" si="16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1345</v>
      </c>
      <c r="G11035" s="11">
        <v>3880.75</v>
      </c>
      <c r="H11035" s="12">
        <v>116.42</v>
      </c>
      <c r="I11035" s="6">
        <v>7204</v>
      </c>
      <c r="J11035" t="str">
        <f t="shared" si="17"/>
        <v>7204 - CD São Paulo</v>
      </c>
      <c r="K11035" t="str">
        <f t="shared" si="17"/>
        <v>43.340.312/0010-48</v>
      </c>
      <c r="L11035" t="str">
        <f>_xlfn.XLOOKUP(B11035,'[1]Retorno lançamentos'!$D$5:$D$330,'[1]Retorno lançamentos'!$R$5:$R$330)</f>
        <v>Lançada</v>
      </c>
      <c r="M11035" s="6">
        <v>701203</v>
      </c>
      <c r="N11035" s="6" t="s">
        <v>1125</v>
      </c>
      <c r="O11035" t="str">
        <f t="shared" si="18"/>
        <v>FLAC</v>
      </c>
      <c r="Q11035" s="2" t="s">
        <v>1344</v>
      </c>
    </row>
    <row r="11036" spans="1:17" ht="16.8" x14ac:dyDescent="0.3">
      <c r="A11036" t="str">
        <f t="shared" si="16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1345</v>
      </c>
      <c r="G11036" s="12">
        <v>612.75</v>
      </c>
      <c r="H11036" s="12">
        <v>18.38</v>
      </c>
      <c r="I11036" s="6">
        <v>7204</v>
      </c>
      <c r="J11036" t="str">
        <f t="shared" si="17"/>
        <v>7204 - CD São Paulo</v>
      </c>
      <c r="K11036" t="str">
        <f t="shared" si="17"/>
        <v>43.340.312/0010-48</v>
      </c>
      <c r="L11036" t="str">
        <f>_xlfn.XLOOKUP(B11036,'[1]Retorno lançamentos'!$D$5:$D$330,'[1]Retorno lançamentos'!$R$5:$R$330)</f>
        <v>Lançada</v>
      </c>
      <c r="M11036" s="6">
        <v>701203</v>
      </c>
      <c r="N11036" s="6" t="s">
        <v>1125</v>
      </c>
      <c r="O11036" t="str">
        <f t="shared" si="18"/>
        <v>FLAC</v>
      </c>
      <c r="Q11036" s="2" t="s">
        <v>1344</v>
      </c>
    </row>
    <row r="11037" spans="1:17" ht="16.8" x14ac:dyDescent="0.3">
      <c r="A11037" t="str">
        <f t="shared" si="16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 t="shared" si="17"/>
        <v>7204 - CD São Paulo</v>
      </c>
      <c r="K11037" t="str">
        <f t="shared" si="17"/>
        <v>43.340.312/0010-48</v>
      </c>
      <c r="L11037" t="str">
        <f>_xlfn.XLOOKUP(B11037,'[1]Retorno lançamentos'!$D$5:$D$330,'[1]Retorno lançamentos'!$R$5:$R$330)</f>
        <v>Lançada</v>
      </c>
      <c r="M11037" s="6">
        <v>701203</v>
      </c>
      <c r="N11037" s="6" t="s">
        <v>1125</v>
      </c>
      <c r="O11037" t="str">
        <f t="shared" si="18"/>
        <v>FLAC</v>
      </c>
      <c r="Q11037" s="2" t="s">
        <v>1344</v>
      </c>
    </row>
    <row r="11038" spans="1:17" ht="16.8" x14ac:dyDescent="0.3">
      <c r="A11038" t="str">
        <f t="shared" si="16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 t="shared" si="17"/>
        <v>7204 - CD São Paulo</v>
      </c>
      <c r="K11038" t="str">
        <f t="shared" si="17"/>
        <v>43.340.312/0010-48</v>
      </c>
      <c r="L11038" t="str">
        <f>_xlfn.XLOOKUP(B11038,'[1]Retorno lançamentos'!$D$5:$D$330,'[1]Retorno lançamentos'!$R$5:$R$330)</f>
        <v>Lançada</v>
      </c>
      <c r="M11038" s="6">
        <v>701203</v>
      </c>
      <c r="N11038" s="6" t="s">
        <v>1125</v>
      </c>
      <c r="O11038" t="str">
        <f t="shared" si="18"/>
        <v>FLAC</v>
      </c>
      <c r="Q11038" s="2" t="s">
        <v>1344</v>
      </c>
    </row>
    <row r="11039" spans="1:17" ht="16.8" x14ac:dyDescent="0.3">
      <c r="A11039" t="str">
        <f t="shared" si="16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 t="shared" si="17"/>
        <v>7204 - CD São Paulo</v>
      </c>
      <c r="K11039" t="str">
        <f t="shared" si="17"/>
        <v>43.340.312/0010-48</v>
      </c>
      <c r="L11039" t="str">
        <f>_xlfn.XLOOKUP(B11039,'[1]Retorno lançamentos'!$D$5:$D$330,'[1]Retorno lançamentos'!$R$5:$R$330)</f>
        <v>Lançada</v>
      </c>
      <c r="M11039" s="6">
        <v>701203</v>
      </c>
      <c r="N11039" s="6" t="s">
        <v>1125</v>
      </c>
      <c r="O11039" t="str">
        <f t="shared" si="18"/>
        <v>FLAC</v>
      </c>
      <c r="Q11039" s="2" t="s">
        <v>1344</v>
      </c>
    </row>
    <row r="11040" spans="1:17" ht="16.8" x14ac:dyDescent="0.3">
      <c r="A11040" t="str">
        <f t="shared" si="16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 t="shared" si="17"/>
        <v>7204 - CD São Paulo</v>
      </c>
      <c r="K11040" t="str">
        <f t="shared" si="17"/>
        <v>43.340.312/0010-48</v>
      </c>
      <c r="L11040" t="str">
        <f>_xlfn.XLOOKUP(B11040,'[1]Retorno lançamentos'!$D$5:$D$330,'[1]Retorno lançamentos'!$R$5:$R$330)</f>
        <v>Lançada</v>
      </c>
      <c r="M11040" s="6">
        <v>701203</v>
      </c>
      <c r="N11040" s="6" t="s">
        <v>1125</v>
      </c>
      <c r="O11040" t="str">
        <f t="shared" si="18"/>
        <v>FLAC</v>
      </c>
      <c r="Q11040" s="2" t="s">
        <v>1344</v>
      </c>
    </row>
    <row r="11041" spans="1:17" ht="16.8" x14ac:dyDescent="0.3">
      <c r="A11041" t="str">
        <f t="shared" si="16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 t="shared" si="17"/>
        <v>7204 - CD São Paulo</v>
      </c>
      <c r="K11041" t="str">
        <f t="shared" si="17"/>
        <v>43.340.312/0010-48</v>
      </c>
      <c r="L11041" t="str">
        <f>_xlfn.XLOOKUP(B11041,'[1]Retorno lançamentos'!$D$5:$D$330,'[1]Retorno lançamentos'!$R$5:$R$330)</f>
        <v>Lançada</v>
      </c>
      <c r="M11041" s="6">
        <v>701203</v>
      </c>
      <c r="N11041" s="6" t="s">
        <v>1125</v>
      </c>
      <c r="O11041" t="str">
        <f t="shared" si="18"/>
        <v>FLAC</v>
      </c>
      <c r="Q11041" s="2" t="s">
        <v>1344</v>
      </c>
    </row>
    <row r="11042" spans="1:17" ht="16.8" x14ac:dyDescent="0.3">
      <c r="A11042" t="str">
        <f t="shared" si="16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 t="shared" si="17"/>
        <v>7204 - CD São Paulo</v>
      </c>
      <c r="K11042" t="str">
        <f t="shared" si="17"/>
        <v>43.340.312/0010-48</v>
      </c>
      <c r="L11042" t="str">
        <f>_xlfn.XLOOKUP(B11042,'[1]Retorno lançamentos'!$D$5:$D$330,'[1]Retorno lançamentos'!$R$5:$R$330)</f>
        <v>Lançada</v>
      </c>
      <c r="M11042" s="6">
        <v>701203</v>
      </c>
      <c r="N11042" s="6" t="s">
        <v>1125</v>
      </c>
      <c r="O11042" t="str">
        <f t="shared" si="18"/>
        <v>FLAC</v>
      </c>
      <c r="Q11042" s="2" t="s">
        <v>1344</v>
      </c>
    </row>
    <row r="11043" spans="1:17" ht="16.8" x14ac:dyDescent="0.3">
      <c r="A11043" t="str">
        <f t="shared" si="16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 t="shared" si="17"/>
        <v>7204 - CD São Paulo</v>
      </c>
      <c r="K11043" t="str">
        <f t="shared" si="17"/>
        <v>43.340.312/0010-48</v>
      </c>
      <c r="L11043" t="str">
        <f>_xlfn.XLOOKUP(B11043,'[1]Retorno lançamentos'!$D$5:$D$330,'[1]Retorno lançamentos'!$R$5:$R$330)</f>
        <v>Lançada</v>
      </c>
      <c r="M11043" s="6">
        <v>701203</v>
      </c>
      <c r="N11043" s="6" t="s">
        <v>1125</v>
      </c>
      <c r="O11043" t="str">
        <f t="shared" si="18"/>
        <v>FLAC</v>
      </c>
      <c r="Q11043" s="2" t="s">
        <v>1344</v>
      </c>
    </row>
    <row r="11044" spans="1:17" ht="16.8" x14ac:dyDescent="0.3">
      <c r="A11044" t="str">
        <f t="shared" si="16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1295</v>
      </c>
      <c r="G11044" s="12">
        <v>591.36</v>
      </c>
      <c r="H11044" s="12">
        <v>17.739999999999998</v>
      </c>
      <c r="I11044" s="6">
        <v>7204</v>
      </c>
      <c r="J11044" t="str">
        <f t="shared" si="17"/>
        <v>7204 - CD São Paulo</v>
      </c>
      <c r="K11044" t="str">
        <f t="shared" si="17"/>
        <v>43.340.312/0010-48</v>
      </c>
      <c r="L11044" t="str">
        <f>_xlfn.XLOOKUP(B11044,'[1]Retorno lançamentos'!$D$5:$D$330,'[1]Retorno lançamentos'!$R$5:$R$330)</f>
        <v>Lançada</v>
      </c>
      <c r="M11044" s="6">
        <v>701203</v>
      </c>
      <c r="N11044" s="6" t="s">
        <v>1125</v>
      </c>
      <c r="O11044" t="str">
        <f t="shared" si="18"/>
        <v>FLAC</v>
      </c>
      <c r="Q11044" s="2" t="s">
        <v>1344</v>
      </c>
    </row>
    <row r="11045" spans="1:17" ht="16.8" x14ac:dyDescent="0.3">
      <c r="A11045" t="str">
        <f t="shared" si="16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 t="shared" si="17"/>
        <v>7204 - CD São Paulo</v>
      </c>
      <c r="K11045" t="str">
        <f t="shared" si="17"/>
        <v>43.340.312/0010-48</v>
      </c>
      <c r="L11045" t="str">
        <f>_xlfn.XLOOKUP(B11045,'[1]Retorno lançamentos'!$D$5:$D$330,'[1]Retorno lançamentos'!$R$5:$R$330)</f>
        <v>Lançada</v>
      </c>
      <c r="M11045" s="6">
        <v>701203</v>
      </c>
      <c r="N11045" s="6" t="s">
        <v>1125</v>
      </c>
      <c r="O11045" t="str">
        <f t="shared" si="18"/>
        <v>FLAC</v>
      </c>
      <c r="Q11045" s="2" t="s">
        <v>1344</v>
      </c>
    </row>
    <row r="11046" spans="1:17" ht="16.8" x14ac:dyDescent="0.3">
      <c r="A11046" t="str">
        <f t="shared" si="16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 t="shared" si="17"/>
        <v>7204 - CD São Paulo</v>
      </c>
      <c r="K11046" t="str">
        <f t="shared" si="17"/>
        <v>43.340.312/0010-48</v>
      </c>
      <c r="L11046" t="str">
        <f>_xlfn.XLOOKUP(B11046,'[1]Retorno lançamentos'!$D$5:$D$330,'[1]Retorno lançamentos'!$R$5:$R$330)</f>
        <v>Lançada</v>
      </c>
      <c r="M11046" s="6">
        <v>701203</v>
      </c>
      <c r="N11046" s="6" t="s">
        <v>1125</v>
      </c>
      <c r="O11046" t="str">
        <f t="shared" si="18"/>
        <v>FLAC</v>
      </c>
      <c r="Q11046" s="2" t="s">
        <v>1344</v>
      </c>
    </row>
    <row r="11047" spans="1:17" ht="16.8" x14ac:dyDescent="0.3">
      <c r="A11047" t="str">
        <f t="shared" si="16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1345</v>
      </c>
      <c r="G11047" s="12">
        <v>817</v>
      </c>
      <c r="H11047" s="12">
        <v>24.51</v>
      </c>
      <c r="I11047" s="6">
        <v>7204</v>
      </c>
      <c r="J11047" t="str">
        <f t="shared" si="17"/>
        <v>7204 - CD São Paulo</v>
      </c>
      <c r="K11047" t="str">
        <f t="shared" si="17"/>
        <v>43.340.312/0010-48</v>
      </c>
      <c r="L11047" t="str">
        <f>_xlfn.XLOOKUP(B11047,'[1]Retorno lançamentos'!$D$5:$D$330,'[1]Retorno lançamentos'!$R$5:$R$330)</f>
        <v>Lançada</v>
      </c>
      <c r="M11047" s="6">
        <v>701203</v>
      </c>
      <c r="N11047" s="6" t="s">
        <v>1125</v>
      </c>
      <c r="O11047" t="str">
        <f t="shared" si="18"/>
        <v>FLAC</v>
      </c>
      <c r="Q11047" s="2" t="s">
        <v>1344</v>
      </c>
    </row>
    <row r="11048" spans="1:17" ht="16.8" x14ac:dyDescent="0.3">
      <c r="A11048" t="str">
        <f t="shared" si="16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 t="shared" si="17"/>
        <v>7204 - CD São Paulo</v>
      </c>
      <c r="K11048" t="str">
        <f t="shared" si="17"/>
        <v>43.340.312/0010-48</v>
      </c>
      <c r="L11048" t="str">
        <f>_xlfn.XLOOKUP(B11048,'[1]Retorno lançamentos'!$D$5:$D$330,'[1]Retorno lançamentos'!$R$5:$R$330)</f>
        <v>Lançada</v>
      </c>
      <c r="M11048" s="6">
        <v>701203</v>
      </c>
      <c r="N11048" s="6" t="s">
        <v>1125</v>
      </c>
      <c r="O11048" t="str">
        <f t="shared" si="18"/>
        <v>FLAC</v>
      </c>
      <c r="Q11048" s="2" t="s">
        <v>1344</v>
      </c>
    </row>
    <row r="11049" spans="1:17" ht="16.8" x14ac:dyDescent="0.3">
      <c r="A11049" t="str">
        <f t="shared" si="16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 t="shared" si="17"/>
        <v>7204 - CD São Paulo</v>
      </c>
      <c r="K11049" t="str">
        <f t="shared" si="17"/>
        <v>43.340.312/0010-48</v>
      </c>
      <c r="L11049" t="str">
        <f>_xlfn.XLOOKUP(B11049,'[1]Retorno lançamentos'!$D$5:$D$330,'[1]Retorno lançamentos'!$R$5:$R$330)</f>
        <v>Lançada</v>
      </c>
      <c r="M11049" s="6">
        <v>701203</v>
      </c>
      <c r="N11049" s="6" t="s">
        <v>1125</v>
      </c>
      <c r="O11049" t="str">
        <f t="shared" si="18"/>
        <v>FLAC</v>
      </c>
      <c r="Q11049" s="2" t="s">
        <v>1344</v>
      </c>
    </row>
    <row r="11050" spans="1:17" ht="16.8" x14ac:dyDescent="0.3">
      <c r="A11050" t="str">
        <f t="shared" si="16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1345</v>
      </c>
      <c r="G11050" s="11">
        <v>1082.25</v>
      </c>
      <c r="H11050" s="12">
        <v>32.47</v>
      </c>
      <c r="I11050" s="6">
        <v>7204</v>
      </c>
      <c r="J11050" t="str">
        <f t="shared" si="17"/>
        <v>7204 - CD São Paulo</v>
      </c>
      <c r="K11050" t="str">
        <f t="shared" si="17"/>
        <v>43.340.312/0010-48</v>
      </c>
      <c r="L11050" t="str">
        <f>_xlfn.XLOOKUP(B11050,'[1]Retorno lançamentos'!$D$5:$D$330,'[1]Retorno lançamentos'!$R$5:$R$330)</f>
        <v>Lançada</v>
      </c>
      <c r="M11050" s="6">
        <v>701203</v>
      </c>
      <c r="N11050" s="6" t="s">
        <v>1125</v>
      </c>
      <c r="O11050" t="str">
        <f t="shared" si="18"/>
        <v>FLAC</v>
      </c>
      <c r="Q11050" s="2" t="s">
        <v>1344</v>
      </c>
    </row>
    <row r="11051" spans="1:17" ht="16.8" x14ac:dyDescent="0.3">
      <c r="A11051" t="str">
        <f t="shared" si="16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 t="shared" si="17"/>
        <v>7204 - CD São Paulo</v>
      </c>
      <c r="K11051" t="str">
        <f t="shared" si="17"/>
        <v>43.340.312/0010-48</v>
      </c>
      <c r="L11051" t="str">
        <f>_xlfn.XLOOKUP(B11051,'[1]Retorno lançamentos'!$D$5:$D$330,'[1]Retorno lançamentos'!$R$5:$R$330)</f>
        <v>Lançada</v>
      </c>
      <c r="M11051" s="6">
        <v>701203</v>
      </c>
      <c r="N11051" s="6" t="s">
        <v>1125</v>
      </c>
      <c r="O11051" t="str">
        <f t="shared" si="18"/>
        <v>FLAC</v>
      </c>
      <c r="Q11051" s="2" t="s">
        <v>1344</v>
      </c>
    </row>
    <row r="11052" spans="1:17" ht="16.8" x14ac:dyDescent="0.3">
      <c r="A11052" t="str">
        <f t="shared" si="16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1290</v>
      </c>
      <c r="G11052" s="12">
        <v>147.84</v>
      </c>
      <c r="H11052" s="12">
        <v>4.4400000000000004</v>
      </c>
      <c r="I11052" s="6">
        <v>7204</v>
      </c>
      <c r="J11052" t="str">
        <f t="shared" si="17"/>
        <v>7204 - CD São Paulo</v>
      </c>
      <c r="K11052" t="str">
        <f t="shared" si="17"/>
        <v>43.340.312/0010-48</v>
      </c>
      <c r="L11052" t="str">
        <f>_xlfn.XLOOKUP(B11052,'[1]Retorno lançamentos'!$D$5:$D$330,'[1]Retorno lançamentos'!$R$5:$R$330)</f>
        <v>Lançada</v>
      </c>
      <c r="M11052" s="6">
        <v>701203</v>
      </c>
      <c r="N11052" s="6" t="s">
        <v>1125</v>
      </c>
      <c r="O11052" t="str">
        <f t="shared" si="18"/>
        <v>FLAC</v>
      </c>
      <c r="Q11052" s="2" t="s">
        <v>1344</v>
      </c>
    </row>
    <row r="11053" spans="1:17" ht="16.8" x14ac:dyDescent="0.3">
      <c r="A11053" t="str">
        <f t="shared" si="16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 t="shared" si="17"/>
        <v>7204 - CD São Paulo</v>
      </c>
      <c r="K11053" t="str">
        <f t="shared" si="17"/>
        <v>43.340.312/0010-48</v>
      </c>
      <c r="L11053" t="str">
        <f>_xlfn.XLOOKUP(B11053,'[1]Retorno lançamentos'!$D$5:$D$330,'[1]Retorno lançamentos'!$R$5:$R$330)</f>
        <v>Lançada</v>
      </c>
      <c r="M11053" s="6">
        <v>701203</v>
      </c>
      <c r="N11053" s="6" t="s">
        <v>1125</v>
      </c>
      <c r="O11053" t="str">
        <f t="shared" si="18"/>
        <v>FLAC</v>
      </c>
      <c r="Q11053" s="2" t="s">
        <v>1344</v>
      </c>
    </row>
    <row r="11054" spans="1:17" ht="16.8" x14ac:dyDescent="0.3">
      <c r="A11054" t="str">
        <f t="shared" si="16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1345</v>
      </c>
      <c r="G11054" s="12">
        <v>408.5</v>
      </c>
      <c r="H11054" s="12">
        <v>12.26</v>
      </c>
      <c r="I11054" s="6">
        <v>7204</v>
      </c>
      <c r="J11054" t="str">
        <f t="shared" si="17"/>
        <v>7204 - CD São Paulo</v>
      </c>
      <c r="K11054" t="str">
        <f t="shared" si="17"/>
        <v>43.340.312/0010-48</v>
      </c>
      <c r="L11054" t="str">
        <f>_xlfn.XLOOKUP(B11054,'[1]Retorno lançamentos'!$D$5:$D$330,'[1]Retorno lançamentos'!$R$5:$R$330)</f>
        <v>Lançada</v>
      </c>
      <c r="M11054" s="6">
        <v>701203</v>
      </c>
      <c r="N11054" s="6" t="s">
        <v>1125</v>
      </c>
      <c r="O11054" t="str">
        <f t="shared" si="18"/>
        <v>FLAC</v>
      </c>
      <c r="Q11054" s="2" t="s">
        <v>1344</v>
      </c>
    </row>
    <row r="11055" spans="1:17" ht="16.8" x14ac:dyDescent="0.3">
      <c r="A11055" t="str">
        <f t="shared" si="16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 t="shared" si="17"/>
        <v>7204 - CD São Paulo</v>
      </c>
      <c r="K11055" t="str">
        <f t="shared" si="17"/>
        <v>43.340.312/0010-48</v>
      </c>
      <c r="L11055" t="str">
        <f>_xlfn.XLOOKUP(B11055,'[1]Retorno lançamentos'!$D$5:$D$330,'[1]Retorno lançamentos'!$R$5:$R$330)</f>
        <v>Lançada</v>
      </c>
      <c r="M11055" s="6">
        <v>701203</v>
      </c>
      <c r="N11055" s="6" t="s">
        <v>1125</v>
      </c>
      <c r="O11055" t="str">
        <f t="shared" si="18"/>
        <v>FLAC</v>
      </c>
      <c r="Q11055" s="2" t="s">
        <v>1344</v>
      </c>
    </row>
    <row r="11056" spans="1:17" ht="16.8" x14ac:dyDescent="0.3">
      <c r="A11056" t="str">
        <f t="shared" si="16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1345</v>
      </c>
      <c r="G11056" s="11">
        <v>1429.75</v>
      </c>
      <c r="H11056" s="12">
        <v>42.89</v>
      </c>
      <c r="I11056" s="6">
        <v>7204</v>
      </c>
      <c r="J11056" t="str">
        <f t="shared" si="17"/>
        <v>7204 - CD São Paulo</v>
      </c>
      <c r="K11056" t="str">
        <f t="shared" si="17"/>
        <v>43.340.312/0010-48</v>
      </c>
      <c r="L11056" t="str">
        <f>_xlfn.XLOOKUP(B11056,'[1]Retorno lançamentos'!$D$5:$D$330,'[1]Retorno lançamentos'!$R$5:$R$330)</f>
        <v>Lançada</v>
      </c>
      <c r="M11056" s="6">
        <v>701203</v>
      </c>
      <c r="N11056" s="6" t="s">
        <v>1125</v>
      </c>
      <c r="O11056" t="str">
        <f t="shared" si="18"/>
        <v>FLAC</v>
      </c>
      <c r="Q11056" s="2" t="s">
        <v>1344</v>
      </c>
    </row>
    <row r="11057" spans="1:17" ht="16.8" x14ac:dyDescent="0.3">
      <c r="A11057" t="str">
        <f t="shared" si="16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 t="shared" si="17"/>
        <v>7204 - CD São Paulo</v>
      </c>
      <c r="K11057" t="str">
        <f t="shared" si="17"/>
        <v>43.340.312/0010-48</v>
      </c>
      <c r="L11057" t="str">
        <f>_xlfn.XLOOKUP(B11057,'[1]Retorno lançamentos'!$D$5:$D$330,'[1]Retorno lançamentos'!$R$5:$R$330)</f>
        <v>Lançada</v>
      </c>
      <c r="M11057" s="6">
        <v>701203</v>
      </c>
      <c r="N11057" s="6" t="s">
        <v>1125</v>
      </c>
      <c r="O11057" t="str">
        <f t="shared" si="18"/>
        <v>FLAC</v>
      </c>
      <c r="Q11057" s="2" t="s">
        <v>1344</v>
      </c>
    </row>
    <row r="11058" spans="1:17" ht="16.8" x14ac:dyDescent="0.3">
      <c r="A11058" t="str">
        <f t="shared" si="16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 t="shared" si="17"/>
        <v>7204 - CD São Paulo</v>
      </c>
      <c r="K11058" t="str">
        <f t="shared" si="17"/>
        <v>43.340.312/0010-48</v>
      </c>
      <c r="L11058" t="str">
        <f>_xlfn.XLOOKUP(B11058,'[1]Retorno lançamentos'!$D$5:$D$330,'[1]Retorno lançamentos'!$R$5:$R$330)</f>
        <v>Lançada</v>
      </c>
      <c r="M11058" s="6">
        <v>701203</v>
      </c>
      <c r="N11058" s="6" t="s">
        <v>1125</v>
      </c>
      <c r="O11058" t="str">
        <f t="shared" si="18"/>
        <v>FLAC</v>
      </c>
      <c r="Q11058" s="2" t="s">
        <v>1344</v>
      </c>
    </row>
    <row r="11059" spans="1:17" ht="16.8" x14ac:dyDescent="0.3">
      <c r="A11059" t="str">
        <f t="shared" si="16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 t="shared" si="17"/>
        <v>7204 - CD São Paulo</v>
      </c>
      <c r="K11059" t="str">
        <f t="shared" si="17"/>
        <v>43.340.312/0010-48</v>
      </c>
      <c r="L11059" t="str">
        <f>_xlfn.XLOOKUP(B11059,'[1]Retorno lançamentos'!$D$5:$D$330,'[1]Retorno lançamentos'!$R$5:$R$330)</f>
        <v>Lançada</v>
      </c>
      <c r="M11059" s="6">
        <v>701203</v>
      </c>
      <c r="N11059" s="6" t="s">
        <v>1125</v>
      </c>
      <c r="O11059" t="str">
        <f t="shared" si="18"/>
        <v>FLAC</v>
      </c>
      <c r="Q11059" s="2" t="s">
        <v>1344</v>
      </c>
    </row>
    <row r="11060" spans="1:17" ht="16.8" x14ac:dyDescent="0.3">
      <c r="A11060" t="str">
        <f t="shared" si="16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 t="shared" si="17"/>
        <v>7204 - CD São Paulo</v>
      </c>
      <c r="K11060" t="str">
        <f t="shared" si="17"/>
        <v>43.340.312/0010-48</v>
      </c>
      <c r="L11060" t="str">
        <f>_xlfn.XLOOKUP(B11060,'[1]Retorno lançamentos'!$D$5:$D$330,'[1]Retorno lançamentos'!$R$5:$R$330)</f>
        <v>Lançada</v>
      </c>
      <c r="M11060" s="6">
        <v>701122</v>
      </c>
      <c r="N11060" s="6" t="s">
        <v>1120</v>
      </c>
      <c r="O11060" t="str">
        <f t="shared" si="18"/>
        <v>Nutri</v>
      </c>
      <c r="Q11060" s="2" t="s">
        <v>1344</v>
      </c>
    </row>
    <row r="11061" spans="1:17" ht="16.8" x14ac:dyDescent="0.3">
      <c r="A11061" t="str">
        <f t="shared" si="16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 t="shared" si="17"/>
        <v>7204 - CD São Paulo</v>
      </c>
      <c r="K11061" t="str">
        <f t="shared" si="17"/>
        <v>43.340.312/0010-48</v>
      </c>
      <c r="L11061" t="str">
        <f>_xlfn.XLOOKUP(B11061,'[1]Retorno lançamentos'!$D$5:$D$330,'[1]Retorno lançamentos'!$R$5:$R$330)</f>
        <v>Lançada</v>
      </c>
      <c r="M11061" s="6">
        <v>701203</v>
      </c>
      <c r="N11061" s="6" t="s">
        <v>1125</v>
      </c>
      <c r="O11061" t="str">
        <f t="shared" si="18"/>
        <v>FLAC</v>
      </c>
      <c r="Q11061" s="2" t="s">
        <v>1344</v>
      </c>
    </row>
    <row r="11062" spans="1:17" ht="16.8" x14ac:dyDescent="0.3">
      <c r="A11062" t="str">
        <f t="shared" si="16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 t="shared" si="17"/>
        <v>7204 - CD São Paulo</v>
      </c>
      <c r="K11062" t="str">
        <f t="shared" si="17"/>
        <v>43.340.312/0010-48</v>
      </c>
      <c r="L11062" t="str">
        <f>_xlfn.XLOOKUP(B11062,'[1]Retorno lançamentos'!$D$5:$D$330,'[1]Retorno lançamentos'!$R$5:$R$330)</f>
        <v>Lançada</v>
      </c>
      <c r="M11062" s="6">
        <v>701203</v>
      </c>
      <c r="N11062" s="6" t="s">
        <v>1125</v>
      </c>
      <c r="O11062" t="str">
        <f t="shared" si="18"/>
        <v>FLAC</v>
      </c>
      <c r="Q11062" s="2" t="s">
        <v>1344</v>
      </c>
    </row>
    <row r="11063" spans="1:17" ht="16.8" x14ac:dyDescent="0.3">
      <c r="A11063" t="str">
        <f t="shared" si="16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 t="shared" si="17"/>
        <v>7204 - CD São Paulo</v>
      </c>
      <c r="K11063" t="str">
        <f t="shared" si="17"/>
        <v>43.340.312/0010-48</v>
      </c>
      <c r="L11063" t="str">
        <f>_xlfn.XLOOKUP(B11063,'[1]Retorno lançamentos'!$D$5:$D$330,'[1]Retorno lançamentos'!$R$5:$R$330)</f>
        <v>Lançada</v>
      </c>
      <c r="M11063" s="6">
        <v>701203</v>
      </c>
      <c r="N11063" s="6" t="s">
        <v>1125</v>
      </c>
      <c r="O11063" t="str">
        <f t="shared" si="18"/>
        <v>FLAC</v>
      </c>
      <c r="Q11063" s="2" t="s">
        <v>1344</v>
      </c>
    </row>
    <row r="11064" spans="1:17" ht="16.8" x14ac:dyDescent="0.3">
      <c r="A11064" t="str">
        <f t="shared" si="16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 t="shared" si="17"/>
        <v>7204 - CD São Paulo</v>
      </c>
      <c r="K11064" t="str">
        <f t="shared" si="17"/>
        <v>43.340.312/0010-48</v>
      </c>
      <c r="L11064" t="str">
        <f>_xlfn.XLOOKUP(B11064,'[1]Retorno lançamentos'!$D$5:$D$330,'[1]Retorno lançamentos'!$R$5:$R$330)</f>
        <v>Lançada</v>
      </c>
      <c r="M11064" s="6">
        <v>701203</v>
      </c>
      <c r="N11064" s="6" t="s">
        <v>1125</v>
      </c>
      <c r="O11064" t="str">
        <f t="shared" si="18"/>
        <v>FLAC</v>
      </c>
      <c r="Q11064" s="2" t="s">
        <v>1344</v>
      </c>
    </row>
    <row r="11065" spans="1:17" ht="16.8" x14ac:dyDescent="0.3">
      <c r="A11065" t="str">
        <f t="shared" si="16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1345</v>
      </c>
      <c r="G11065" s="12">
        <v>209</v>
      </c>
      <c r="H11065" s="12">
        <v>6.27</v>
      </c>
      <c r="I11065" s="6">
        <v>7204</v>
      </c>
      <c r="J11065" t="str">
        <f t="shared" si="17"/>
        <v>7204 - CD São Paulo</v>
      </c>
      <c r="K11065" t="str">
        <f t="shared" si="17"/>
        <v>43.340.312/0010-48</v>
      </c>
      <c r="L11065" t="str">
        <f>_xlfn.XLOOKUP(B11065,'[1]Retorno lançamentos'!$D$5:$D$330,'[1]Retorno lançamentos'!$R$5:$R$330)</f>
        <v>Lançada</v>
      </c>
      <c r="M11065" s="6">
        <v>701203</v>
      </c>
      <c r="N11065" s="6" t="s">
        <v>1125</v>
      </c>
      <c r="O11065" t="str">
        <f t="shared" si="18"/>
        <v>FLAC</v>
      </c>
      <c r="Q11065" s="2" t="s">
        <v>1344</v>
      </c>
    </row>
    <row r="11066" spans="1:17" ht="16.8" x14ac:dyDescent="0.3">
      <c r="A11066" t="str">
        <f t="shared" si="16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1345</v>
      </c>
      <c r="G11066" s="12">
        <v>204.25</v>
      </c>
      <c r="H11066" s="12">
        <v>6.13</v>
      </c>
      <c r="I11066" s="6">
        <v>7204</v>
      </c>
      <c r="J11066" t="str">
        <f t="shared" si="17"/>
        <v>7204 - CD São Paulo</v>
      </c>
      <c r="K11066" t="str">
        <f t="shared" si="17"/>
        <v>43.340.312/0010-48</v>
      </c>
      <c r="L11066" t="str">
        <f>_xlfn.XLOOKUP(B11066,'[1]Retorno lançamentos'!$D$5:$D$330,'[1]Retorno lançamentos'!$R$5:$R$330)</f>
        <v>Lançada</v>
      </c>
      <c r="M11066" s="6">
        <v>701203</v>
      </c>
      <c r="N11066" s="6" t="s">
        <v>1125</v>
      </c>
      <c r="O11066" t="str">
        <f t="shared" si="18"/>
        <v>FLAC</v>
      </c>
      <c r="Q11066" s="2" t="s">
        <v>1344</v>
      </c>
    </row>
    <row r="11067" spans="1:17" ht="16.8" x14ac:dyDescent="0.3">
      <c r="A11067" t="str">
        <f t="shared" si="16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 t="shared" si="17"/>
        <v>7204 - CD São Paulo</v>
      </c>
      <c r="K11067" t="str">
        <f t="shared" si="17"/>
        <v>43.340.312/0010-48</v>
      </c>
      <c r="L11067" t="str">
        <f>_xlfn.XLOOKUP(B11067,'[1]Retorno lançamentos'!$D$5:$D$330,'[1]Retorno lançamentos'!$R$5:$R$330)</f>
        <v>Lançada</v>
      </c>
      <c r="M11067" s="6">
        <v>701203</v>
      </c>
      <c r="N11067" s="6" t="s">
        <v>1125</v>
      </c>
      <c r="O11067" t="str">
        <f t="shared" si="18"/>
        <v>FLAC</v>
      </c>
      <c r="Q11067" s="2" t="s">
        <v>1344</v>
      </c>
    </row>
    <row r="11068" spans="1:17" ht="16.8" x14ac:dyDescent="0.3">
      <c r="A11068" t="str">
        <f t="shared" si="16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1345</v>
      </c>
      <c r="G11068" s="11">
        <v>1298.7</v>
      </c>
      <c r="H11068" s="12">
        <v>38.96</v>
      </c>
      <c r="I11068" s="6">
        <v>7204</v>
      </c>
      <c r="J11068" t="str">
        <f t="shared" si="17"/>
        <v>7204 - CD São Paulo</v>
      </c>
      <c r="K11068" t="str">
        <f t="shared" si="17"/>
        <v>43.340.312/0010-48</v>
      </c>
      <c r="L11068" t="str">
        <f>_xlfn.XLOOKUP(B11068,'[1]Retorno lançamentos'!$D$5:$D$330,'[1]Retorno lançamentos'!$R$5:$R$330)</f>
        <v>Lançada</v>
      </c>
      <c r="M11068" s="6">
        <v>701203</v>
      </c>
      <c r="N11068" s="6" t="s">
        <v>1125</v>
      </c>
      <c r="O11068" t="str">
        <f t="shared" si="18"/>
        <v>FLAC</v>
      </c>
      <c r="Q11068" s="2" t="s">
        <v>1344</v>
      </c>
    </row>
    <row r="11069" spans="1:17" ht="16.8" x14ac:dyDescent="0.3">
      <c r="A11069" t="str">
        <f t="shared" si="16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 t="shared" si="17"/>
        <v>7204 - CD São Paulo</v>
      </c>
      <c r="K11069" t="str">
        <f t="shared" si="17"/>
        <v>43.340.312/0010-48</v>
      </c>
      <c r="L11069" t="str">
        <f>_xlfn.XLOOKUP(B11069,'[1]Retorno lançamentos'!$D$5:$D$330,'[1]Retorno lançamentos'!$R$5:$R$330)</f>
        <v>Lançada</v>
      </c>
      <c r="M11069" s="6">
        <v>701203</v>
      </c>
      <c r="N11069" s="6" t="s">
        <v>1125</v>
      </c>
      <c r="O11069" t="str">
        <f t="shared" si="18"/>
        <v>FLAC</v>
      </c>
      <c r="Q11069" s="2" t="s">
        <v>1344</v>
      </c>
    </row>
    <row r="11070" spans="1:17" ht="16.8" x14ac:dyDescent="0.3">
      <c r="A11070" t="str">
        <f t="shared" si="16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1345</v>
      </c>
      <c r="G11070" s="12">
        <v>612.75</v>
      </c>
      <c r="H11070" s="12">
        <v>18.38</v>
      </c>
      <c r="I11070" s="6">
        <v>7204</v>
      </c>
      <c r="J11070" t="str">
        <f t="shared" si="17"/>
        <v>7204 - CD São Paulo</v>
      </c>
      <c r="K11070" t="str">
        <f t="shared" si="17"/>
        <v>43.340.312/0010-48</v>
      </c>
      <c r="L11070" t="str">
        <f>_xlfn.XLOOKUP(B11070,'[1]Retorno lançamentos'!$D$5:$D$330,'[1]Retorno lançamentos'!$R$5:$R$330)</f>
        <v>Lançada</v>
      </c>
      <c r="M11070" s="6">
        <v>701203</v>
      </c>
      <c r="N11070" s="6" t="s">
        <v>1125</v>
      </c>
      <c r="O11070" t="str">
        <f t="shared" si="18"/>
        <v>FLAC</v>
      </c>
      <c r="Q11070" s="2" t="s">
        <v>1344</v>
      </c>
    </row>
    <row r="11071" spans="1:17" ht="16.8" x14ac:dyDescent="0.3">
      <c r="A11071" t="str">
        <f t="shared" si="16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 t="shared" si="17"/>
        <v>7204 - CD São Paulo</v>
      </c>
      <c r="K11071" t="str">
        <f t="shared" si="17"/>
        <v>43.340.312/0010-48</v>
      </c>
      <c r="L11071" t="str">
        <f>_xlfn.XLOOKUP(B11071,'[1]Retorno lançamentos'!$D$5:$D$330,'[1]Retorno lançamentos'!$R$5:$R$330)</f>
        <v>Lançada</v>
      </c>
      <c r="M11071" s="6">
        <v>701203</v>
      </c>
      <c r="N11071" s="6" t="s">
        <v>1125</v>
      </c>
      <c r="O11071" t="str">
        <f t="shared" si="18"/>
        <v>FLAC</v>
      </c>
      <c r="Q11071" s="2" t="s">
        <v>1344</v>
      </c>
    </row>
    <row r="11072" spans="1:17" ht="16.8" x14ac:dyDescent="0.3">
      <c r="A11072" t="str">
        <f t="shared" si="16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 t="shared" si="17"/>
        <v>7204 - CD São Paulo</v>
      </c>
      <c r="K11072" t="str">
        <f t="shared" si="17"/>
        <v>43.340.312/0010-48</v>
      </c>
      <c r="L11072" t="str">
        <f>_xlfn.XLOOKUP(B11072,'[1]Retorno lançamentos'!$D$5:$D$330,'[1]Retorno lançamentos'!$R$5:$R$330)</f>
        <v>Lançada</v>
      </c>
      <c r="M11072" s="6">
        <v>701122</v>
      </c>
      <c r="N11072" s="6" t="s">
        <v>1120</v>
      </c>
      <c r="O11072" t="str">
        <f t="shared" si="18"/>
        <v>Nutri</v>
      </c>
      <c r="Q11072" s="2" t="s">
        <v>1344</v>
      </c>
    </row>
    <row r="11073" spans="1:17" ht="16.8" x14ac:dyDescent="0.3">
      <c r="A11073" t="str">
        <f t="shared" si="16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 t="shared" si="17"/>
        <v>7204 - CD São Paulo</v>
      </c>
      <c r="K11073" t="str">
        <f t="shared" si="17"/>
        <v>43.340.312/0010-48</v>
      </c>
      <c r="L11073" t="str">
        <f>_xlfn.XLOOKUP(B11073,'[1]Retorno lançamentos'!$D$5:$D$330,'[1]Retorno lançamentos'!$R$5:$R$330)</f>
        <v>Lançada</v>
      </c>
      <c r="M11073" s="6">
        <v>701122</v>
      </c>
      <c r="N11073" s="6" t="s">
        <v>1120</v>
      </c>
      <c r="O11073" t="str">
        <f t="shared" si="18"/>
        <v>Nutri</v>
      </c>
      <c r="Q11073" s="2" t="s">
        <v>1344</v>
      </c>
    </row>
    <row r="11074" spans="1:17" ht="16.8" x14ac:dyDescent="0.3">
      <c r="A11074" t="str">
        <f t="shared" si="16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 t="shared" si="17"/>
        <v>7204 - CD São Paulo</v>
      </c>
      <c r="K11074" t="str">
        <f t="shared" si="17"/>
        <v>43.340.312/0010-48</v>
      </c>
      <c r="L11074" t="str">
        <f>_xlfn.XLOOKUP(B11074,'[1]Retorno lançamentos'!$D$5:$D$330,'[1]Retorno lançamentos'!$R$5:$R$330)</f>
        <v>Lançada</v>
      </c>
      <c r="M11074" s="6">
        <v>701203</v>
      </c>
      <c r="N11074" s="6" t="s">
        <v>1125</v>
      </c>
      <c r="O11074" t="str">
        <f t="shared" si="18"/>
        <v>FLAC</v>
      </c>
      <c r="Q11074" s="2" t="s">
        <v>1344</v>
      </c>
    </row>
    <row r="11075" spans="1:17" ht="16.8" x14ac:dyDescent="0.3">
      <c r="A11075" t="str">
        <f t="shared" si="16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 t="shared" si="17"/>
        <v>7204 - CD São Paulo</v>
      </c>
      <c r="K11075" t="str">
        <f t="shared" si="17"/>
        <v>43.340.312/0010-48</v>
      </c>
      <c r="L11075" t="str">
        <f>_xlfn.XLOOKUP(B11075,'[1]Retorno lançamentos'!$D$5:$D$330,'[1]Retorno lançamentos'!$R$5:$R$330)</f>
        <v>Lançada</v>
      </c>
      <c r="M11075" s="6">
        <v>701203</v>
      </c>
      <c r="N11075" s="6" t="s">
        <v>1125</v>
      </c>
      <c r="O11075" t="str">
        <f t="shared" si="18"/>
        <v>FLAC</v>
      </c>
      <c r="Q11075" s="2" t="s">
        <v>1344</v>
      </c>
    </row>
    <row r="11076" spans="1:17" ht="16.8" x14ac:dyDescent="0.3">
      <c r="A11076" t="str">
        <f t="shared" si="16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 t="shared" si="17"/>
        <v>7204 - CD São Paulo</v>
      </c>
      <c r="K11076" t="str">
        <f t="shared" si="17"/>
        <v>43.340.312/0010-48</v>
      </c>
      <c r="L11076" t="str">
        <f>_xlfn.XLOOKUP(B11076,'[1]Retorno lançamentos'!$D$5:$D$330,'[1]Retorno lançamentos'!$R$5:$R$330)</f>
        <v>Lançada</v>
      </c>
      <c r="M11076" s="6">
        <v>701203</v>
      </c>
      <c r="N11076" s="6" t="s">
        <v>1125</v>
      </c>
      <c r="O11076" t="str">
        <f t="shared" si="18"/>
        <v>FLAC</v>
      </c>
      <c r="Q11076" s="2" t="s">
        <v>1344</v>
      </c>
    </row>
    <row r="11077" spans="1:17" ht="16.8" x14ac:dyDescent="0.3">
      <c r="A11077" t="str">
        <f t="shared" si="16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 t="shared" si="17"/>
        <v>7204 - CD São Paulo</v>
      </c>
      <c r="K11077" t="str">
        <f t="shared" si="17"/>
        <v>43.340.312/0010-48</v>
      </c>
      <c r="L11077" t="str">
        <f>_xlfn.XLOOKUP(B11077,'[1]Retorno lançamentos'!$D$5:$D$330,'[1]Retorno lançamentos'!$R$5:$R$330)</f>
        <v>Lançada</v>
      </c>
      <c r="M11077" s="6">
        <v>701203</v>
      </c>
      <c r="N11077" s="6" t="s">
        <v>1125</v>
      </c>
      <c r="O11077" t="str">
        <f t="shared" si="18"/>
        <v>FLAC</v>
      </c>
      <c r="Q11077" s="2" t="s">
        <v>1344</v>
      </c>
    </row>
    <row r="11078" spans="1:17" ht="16.8" x14ac:dyDescent="0.3">
      <c r="A11078" t="str">
        <f t="shared" si="16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 t="shared" si="17"/>
        <v>7204 - CD São Paulo</v>
      </c>
      <c r="K11078" t="str">
        <f t="shared" si="17"/>
        <v>43.340.312/0010-48</v>
      </c>
      <c r="L11078" t="str">
        <f>_xlfn.XLOOKUP(B11078,'[1]Retorno lançamentos'!$D$5:$D$330,'[1]Retorno lançamentos'!$R$5:$R$330)</f>
        <v>Lançada</v>
      </c>
      <c r="M11078" s="6">
        <v>701203</v>
      </c>
      <c r="N11078" s="6" t="s">
        <v>1125</v>
      </c>
      <c r="O11078" t="str">
        <f t="shared" si="18"/>
        <v>FLAC</v>
      </c>
      <c r="Q11078" s="2" t="s">
        <v>1344</v>
      </c>
    </row>
    <row r="11079" spans="1:17" ht="16.8" x14ac:dyDescent="0.3">
      <c r="A11079" t="str">
        <f t="shared" si="16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 t="shared" si="17"/>
        <v>7204 - CD São Paulo</v>
      </c>
      <c r="K11079" t="str">
        <f t="shared" si="17"/>
        <v>43.340.312/0010-48</v>
      </c>
      <c r="L11079" t="str">
        <f>_xlfn.XLOOKUP(B11079,'[1]Retorno lançamentos'!$D$5:$D$330,'[1]Retorno lançamentos'!$R$5:$R$330)</f>
        <v>Lançada</v>
      </c>
      <c r="M11079" s="6">
        <v>701203</v>
      </c>
      <c r="N11079" s="6" t="s">
        <v>1125</v>
      </c>
      <c r="O11079" t="str">
        <f t="shared" si="18"/>
        <v>FLAC</v>
      </c>
      <c r="Q11079" s="2" t="s">
        <v>1344</v>
      </c>
    </row>
    <row r="11080" spans="1:17" ht="16.8" x14ac:dyDescent="0.3">
      <c r="A11080" t="str">
        <f t="shared" si="16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 t="shared" si="17"/>
        <v>7204 - CD São Paulo</v>
      </c>
      <c r="K11080" t="str">
        <f t="shared" si="17"/>
        <v>43.340.312/0010-48</v>
      </c>
      <c r="L11080" t="str">
        <f>_xlfn.XLOOKUP(B11080,'[1]Retorno lançamentos'!$D$5:$D$330,'[1]Retorno lançamentos'!$R$5:$R$330)</f>
        <v>Lançada</v>
      </c>
      <c r="M11080" s="6">
        <v>701203</v>
      </c>
      <c r="N11080" s="6" t="s">
        <v>1125</v>
      </c>
      <c r="O11080" t="str">
        <f t="shared" si="18"/>
        <v>FLAC</v>
      </c>
      <c r="Q11080" s="2" t="s">
        <v>1344</v>
      </c>
    </row>
    <row r="11081" spans="1:17" ht="16.8" x14ac:dyDescent="0.3">
      <c r="A11081" t="str">
        <f t="shared" si="16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 t="shared" si="17"/>
        <v>7204 - CD São Paulo</v>
      </c>
      <c r="K11081" t="str">
        <f t="shared" si="17"/>
        <v>43.340.312/0010-48</v>
      </c>
      <c r="L11081" t="str">
        <f>_xlfn.XLOOKUP(B11081,'[1]Retorno lançamentos'!$D$5:$D$330,'[1]Retorno lançamentos'!$R$5:$R$330)</f>
        <v>Lançada</v>
      </c>
      <c r="M11081" s="6">
        <v>701203</v>
      </c>
      <c r="N11081" s="6" t="s">
        <v>1125</v>
      </c>
      <c r="O11081" t="str">
        <f t="shared" si="18"/>
        <v>FLAC</v>
      </c>
      <c r="Q11081" s="2" t="s">
        <v>1344</v>
      </c>
    </row>
    <row r="11082" spans="1:17" ht="16.8" x14ac:dyDescent="0.3">
      <c r="A11082" t="str">
        <f t="shared" si="16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1345</v>
      </c>
      <c r="G11082" s="11">
        <v>2451</v>
      </c>
      <c r="H11082" s="12">
        <v>73.53</v>
      </c>
      <c r="I11082" s="6">
        <v>7406</v>
      </c>
      <c r="J11082" t="str">
        <f t="shared" si="17"/>
        <v>7406 - TSPF - Louveira</v>
      </c>
      <c r="K11082" t="str">
        <f t="shared" si="17"/>
        <v>43.340.312/0023-62</v>
      </c>
      <c r="L11082" t="str">
        <f>_xlfn.XLOOKUP(B11082,'[1]Retorno lançamentos'!$D$5:$D$330,'[1]Retorno lançamentos'!$R$5:$R$330)</f>
        <v>Lançada</v>
      </c>
      <c r="M11082" s="6">
        <v>701203</v>
      </c>
      <c r="N11082" s="6" t="s">
        <v>1125</v>
      </c>
      <c r="O11082" t="str">
        <f t="shared" si="18"/>
        <v>FLAC</v>
      </c>
      <c r="Q11082" s="2" t="s">
        <v>1344</v>
      </c>
    </row>
    <row r="11083" spans="1:17" ht="16.8" x14ac:dyDescent="0.3">
      <c r="A11083" t="str">
        <f t="shared" si="16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 t="shared" si="17"/>
        <v>7406 - TSPF - Louveira</v>
      </c>
      <c r="K11083" t="str">
        <f t="shared" si="17"/>
        <v>43.340.312/0023-62</v>
      </c>
      <c r="L11083" t="str">
        <f>_xlfn.XLOOKUP(B11083,'[1]Retorno lançamentos'!$D$5:$D$330,'[1]Retorno lançamentos'!$R$5:$R$330)</f>
        <v>Lançada</v>
      </c>
      <c r="M11083" s="6">
        <v>701203</v>
      </c>
      <c r="N11083" s="6" t="s">
        <v>1125</v>
      </c>
      <c r="O11083" t="str">
        <f t="shared" si="18"/>
        <v>FLAC</v>
      </c>
      <c r="Q11083" s="2" t="s">
        <v>1344</v>
      </c>
    </row>
    <row r="11084" spans="1:17" ht="16.8" x14ac:dyDescent="0.3">
      <c r="A11084" t="str">
        <f t="shared" si="16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 t="shared" si="17"/>
        <v>7406 - TSPF - Louveira</v>
      </c>
      <c r="K11084" t="str">
        <f t="shared" si="17"/>
        <v>43.340.312/0023-62</v>
      </c>
      <c r="L11084" t="str">
        <f>_xlfn.XLOOKUP(B11084,'[1]Retorno lançamentos'!$D$5:$D$330,'[1]Retorno lançamentos'!$R$5:$R$330)</f>
        <v>Lançada</v>
      </c>
      <c r="M11084" s="6">
        <v>701203</v>
      </c>
      <c r="N11084" s="6" t="s">
        <v>1125</v>
      </c>
      <c r="O11084" t="str">
        <f t="shared" si="18"/>
        <v>FLAC</v>
      </c>
      <c r="Q11084" s="2" t="s">
        <v>1344</v>
      </c>
    </row>
    <row r="11085" spans="1:17" ht="16.8" x14ac:dyDescent="0.3">
      <c r="A11085" t="str">
        <f t="shared" si="16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 t="shared" si="17"/>
        <v>7406 - TSPF - Louveira</v>
      </c>
      <c r="K11085" t="str">
        <f t="shared" si="17"/>
        <v>43.340.312/0023-62</v>
      </c>
      <c r="L11085" t="str">
        <f>_xlfn.XLOOKUP(B11085,'[1]Retorno lançamentos'!$D$5:$D$330,'[1]Retorno lançamentos'!$R$5:$R$330)</f>
        <v>Lançada</v>
      </c>
      <c r="M11085" s="6">
        <v>701203</v>
      </c>
      <c r="N11085" s="6" t="s">
        <v>1125</v>
      </c>
      <c r="O11085" t="str">
        <f t="shared" si="18"/>
        <v>FLAC</v>
      </c>
      <c r="Q11085" s="2" t="s">
        <v>1344</v>
      </c>
    </row>
    <row r="11086" spans="1:17" ht="16.8" x14ac:dyDescent="0.3">
      <c r="A11086" t="str">
        <f t="shared" si="16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 t="shared" si="17"/>
        <v>7406 - TSPF - Louveira</v>
      </c>
      <c r="K11086" t="str">
        <f t="shared" si="17"/>
        <v>43.340.312/0023-62</v>
      </c>
      <c r="L11086" t="str">
        <f>_xlfn.XLOOKUP(B11086,'[1]Retorno lançamentos'!$D$5:$D$330,'[1]Retorno lançamentos'!$R$5:$R$330)</f>
        <v>Lançada</v>
      </c>
      <c r="M11086" s="6">
        <v>701203</v>
      </c>
      <c r="N11086" s="6" t="s">
        <v>1125</v>
      </c>
      <c r="O11086" t="str">
        <f t="shared" si="18"/>
        <v>FLAC</v>
      </c>
      <c r="Q11086" s="2" t="s">
        <v>1344</v>
      </c>
    </row>
    <row r="11087" spans="1:17" ht="16.8" x14ac:dyDescent="0.3">
      <c r="A11087" t="str">
        <f t="shared" si="16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 t="shared" si="17"/>
        <v>7406 - TSPF - Louveira</v>
      </c>
      <c r="K11087" t="str">
        <f t="shared" si="17"/>
        <v>43.340.312/0023-62</v>
      </c>
      <c r="L11087" t="str">
        <f>_xlfn.XLOOKUP(B11087,'[1]Retorno lançamentos'!$D$5:$D$330,'[1]Retorno lançamentos'!$R$5:$R$330)</f>
        <v>Lançada</v>
      </c>
      <c r="M11087" s="6">
        <v>701203</v>
      </c>
      <c r="N11087" s="6" t="s">
        <v>1125</v>
      </c>
      <c r="O11087" t="str">
        <f t="shared" si="18"/>
        <v>FLAC</v>
      </c>
      <c r="Q11087" s="2" t="s">
        <v>1344</v>
      </c>
    </row>
    <row r="11088" spans="1:17" ht="16.8" x14ac:dyDescent="0.3">
      <c r="A11088" t="str">
        <f t="shared" si="16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 t="shared" si="17"/>
        <v>7406 - TSPF - Louveira</v>
      </c>
      <c r="K11088" t="str">
        <f t="shared" si="17"/>
        <v>43.340.312/0023-62</v>
      </c>
      <c r="L11088" t="str">
        <f>_xlfn.XLOOKUP(B11088,'[1]Retorno lançamentos'!$D$5:$D$330,'[1]Retorno lançamentos'!$R$5:$R$330)</f>
        <v>Lançada</v>
      </c>
      <c r="M11088" s="6">
        <v>701203</v>
      </c>
      <c r="N11088" s="6" t="s">
        <v>1125</v>
      </c>
      <c r="O11088" t="str">
        <f t="shared" si="18"/>
        <v>FLAC</v>
      </c>
      <c r="Q11088" s="2" t="s">
        <v>1344</v>
      </c>
    </row>
    <row r="11089" spans="1:17" ht="16.8" x14ac:dyDescent="0.3">
      <c r="A11089" t="str">
        <f t="shared" si="16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1310</v>
      </c>
      <c r="G11089" s="12">
        <v>257.88</v>
      </c>
      <c r="H11089" s="12">
        <v>7.74</v>
      </c>
      <c r="I11089" s="6">
        <v>7406</v>
      </c>
      <c r="J11089" t="str">
        <f t="shared" si="17"/>
        <v>7406 - TSPF - Louveira</v>
      </c>
      <c r="K11089" t="str">
        <f t="shared" si="17"/>
        <v>43.340.312/0023-62</v>
      </c>
      <c r="L11089" t="str">
        <f>_xlfn.XLOOKUP(B11089,'[1]Retorno lançamentos'!$D$5:$D$330,'[1]Retorno lançamentos'!$R$5:$R$330)</f>
        <v>Lançada</v>
      </c>
      <c r="M11089" s="6">
        <v>701203</v>
      </c>
      <c r="N11089" s="6" t="s">
        <v>1125</v>
      </c>
      <c r="O11089" t="str">
        <f t="shared" si="18"/>
        <v>FLAC</v>
      </c>
      <c r="Q11089" s="2" t="s">
        <v>1344</v>
      </c>
    </row>
    <row r="11090" spans="1:17" ht="16.8" x14ac:dyDescent="0.3">
      <c r="A11090" t="str">
        <f t="shared" si="16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 t="shared" si="17"/>
        <v>7406 - TSPF - Louveira</v>
      </c>
      <c r="K11090" t="str">
        <f t="shared" si="17"/>
        <v>43.340.312/0023-62</v>
      </c>
      <c r="L11090" t="str">
        <f>_xlfn.XLOOKUP(B11090,'[1]Retorno lançamentos'!$D$5:$D$330,'[1]Retorno lançamentos'!$R$5:$R$330)</f>
        <v>Lançada</v>
      </c>
      <c r="M11090" s="6">
        <v>701203</v>
      </c>
      <c r="N11090" s="6" t="s">
        <v>1125</v>
      </c>
      <c r="O11090" t="str">
        <f t="shared" si="18"/>
        <v>FLAC</v>
      </c>
      <c r="Q11090" s="2" t="s">
        <v>1344</v>
      </c>
    </row>
    <row r="11091" spans="1:17" ht="16.8" x14ac:dyDescent="0.3">
      <c r="A11091" t="str">
        <f t="shared" si="16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 t="shared" si="17"/>
        <v>7406 - TSPF - Louveira</v>
      </c>
      <c r="K11091" t="str">
        <f t="shared" si="17"/>
        <v>43.340.312/0023-62</v>
      </c>
      <c r="L11091" t="str">
        <f>_xlfn.XLOOKUP(B11091,'[1]Retorno lançamentos'!$D$5:$D$330,'[1]Retorno lançamentos'!$R$5:$R$330)</f>
        <v>Lançada</v>
      </c>
      <c r="M11091" s="6">
        <v>701203</v>
      </c>
      <c r="N11091" s="6" t="s">
        <v>1125</v>
      </c>
      <c r="O11091" t="str">
        <f t="shared" si="18"/>
        <v>FLAC</v>
      </c>
      <c r="Q11091" s="2" t="s">
        <v>1344</v>
      </c>
    </row>
    <row r="11092" spans="1:17" ht="16.8" x14ac:dyDescent="0.3">
      <c r="A11092" t="str">
        <f t="shared" si="16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 t="shared" si="17"/>
        <v>7406 - TSPF - Louveira</v>
      </c>
      <c r="K11092" t="str">
        <f t="shared" si="17"/>
        <v>43.340.312/0023-62</v>
      </c>
      <c r="L11092" t="str">
        <f>_xlfn.XLOOKUP(B11092,'[1]Retorno lançamentos'!$D$5:$D$330,'[1]Retorno lançamentos'!$R$5:$R$330)</f>
        <v>Lançada</v>
      </c>
      <c r="M11092" s="6">
        <v>701203</v>
      </c>
      <c r="N11092" s="6" t="s">
        <v>1125</v>
      </c>
      <c r="O11092" t="str">
        <f t="shared" si="18"/>
        <v>FLAC</v>
      </c>
      <c r="Q11092" s="2" t="s">
        <v>1344</v>
      </c>
    </row>
    <row r="11093" spans="1:17" ht="16.8" x14ac:dyDescent="0.3">
      <c r="A11093" t="str">
        <f t="shared" si="16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 t="shared" si="17"/>
        <v>7406 - TSPF - Louveira</v>
      </c>
      <c r="K11093" t="str">
        <f t="shared" si="17"/>
        <v>43.340.312/0023-62</v>
      </c>
      <c r="L11093" t="str">
        <f>_xlfn.XLOOKUP(B11093,'[1]Retorno lançamentos'!$D$5:$D$330,'[1]Retorno lançamentos'!$R$5:$R$330)</f>
        <v>Lançada</v>
      </c>
      <c r="M11093" s="6">
        <v>701203</v>
      </c>
      <c r="N11093" s="6" t="s">
        <v>1125</v>
      </c>
      <c r="O11093" t="str">
        <f t="shared" si="18"/>
        <v>FLAC</v>
      </c>
      <c r="Q11093" s="2" t="s">
        <v>1344</v>
      </c>
    </row>
    <row r="11094" spans="1:17" ht="16.8" x14ac:dyDescent="0.3">
      <c r="A11094" t="str">
        <f t="shared" ref="A11094:A11157" si="19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1351</v>
      </c>
      <c r="G11094" s="12">
        <v>257.88</v>
      </c>
      <c r="H11094" s="12">
        <v>7.74</v>
      </c>
      <c r="I11094" s="6">
        <v>7406</v>
      </c>
      <c r="J11094" t="str">
        <f t="shared" ref="J11094:K11157" si="20">_xlfn.XLOOKUP(I11094,I:I,J:J)</f>
        <v>7406 - TSPF - Louveira</v>
      </c>
      <c r="K11094" t="str">
        <f t="shared" si="20"/>
        <v>43.340.312/0023-62</v>
      </c>
      <c r="L11094" t="str">
        <f>_xlfn.XLOOKUP(B11094,'[1]Retorno lançamentos'!$D$5:$D$330,'[1]Retorno lançamentos'!$R$5:$R$330)</f>
        <v>Lançada</v>
      </c>
      <c r="M11094" s="6">
        <v>701203</v>
      </c>
      <c r="N11094" s="6" t="s">
        <v>1125</v>
      </c>
      <c r="O11094" t="str">
        <f t="shared" ref="O11094:O11157" si="21">_xlfn.XLOOKUP(N11094,N:N,O:O)</f>
        <v>FLAC</v>
      </c>
      <c r="Q11094" s="2" t="s">
        <v>1344</v>
      </c>
    </row>
    <row r="11095" spans="1:17" ht="16.8" x14ac:dyDescent="0.3">
      <c r="A11095" t="str">
        <f t="shared" si="19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1280</v>
      </c>
      <c r="G11095" s="12">
        <v>58.1</v>
      </c>
      <c r="H11095" s="12">
        <v>1.74</v>
      </c>
      <c r="I11095" s="6">
        <v>7406</v>
      </c>
      <c r="J11095" t="str">
        <f t="shared" si="20"/>
        <v>7406 - TSPF - Louveira</v>
      </c>
      <c r="K11095" t="str">
        <f t="shared" si="20"/>
        <v>43.340.312/0023-62</v>
      </c>
      <c r="L11095" t="str">
        <f>_xlfn.XLOOKUP(B11095,'[1]Retorno lançamentos'!$D$5:$D$330,'[1]Retorno lançamentos'!$R$5:$R$330)</f>
        <v>Lançada</v>
      </c>
      <c r="M11095" s="6">
        <v>701203</v>
      </c>
      <c r="N11095" s="6" t="s">
        <v>1125</v>
      </c>
      <c r="O11095" t="str">
        <f t="shared" si="21"/>
        <v>FLAC</v>
      </c>
      <c r="Q11095" s="2" t="s">
        <v>1344</v>
      </c>
    </row>
    <row r="11096" spans="1:17" ht="16.8" x14ac:dyDescent="0.3">
      <c r="A11096" t="str">
        <f t="shared" si="19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 t="shared" si="20"/>
        <v>7204 - CD São Paulo</v>
      </c>
      <c r="K11096" t="str">
        <f t="shared" si="20"/>
        <v>43.340.312/0010-48</v>
      </c>
      <c r="L11096" t="str">
        <f>_xlfn.XLOOKUP(B11096,'[1]Retorno lançamentos'!$D$5:$D$330,'[1]Retorno lançamentos'!$R$5:$R$330)</f>
        <v>Lançada</v>
      </c>
      <c r="M11096" s="6">
        <v>701203</v>
      </c>
      <c r="N11096" s="6" t="s">
        <v>1125</v>
      </c>
      <c r="O11096" t="str">
        <f t="shared" si="21"/>
        <v>FLAC</v>
      </c>
      <c r="Q11096" s="2" t="s">
        <v>1344</v>
      </c>
    </row>
    <row r="11097" spans="1:17" ht="16.8" x14ac:dyDescent="0.3">
      <c r="A11097" t="str">
        <f t="shared" si="19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 t="shared" si="20"/>
        <v>7204 - CD São Paulo</v>
      </c>
      <c r="K11097" t="str">
        <f t="shared" si="20"/>
        <v>43.340.312/0010-48</v>
      </c>
      <c r="L11097" t="str">
        <f>_xlfn.XLOOKUP(B11097,'[1]Retorno lançamentos'!$D$5:$D$330,'[1]Retorno lançamentos'!$R$5:$R$330)</f>
        <v>Lançada</v>
      </c>
      <c r="M11097" s="6">
        <v>701203</v>
      </c>
      <c r="N11097" s="6" t="s">
        <v>1125</v>
      </c>
      <c r="O11097" t="str">
        <f t="shared" si="21"/>
        <v>FLAC</v>
      </c>
      <c r="Q11097" s="2" t="s">
        <v>1344</v>
      </c>
    </row>
    <row r="11098" spans="1:17" ht="16.8" x14ac:dyDescent="0.3">
      <c r="A11098" t="str">
        <f t="shared" si="19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1345</v>
      </c>
      <c r="G11098" s="12">
        <v>408.5</v>
      </c>
      <c r="H11098" s="12">
        <v>12.26</v>
      </c>
      <c r="I11098" s="6">
        <v>7204</v>
      </c>
      <c r="J11098" t="str">
        <f t="shared" si="20"/>
        <v>7204 - CD São Paulo</v>
      </c>
      <c r="K11098" t="str">
        <f t="shared" si="20"/>
        <v>43.340.312/0010-48</v>
      </c>
      <c r="L11098" t="str">
        <f>_xlfn.XLOOKUP(B11098,'[1]Retorno lançamentos'!$D$5:$D$330,'[1]Retorno lançamentos'!$R$5:$R$330)</f>
        <v>Lançada</v>
      </c>
      <c r="M11098" s="6">
        <v>701203</v>
      </c>
      <c r="N11098" s="6" t="s">
        <v>1125</v>
      </c>
      <c r="O11098" t="str">
        <f t="shared" si="21"/>
        <v>FLAC</v>
      </c>
      <c r="Q11098" s="2" t="s">
        <v>1344</v>
      </c>
    </row>
    <row r="11099" spans="1:17" ht="16.8" x14ac:dyDescent="0.3">
      <c r="A11099" t="str">
        <f t="shared" si="19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1345</v>
      </c>
      <c r="G11099" s="12">
        <v>204.25</v>
      </c>
      <c r="H11099" s="12">
        <v>6.13</v>
      </c>
      <c r="I11099" s="6">
        <v>7204</v>
      </c>
      <c r="J11099" t="str">
        <f t="shared" si="20"/>
        <v>7204 - CD São Paulo</v>
      </c>
      <c r="K11099" t="str">
        <f t="shared" si="20"/>
        <v>43.340.312/0010-48</v>
      </c>
      <c r="L11099" t="str">
        <f>_xlfn.XLOOKUP(B11099,'[1]Retorno lançamentos'!$D$5:$D$330,'[1]Retorno lançamentos'!$R$5:$R$330)</f>
        <v>Lançada</v>
      </c>
      <c r="M11099" s="6">
        <v>701203</v>
      </c>
      <c r="N11099" s="6" t="s">
        <v>1125</v>
      </c>
      <c r="O11099" t="str">
        <f t="shared" si="21"/>
        <v>FLAC</v>
      </c>
      <c r="Q11099" s="2" t="s">
        <v>1344</v>
      </c>
    </row>
    <row r="11100" spans="1:17" ht="16.8" x14ac:dyDescent="0.3">
      <c r="A11100" t="str">
        <f t="shared" si="19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 t="shared" si="20"/>
        <v>7204 - CD São Paulo</v>
      </c>
      <c r="K11100" t="str">
        <f t="shared" si="20"/>
        <v>43.340.312/0010-48</v>
      </c>
      <c r="L11100" t="str">
        <f>_xlfn.XLOOKUP(B11100,'[1]Retorno lançamentos'!$D$5:$D$330,'[1]Retorno lançamentos'!$R$5:$R$330)</f>
        <v>Lançada</v>
      </c>
      <c r="M11100" s="6">
        <v>701203</v>
      </c>
      <c r="N11100" s="6" t="s">
        <v>1125</v>
      </c>
      <c r="O11100" t="str">
        <f t="shared" si="21"/>
        <v>FLAC</v>
      </c>
      <c r="Q11100" s="2" t="s">
        <v>1344</v>
      </c>
    </row>
    <row r="11101" spans="1:17" ht="16.8" x14ac:dyDescent="0.3">
      <c r="A11101" t="str">
        <f t="shared" si="19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 t="shared" si="20"/>
        <v>7204 - CD São Paulo</v>
      </c>
      <c r="K11101" t="str">
        <f t="shared" si="20"/>
        <v>43.340.312/0010-48</v>
      </c>
      <c r="L11101" t="str">
        <f>_xlfn.XLOOKUP(B11101,'[1]Retorno lançamentos'!$D$5:$D$330,'[1]Retorno lançamentos'!$R$5:$R$330)</f>
        <v>Lançada</v>
      </c>
      <c r="M11101" s="6">
        <v>701203</v>
      </c>
      <c r="N11101" s="6" t="s">
        <v>1125</v>
      </c>
      <c r="O11101" t="str">
        <f t="shared" si="21"/>
        <v>FLAC</v>
      </c>
      <c r="Q11101" s="2" t="s">
        <v>1344</v>
      </c>
    </row>
    <row r="11102" spans="1:17" ht="16.8" x14ac:dyDescent="0.3">
      <c r="A11102" t="str">
        <f t="shared" si="19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 t="shared" si="20"/>
        <v>7204 - CD São Paulo</v>
      </c>
      <c r="K11102" t="str">
        <f t="shared" si="20"/>
        <v>43.340.312/0010-48</v>
      </c>
      <c r="L11102" t="str">
        <f>_xlfn.XLOOKUP(B11102,'[1]Retorno lançamentos'!$D$5:$D$330,'[1]Retorno lançamentos'!$R$5:$R$330)</f>
        <v>Lançada</v>
      </c>
      <c r="M11102" s="6">
        <v>701203</v>
      </c>
      <c r="N11102" s="6" t="s">
        <v>1125</v>
      </c>
      <c r="O11102" t="str">
        <f t="shared" si="21"/>
        <v>FLAC</v>
      </c>
      <c r="Q11102" s="2" t="s">
        <v>1344</v>
      </c>
    </row>
    <row r="11103" spans="1:17" ht="16.8" x14ac:dyDescent="0.3">
      <c r="A11103" t="str">
        <f t="shared" si="19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 t="shared" si="20"/>
        <v>7204 - CD São Paulo</v>
      </c>
      <c r="K11103" t="str">
        <f t="shared" si="20"/>
        <v>43.340.312/0010-48</v>
      </c>
      <c r="L11103" t="str">
        <f>_xlfn.XLOOKUP(B11103,'[1]Retorno lançamentos'!$D$5:$D$330,'[1]Retorno lançamentos'!$R$5:$R$330)</f>
        <v>Lançada</v>
      </c>
      <c r="M11103" s="6">
        <v>701203</v>
      </c>
      <c r="N11103" s="6" t="s">
        <v>1125</v>
      </c>
      <c r="O11103" t="str">
        <f t="shared" si="21"/>
        <v>FLAC</v>
      </c>
      <c r="Q11103" s="2" t="s">
        <v>1344</v>
      </c>
    </row>
    <row r="11104" spans="1:17" ht="16.8" x14ac:dyDescent="0.3">
      <c r="A11104" t="str">
        <f t="shared" si="19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 t="shared" si="20"/>
        <v>7204 - CD São Paulo</v>
      </c>
      <c r="K11104" t="str">
        <f t="shared" si="20"/>
        <v>43.340.312/0010-48</v>
      </c>
      <c r="L11104" t="str">
        <f>_xlfn.XLOOKUP(B11104,'[1]Retorno lançamentos'!$D$5:$D$330,'[1]Retorno lançamentos'!$R$5:$R$330)</f>
        <v>Lançada</v>
      </c>
      <c r="M11104" s="6">
        <v>701203</v>
      </c>
      <c r="N11104" s="6" t="s">
        <v>1125</v>
      </c>
      <c r="O11104" t="str">
        <f t="shared" si="21"/>
        <v>FLAC</v>
      </c>
      <c r="Q11104" s="2" t="s">
        <v>1344</v>
      </c>
    </row>
    <row r="11105" spans="1:17" ht="16.8" x14ac:dyDescent="0.3">
      <c r="A11105" t="str">
        <f t="shared" si="19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 t="shared" si="20"/>
        <v>7204 - CD São Paulo</v>
      </c>
      <c r="K11105" t="str">
        <f t="shared" si="20"/>
        <v>43.340.312/0010-48</v>
      </c>
      <c r="L11105" t="str">
        <f>_xlfn.XLOOKUP(B11105,'[1]Retorno lançamentos'!$D$5:$D$330,'[1]Retorno lançamentos'!$R$5:$R$330)</f>
        <v>Lançada</v>
      </c>
      <c r="M11105" s="6">
        <v>701122</v>
      </c>
      <c r="N11105" s="6" t="s">
        <v>1120</v>
      </c>
      <c r="O11105" t="str">
        <f t="shared" si="21"/>
        <v>Nutri</v>
      </c>
      <c r="Q11105" s="2" t="s">
        <v>1344</v>
      </c>
    </row>
    <row r="11106" spans="1:17" ht="16.8" x14ac:dyDescent="0.3">
      <c r="A11106" t="str">
        <f t="shared" si="19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1345</v>
      </c>
      <c r="G11106" s="11">
        <v>8170</v>
      </c>
      <c r="H11106" s="12">
        <v>245.1</v>
      </c>
      <c r="I11106" s="6">
        <v>7204</v>
      </c>
      <c r="J11106" t="str">
        <f t="shared" si="20"/>
        <v>7204 - CD São Paulo</v>
      </c>
      <c r="K11106" t="str">
        <f t="shared" si="20"/>
        <v>43.340.312/0010-48</v>
      </c>
      <c r="L11106" t="str">
        <f>_xlfn.XLOOKUP(B11106,'[1]Retorno lançamentos'!$D$5:$D$330,'[1]Retorno lançamentos'!$R$5:$R$330)</f>
        <v>Lançada</v>
      </c>
      <c r="M11106" s="6">
        <v>701203</v>
      </c>
      <c r="N11106" s="6" t="s">
        <v>1125</v>
      </c>
      <c r="O11106" t="str">
        <f t="shared" si="21"/>
        <v>FLAC</v>
      </c>
      <c r="Q11106" s="2" t="s">
        <v>1344</v>
      </c>
    </row>
    <row r="11107" spans="1:17" ht="16.8" x14ac:dyDescent="0.3">
      <c r="A11107" t="str">
        <f t="shared" si="19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1345</v>
      </c>
      <c r="G11107" s="12">
        <v>612.75</v>
      </c>
      <c r="H11107" s="12">
        <v>18.38</v>
      </c>
      <c r="I11107" s="6">
        <v>7204</v>
      </c>
      <c r="J11107" t="str">
        <f t="shared" si="20"/>
        <v>7204 - CD São Paulo</v>
      </c>
      <c r="K11107" t="str">
        <f t="shared" si="20"/>
        <v>43.340.312/0010-48</v>
      </c>
      <c r="L11107" t="str">
        <f>_xlfn.XLOOKUP(B11107,'[1]Retorno lançamentos'!$D$5:$D$330,'[1]Retorno lançamentos'!$R$5:$R$330)</f>
        <v>Lançada</v>
      </c>
      <c r="M11107" s="6">
        <v>701203</v>
      </c>
      <c r="N11107" s="6" t="s">
        <v>1125</v>
      </c>
      <c r="O11107" t="str">
        <f t="shared" si="21"/>
        <v>FLAC</v>
      </c>
      <c r="Q11107" s="2" t="s">
        <v>1344</v>
      </c>
    </row>
    <row r="11108" spans="1:17" ht="16.8" x14ac:dyDescent="0.3">
      <c r="A11108" t="str">
        <f t="shared" si="19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 t="shared" si="20"/>
        <v>7204 - CD São Paulo</v>
      </c>
      <c r="K11108" t="str">
        <f t="shared" si="20"/>
        <v>43.340.312/0010-48</v>
      </c>
      <c r="L11108" t="str">
        <f>_xlfn.XLOOKUP(B11108,'[1]Retorno lançamentos'!$D$5:$D$330,'[1]Retorno lançamentos'!$R$5:$R$330)</f>
        <v>Lançada</v>
      </c>
      <c r="M11108" s="6">
        <v>701203</v>
      </c>
      <c r="N11108" s="6" t="s">
        <v>1125</v>
      </c>
      <c r="O11108" t="str">
        <f t="shared" si="21"/>
        <v>FLAC</v>
      </c>
      <c r="Q11108" s="2" t="s">
        <v>1344</v>
      </c>
    </row>
    <row r="11109" spans="1:17" ht="16.8" x14ac:dyDescent="0.3">
      <c r="A11109" t="str">
        <f t="shared" si="19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 t="shared" si="20"/>
        <v>7204 - CD São Paulo</v>
      </c>
      <c r="K11109" t="str">
        <f t="shared" si="20"/>
        <v>43.340.312/0010-48</v>
      </c>
      <c r="L11109" t="str">
        <f>_xlfn.XLOOKUP(B11109,'[1]Retorno lançamentos'!$D$5:$D$330,'[1]Retorno lançamentos'!$R$5:$R$330)</f>
        <v>Lançada</v>
      </c>
      <c r="M11109" s="6">
        <v>701203</v>
      </c>
      <c r="N11109" s="6" t="s">
        <v>1125</v>
      </c>
      <c r="O11109" t="str">
        <f t="shared" si="21"/>
        <v>FLAC</v>
      </c>
      <c r="Q11109" s="2" t="s">
        <v>1344</v>
      </c>
    </row>
    <row r="11110" spans="1:17" ht="16.8" x14ac:dyDescent="0.3">
      <c r="A11110" t="str">
        <f t="shared" si="19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 t="shared" si="20"/>
        <v>7204 - CD São Paulo</v>
      </c>
      <c r="K11110" t="str">
        <f t="shared" si="20"/>
        <v>43.340.312/0010-48</v>
      </c>
      <c r="L11110" t="str">
        <f>_xlfn.XLOOKUP(B11110,'[1]Retorno lançamentos'!$D$5:$D$330,'[1]Retorno lançamentos'!$R$5:$R$330)</f>
        <v>Lançada</v>
      </c>
      <c r="M11110" s="6">
        <v>701203</v>
      </c>
      <c r="N11110" s="6" t="s">
        <v>1125</v>
      </c>
      <c r="O11110" t="str">
        <f t="shared" si="21"/>
        <v>FLAC</v>
      </c>
      <c r="Q11110" s="2" t="s">
        <v>1344</v>
      </c>
    </row>
    <row r="11111" spans="1:17" ht="16.8" x14ac:dyDescent="0.3">
      <c r="A11111" t="str">
        <f t="shared" si="19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 t="shared" si="20"/>
        <v>7204 - CD São Paulo</v>
      </c>
      <c r="K11111" t="str">
        <f t="shared" si="20"/>
        <v>43.340.312/0010-48</v>
      </c>
      <c r="L11111" t="str">
        <f>_xlfn.XLOOKUP(B11111,'[1]Retorno lançamentos'!$D$5:$D$330,'[1]Retorno lançamentos'!$R$5:$R$330)</f>
        <v>Lançada</v>
      </c>
      <c r="M11111" s="6">
        <v>701203</v>
      </c>
      <c r="N11111" s="6" t="s">
        <v>1125</v>
      </c>
      <c r="O11111" t="str">
        <f t="shared" si="21"/>
        <v>FLAC</v>
      </c>
      <c r="Q11111" s="2" t="s">
        <v>1344</v>
      </c>
    </row>
    <row r="11112" spans="1:17" ht="16.8" x14ac:dyDescent="0.3">
      <c r="A11112" t="str">
        <f t="shared" si="19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 t="shared" si="20"/>
        <v>7204 - CD São Paulo</v>
      </c>
      <c r="K11112" t="str">
        <f t="shared" si="20"/>
        <v>43.340.312/0010-48</v>
      </c>
      <c r="L11112" t="str">
        <f>_xlfn.XLOOKUP(B11112,'[1]Retorno lançamentos'!$D$5:$D$330,'[1]Retorno lançamentos'!$R$5:$R$330)</f>
        <v>Lançada</v>
      </c>
      <c r="M11112" s="6">
        <v>701203</v>
      </c>
      <c r="N11112" s="6" t="s">
        <v>1125</v>
      </c>
      <c r="O11112" t="str">
        <f t="shared" si="21"/>
        <v>FLAC</v>
      </c>
      <c r="Q11112" s="2" t="s">
        <v>1344</v>
      </c>
    </row>
    <row r="11113" spans="1:17" ht="16.8" x14ac:dyDescent="0.3">
      <c r="A11113" t="str">
        <f t="shared" si="19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1345</v>
      </c>
      <c r="G11113" s="12">
        <v>612.75</v>
      </c>
      <c r="H11113" s="12">
        <v>18.38</v>
      </c>
      <c r="I11113" s="6">
        <v>7204</v>
      </c>
      <c r="J11113" t="str">
        <f t="shared" si="20"/>
        <v>7204 - CD São Paulo</v>
      </c>
      <c r="K11113" t="str">
        <f t="shared" si="20"/>
        <v>43.340.312/0010-48</v>
      </c>
      <c r="L11113" t="str">
        <f>_xlfn.XLOOKUP(B11113,'[1]Retorno lançamentos'!$D$5:$D$330,'[1]Retorno lançamentos'!$R$5:$R$330)</f>
        <v>Lançada</v>
      </c>
      <c r="M11113" s="6">
        <v>701203</v>
      </c>
      <c r="N11113" s="6" t="s">
        <v>1125</v>
      </c>
      <c r="O11113" t="str">
        <f t="shared" si="21"/>
        <v>FLAC</v>
      </c>
      <c r="Q11113" s="2" t="s">
        <v>1344</v>
      </c>
    </row>
    <row r="11114" spans="1:17" ht="16.8" x14ac:dyDescent="0.3">
      <c r="A11114" t="str">
        <f t="shared" si="19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 t="shared" si="20"/>
        <v>7204 - CD São Paulo</v>
      </c>
      <c r="K11114" t="str">
        <f t="shared" si="20"/>
        <v>43.340.312/0010-48</v>
      </c>
      <c r="L11114" t="str">
        <f>_xlfn.XLOOKUP(B11114,'[1]Retorno lançamentos'!$D$5:$D$330,'[1]Retorno lançamentos'!$R$5:$R$330)</f>
        <v>Lançada</v>
      </c>
      <c r="M11114" s="6">
        <v>701203</v>
      </c>
      <c r="N11114" s="6" t="s">
        <v>1125</v>
      </c>
      <c r="O11114" t="str">
        <f t="shared" si="21"/>
        <v>FLAC</v>
      </c>
      <c r="Q11114" s="2" t="s">
        <v>1344</v>
      </c>
    </row>
    <row r="11115" spans="1:17" ht="16.8" x14ac:dyDescent="0.3">
      <c r="A11115" t="str">
        <f t="shared" si="19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 t="shared" si="20"/>
        <v>7204 - CD São Paulo</v>
      </c>
      <c r="K11115" t="str">
        <f t="shared" si="20"/>
        <v>43.340.312/0010-48</v>
      </c>
      <c r="L11115" t="str">
        <f>_xlfn.XLOOKUP(B11115,'[1]Retorno lançamentos'!$D$5:$D$330,'[1]Retorno lançamentos'!$R$5:$R$330)</f>
        <v>Lançada</v>
      </c>
      <c r="M11115" s="6">
        <v>701203</v>
      </c>
      <c r="N11115" s="6" t="s">
        <v>1125</v>
      </c>
      <c r="O11115" t="str">
        <f t="shared" si="21"/>
        <v>FLAC</v>
      </c>
      <c r="Q11115" s="2" t="s">
        <v>1344</v>
      </c>
    </row>
    <row r="11116" spans="1:17" ht="16.8" x14ac:dyDescent="0.3">
      <c r="A11116" t="str">
        <f t="shared" si="19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 t="shared" si="20"/>
        <v>7204 - CD São Paulo</v>
      </c>
      <c r="K11116" t="str">
        <f t="shared" si="20"/>
        <v>43.340.312/0010-48</v>
      </c>
      <c r="L11116" t="str">
        <f>_xlfn.XLOOKUP(B11116,'[1]Retorno lançamentos'!$D$5:$D$330,'[1]Retorno lançamentos'!$R$5:$R$330)</f>
        <v>Lançada</v>
      </c>
      <c r="M11116" s="6">
        <v>701203</v>
      </c>
      <c r="N11116" s="6" t="s">
        <v>1125</v>
      </c>
      <c r="O11116" t="str">
        <f t="shared" si="21"/>
        <v>FLAC</v>
      </c>
      <c r="Q11116" s="2" t="s">
        <v>1344</v>
      </c>
    </row>
    <row r="11117" spans="1:17" ht="16.8" x14ac:dyDescent="0.3">
      <c r="A11117" t="str">
        <f t="shared" si="19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 t="shared" si="20"/>
        <v>7204 - CD São Paulo</v>
      </c>
      <c r="K11117" t="str">
        <f t="shared" si="20"/>
        <v>43.340.312/0010-48</v>
      </c>
      <c r="L11117" t="str">
        <f>_xlfn.XLOOKUP(B11117,'[1]Retorno lançamentos'!$D$5:$D$330,'[1]Retorno lançamentos'!$R$5:$R$330)</f>
        <v>Lançada</v>
      </c>
      <c r="M11117" s="6">
        <v>701203</v>
      </c>
      <c r="N11117" s="6" t="s">
        <v>1125</v>
      </c>
      <c r="O11117" t="str">
        <f t="shared" si="21"/>
        <v>FLAC</v>
      </c>
      <c r="Q11117" s="2" t="s">
        <v>1344</v>
      </c>
    </row>
    <row r="11118" spans="1:17" ht="16.8" x14ac:dyDescent="0.3">
      <c r="A11118" t="str">
        <f t="shared" si="19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1345</v>
      </c>
      <c r="G11118" s="11">
        <v>1021.25</v>
      </c>
      <c r="H11118" s="12">
        <v>30.64</v>
      </c>
      <c r="I11118" s="6">
        <v>7204</v>
      </c>
      <c r="J11118" t="str">
        <f t="shared" si="20"/>
        <v>7204 - CD São Paulo</v>
      </c>
      <c r="K11118" t="str">
        <f t="shared" si="20"/>
        <v>43.340.312/0010-48</v>
      </c>
      <c r="L11118" t="str">
        <f>_xlfn.XLOOKUP(B11118,'[1]Retorno lançamentos'!$D$5:$D$330,'[1]Retorno lançamentos'!$R$5:$R$330)</f>
        <v>Lançada</v>
      </c>
      <c r="M11118" s="6">
        <v>701203</v>
      </c>
      <c r="N11118" s="6" t="s">
        <v>1125</v>
      </c>
      <c r="O11118" t="str">
        <f t="shared" si="21"/>
        <v>FLAC</v>
      </c>
      <c r="Q11118" s="2" t="s">
        <v>1344</v>
      </c>
    </row>
    <row r="11119" spans="1:17" ht="16.8" x14ac:dyDescent="0.3">
      <c r="A11119" t="str">
        <f t="shared" si="19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 t="shared" si="20"/>
        <v>7204 - CD São Paulo</v>
      </c>
      <c r="K11119" t="str">
        <f t="shared" si="20"/>
        <v>43.340.312/0010-48</v>
      </c>
      <c r="L11119" t="str">
        <f>_xlfn.XLOOKUP(B11119,'[1]Retorno lançamentos'!$D$5:$D$330,'[1]Retorno lançamentos'!$R$5:$R$330)</f>
        <v>Lançada</v>
      </c>
      <c r="M11119" s="6">
        <v>701203</v>
      </c>
      <c r="N11119" s="6" t="s">
        <v>1125</v>
      </c>
      <c r="O11119" t="str">
        <f t="shared" si="21"/>
        <v>FLAC</v>
      </c>
      <c r="Q11119" s="2" t="s">
        <v>1344</v>
      </c>
    </row>
    <row r="11120" spans="1:17" ht="16.8" x14ac:dyDescent="0.3">
      <c r="A11120" t="str">
        <f t="shared" si="19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1345</v>
      </c>
      <c r="G11120" s="11">
        <v>5844.15</v>
      </c>
      <c r="H11120" s="12">
        <v>175.32</v>
      </c>
      <c r="I11120" s="6">
        <v>7204</v>
      </c>
      <c r="J11120" t="str">
        <f t="shared" si="20"/>
        <v>7204 - CD São Paulo</v>
      </c>
      <c r="K11120" t="str">
        <f t="shared" si="20"/>
        <v>43.340.312/0010-48</v>
      </c>
      <c r="L11120" t="str">
        <f>_xlfn.XLOOKUP(B11120,'[1]Retorno lançamentos'!$D$5:$D$330,'[1]Retorno lançamentos'!$R$5:$R$330)</f>
        <v>Lançada</v>
      </c>
      <c r="M11120" s="6">
        <v>701203</v>
      </c>
      <c r="N11120" s="6" t="s">
        <v>1125</v>
      </c>
      <c r="O11120" t="str">
        <f t="shared" si="21"/>
        <v>FLAC</v>
      </c>
      <c r="Q11120" s="2" t="s">
        <v>1344</v>
      </c>
    </row>
    <row r="11121" spans="1:17" ht="16.8" x14ac:dyDescent="0.3">
      <c r="A11121" t="str">
        <f t="shared" si="19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 t="shared" si="20"/>
        <v>7204 - CD São Paulo</v>
      </c>
      <c r="K11121" t="str">
        <f t="shared" si="20"/>
        <v>43.340.312/0010-48</v>
      </c>
      <c r="L11121" t="str">
        <f>_xlfn.XLOOKUP(B11121,'[1]Retorno lançamentos'!$D$5:$D$330,'[1]Retorno lançamentos'!$R$5:$R$330)</f>
        <v>Lançada</v>
      </c>
      <c r="M11121" s="6">
        <v>701203</v>
      </c>
      <c r="N11121" s="6" t="s">
        <v>1125</v>
      </c>
      <c r="O11121" t="str">
        <f t="shared" si="21"/>
        <v>FLAC</v>
      </c>
      <c r="Q11121" s="2" t="s">
        <v>1344</v>
      </c>
    </row>
    <row r="11122" spans="1:17" ht="16.8" x14ac:dyDescent="0.3">
      <c r="A11122" t="str">
        <f t="shared" si="19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 t="shared" si="20"/>
        <v>7204 - CD São Paulo</v>
      </c>
      <c r="K11122" t="str">
        <f t="shared" si="20"/>
        <v>43.340.312/0010-48</v>
      </c>
      <c r="L11122" t="str">
        <f>_xlfn.XLOOKUP(B11122,'[1]Retorno lançamentos'!$D$5:$D$330,'[1]Retorno lançamentos'!$R$5:$R$330)</f>
        <v>Lançada</v>
      </c>
      <c r="M11122" s="6">
        <v>701203</v>
      </c>
      <c r="N11122" s="6" t="s">
        <v>1125</v>
      </c>
      <c r="O11122" t="str">
        <f t="shared" si="21"/>
        <v>FLAC</v>
      </c>
      <c r="Q11122" s="2" t="s">
        <v>1344</v>
      </c>
    </row>
    <row r="11123" spans="1:17" ht="16.8" x14ac:dyDescent="0.3">
      <c r="A11123" t="str">
        <f t="shared" si="19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 t="shared" si="20"/>
        <v>7204 - CD São Paulo</v>
      </c>
      <c r="K11123" t="str">
        <f t="shared" si="20"/>
        <v>43.340.312/0010-48</v>
      </c>
      <c r="L11123" t="str">
        <f>_xlfn.XLOOKUP(B11123,'[1]Retorno lançamentos'!$D$5:$D$330,'[1]Retorno lançamentos'!$R$5:$R$330)</f>
        <v>Lançada</v>
      </c>
      <c r="M11123" s="6">
        <v>701203</v>
      </c>
      <c r="N11123" s="6" t="s">
        <v>1125</v>
      </c>
      <c r="O11123" t="str">
        <f t="shared" si="21"/>
        <v>FLAC</v>
      </c>
      <c r="Q11123" s="2" t="s">
        <v>1344</v>
      </c>
    </row>
    <row r="11124" spans="1:17" ht="16.8" x14ac:dyDescent="0.3">
      <c r="A11124" t="str">
        <f t="shared" si="19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 t="shared" si="20"/>
        <v>7204 - CD São Paulo</v>
      </c>
      <c r="K11124" t="str">
        <f t="shared" si="20"/>
        <v>43.340.312/0010-48</v>
      </c>
      <c r="L11124" t="str">
        <f>_xlfn.XLOOKUP(B11124,'[1]Retorno lançamentos'!$D$5:$D$330,'[1]Retorno lançamentos'!$R$5:$R$330)</f>
        <v>Lançada</v>
      </c>
      <c r="M11124" s="6">
        <v>701203</v>
      </c>
      <c r="N11124" s="6" t="s">
        <v>1125</v>
      </c>
      <c r="O11124" t="str">
        <f t="shared" si="21"/>
        <v>FLAC</v>
      </c>
      <c r="Q11124" s="2" t="s">
        <v>1344</v>
      </c>
    </row>
    <row r="11125" spans="1:17" ht="16.8" x14ac:dyDescent="0.3">
      <c r="A11125" t="str">
        <f t="shared" si="19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 t="shared" si="20"/>
        <v>7204 - CD São Paulo</v>
      </c>
      <c r="K11125" t="str">
        <f t="shared" si="20"/>
        <v>43.340.312/0010-48</v>
      </c>
      <c r="L11125" t="str">
        <f>_xlfn.XLOOKUP(B11125,'[1]Retorno lançamentos'!$D$5:$D$330,'[1]Retorno lançamentos'!$R$5:$R$330)</f>
        <v>Lançada</v>
      </c>
      <c r="M11125" s="6">
        <v>701203</v>
      </c>
      <c r="N11125" s="6" t="s">
        <v>1125</v>
      </c>
      <c r="O11125" t="str">
        <f t="shared" si="21"/>
        <v>FLAC</v>
      </c>
      <c r="Q11125" s="2" t="s">
        <v>1344</v>
      </c>
    </row>
    <row r="11126" spans="1:17" ht="16.8" x14ac:dyDescent="0.3">
      <c r="A11126" t="str">
        <f t="shared" si="19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 t="shared" si="20"/>
        <v>7204 - CD São Paulo</v>
      </c>
      <c r="K11126" t="str">
        <f t="shared" si="20"/>
        <v>43.340.312/0010-48</v>
      </c>
      <c r="L11126" t="str">
        <f>_xlfn.XLOOKUP(B11126,'[1]Retorno lançamentos'!$D$5:$D$330,'[1]Retorno lançamentos'!$R$5:$R$330)</f>
        <v>Lançada</v>
      </c>
      <c r="M11126" s="6">
        <v>701203</v>
      </c>
      <c r="N11126" s="6" t="s">
        <v>1125</v>
      </c>
      <c r="O11126" t="str">
        <f t="shared" si="21"/>
        <v>FLAC</v>
      </c>
      <c r="Q11126" s="2" t="s">
        <v>1344</v>
      </c>
    </row>
    <row r="11127" spans="1:17" ht="16.8" x14ac:dyDescent="0.3">
      <c r="A11127" t="str">
        <f t="shared" si="19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 t="shared" si="20"/>
        <v>7204 - CD São Paulo</v>
      </c>
      <c r="K11127" t="str">
        <f t="shared" si="20"/>
        <v>43.340.312/0010-48</v>
      </c>
      <c r="L11127" t="str">
        <f>_xlfn.XLOOKUP(B11127,'[1]Retorno lançamentos'!$D$5:$D$330,'[1]Retorno lançamentos'!$R$5:$R$330)</f>
        <v>Lançada</v>
      </c>
      <c r="M11127" s="6">
        <v>701203</v>
      </c>
      <c r="N11127" s="6" t="s">
        <v>1125</v>
      </c>
      <c r="O11127" t="str">
        <f t="shared" si="21"/>
        <v>FLAC</v>
      </c>
      <c r="Q11127" s="2" t="s">
        <v>1344</v>
      </c>
    </row>
    <row r="11128" spans="1:17" ht="16.8" x14ac:dyDescent="0.3">
      <c r="A11128" t="str">
        <f t="shared" si="19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 t="shared" si="20"/>
        <v>7204 - CD São Paulo</v>
      </c>
      <c r="K11128" t="str">
        <f t="shared" si="20"/>
        <v>43.340.312/0010-48</v>
      </c>
      <c r="L11128" t="str">
        <f>_xlfn.XLOOKUP(B11128,'[1]Retorno lançamentos'!$D$5:$D$330,'[1]Retorno lançamentos'!$R$5:$R$330)</f>
        <v>Lançada</v>
      </c>
      <c r="M11128" s="6">
        <v>701203</v>
      </c>
      <c r="N11128" s="6" t="s">
        <v>1125</v>
      </c>
      <c r="O11128" t="str">
        <f t="shared" si="21"/>
        <v>FLAC</v>
      </c>
      <c r="Q11128" s="2" t="s">
        <v>1344</v>
      </c>
    </row>
    <row r="11129" spans="1:17" ht="16.8" x14ac:dyDescent="0.3">
      <c r="A11129" t="str">
        <f t="shared" si="19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 t="shared" si="20"/>
        <v>7204 - CD São Paulo</v>
      </c>
      <c r="K11129" t="str">
        <f t="shared" si="20"/>
        <v>43.340.312/0010-48</v>
      </c>
      <c r="L11129" t="str">
        <f>_xlfn.XLOOKUP(B11129,'[1]Retorno lançamentos'!$D$5:$D$330,'[1]Retorno lançamentos'!$R$5:$R$330)</f>
        <v>Lançada</v>
      </c>
      <c r="M11129" s="6">
        <v>701203</v>
      </c>
      <c r="N11129" s="6" t="s">
        <v>1125</v>
      </c>
      <c r="O11129" t="str">
        <f t="shared" si="21"/>
        <v>FLAC</v>
      </c>
      <c r="Q11129" s="2" t="s">
        <v>1344</v>
      </c>
    </row>
    <row r="11130" spans="1:17" ht="16.8" x14ac:dyDescent="0.3">
      <c r="A11130" t="str">
        <f t="shared" si="19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 t="shared" si="20"/>
        <v>7204 - CD São Paulo</v>
      </c>
      <c r="K11130" t="str">
        <f t="shared" si="20"/>
        <v>43.340.312/0010-48</v>
      </c>
      <c r="L11130" t="str">
        <f>_xlfn.XLOOKUP(B11130,'[1]Retorno lançamentos'!$D$5:$D$330,'[1]Retorno lançamentos'!$R$5:$R$330)</f>
        <v>Lançada</v>
      </c>
      <c r="M11130" s="6">
        <v>701203</v>
      </c>
      <c r="N11130" s="6" t="s">
        <v>1125</v>
      </c>
      <c r="O11130" t="str">
        <f t="shared" si="21"/>
        <v>FLAC</v>
      </c>
      <c r="Q11130" s="2" t="s">
        <v>1344</v>
      </c>
    </row>
    <row r="11131" spans="1:17" ht="16.8" x14ac:dyDescent="0.3">
      <c r="A11131" t="str">
        <f t="shared" si="19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 t="shared" si="20"/>
        <v>7204 - CD São Paulo</v>
      </c>
      <c r="K11131" t="str">
        <f t="shared" si="20"/>
        <v>43.340.312/0010-48</v>
      </c>
      <c r="L11131" t="str">
        <f>_xlfn.XLOOKUP(B11131,'[1]Retorno lançamentos'!$D$5:$D$330,'[1]Retorno lançamentos'!$R$5:$R$330)</f>
        <v>Lançada</v>
      </c>
      <c r="M11131" s="6">
        <v>701203</v>
      </c>
      <c r="N11131" s="6" t="s">
        <v>1125</v>
      </c>
      <c r="O11131" t="str">
        <f t="shared" si="21"/>
        <v>FLAC</v>
      </c>
      <c r="Q11131" s="2" t="s">
        <v>1344</v>
      </c>
    </row>
    <row r="11132" spans="1:17" ht="16.8" x14ac:dyDescent="0.3">
      <c r="A11132" t="str">
        <f t="shared" si="19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 t="shared" si="20"/>
        <v>7204 - CD São Paulo</v>
      </c>
      <c r="K11132" t="str">
        <f t="shared" si="20"/>
        <v>43.340.312/0010-48</v>
      </c>
      <c r="L11132" t="str">
        <f>_xlfn.XLOOKUP(B11132,'[1]Retorno lançamentos'!$D$5:$D$330,'[1]Retorno lançamentos'!$R$5:$R$330)</f>
        <v>Lançada</v>
      </c>
      <c r="M11132" s="6">
        <v>701203</v>
      </c>
      <c r="N11132" s="6" t="s">
        <v>1125</v>
      </c>
      <c r="O11132" t="str">
        <f t="shared" si="21"/>
        <v>FLAC</v>
      </c>
      <c r="Q11132" s="2" t="s">
        <v>1344</v>
      </c>
    </row>
    <row r="11133" spans="1:17" ht="16.8" x14ac:dyDescent="0.3">
      <c r="A11133" t="str">
        <f t="shared" si="19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 t="shared" si="20"/>
        <v>7204 - CD São Paulo</v>
      </c>
      <c r="K11133" t="str">
        <f t="shared" si="20"/>
        <v>43.340.312/0010-48</v>
      </c>
      <c r="L11133" t="str">
        <f>_xlfn.XLOOKUP(B11133,'[1]Retorno lançamentos'!$D$5:$D$330,'[1]Retorno lançamentos'!$R$5:$R$330)</f>
        <v>Lançada</v>
      </c>
      <c r="M11133" s="6">
        <v>701203</v>
      </c>
      <c r="N11133" s="6" t="s">
        <v>1125</v>
      </c>
      <c r="O11133" t="str">
        <f t="shared" si="21"/>
        <v>FLAC</v>
      </c>
      <c r="Q11133" s="2" t="s">
        <v>1344</v>
      </c>
    </row>
    <row r="11134" spans="1:17" ht="16.8" x14ac:dyDescent="0.3">
      <c r="A11134" t="str">
        <f t="shared" si="19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 t="shared" si="20"/>
        <v>7204 - CD São Paulo</v>
      </c>
      <c r="K11134" t="str">
        <f t="shared" si="20"/>
        <v>43.340.312/0010-48</v>
      </c>
      <c r="L11134" t="str">
        <f>_xlfn.XLOOKUP(B11134,'[1]Retorno lançamentos'!$D$5:$D$330,'[1]Retorno lançamentos'!$R$5:$R$330)</f>
        <v>Lançada</v>
      </c>
      <c r="M11134" s="6">
        <v>701203</v>
      </c>
      <c r="N11134" s="6" t="s">
        <v>1125</v>
      </c>
      <c r="O11134" t="str">
        <f t="shared" si="21"/>
        <v>FLAC</v>
      </c>
      <c r="Q11134" s="2" t="s">
        <v>1344</v>
      </c>
    </row>
    <row r="11135" spans="1:17" ht="16.8" x14ac:dyDescent="0.3">
      <c r="A11135" t="str">
        <f t="shared" si="19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1345</v>
      </c>
      <c r="G11135" s="12">
        <v>408.5</v>
      </c>
      <c r="H11135" s="12">
        <v>12.26</v>
      </c>
      <c r="I11135" s="6">
        <v>7204</v>
      </c>
      <c r="J11135" t="str">
        <f t="shared" si="20"/>
        <v>7204 - CD São Paulo</v>
      </c>
      <c r="K11135" t="str">
        <f t="shared" si="20"/>
        <v>43.340.312/0010-48</v>
      </c>
      <c r="L11135" t="str">
        <f>_xlfn.XLOOKUP(B11135,'[1]Retorno lançamentos'!$D$5:$D$330,'[1]Retorno lançamentos'!$R$5:$R$330)</f>
        <v>Lançada</v>
      </c>
      <c r="M11135" s="6">
        <v>701203</v>
      </c>
      <c r="N11135" s="6" t="s">
        <v>1125</v>
      </c>
      <c r="O11135" t="str">
        <f t="shared" si="21"/>
        <v>FLAC</v>
      </c>
      <c r="Q11135" s="2" t="s">
        <v>1344</v>
      </c>
    </row>
    <row r="11136" spans="1:17" ht="16.8" x14ac:dyDescent="0.3">
      <c r="A11136" t="str">
        <f t="shared" si="19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 t="shared" si="20"/>
        <v>7204 - CD São Paulo</v>
      </c>
      <c r="K11136" t="str">
        <f t="shared" si="20"/>
        <v>43.340.312/0010-48</v>
      </c>
      <c r="L11136" t="str">
        <f>_xlfn.XLOOKUP(B11136,'[1]Retorno lançamentos'!$D$5:$D$330,'[1]Retorno lançamentos'!$R$5:$R$330)</f>
        <v>Lançada</v>
      </c>
      <c r="M11136" s="6">
        <v>701203</v>
      </c>
      <c r="N11136" s="6" t="s">
        <v>1125</v>
      </c>
      <c r="O11136" t="str">
        <f t="shared" si="21"/>
        <v>FLAC</v>
      </c>
      <c r="Q11136" s="2" t="s">
        <v>1344</v>
      </c>
    </row>
    <row r="11137" spans="1:17" ht="16.8" x14ac:dyDescent="0.3">
      <c r="A11137" t="str">
        <f t="shared" si="19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 t="shared" si="20"/>
        <v>7204 - CD São Paulo</v>
      </c>
      <c r="K11137" t="str">
        <f t="shared" si="20"/>
        <v>43.340.312/0010-48</v>
      </c>
      <c r="L11137" t="str">
        <f>_xlfn.XLOOKUP(B11137,'[1]Retorno lançamentos'!$D$5:$D$330,'[1]Retorno lançamentos'!$R$5:$R$330)</f>
        <v>Lançada</v>
      </c>
      <c r="M11137" s="6">
        <v>701203</v>
      </c>
      <c r="N11137" s="6" t="s">
        <v>1125</v>
      </c>
      <c r="O11137" t="str">
        <f t="shared" si="21"/>
        <v>FLAC</v>
      </c>
      <c r="Q11137" s="2" t="s">
        <v>1344</v>
      </c>
    </row>
    <row r="11138" spans="1:17" ht="16.8" x14ac:dyDescent="0.3">
      <c r="A11138" t="str">
        <f t="shared" si="19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 t="shared" si="20"/>
        <v>7204 - CD São Paulo</v>
      </c>
      <c r="K11138" t="str">
        <f t="shared" si="20"/>
        <v>43.340.312/0010-48</v>
      </c>
      <c r="L11138" t="str">
        <f>_xlfn.XLOOKUP(B11138,'[1]Retorno lançamentos'!$D$5:$D$330,'[1]Retorno lançamentos'!$R$5:$R$330)</f>
        <v>Lançada</v>
      </c>
      <c r="M11138" s="6">
        <v>701203</v>
      </c>
      <c r="N11138" s="6" t="s">
        <v>1125</v>
      </c>
      <c r="O11138" t="str">
        <f t="shared" si="21"/>
        <v>FLAC</v>
      </c>
      <c r="Q11138" s="2" t="s">
        <v>1344</v>
      </c>
    </row>
    <row r="11139" spans="1:17" ht="16.8" x14ac:dyDescent="0.3">
      <c r="A11139" t="str">
        <f t="shared" si="19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 t="shared" si="20"/>
        <v>7204 - CD São Paulo</v>
      </c>
      <c r="K11139" t="str">
        <f t="shared" si="20"/>
        <v>43.340.312/0010-48</v>
      </c>
      <c r="L11139" t="str">
        <f>_xlfn.XLOOKUP(B11139,'[1]Retorno lançamentos'!$D$5:$D$330,'[1]Retorno lançamentos'!$R$5:$R$330)</f>
        <v>Lançada</v>
      </c>
      <c r="M11139" s="6">
        <v>701203</v>
      </c>
      <c r="N11139" s="6" t="s">
        <v>1125</v>
      </c>
      <c r="O11139" t="str">
        <f t="shared" si="21"/>
        <v>FLAC</v>
      </c>
      <c r="Q11139" s="2" t="s">
        <v>1344</v>
      </c>
    </row>
    <row r="11140" spans="1:17" ht="16.8" x14ac:dyDescent="0.3">
      <c r="A11140" t="str">
        <f t="shared" si="19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 t="shared" si="20"/>
        <v>7204 - CD São Paulo</v>
      </c>
      <c r="K11140" t="str">
        <f t="shared" si="20"/>
        <v>43.340.312/0010-48</v>
      </c>
      <c r="L11140" t="str">
        <f>_xlfn.XLOOKUP(B11140,'[1]Retorno lançamentos'!$D$5:$D$330,'[1]Retorno lançamentos'!$R$5:$R$330)</f>
        <v>Lançada</v>
      </c>
      <c r="M11140" s="6">
        <v>701203</v>
      </c>
      <c r="N11140" s="6" t="s">
        <v>1125</v>
      </c>
      <c r="O11140" t="str">
        <f t="shared" si="21"/>
        <v>FLAC</v>
      </c>
      <c r="Q11140" s="2" t="s">
        <v>1344</v>
      </c>
    </row>
    <row r="11141" spans="1:17" ht="16.8" x14ac:dyDescent="0.3">
      <c r="A11141" t="str">
        <f t="shared" si="19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 t="shared" si="20"/>
        <v>7204 - CD São Paulo</v>
      </c>
      <c r="K11141" t="str">
        <f t="shared" si="20"/>
        <v>43.340.312/0010-48</v>
      </c>
      <c r="L11141" t="str">
        <f>_xlfn.XLOOKUP(B11141,'[1]Retorno lançamentos'!$D$5:$D$330,'[1]Retorno lançamentos'!$R$5:$R$330)</f>
        <v>Lançada</v>
      </c>
      <c r="M11141" s="6">
        <v>701203</v>
      </c>
      <c r="N11141" s="6" t="s">
        <v>1125</v>
      </c>
      <c r="O11141" t="str">
        <f t="shared" si="21"/>
        <v>FLAC</v>
      </c>
      <c r="Q11141" s="2" t="s">
        <v>1344</v>
      </c>
    </row>
    <row r="11142" spans="1:17" ht="16.8" x14ac:dyDescent="0.3">
      <c r="A11142" t="str">
        <f t="shared" si="19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 t="shared" si="20"/>
        <v>7204 - CD São Paulo</v>
      </c>
      <c r="K11142" t="str">
        <f t="shared" si="20"/>
        <v>43.340.312/0010-48</v>
      </c>
      <c r="L11142" t="str">
        <f>_xlfn.XLOOKUP(B11142,'[1]Retorno lançamentos'!$D$5:$D$330,'[1]Retorno lançamentos'!$R$5:$R$330)</f>
        <v>Lançada</v>
      </c>
      <c r="M11142" s="6">
        <v>701203</v>
      </c>
      <c r="N11142" s="6" t="s">
        <v>1125</v>
      </c>
      <c r="O11142" t="str">
        <f t="shared" si="21"/>
        <v>FLAC</v>
      </c>
      <c r="Q11142" s="2" t="s">
        <v>1344</v>
      </c>
    </row>
    <row r="11143" spans="1:17" ht="16.8" x14ac:dyDescent="0.3">
      <c r="A11143" t="str">
        <f t="shared" si="19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 t="shared" si="20"/>
        <v>7204 - CD São Paulo</v>
      </c>
      <c r="K11143" t="str">
        <f t="shared" si="20"/>
        <v>43.340.312/0010-48</v>
      </c>
      <c r="L11143" t="str">
        <f>_xlfn.XLOOKUP(B11143,'[1]Retorno lançamentos'!$D$5:$D$330,'[1]Retorno lançamentos'!$R$5:$R$330)</f>
        <v>Lançada</v>
      </c>
      <c r="M11143" s="6">
        <v>701203</v>
      </c>
      <c r="N11143" s="6" t="s">
        <v>1125</v>
      </c>
      <c r="O11143" t="str">
        <f t="shared" si="21"/>
        <v>FLAC</v>
      </c>
      <c r="Q11143" s="2" t="s">
        <v>1344</v>
      </c>
    </row>
    <row r="11144" spans="1:17" ht="16.8" x14ac:dyDescent="0.3">
      <c r="A11144" t="str">
        <f t="shared" si="19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1345</v>
      </c>
      <c r="G11144" s="11">
        <v>5106.25</v>
      </c>
      <c r="H11144" s="12">
        <v>153.19</v>
      </c>
      <c r="I11144" s="6">
        <v>7204</v>
      </c>
      <c r="J11144" t="str">
        <f t="shared" si="20"/>
        <v>7204 - CD São Paulo</v>
      </c>
      <c r="K11144" t="str">
        <f t="shared" si="20"/>
        <v>43.340.312/0010-48</v>
      </c>
      <c r="L11144" t="str">
        <f>_xlfn.XLOOKUP(B11144,'[1]Retorno lançamentos'!$D$5:$D$330,'[1]Retorno lançamentos'!$R$5:$R$330)</f>
        <v>Lançada</v>
      </c>
      <c r="M11144" s="6">
        <v>701203</v>
      </c>
      <c r="N11144" s="6" t="s">
        <v>1125</v>
      </c>
      <c r="O11144" t="str">
        <f t="shared" si="21"/>
        <v>FLAC</v>
      </c>
      <c r="Q11144" s="2" t="s">
        <v>1344</v>
      </c>
    </row>
    <row r="11145" spans="1:17" ht="16.8" x14ac:dyDescent="0.3">
      <c r="A11145" t="str">
        <f t="shared" si="19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 t="shared" si="20"/>
        <v>7204 - CD São Paulo</v>
      </c>
      <c r="K11145" t="str">
        <f t="shared" si="20"/>
        <v>43.340.312/0010-48</v>
      </c>
      <c r="L11145" t="str">
        <f>_xlfn.XLOOKUP(B11145,'[1]Retorno lançamentos'!$D$5:$D$330,'[1]Retorno lançamentos'!$R$5:$R$330)</f>
        <v>Lançada</v>
      </c>
      <c r="M11145" s="6">
        <v>701203</v>
      </c>
      <c r="N11145" s="6" t="s">
        <v>1125</v>
      </c>
      <c r="O11145" t="str">
        <f t="shared" si="21"/>
        <v>FLAC</v>
      </c>
      <c r="Q11145" s="2" t="s">
        <v>1344</v>
      </c>
    </row>
    <row r="11146" spans="1:17" ht="16.8" x14ac:dyDescent="0.3">
      <c r="A11146" t="str">
        <f t="shared" si="19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 t="shared" si="20"/>
        <v>7204 - CD São Paulo</v>
      </c>
      <c r="K11146" t="str">
        <f t="shared" si="20"/>
        <v>43.340.312/0010-48</v>
      </c>
      <c r="L11146" t="str">
        <f>_xlfn.XLOOKUP(B11146,'[1]Retorno lançamentos'!$D$5:$D$330,'[1]Retorno lançamentos'!$R$5:$R$330)</f>
        <v>Lançada</v>
      </c>
      <c r="M11146" s="6">
        <v>701203</v>
      </c>
      <c r="N11146" s="6" t="s">
        <v>1125</v>
      </c>
      <c r="O11146" t="str">
        <f t="shared" si="21"/>
        <v>FLAC</v>
      </c>
      <c r="Q11146" s="2" t="s">
        <v>1344</v>
      </c>
    </row>
    <row r="11147" spans="1:17" ht="16.8" x14ac:dyDescent="0.3">
      <c r="A11147" t="str">
        <f t="shared" si="19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 t="shared" si="20"/>
        <v>7204 - CD São Paulo</v>
      </c>
      <c r="K11147" t="str">
        <f t="shared" si="20"/>
        <v>43.340.312/0010-48</v>
      </c>
      <c r="L11147" t="str">
        <f>_xlfn.XLOOKUP(B11147,'[1]Retorno lançamentos'!$D$5:$D$330,'[1]Retorno lançamentos'!$R$5:$R$330)</f>
        <v>Lançada</v>
      </c>
      <c r="M11147" s="6">
        <v>701203</v>
      </c>
      <c r="N11147" s="6" t="s">
        <v>1125</v>
      </c>
      <c r="O11147" t="str">
        <f t="shared" si="21"/>
        <v>FLAC</v>
      </c>
      <c r="Q11147" s="2" t="s">
        <v>1344</v>
      </c>
    </row>
    <row r="11148" spans="1:17" ht="16.8" x14ac:dyDescent="0.3">
      <c r="A11148" t="str">
        <f t="shared" si="19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 t="shared" si="20"/>
        <v>7204 - CD São Paulo</v>
      </c>
      <c r="K11148" t="str">
        <f t="shared" si="20"/>
        <v>43.340.312/0010-48</v>
      </c>
      <c r="L11148" t="str">
        <f>_xlfn.XLOOKUP(B11148,'[1]Retorno lançamentos'!$D$5:$D$330,'[1]Retorno lançamentos'!$R$5:$R$330)</f>
        <v>Lançada</v>
      </c>
      <c r="M11148" s="6">
        <v>701203</v>
      </c>
      <c r="N11148" s="6" t="s">
        <v>1125</v>
      </c>
      <c r="O11148" t="str">
        <f t="shared" si="21"/>
        <v>FLAC</v>
      </c>
      <c r="Q11148" s="2" t="s">
        <v>1344</v>
      </c>
    </row>
    <row r="11149" spans="1:17" ht="16.8" x14ac:dyDescent="0.3">
      <c r="A11149" t="str">
        <f t="shared" si="19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 t="shared" si="20"/>
        <v>7204 - CD São Paulo</v>
      </c>
      <c r="K11149" t="str">
        <f t="shared" si="20"/>
        <v>43.340.312/0010-48</v>
      </c>
      <c r="L11149" t="str">
        <f>_xlfn.XLOOKUP(B11149,'[1]Retorno lançamentos'!$D$5:$D$330,'[1]Retorno lançamentos'!$R$5:$R$330)</f>
        <v>Lançada</v>
      </c>
      <c r="M11149" s="6">
        <v>701203</v>
      </c>
      <c r="N11149" s="6" t="s">
        <v>1125</v>
      </c>
      <c r="O11149" t="str">
        <f t="shared" si="21"/>
        <v>FLAC</v>
      </c>
      <c r="Q11149" s="2" t="s">
        <v>1344</v>
      </c>
    </row>
    <row r="11150" spans="1:17" ht="16.8" x14ac:dyDescent="0.3">
      <c r="A11150" t="str">
        <f t="shared" si="19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1345</v>
      </c>
      <c r="G11150" s="11">
        <v>1225.5</v>
      </c>
      <c r="H11150" s="12">
        <v>36.770000000000003</v>
      </c>
      <c r="I11150" s="6">
        <v>7204</v>
      </c>
      <c r="J11150" t="str">
        <f t="shared" si="20"/>
        <v>7204 - CD São Paulo</v>
      </c>
      <c r="K11150" t="str">
        <f t="shared" si="20"/>
        <v>43.340.312/0010-48</v>
      </c>
      <c r="L11150" t="str">
        <f>_xlfn.XLOOKUP(B11150,'[1]Retorno lançamentos'!$D$5:$D$330,'[1]Retorno lançamentos'!$R$5:$R$330)</f>
        <v>Lançada</v>
      </c>
      <c r="M11150" s="6">
        <v>701203</v>
      </c>
      <c r="N11150" s="6" t="s">
        <v>1125</v>
      </c>
      <c r="O11150" t="str">
        <f t="shared" si="21"/>
        <v>FLAC</v>
      </c>
      <c r="Q11150" s="2" t="s">
        <v>1344</v>
      </c>
    </row>
    <row r="11151" spans="1:17" ht="16.8" x14ac:dyDescent="0.3">
      <c r="A11151" t="str">
        <f t="shared" si="19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1345</v>
      </c>
      <c r="G11151" s="11">
        <v>1634</v>
      </c>
      <c r="H11151" s="12">
        <v>49.02</v>
      </c>
      <c r="I11151" s="6">
        <v>7204</v>
      </c>
      <c r="J11151" t="str">
        <f t="shared" si="20"/>
        <v>7204 - CD São Paulo</v>
      </c>
      <c r="K11151" t="str">
        <f t="shared" si="20"/>
        <v>43.340.312/0010-48</v>
      </c>
      <c r="L11151" t="str">
        <f>_xlfn.XLOOKUP(B11151,'[1]Retorno lançamentos'!$D$5:$D$330,'[1]Retorno lançamentos'!$R$5:$R$330)</f>
        <v>Lançada</v>
      </c>
      <c r="M11151" s="6">
        <v>701203</v>
      </c>
      <c r="N11151" s="6" t="s">
        <v>1125</v>
      </c>
      <c r="O11151" t="str">
        <f t="shared" si="21"/>
        <v>FLAC</v>
      </c>
      <c r="Q11151" s="2" t="s">
        <v>1344</v>
      </c>
    </row>
    <row r="11152" spans="1:17" ht="16.8" x14ac:dyDescent="0.3">
      <c r="A11152" t="str">
        <f t="shared" si="19"/>
        <v>Lactalis - 7000</v>
      </c>
      <c r="B11152" s="6">
        <v>4501169722</v>
      </c>
      <c r="C11152" s="6">
        <v>5224751</v>
      </c>
      <c r="D11152" s="6" t="s">
        <v>1352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 t="shared" si="20"/>
        <v>7204 - CD São Paulo</v>
      </c>
      <c r="K11152" t="str">
        <f t="shared" si="20"/>
        <v>43.340.312/0010-48</v>
      </c>
      <c r="L11152" t="str">
        <f>_xlfn.XLOOKUP(B11152,'[1]Retorno lançamentos'!$D$5:$D$330,'[1]Retorno lançamentos'!$R$5:$R$330)</f>
        <v>Lançada</v>
      </c>
      <c r="M11152" s="6">
        <v>701203</v>
      </c>
      <c r="N11152" s="6" t="s">
        <v>1125</v>
      </c>
      <c r="O11152" t="str">
        <f t="shared" si="21"/>
        <v>FLAC</v>
      </c>
      <c r="Q11152" s="2" t="s">
        <v>1344</v>
      </c>
    </row>
    <row r="11153" spans="1:17" ht="16.8" x14ac:dyDescent="0.3">
      <c r="A11153" t="str">
        <f t="shared" si="19"/>
        <v>Lactalis - 7000</v>
      </c>
      <c r="B11153" s="6">
        <v>4501169722</v>
      </c>
      <c r="C11153" s="6">
        <v>5224751</v>
      </c>
      <c r="D11153" s="6" t="s">
        <v>1352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 t="shared" si="20"/>
        <v>7204 - CD São Paulo</v>
      </c>
      <c r="K11153" t="str">
        <f t="shared" si="20"/>
        <v>43.340.312/0010-48</v>
      </c>
      <c r="L11153" t="str">
        <f>_xlfn.XLOOKUP(B11153,'[1]Retorno lançamentos'!$D$5:$D$330,'[1]Retorno lançamentos'!$R$5:$R$330)</f>
        <v>Lançada</v>
      </c>
      <c r="M11153" s="6">
        <v>701203</v>
      </c>
      <c r="N11153" s="6" t="s">
        <v>1125</v>
      </c>
      <c r="O11153" t="str">
        <f t="shared" si="21"/>
        <v>FLAC</v>
      </c>
      <c r="Q11153" s="2" t="s">
        <v>1344</v>
      </c>
    </row>
    <row r="11154" spans="1:17" ht="16.8" x14ac:dyDescent="0.3">
      <c r="A11154" t="str">
        <f t="shared" si="19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 t="shared" si="20"/>
        <v>7406 - TSPF - Louveira</v>
      </c>
      <c r="K11154" t="str">
        <f t="shared" si="20"/>
        <v>43.340.312/0023-62</v>
      </c>
      <c r="L11154" t="str">
        <f>_xlfn.XLOOKUP(B11154,'[1]Retorno lançamentos'!$D$5:$D$330,'[1]Retorno lançamentos'!$R$5:$R$330)</f>
        <v>Lançada</v>
      </c>
      <c r="M11154" s="6">
        <v>701122</v>
      </c>
      <c r="N11154" s="6" t="s">
        <v>1120</v>
      </c>
      <c r="O11154" t="str">
        <f t="shared" si="21"/>
        <v>Nutri</v>
      </c>
      <c r="Q11154" s="2" t="s">
        <v>1344</v>
      </c>
    </row>
    <row r="11155" spans="1:17" ht="16.8" x14ac:dyDescent="0.3">
      <c r="A11155" t="str">
        <f t="shared" si="19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 t="shared" si="20"/>
        <v>7204 - CD São Paulo</v>
      </c>
      <c r="K11155" t="str">
        <f t="shared" si="20"/>
        <v>43.340.312/0010-48</v>
      </c>
      <c r="L11155" t="str">
        <f>_xlfn.XLOOKUP(B11155,'[1]Retorno lançamentos'!$D$5:$D$330,'[1]Retorno lançamentos'!$R$5:$R$330)</f>
        <v>Lançada</v>
      </c>
      <c r="M11155" s="6">
        <v>701203</v>
      </c>
      <c r="N11155" s="6" t="s">
        <v>1125</v>
      </c>
      <c r="O11155" t="str">
        <f t="shared" si="21"/>
        <v>FLAC</v>
      </c>
      <c r="Q11155" s="2" t="s">
        <v>1344</v>
      </c>
    </row>
    <row r="11156" spans="1:17" ht="16.8" x14ac:dyDescent="0.3">
      <c r="A11156" t="str">
        <f t="shared" si="19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 t="shared" si="20"/>
        <v>7204 - CD São Paulo</v>
      </c>
      <c r="K11156" t="str">
        <f t="shared" si="20"/>
        <v>43.340.312/0010-48</v>
      </c>
      <c r="L11156" t="str">
        <f>_xlfn.XLOOKUP(B11156,'[1]Retorno lançamentos'!$D$5:$D$330,'[1]Retorno lançamentos'!$R$5:$R$330)</f>
        <v>Lançada</v>
      </c>
      <c r="M11156" s="6">
        <v>701203</v>
      </c>
      <c r="N11156" s="6" t="s">
        <v>1125</v>
      </c>
      <c r="O11156" t="str">
        <f t="shared" si="21"/>
        <v>FLAC</v>
      </c>
      <c r="Q11156" s="2" t="s">
        <v>1344</v>
      </c>
    </row>
    <row r="11157" spans="1:17" ht="16.8" x14ac:dyDescent="0.3">
      <c r="A11157" t="str">
        <f t="shared" si="19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 t="shared" si="20"/>
        <v>7204 - CD São Paulo</v>
      </c>
      <c r="K11157" t="str">
        <f t="shared" si="20"/>
        <v>43.340.312/0010-48</v>
      </c>
      <c r="L11157" t="str">
        <f>_xlfn.XLOOKUP(B11157,'[1]Retorno lançamentos'!$D$5:$D$330,'[1]Retorno lançamentos'!$R$5:$R$330)</f>
        <v>Lançada</v>
      </c>
      <c r="M11157" s="6">
        <v>701203</v>
      </c>
      <c r="N11157" s="6" t="s">
        <v>1125</v>
      </c>
      <c r="O11157" t="str">
        <f t="shared" si="21"/>
        <v>FLAC</v>
      </c>
      <c r="Q11157" s="2" t="s">
        <v>1344</v>
      </c>
    </row>
    <row r="11158" spans="1:17" ht="16.8" x14ac:dyDescent="0.3">
      <c r="A11158" t="str">
        <f t="shared" ref="A11158:A11221" si="22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1353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 t="shared" ref="J11158:K11221" si="23">_xlfn.XLOOKUP(I11158,I:I,J:J)</f>
        <v>7204 - CD São Paulo</v>
      </c>
      <c r="K11158" t="str">
        <f t="shared" si="23"/>
        <v>43.340.312/0010-48</v>
      </c>
      <c r="L11158" t="str">
        <f>_xlfn.XLOOKUP(B11158,'[1]Retorno lançamentos'!$D$5:$D$330,'[1]Retorno lançamentos'!$R$5:$R$330)</f>
        <v>Lançada</v>
      </c>
      <c r="M11158" s="6">
        <v>701203</v>
      </c>
      <c r="N11158" s="6" t="s">
        <v>1125</v>
      </c>
      <c r="O11158" t="str">
        <f t="shared" ref="O11158:O11221" si="24">_xlfn.XLOOKUP(N11158,N:N,O:O)</f>
        <v>FLAC</v>
      </c>
      <c r="Q11158" s="2" t="s">
        <v>1344</v>
      </c>
    </row>
    <row r="11159" spans="1:17" ht="16.8" x14ac:dyDescent="0.3">
      <c r="A11159" t="str">
        <f t="shared" si="22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 t="shared" si="23"/>
        <v>7204 - CD São Paulo</v>
      </c>
      <c r="K11159" t="str">
        <f t="shared" si="23"/>
        <v>43.340.312/0010-48</v>
      </c>
      <c r="L11159" t="str">
        <f>_xlfn.XLOOKUP(B11159,'[1]Retorno lançamentos'!$D$5:$D$330,'[1]Retorno lançamentos'!$R$5:$R$330)</f>
        <v>Lançada</v>
      </c>
      <c r="M11159" s="6">
        <v>701203</v>
      </c>
      <c r="N11159" s="6" t="s">
        <v>1125</v>
      </c>
      <c r="O11159" t="str">
        <f t="shared" si="24"/>
        <v>FLAC</v>
      </c>
      <c r="Q11159" s="2" t="s">
        <v>1344</v>
      </c>
    </row>
    <row r="11160" spans="1:17" ht="16.8" x14ac:dyDescent="0.3">
      <c r="A11160" t="str">
        <f t="shared" si="22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1345</v>
      </c>
      <c r="G11160" s="12">
        <v>612.75</v>
      </c>
      <c r="H11160" s="12">
        <v>18.38</v>
      </c>
      <c r="I11160" s="6">
        <v>7204</v>
      </c>
      <c r="J11160" t="str">
        <f t="shared" si="23"/>
        <v>7204 - CD São Paulo</v>
      </c>
      <c r="K11160" t="str">
        <f t="shared" si="23"/>
        <v>43.340.312/0010-48</v>
      </c>
      <c r="L11160" t="str">
        <f>_xlfn.XLOOKUP(B11160,'[1]Retorno lançamentos'!$D$5:$D$330,'[1]Retorno lançamentos'!$R$5:$R$330)</f>
        <v>Lançada</v>
      </c>
      <c r="M11160" s="6">
        <v>701203</v>
      </c>
      <c r="N11160" s="6" t="s">
        <v>1125</v>
      </c>
      <c r="O11160" t="str">
        <f t="shared" si="24"/>
        <v>FLAC</v>
      </c>
      <c r="Q11160" s="2" t="s">
        <v>1344</v>
      </c>
    </row>
    <row r="11161" spans="1:17" ht="16.8" x14ac:dyDescent="0.3">
      <c r="A11161" t="str">
        <f t="shared" si="22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 t="shared" si="23"/>
        <v>7204 - CD São Paulo</v>
      </c>
      <c r="K11161" t="str">
        <f t="shared" si="23"/>
        <v>43.340.312/0010-48</v>
      </c>
      <c r="L11161" t="str">
        <f>_xlfn.XLOOKUP(B11161,'[1]Retorno lançamentos'!$D$5:$D$330,'[1]Retorno lançamentos'!$R$5:$R$330)</f>
        <v>Lançada</v>
      </c>
      <c r="M11161" s="6">
        <v>701203</v>
      </c>
      <c r="N11161" s="6" t="s">
        <v>1125</v>
      </c>
      <c r="O11161" t="str">
        <f t="shared" si="24"/>
        <v>FLAC</v>
      </c>
      <c r="Q11161" s="2" t="s">
        <v>1344</v>
      </c>
    </row>
    <row r="11162" spans="1:17" ht="16.8" x14ac:dyDescent="0.3">
      <c r="A11162" t="str">
        <f t="shared" si="22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 t="shared" si="23"/>
        <v>7204 - CD São Paulo</v>
      </c>
      <c r="K11162" t="str">
        <f t="shared" si="23"/>
        <v>43.340.312/0010-48</v>
      </c>
      <c r="L11162" t="str">
        <f>_xlfn.XLOOKUP(B11162,'[1]Retorno lançamentos'!$D$5:$D$330,'[1]Retorno lançamentos'!$R$5:$R$330)</f>
        <v>Lançada</v>
      </c>
      <c r="M11162" s="6">
        <v>701203</v>
      </c>
      <c r="N11162" s="6" t="s">
        <v>1125</v>
      </c>
      <c r="O11162" t="str">
        <f t="shared" si="24"/>
        <v>FLAC</v>
      </c>
      <c r="Q11162" s="2" t="s">
        <v>1344</v>
      </c>
    </row>
    <row r="11163" spans="1:17" ht="16.8" x14ac:dyDescent="0.3">
      <c r="A11163" t="str">
        <f t="shared" si="22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 t="shared" si="23"/>
        <v>7204 - CD São Paulo</v>
      </c>
      <c r="K11163" t="str">
        <f t="shared" si="23"/>
        <v>43.340.312/0010-48</v>
      </c>
      <c r="L11163" t="str">
        <f>_xlfn.XLOOKUP(B11163,'[1]Retorno lançamentos'!$D$5:$D$330,'[1]Retorno lançamentos'!$R$5:$R$330)</f>
        <v>Lançada</v>
      </c>
      <c r="M11163" s="6">
        <v>701203</v>
      </c>
      <c r="N11163" s="6" t="s">
        <v>1125</v>
      </c>
      <c r="O11163" t="str">
        <f t="shared" si="24"/>
        <v>FLAC</v>
      </c>
      <c r="Q11163" s="2" t="s">
        <v>1344</v>
      </c>
    </row>
    <row r="11164" spans="1:17" ht="16.8" x14ac:dyDescent="0.3">
      <c r="A11164" t="str">
        <f t="shared" si="22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 t="shared" si="23"/>
        <v>7204 - CD São Paulo</v>
      </c>
      <c r="K11164" t="str">
        <f t="shared" si="23"/>
        <v>43.340.312/0010-48</v>
      </c>
      <c r="L11164" t="str">
        <f>_xlfn.XLOOKUP(B11164,'[1]Retorno lançamentos'!$D$5:$D$330,'[1]Retorno lançamentos'!$R$5:$R$330)</f>
        <v>Lançada</v>
      </c>
      <c r="M11164" s="6">
        <v>701203</v>
      </c>
      <c r="N11164" s="6" t="s">
        <v>1125</v>
      </c>
      <c r="O11164" t="str">
        <f t="shared" si="24"/>
        <v>FLAC</v>
      </c>
      <c r="Q11164" s="2" t="s">
        <v>1344</v>
      </c>
    </row>
    <row r="11165" spans="1:17" ht="16.8" x14ac:dyDescent="0.3">
      <c r="A11165" t="str">
        <f t="shared" si="22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 t="shared" si="23"/>
        <v>7204 - CD São Paulo</v>
      </c>
      <c r="K11165" t="str">
        <f t="shared" si="23"/>
        <v>43.340.312/0010-48</v>
      </c>
      <c r="L11165" t="str">
        <f>_xlfn.XLOOKUP(B11165,'[1]Retorno lançamentos'!$D$5:$D$330,'[1]Retorno lançamentos'!$R$5:$R$330)</f>
        <v>Lançada</v>
      </c>
      <c r="M11165" s="6">
        <v>701203</v>
      </c>
      <c r="N11165" s="6" t="s">
        <v>1125</v>
      </c>
      <c r="O11165" t="str">
        <f t="shared" si="24"/>
        <v>FLAC</v>
      </c>
      <c r="Q11165" s="2" t="s">
        <v>1344</v>
      </c>
    </row>
    <row r="11166" spans="1:17" ht="16.8" x14ac:dyDescent="0.3">
      <c r="A11166" t="str">
        <f t="shared" si="22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1345</v>
      </c>
      <c r="G11166" s="11">
        <v>2042.5</v>
      </c>
      <c r="H11166" s="12">
        <v>61.28</v>
      </c>
      <c r="I11166" s="6">
        <v>7204</v>
      </c>
      <c r="J11166" t="str">
        <f t="shared" si="23"/>
        <v>7204 - CD São Paulo</v>
      </c>
      <c r="K11166" t="str">
        <f t="shared" si="23"/>
        <v>43.340.312/0010-48</v>
      </c>
      <c r="L11166" t="str">
        <f>_xlfn.XLOOKUP(B11166,'[1]Retorno lançamentos'!$D$5:$D$330,'[1]Retorno lançamentos'!$R$5:$R$330)</f>
        <v>Lançada</v>
      </c>
      <c r="M11166" s="6">
        <v>701203</v>
      </c>
      <c r="N11166" s="6" t="s">
        <v>1125</v>
      </c>
      <c r="O11166" t="str">
        <f t="shared" si="24"/>
        <v>FLAC</v>
      </c>
      <c r="Q11166" s="2" t="s">
        <v>1344</v>
      </c>
    </row>
    <row r="11167" spans="1:17" ht="16.8" x14ac:dyDescent="0.3">
      <c r="A11167" t="str">
        <f t="shared" si="22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1345</v>
      </c>
      <c r="G11167" s="12">
        <v>204.25</v>
      </c>
      <c r="H11167" s="12">
        <v>6.13</v>
      </c>
      <c r="I11167" s="6">
        <v>7204</v>
      </c>
      <c r="J11167" t="str">
        <f t="shared" si="23"/>
        <v>7204 - CD São Paulo</v>
      </c>
      <c r="K11167" t="str">
        <f t="shared" si="23"/>
        <v>43.340.312/0010-48</v>
      </c>
      <c r="L11167" t="str">
        <f>_xlfn.XLOOKUP(B11167,'[1]Retorno lançamentos'!$D$5:$D$330,'[1]Retorno lançamentos'!$R$5:$R$330)</f>
        <v>Lançada</v>
      </c>
      <c r="M11167" s="6">
        <v>701203</v>
      </c>
      <c r="N11167" s="6" t="s">
        <v>1125</v>
      </c>
      <c r="O11167" t="str">
        <f t="shared" si="24"/>
        <v>FLAC</v>
      </c>
      <c r="Q11167" s="2" t="s">
        <v>1344</v>
      </c>
    </row>
    <row r="11168" spans="1:17" ht="16.8" x14ac:dyDescent="0.3">
      <c r="A11168" t="str">
        <f t="shared" si="22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1345</v>
      </c>
      <c r="G11168" s="11">
        <v>1074.75</v>
      </c>
      <c r="H11168" s="12">
        <v>21.5</v>
      </c>
      <c r="I11168" s="6">
        <v>7204</v>
      </c>
      <c r="J11168" t="str">
        <f t="shared" si="23"/>
        <v>7204 - CD São Paulo</v>
      </c>
      <c r="K11168" t="str">
        <f t="shared" si="23"/>
        <v>43.340.312/0010-48</v>
      </c>
      <c r="L11168" t="str">
        <f>_xlfn.XLOOKUP(B11168,'[1]Retorno lançamentos'!$D$5:$D$330,'[1]Retorno lançamentos'!$R$5:$R$330)</f>
        <v>Lançada</v>
      </c>
      <c r="M11168" s="6">
        <v>701122</v>
      </c>
      <c r="N11168" s="6" t="s">
        <v>1120</v>
      </c>
      <c r="O11168" t="str">
        <f t="shared" si="24"/>
        <v>Nutri</v>
      </c>
      <c r="Q11168" s="2" t="s">
        <v>1344</v>
      </c>
    </row>
    <row r="11169" spans="1:17" ht="16.8" x14ac:dyDescent="0.3">
      <c r="A11169" t="str">
        <f t="shared" si="22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 t="shared" si="23"/>
        <v>7204 - CD São Paulo</v>
      </c>
      <c r="K11169" t="str">
        <f t="shared" si="23"/>
        <v>43.340.312/0010-48</v>
      </c>
      <c r="L11169" t="str">
        <f>_xlfn.XLOOKUP(B11169,'[1]Retorno lançamentos'!$D$5:$D$330,'[1]Retorno lançamentos'!$R$5:$R$330)</f>
        <v>Lançada</v>
      </c>
      <c r="M11169" s="6">
        <v>701203</v>
      </c>
      <c r="N11169" s="6" t="s">
        <v>1125</v>
      </c>
      <c r="O11169" t="str">
        <f t="shared" si="24"/>
        <v>FLAC</v>
      </c>
      <c r="Q11169" s="2" t="s">
        <v>1344</v>
      </c>
    </row>
    <row r="11170" spans="1:17" ht="16.8" x14ac:dyDescent="0.3">
      <c r="A11170" t="str">
        <f t="shared" si="22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 t="shared" si="23"/>
        <v>7204 - CD São Paulo</v>
      </c>
      <c r="K11170" t="str">
        <f t="shared" si="23"/>
        <v>43.340.312/0010-48</v>
      </c>
      <c r="L11170" t="str">
        <f>_xlfn.XLOOKUP(B11170,'[1]Retorno lançamentos'!$D$5:$D$330,'[1]Retorno lançamentos'!$R$5:$R$330)</f>
        <v>Lançada</v>
      </c>
      <c r="M11170" s="6">
        <v>701203</v>
      </c>
      <c r="N11170" s="6" t="s">
        <v>1125</v>
      </c>
      <c r="O11170" t="str">
        <f t="shared" si="24"/>
        <v>FLAC</v>
      </c>
      <c r="Q11170" s="2" t="s">
        <v>1344</v>
      </c>
    </row>
    <row r="11171" spans="1:17" ht="16.8" x14ac:dyDescent="0.3">
      <c r="A11171" t="str">
        <f t="shared" si="22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 t="shared" si="23"/>
        <v>7204 - CD São Paulo</v>
      </c>
      <c r="K11171" t="str">
        <f t="shared" si="23"/>
        <v>43.340.312/0010-48</v>
      </c>
      <c r="L11171" t="str">
        <f>_xlfn.XLOOKUP(B11171,'[1]Retorno lançamentos'!$D$5:$D$330,'[1]Retorno lançamentos'!$R$5:$R$330)</f>
        <v>Lançada</v>
      </c>
      <c r="M11171" s="6">
        <v>701203</v>
      </c>
      <c r="N11171" s="6" t="s">
        <v>1125</v>
      </c>
      <c r="O11171" t="str">
        <f t="shared" si="24"/>
        <v>FLAC</v>
      </c>
      <c r="Q11171" s="2" t="s">
        <v>1344</v>
      </c>
    </row>
    <row r="11172" spans="1:17" ht="16.8" x14ac:dyDescent="0.3">
      <c r="A11172" t="str">
        <f t="shared" si="22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1345</v>
      </c>
      <c r="G11172" s="12">
        <v>408.5</v>
      </c>
      <c r="H11172" s="12">
        <v>12.26</v>
      </c>
      <c r="I11172" s="6">
        <v>7204</v>
      </c>
      <c r="J11172" t="str">
        <f t="shared" si="23"/>
        <v>7204 - CD São Paulo</v>
      </c>
      <c r="K11172" t="str">
        <f t="shared" si="23"/>
        <v>43.340.312/0010-48</v>
      </c>
      <c r="L11172" t="str">
        <f>_xlfn.XLOOKUP(B11172,'[1]Retorno lançamentos'!$D$5:$D$330,'[1]Retorno lançamentos'!$R$5:$R$330)</f>
        <v>Lançada</v>
      </c>
      <c r="M11172" s="6">
        <v>701203</v>
      </c>
      <c r="N11172" s="6" t="s">
        <v>1125</v>
      </c>
      <c r="O11172" t="str">
        <f t="shared" si="24"/>
        <v>FLAC</v>
      </c>
      <c r="Q11172" s="2" t="s">
        <v>1344</v>
      </c>
    </row>
    <row r="11173" spans="1:17" ht="16.8" x14ac:dyDescent="0.3">
      <c r="A11173" t="str">
        <f t="shared" si="22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 t="shared" si="23"/>
        <v>7204 - CD São Paulo</v>
      </c>
      <c r="K11173" t="str">
        <f t="shared" si="23"/>
        <v>43.340.312/0010-48</v>
      </c>
      <c r="L11173" t="str">
        <f>_xlfn.XLOOKUP(B11173,'[1]Retorno lançamentos'!$D$5:$D$330,'[1]Retorno lançamentos'!$R$5:$R$330)</f>
        <v>Lançada</v>
      </c>
      <c r="M11173" s="6">
        <v>701203</v>
      </c>
      <c r="N11173" s="6" t="s">
        <v>1125</v>
      </c>
      <c r="O11173" t="str">
        <f t="shared" si="24"/>
        <v>FLAC</v>
      </c>
      <c r="Q11173" s="2" t="s">
        <v>1344</v>
      </c>
    </row>
    <row r="11174" spans="1:17" ht="16.8" x14ac:dyDescent="0.3">
      <c r="A11174" t="str">
        <f t="shared" si="22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 t="shared" si="23"/>
        <v>7204 - CD São Paulo</v>
      </c>
      <c r="K11174" t="str">
        <f t="shared" si="23"/>
        <v>43.340.312/0010-48</v>
      </c>
      <c r="L11174" t="str">
        <f>_xlfn.XLOOKUP(B11174,'[1]Retorno lançamentos'!$D$5:$D$330,'[1]Retorno lançamentos'!$R$5:$R$330)</f>
        <v>Lançada</v>
      </c>
      <c r="M11174" s="6">
        <v>701203</v>
      </c>
      <c r="N11174" s="6" t="s">
        <v>1125</v>
      </c>
      <c r="O11174" t="str">
        <f t="shared" si="24"/>
        <v>FLAC</v>
      </c>
      <c r="Q11174" s="2" t="s">
        <v>1344</v>
      </c>
    </row>
    <row r="11175" spans="1:17" ht="16.8" x14ac:dyDescent="0.3">
      <c r="A11175" t="str">
        <f t="shared" si="22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 t="shared" si="23"/>
        <v>7204 - CD São Paulo</v>
      </c>
      <c r="K11175" t="str">
        <f t="shared" si="23"/>
        <v>43.340.312/0010-48</v>
      </c>
      <c r="L11175" t="str">
        <f>_xlfn.XLOOKUP(B11175,'[1]Retorno lançamentos'!$D$5:$D$330,'[1]Retorno lançamentos'!$R$5:$R$330)</f>
        <v>Lançada</v>
      </c>
      <c r="M11175" s="6">
        <v>701203</v>
      </c>
      <c r="N11175" s="6" t="s">
        <v>1125</v>
      </c>
      <c r="O11175" t="str">
        <f t="shared" si="24"/>
        <v>FLAC</v>
      </c>
      <c r="Q11175" s="2" t="s">
        <v>1344</v>
      </c>
    </row>
    <row r="11176" spans="1:17" ht="16.8" x14ac:dyDescent="0.3">
      <c r="A11176" t="str">
        <f t="shared" si="22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 t="shared" si="23"/>
        <v>7204 - CD São Paulo</v>
      </c>
      <c r="K11176" t="str">
        <f t="shared" si="23"/>
        <v>43.340.312/0010-48</v>
      </c>
      <c r="L11176" t="str">
        <f>_xlfn.XLOOKUP(B11176,'[1]Retorno lançamentos'!$D$5:$D$330,'[1]Retorno lançamentos'!$R$5:$R$330)</f>
        <v>Lançada</v>
      </c>
      <c r="M11176" s="6">
        <v>701203</v>
      </c>
      <c r="N11176" s="6" t="s">
        <v>1125</v>
      </c>
      <c r="O11176" t="str">
        <f t="shared" si="24"/>
        <v>FLAC</v>
      </c>
      <c r="Q11176" s="2" t="s">
        <v>1344</v>
      </c>
    </row>
    <row r="11177" spans="1:17" ht="16.8" x14ac:dyDescent="0.3">
      <c r="A11177" t="str">
        <f t="shared" si="22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 t="shared" si="23"/>
        <v>7204 - CD São Paulo</v>
      </c>
      <c r="K11177" t="str">
        <f t="shared" si="23"/>
        <v>43.340.312/0010-48</v>
      </c>
      <c r="L11177" t="str">
        <f>_xlfn.XLOOKUP(B11177,'[1]Retorno lançamentos'!$D$5:$D$330,'[1]Retorno lançamentos'!$R$5:$R$330)</f>
        <v>Lançada</v>
      </c>
      <c r="M11177" s="6">
        <v>701203</v>
      </c>
      <c r="N11177" s="6" t="s">
        <v>1125</v>
      </c>
      <c r="O11177" t="str">
        <f t="shared" si="24"/>
        <v>FLAC</v>
      </c>
      <c r="Q11177" s="2" t="s">
        <v>1344</v>
      </c>
    </row>
    <row r="11178" spans="1:17" ht="16.8" x14ac:dyDescent="0.3">
      <c r="A11178" t="str">
        <f t="shared" si="22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 t="shared" si="23"/>
        <v>7204 - CD São Paulo</v>
      </c>
      <c r="K11178" t="str">
        <f t="shared" si="23"/>
        <v>43.340.312/0010-48</v>
      </c>
      <c r="L11178" t="str">
        <f>_xlfn.XLOOKUP(B11178,'[1]Retorno lançamentos'!$D$5:$D$330,'[1]Retorno lançamentos'!$R$5:$R$330)</f>
        <v>Lançada</v>
      </c>
      <c r="M11178" s="6">
        <v>701203</v>
      </c>
      <c r="N11178" s="6" t="s">
        <v>1125</v>
      </c>
      <c r="O11178" t="str">
        <f t="shared" si="24"/>
        <v>FLAC</v>
      </c>
      <c r="Q11178" s="2" t="s">
        <v>1344</v>
      </c>
    </row>
    <row r="11179" spans="1:17" ht="16.8" x14ac:dyDescent="0.3">
      <c r="A11179" t="str">
        <f t="shared" si="22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 t="shared" si="23"/>
        <v>7204 - CD São Paulo</v>
      </c>
      <c r="K11179" t="str">
        <f t="shared" si="23"/>
        <v>43.340.312/0010-48</v>
      </c>
      <c r="L11179" t="str">
        <f>_xlfn.XLOOKUP(B11179,'[1]Retorno lançamentos'!$D$5:$D$330,'[1]Retorno lançamentos'!$R$5:$R$330)</f>
        <v>Lançada</v>
      </c>
      <c r="M11179" s="6">
        <v>701203</v>
      </c>
      <c r="N11179" s="6" t="s">
        <v>1125</v>
      </c>
      <c r="O11179" t="str">
        <f t="shared" si="24"/>
        <v>FLAC</v>
      </c>
      <c r="Q11179" s="2" t="s">
        <v>1344</v>
      </c>
    </row>
    <row r="11180" spans="1:17" ht="16.8" x14ac:dyDescent="0.3">
      <c r="A11180" t="str">
        <f t="shared" si="22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 t="shared" si="23"/>
        <v>7204 - CD São Paulo</v>
      </c>
      <c r="K11180" t="str">
        <f t="shared" si="23"/>
        <v>43.340.312/0010-48</v>
      </c>
      <c r="L11180" t="str">
        <f>_xlfn.XLOOKUP(B11180,'[1]Retorno lançamentos'!$D$5:$D$330,'[1]Retorno lançamentos'!$R$5:$R$330)</f>
        <v>Lançada</v>
      </c>
      <c r="M11180" s="6">
        <v>701203</v>
      </c>
      <c r="N11180" s="6" t="s">
        <v>1125</v>
      </c>
      <c r="O11180" t="str">
        <f t="shared" si="24"/>
        <v>FLAC</v>
      </c>
      <c r="Q11180" s="2" t="s">
        <v>1344</v>
      </c>
    </row>
    <row r="11181" spans="1:17" ht="16.8" x14ac:dyDescent="0.3">
      <c r="A11181" t="str">
        <f t="shared" si="22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 t="shared" si="23"/>
        <v>7204 - CD São Paulo</v>
      </c>
      <c r="K11181" t="str">
        <f t="shared" si="23"/>
        <v>43.340.312/0010-48</v>
      </c>
      <c r="L11181" t="str">
        <f>_xlfn.XLOOKUP(B11181,'[1]Retorno lançamentos'!$D$5:$D$330,'[1]Retorno lançamentos'!$R$5:$R$330)</f>
        <v>Lançada</v>
      </c>
      <c r="M11181" s="6">
        <v>701203</v>
      </c>
      <c r="N11181" s="6" t="s">
        <v>1125</v>
      </c>
      <c r="O11181" t="str">
        <f t="shared" si="24"/>
        <v>FLAC</v>
      </c>
      <c r="Q11181" s="2" t="s">
        <v>1344</v>
      </c>
    </row>
    <row r="11182" spans="1:17" ht="16.8" x14ac:dyDescent="0.3">
      <c r="A11182" t="str">
        <f t="shared" si="22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 t="shared" si="23"/>
        <v>7204 - CD São Paulo</v>
      </c>
      <c r="K11182" t="str">
        <f t="shared" si="23"/>
        <v>43.340.312/0010-48</v>
      </c>
      <c r="L11182" t="str">
        <f>_xlfn.XLOOKUP(B11182,'[1]Retorno lançamentos'!$D$5:$D$330,'[1]Retorno lançamentos'!$R$5:$R$330)</f>
        <v>Lançada</v>
      </c>
      <c r="M11182" s="6">
        <v>701203</v>
      </c>
      <c r="N11182" s="6" t="s">
        <v>1125</v>
      </c>
      <c r="O11182" t="str">
        <f t="shared" si="24"/>
        <v>FLAC</v>
      </c>
      <c r="Q11182" s="2" t="s">
        <v>1344</v>
      </c>
    </row>
    <row r="11183" spans="1:17" ht="16.8" x14ac:dyDescent="0.3">
      <c r="A11183" t="str">
        <f t="shared" si="22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 t="shared" si="23"/>
        <v>7204 - CD São Paulo</v>
      </c>
      <c r="K11183" t="str">
        <f t="shared" si="23"/>
        <v>43.340.312/0010-48</v>
      </c>
      <c r="L11183" t="str">
        <f>_xlfn.XLOOKUP(B11183,'[1]Retorno lançamentos'!$D$5:$D$330,'[1]Retorno lançamentos'!$R$5:$R$330)</f>
        <v>Lançada</v>
      </c>
      <c r="M11183" s="6">
        <v>701203</v>
      </c>
      <c r="N11183" s="6" t="s">
        <v>1125</v>
      </c>
      <c r="O11183" t="str">
        <f t="shared" si="24"/>
        <v>FLAC</v>
      </c>
      <c r="Q11183" s="2" t="s">
        <v>1344</v>
      </c>
    </row>
    <row r="11184" spans="1:17" ht="16.8" x14ac:dyDescent="0.3">
      <c r="A11184" t="str">
        <f t="shared" si="22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 t="shared" si="23"/>
        <v>7204 - CD São Paulo</v>
      </c>
      <c r="K11184" t="str">
        <f t="shared" si="23"/>
        <v>43.340.312/0010-48</v>
      </c>
      <c r="L11184" t="str">
        <f>_xlfn.XLOOKUP(B11184,'[1]Retorno lançamentos'!$D$5:$D$330,'[1]Retorno lançamentos'!$R$5:$R$330)</f>
        <v>Lançada</v>
      </c>
      <c r="M11184" s="6">
        <v>701203</v>
      </c>
      <c r="N11184" s="6" t="s">
        <v>1125</v>
      </c>
      <c r="O11184" t="str">
        <f t="shared" si="24"/>
        <v>FLAC</v>
      </c>
      <c r="Q11184" s="2" t="s">
        <v>1344</v>
      </c>
    </row>
    <row r="11185" spans="1:17" ht="16.8" x14ac:dyDescent="0.3">
      <c r="A11185" t="str">
        <f t="shared" si="22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 t="shared" si="23"/>
        <v>7204 - CD São Paulo</v>
      </c>
      <c r="K11185" t="str">
        <f t="shared" si="23"/>
        <v>43.340.312/0010-48</v>
      </c>
      <c r="L11185" t="str">
        <f>_xlfn.XLOOKUP(B11185,'[1]Retorno lançamentos'!$D$5:$D$330,'[1]Retorno lançamentos'!$R$5:$R$330)</f>
        <v>Lançada</v>
      </c>
      <c r="M11185" s="6">
        <v>701203</v>
      </c>
      <c r="N11185" s="6" t="s">
        <v>1125</v>
      </c>
      <c r="O11185" t="str">
        <f t="shared" si="24"/>
        <v>FLAC</v>
      </c>
      <c r="Q11185" s="2" t="s">
        <v>1344</v>
      </c>
    </row>
    <row r="11186" spans="1:17" ht="16.8" x14ac:dyDescent="0.3">
      <c r="A11186" t="str">
        <f t="shared" si="22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1345</v>
      </c>
      <c r="G11186" s="12">
        <v>634.35</v>
      </c>
      <c r="H11186" s="12">
        <v>19.03</v>
      </c>
      <c r="I11186" s="6">
        <v>7204</v>
      </c>
      <c r="J11186" t="str">
        <f t="shared" si="23"/>
        <v>7204 - CD São Paulo</v>
      </c>
      <c r="K11186" t="str">
        <f t="shared" si="23"/>
        <v>43.340.312/0010-48</v>
      </c>
      <c r="L11186" t="str">
        <f>_xlfn.XLOOKUP(B11186,'[1]Retorno lançamentos'!$D$5:$D$330,'[1]Retorno lançamentos'!$R$5:$R$330)</f>
        <v>Lançada</v>
      </c>
      <c r="M11186" s="6">
        <v>701203</v>
      </c>
      <c r="N11186" s="6" t="s">
        <v>1125</v>
      </c>
      <c r="O11186" t="str">
        <f t="shared" si="24"/>
        <v>FLAC</v>
      </c>
      <c r="Q11186" s="2" t="s">
        <v>1344</v>
      </c>
    </row>
    <row r="11187" spans="1:17" ht="16.8" x14ac:dyDescent="0.3">
      <c r="A11187" t="str">
        <f t="shared" si="22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1345</v>
      </c>
      <c r="G11187" s="12">
        <v>612.75</v>
      </c>
      <c r="H11187" s="12">
        <v>18.38</v>
      </c>
      <c r="I11187" s="6">
        <v>7204</v>
      </c>
      <c r="J11187" t="str">
        <f t="shared" si="23"/>
        <v>7204 - CD São Paulo</v>
      </c>
      <c r="K11187" t="str">
        <f t="shared" si="23"/>
        <v>43.340.312/0010-48</v>
      </c>
      <c r="L11187" t="str">
        <f>_xlfn.XLOOKUP(B11187,'[1]Retorno lançamentos'!$D$5:$D$330,'[1]Retorno lançamentos'!$R$5:$R$330)</f>
        <v>Lançada</v>
      </c>
      <c r="M11187" s="6">
        <v>701203</v>
      </c>
      <c r="N11187" s="6" t="s">
        <v>1125</v>
      </c>
      <c r="O11187" t="str">
        <f t="shared" si="24"/>
        <v>FLAC</v>
      </c>
      <c r="Q11187" s="2" t="s">
        <v>1344</v>
      </c>
    </row>
    <row r="11188" spans="1:17" ht="16.8" x14ac:dyDescent="0.3">
      <c r="A11188" t="str">
        <f t="shared" si="22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 t="shared" si="23"/>
        <v>7204 - CD São Paulo</v>
      </c>
      <c r="K11188" t="str">
        <f t="shared" si="23"/>
        <v>43.340.312/0010-48</v>
      </c>
      <c r="L11188" t="str">
        <f>_xlfn.XLOOKUP(B11188,'[1]Retorno lançamentos'!$D$5:$D$330,'[1]Retorno lançamentos'!$R$5:$R$330)</f>
        <v>Lançada</v>
      </c>
      <c r="M11188" s="6">
        <v>701203</v>
      </c>
      <c r="N11188" s="6" t="s">
        <v>1125</v>
      </c>
      <c r="O11188" t="str">
        <f t="shared" si="24"/>
        <v>FLAC</v>
      </c>
      <c r="Q11188" s="2" t="s">
        <v>1344</v>
      </c>
    </row>
    <row r="11189" spans="1:17" ht="16.8" x14ac:dyDescent="0.3">
      <c r="A11189" t="str">
        <f t="shared" si="22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 t="shared" si="23"/>
        <v>7204 - CD São Paulo</v>
      </c>
      <c r="K11189" t="str">
        <f t="shared" si="23"/>
        <v>43.340.312/0010-48</v>
      </c>
      <c r="L11189" t="str">
        <f>_xlfn.XLOOKUP(B11189,'[1]Retorno lançamentos'!$D$5:$D$330,'[1]Retorno lançamentos'!$R$5:$R$330)</f>
        <v>Lançada</v>
      </c>
      <c r="M11189" s="6">
        <v>701203</v>
      </c>
      <c r="N11189" s="6" t="s">
        <v>1125</v>
      </c>
      <c r="O11189" t="str">
        <f t="shared" si="24"/>
        <v>FLAC</v>
      </c>
      <c r="Q11189" s="2" t="s">
        <v>1344</v>
      </c>
    </row>
    <row r="11190" spans="1:17" ht="16.8" x14ac:dyDescent="0.3">
      <c r="A11190" t="str">
        <f t="shared" si="22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 t="shared" si="23"/>
        <v>7204 - CD São Paulo</v>
      </c>
      <c r="K11190" t="str">
        <f t="shared" si="23"/>
        <v>43.340.312/0010-48</v>
      </c>
      <c r="L11190" t="str">
        <f>_xlfn.XLOOKUP(B11190,'[1]Retorno lançamentos'!$D$5:$D$330,'[1]Retorno lançamentos'!$R$5:$R$330)</f>
        <v>Lançada</v>
      </c>
      <c r="M11190" s="6">
        <v>701203</v>
      </c>
      <c r="N11190" s="6" t="s">
        <v>1125</v>
      </c>
      <c r="O11190" t="str">
        <f t="shared" si="24"/>
        <v>FLAC</v>
      </c>
      <c r="Q11190" s="2" t="s">
        <v>1344</v>
      </c>
    </row>
    <row r="11191" spans="1:17" ht="16.8" x14ac:dyDescent="0.3">
      <c r="A11191" t="str">
        <f t="shared" si="22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 t="shared" si="23"/>
        <v>7204 - CD São Paulo</v>
      </c>
      <c r="K11191" t="str">
        <f t="shared" si="23"/>
        <v>43.340.312/0010-48</v>
      </c>
      <c r="L11191" t="str">
        <f>_xlfn.XLOOKUP(B11191,'[1]Retorno lançamentos'!$D$5:$D$330,'[1]Retorno lançamentos'!$R$5:$R$330)</f>
        <v>Lançada</v>
      </c>
      <c r="M11191" s="6">
        <v>701203</v>
      </c>
      <c r="N11191" s="6" t="s">
        <v>1125</v>
      </c>
      <c r="O11191" t="str">
        <f t="shared" si="24"/>
        <v>FLAC</v>
      </c>
      <c r="Q11191" s="2" t="s">
        <v>1344</v>
      </c>
    </row>
    <row r="11192" spans="1:17" ht="16.8" x14ac:dyDescent="0.3">
      <c r="A11192" t="str">
        <f t="shared" si="22"/>
        <v>Lactalis - 7000</v>
      </c>
      <c r="B11192" s="6">
        <v>4501169722</v>
      </c>
      <c r="C11192" s="6">
        <v>5368992</v>
      </c>
      <c r="D11192" s="6" t="s">
        <v>1314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 t="shared" si="23"/>
        <v>7204 - CD São Paulo</v>
      </c>
      <c r="K11192" t="str">
        <f t="shared" si="23"/>
        <v>43.340.312/0010-48</v>
      </c>
      <c r="L11192" t="str">
        <f>_xlfn.XLOOKUP(B11192,'[1]Retorno lançamentos'!$D$5:$D$330,'[1]Retorno lançamentos'!$R$5:$R$330)</f>
        <v>Lançada</v>
      </c>
      <c r="M11192" s="6">
        <v>701203</v>
      </c>
      <c r="N11192" s="6" t="s">
        <v>1125</v>
      </c>
      <c r="O11192" t="str">
        <f t="shared" si="24"/>
        <v>FLAC</v>
      </c>
      <c r="Q11192" s="2" t="s">
        <v>1344</v>
      </c>
    </row>
    <row r="11193" spans="1:17" ht="16.8" x14ac:dyDescent="0.3">
      <c r="A11193" t="str">
        <f t="shared" si="22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1345</v>
      </c>
      <c r="G11193" s="11">
        <v>7148.75</v>
      </c>
      <c r="H11193" s="12">
        <v>214.46</v>
      </c>
      <c r="I11193" s="6">
        <v>7204</v>
      </c>
      <c r="J11193" t="str">
        <f t="shared" si="23"/>
        <v>7204 - CD São Paulo</v>
      </c>
      <c r="K11193" t="str">
        <f t="shared" si="23"/>
        <v>43.340.312/0010-48</v>
      </c>
      <c r="L11193" t="str">
        <f>_xlfn.XLOOKUP(B11193,'[1]Retorno lançamentos'!$D$5:$D$330,'[1]Retorno lançamentos'!$R$5:$R$330)</f>
        <v>Lançada</v>
      </c>
      <c r="M11193" s="6">
        <v>701203</v>
      </c>
      <c r="N11193" s="6" t="s">
        <v>1125</v>
      </c>
      <c r="O11193" t="str">
        <f t="shared" si="24"/>
        <v>FLAC</v>
      </c>
      <c r="Q11193" s="2" t="s">
        <v>1344</v>
      </c>
    </row>
    <row r="11194" spans="1:17" ht="16.8" x14ac:dyDescent="0.3">
      <c r="A11194" t="str">
        <f t="shared" si="22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 t="shared" si="23"/>
        <v>7204 - CD São Paulo</v>
      </c>
      <c r="K11194" t="str">
        <f t="shared" si="23"/>
        <v>43.340.312/0010-48</v>
      </c>
      <c r="L11194" t="str">
        <f>_xlfn.XLOOKUP(B11194,'[1]Retorno lançamentos'!$D$5:$D$330,'[1]Retorno lançamentos'!$R$5:$R$330)</f>
        <v>Lançada</v>
      </c>
      <c r="M11194" s="6">
        <v>701203</v>
      </c>
      <c r="N11194" s="6" t="s">
        <v>1125</v>
      </c>
      <c r="O11194" t="str">
        <f t="shared" si="24"/>
        <v>FLAC</v>
      </c>
      <c r="Q11194" s="2" t="s">
        <v>1344</v>
      </c>
    </row>
    <row r="11195" spans="1:17" ht="16.8" x14ac:dyDescent="0.3">
      <c r="A11195" t="str">
        <f t="shared" si="22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1345</v>
      </c>
      <c r="G11195" s="11">
        <v>5225</v>
      </c>
      <c r="H11195" s="12">
        <v>156.75</v>
      </c>
      <c r="I11195" s="6">
        <v>7204</v>
      </c>
      <c r="J11195" t="str">
        <f t="shared" si="23"/>
        <v>7204 - CD São Paulo</v>
      </c>
      <c r="K11195" t="str">
        <f t="shared" si="23"/>
        <v>43.340.312/0010-48</v>
      </c>
      <c r="L11195" t="str">
        <f>_xlfn.XLOOKUP(B11195,'[1]Retorno lançamentos'!$D$5:$D$330,'[1]Retorno lançamentos'!$R$5:$R$330)</f>
        <v>Lançada</v>
      </c>
      <c r="M11195" s="6">
        <v>701203</v>
      </c>
      <c r="N11195" s="6" t="s">
        <v>1125</v>
      </c>
      <c r="O11195" t="str">
        <f t="shared" si="24"/>
        <v>FLAC</v>
      </c>
      <c r="Q11195" s="2" t="s">
        <v>1344</v>
      </c>
    </row>
    <row r="11196" spans="1:17" ht="16.8" x14ac:dyDescent="0.3">
      <c r="A11196" t="str">
        <f t="shared" si="22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1345</v>
      </c>
      <c r="G11196" s="12">
        <v>204.25</v>
      </c>
      <c r="H11196" s="12">
        <v>6.13</v>
      </c>
      <c r="I11196" s="6">
        <v>7204</v>
      </c>
      <c r="J11196" t="str">
        <f t="shared" si="23"/>
        <v>7204 - CD São Paulo</v>
      </c>
      <c r="K11196" t="str">
        <f t="shared" si="23"/>
        <v>43.340.312/0010-48</v>
      </c>
      <c r="L11196" t="str">
        <f>_xlfn.XLOOKUP(B11196,'[1]Retorno lançamentos'!$D$5:$D$330,'[1]Retorno lançamentos'!$R$5:$R$330)</f>
        <v>Lançada</v>
      </c>
      <c r="M11196" s="6">
        <v>701203</v>
      </c>
      <c r="N11196" s="6" t="s">
        <v>1125</v>
      </c>
      <c r="O11196" t="str">
        <f t="shared" si="24"/>
        <v>FLAC</v>
      </c>
      <c r="Q11196" s="2" t="s">
        <v>1344</v>
      </c>
    </row>
    <row r="11197" spans="1:17" ht="16.8" x14ac:dyDescent="0.3">
      <c r="A11197" t="str">
        <f t="shared" si="22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 t="shared" si="23"/>
        <v>7204 - CD São Paulo</v>
      </c>
      <c r="K11197" t="str">
        <f t="shared" si="23"/>
        <v>43.340.312/0010-48</v>
      </c>
      <c r="L11197" t="str">
        <f>_xlfn.XLOOKUP(B11197,'[1]Retorno lançamentos'!$D$5:$D$330,'[1]Retorno lançamentos'!$R$5:$R$330)</f>
        <v>Lançada</v>
      </c>
      <c r="M11197" s="6">
        <v>701203</v>
      </c>
      <c r="N11197" s="6" t="s">
        <v>1125</v>
      </c>
      <c r="O11197" t="str">
        <f t="shared" si="24"/>
        <v>FLAC</v>
      </c>
      <c r="Q11197" s="2" t="s">
        <v>1344</v>
      </c>
    </row>
    <row r="11198" spans="1:17" ht="16.8" x14ac:dyDescent="0.3">
      <c r="A11198" t="str">
        <f t="shared" si="22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 t="shared" si="23"/>
        <v>7204 - CD São Paulo</v>
      </c>
      <c r="K11198" t="str">
        <f t="shared" si="23"/>
        <v>43.340.312/0010-48</v>
      </c>
      <c r="L11198" t="str">
        <f>_xlfn.XLOOKUP(B11198,'[1]Retorno lançamentos'!$D$5:$D$330,'[1]Retorno lançamentos'!$R$5:$R$330)</f>
        <v>Lançada</v>
      </c>
      <c r="M11198" s="6">
        <v>701203</v>
      </c>
      <c r="N11198" s="6" t="s">
        <v>1125</v>
      </c>
      <c r="O11198" t="str">
        <f t="shared" si="24"/>
        <v>FLAC</v>
      </c>
      <c r="Q11198" s="2" t="s">
        <v>1344</v>
      </c>
    </row>
    <row r="11199" spans="1:17" ht="16.8" x14ac:dyDescent="0.3">
      <c r="A11199" t="str">
        <f t="shared" si="22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 t="shared" si="23"/>
        <v>7204 - CD São Paulo</v>
      </c>
      <c r="K11199" t="str">
        <f t="shared" si="23"/>
        <v>43.340.312/0010-48</v>
      </c>
      <c r="L11199" t="str">
        <f>_xlfn.XLOOKUP(B11199,'[1]Retorno lançamentos'!$D$5:$D$330,'[1]Retorno lançamentos'!$R$5:$R$330)</f>
        <v>Lançada</v>
      </c>
      <c r="M11199" s="6">
        <v>701203</v>
      </c>
      <c r="N11199" s="6" t="s">
        <v>1125</v>
      </c>
      <c r="O11199" t="str">
        <f t="shared" si="24"/>
        <v>FLAC</v>
      </c>
      <c r="Q11199" s="2" t="s">
        <v>1344</v>
      </c>
    </row>
    <row r="11200" spans="1:17" ht="16.8" x14ac:dyDescent="0.3">
      <c r="A11200" t="str">
        <f t="shared" si="22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1345</v>
      </c>
      <c r="G11200" s="11">
        <v>1838.25</v>
      </c>
      <c r="H11200" s="12">
        <v>55.15</v>
      </c>
      <c r="I11200" s="6">
        <v>7204</v>
      </c>
      <c r="J11200" t="str">
        <f t="shared" si="23"/>
        <v>7204 - CD São Paulo</v>
      </c>
      <c r="K11200" t="str">
        <f t="shared" si="23"/>
        <v>43.340.312/0010-48</v>
      </c>
      <c r="L11200" t="str">
        <f>_xlfn.XLOOKUP(B11200,'[1]Retorno lançamentos'!$D$5:$D$330,'[1]Retorno lançamentos'!$R$5:$R$330)</f>
        <v>Lançada</v>
      </c>
      <c r="M11200" s="6">
        <v>701203</v>
      </c>
      <c r="N11200" s="6" t="s">
        <v>1125</v>
      </c>
      <c r="O11200" t="str">
        <f t="shared" si="24"/>
        <v>FLAC</v>
      </c>
      <c r="Q11200" s="2" t="s">
        <v>1344</v>
      </c>
    </row>
    <row r="11201" spans="1:17" ht="16.8" x14ac:dyDescent="0.3">
      <c r="A11201" t="str">
        <f t="shared" si="22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 t="shared" si="23"/>
        <v>7204 - CD São Paulo</v>
      </c>
      <c r="K11201" t="str">
        <f t="shared" si="23"/>
        <v>43.340.312/0010-48</v>
      </c>
      <c r="L11201" t="str">
        <f>_xlfn.XLOOKUP(B11201,'[1]Retorno lançamentos'!$D$5:$D$330,'[1]Retorno lançamentos'!$R$5:$R$330)</f>
        <v>Lançada</v>
      </c>
      <c r="M11201" s="6">
        <v>701203</v>
      </c>
      <c r="N11201" s="6" t="s">
        <v>1125</v>
      </c>
      <c r="O11201" t="str">
        <f t="shared" si="24"/>
        <v>FLAC</v>
      </c>
      <c r="Q11201" s="2" t="s">
        <v>1344</v>
      </c>
    </row>
    <row r="11202" spans="1:17" ht="16.8" x14ac:dyDescent="0.3">
      <c r="A11202" t="str">
        <f t="shared" si="22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1354</v>
      </c>
      <c r="G11202" s="12">
        <v>123.96</v>
      </c>
      <c r="H11202" s="12">
        <v>3.72</v>
      </c>
      <c r="I11202" s="6">
        <v>7204</v>
      </c>
      <c r="J11202" t="str">
        <f t="shared" si="23"/>
        <v>7204 - CD São Paulo</v>
      </c>
      <c r="K11202" t="str">
        <f t="shared" si="23"/>
        <v>43.340.312/0010-48</v>
      </c>
      <c r="L11202" t="str">
        <f>_xlfn.XLOOKUP(B11202,'[1]Retorno lançamentos'!$D$5:$D$330,'[1]Retorno lançamentos'!$R$5:$R$330)</f>
        <v>Lançada</v>
      </c>
      <c r="M11202" s="6">
        <v>701203</v>
      </c>
      <c r="N11202" s="6" t="s">
        <v>1125</v>
      </c>
      <c r="O11202" t="str">
        <f t="shared" si="24"/>
        <v>FLAC</v>
      </c>
      <c r="Q11202" s="2" t="s">
        <v>1344</v>
      </c>
    </row>
    <row r="11203" spans="1:17" ht="16.8" x14ac:dyDescent="0.3">
      <c r="A11203" t="str">
        <f t="shared" si="22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 t="shared" si="23"/>
        <v>7204 - CD São Paulo</v>
      </c>
      <c r="K11203" t="str">
        <f t="shared" si="23"/>
        <v>43.340.312/0010-48</v>
      </c>
      <c r="L11203" t="str">
        <f>_xlfn.XLOOKUP(B11203,'[1]Retorno lançamentos'!$D$5:$D$330,'[1]Retorno lançamentos'!$R$5:$R$330)</f>
        <v>Lançada</v>
      </c>
      <c r="M11203" s="6">
        <v>701203</v>
      </c>
      <c r="N11203" s="6" t="s">
        <v>1125</v>
      </c>
      <c r="O11203" t="str">
        <f t="shared" si="24"/>
        <v>FLAC</v>
      </c>
      <c r="Q11203" s="2" t="s">
        <v>1344</v>
      </c>
    </row>
    <row r="11204" spans="1:17" ht="16.8" x14ac:dyDescent="0.3">
      <c r="A11204" t="str">
        <f t="shared" si="22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 t="shared" si="23"/>
        <v>7204 - CD São Paulo</v>
      </c>
      <c r="K11204" t="str">
        <f t="shared" si="23"/>
        <v>43.340.312/0010-48</v>
      </c>
      <c r="L11204" t="str">
        <f>_xlfn.XLOOKUP(B11204,'[1]Retorno lançamentos'!$D$5:$D$330,'[1]Retorno lançamentos'!$R$5:$R$330)</f>
        <v>Lançada</v>
      </c>
      <c r="M11204" s="6">
        <v>701203</v>
      </c>
      <c r="N11204" s="6" t="s">
        <v>1125</v>
      </c>
      <c r="O11204" t="str">
        <f t="shared" si="24"/>
        <v>FLAC</v>
      </c>
      <c r="Q11204" s="2" t="s">
        <v>1344</v>
      </c>
    </row>
    <row r="11205" spans="1:17" ht="16.8" x14ac:dyDescent="0.3">
      <c r="A11205" t="str">
        <f t="shared" si="22"/>
        <v>Lactalis - 7000</v>
      </c>
      <c r="B11205" s="6">
        <v>4501169722</v>
      </c>
      <c r="C11205" s="6">
        <v>5369001</v>
      </c>
      <c r="D11205" s="6" t="s">
        <v>1355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 t="shared" si="23"/>
        <v>7204 - CD São Paulo</v>
      </c>
      <c r="K11205" t="str">
        <f t="shared" si="23"/>
        <v>43.340.312/0010-48</v>
      </c>
      <c r="L11205" t="str">
        <f>_xlfn.XLOOKUP(B11205,'[1]Retorno lançamentos'!$D$5:$D$330,'[1]Retorno lançamentos'!$R$5:$R$330)</f>
        <v>Lançada</v>
      </c>
      <c r="M11205" s="6">
        <v>701203</v>
      </c>
      <c r="N11205" s="6" t="s">
        <v>1125</v>
      </c>
      <c r="O11205" t="str">
        <f t="shared" si="24"/>
        <v>FLAC</v>
      </c>
      <c r="Q11205" s="2" t="s">
        <v>1344</v>
      </c>
    </row>
    <row r="11206" spans="1:17" ht="16.8" x14ac:dyDescent="0.3">
      <c r="A11206" t="str">
        <f t="shared" si="22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 t="shared" si="23"/>
        <v>7204 - CD São Paulo</v>
      </c>
      <c r="K11206" t="str">
        <f t="shared" si="23"/>
        <v>43.340.312/0010-48</v>
      </c>
      <c r="L11206" t="str">
        <f>_xlfn.XLOOKUP(B11206,'[1]Retorno lançamentos'!$D$5:$D$330,'[1]Retorno lançamentos'!$R$5:$R$330)</f>
        <v>Lançada</v>
      </c>
      <c r="M11206" s="6">
        <v>701203</v>
      </c>
      <c r="N11206" s="6" t="s">
        <v>1125</v>
      </c>
      <c r="O11206" t="str">
        <f t="shared" si="24"/>
        <v>FLAC</v>
      </c>
      <c r="Q11206" s="2" t="s">
        <v>1344</v>
      </c>
    </row>
    <row r="11207" spans="1:17" ht="16.8" x14ac:dyDescent="0.3">
      <c r="A11207" t="str">
        <f t="shared" si="22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 t="shared" si="23"/>
        <v>7204 - CD São Paulo</v>
      </c>
      <c r="K11207" t="str">
        <f t="shared" si="23"/>
        <v>43.340.312/0010-48</v>
      </c>
      <c r="L11207" t="str">
        <f>_xlfn.XLOOKUP(B11207,'[1]Retorno lançamentos'!$D$5:$D$330,'[1]Retorno lançamentos'!$R$5:$R$330)</f>
        <v>Lançada</v>
      </c>
      <c r="M11207" s="6">
        <v>701203</v>
      </c>
      <c r="N11207" s="6" t="s">
        <v>1125</v>
      </c>
      <c r="O11207" t="str">
        <f t="shared" si="24"/>
        <v>FLAC</v>
      </c>
      <c r="Q11207" s="2" t="s">
        <v>1344</v>
      </c>
    </row>
    <row r="11208" spans="1:17" ht="16.8" x14ac:dyDescent="0.3">
      <c r="A11208" t="str">
        <f t="shared" si="22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 t="shared" si="23"/>
        <v>7204 - CD São Paulo</v>
      </c>
      <c r="K11208" t="str">
        <f t="shared" si="23"/>
        <v>43.340.312/0010-48</v>
      </c>
      <c r="L11208" t="str">
        <f>_xlfn.XLOOKUP(B11208,'[1]Retorno lançamentos'!$D$5:$D$330,'[1]Retorno lançamentos'!$R$5:$R$330)</f>
        <v>Lançada</v>
      </c>
      <c r="M11208" s="6">
        <v>701203</v>
      </c>
      <c r="N11208" s="6" t="s">
        <v>1125</v>
      </c>
      <c r="O11208" t="str">
        <f t="shared" si="24"/>
        <v>FLAC</v>
      </c>
      <c r="Q11208" s="2" t="s">
        <v>1344</v>
      </c>
    </row>
    <row r="11209" spans="1:17" ht="16.8" x14ac:dyDescent="0.3">
      <c r="A11209" t="str">
        <f t="shared" si="22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 t="shared" si="23"/>
        <v>7204 - CD São Paulo</v>
      </c>
      <c r="K11209" t="str">
        <f t="shared" si="23"/>
        <v>43.340.312/0010-48</v>
      </c>
      <c r="L11209" t="str">
        <f>_xlfn.XLOOKUP(B11209,'[1]Retorno lançamentos'!$D$5:$D$330,'[1]Retorno lançamentos'!$R$5:$R$330)</f>
        <v>Lançada</v>
      </c>
      <c r="M11209" s="6">
        <v>701203</v>
      </c>
      <c r="N11209" s="6" t="s">
        <v>1125</v>
      </c>
      <c r="O11209" t="str">
        <f t="shared" si="24"/>
        <v>FLAC</v>
      </c>
      <c r="Q11209" s="2" t="s">
        <v>1344</v>
      </c>
    </row>
    <row r="11210" spans="1:17" ht="16.8" x14ac:dyDescent="0.3">
      <c r="A11210" t="str">
        <f t="shared" si="22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 t="shared" si="23"/>
        <v>7204 - CD São Paulo</v>
      </c>
      <c r="K11210" t="str">
        <f t="shared" si="23"/>
        <v>43.340.312/0010-48</v>
      </c>
      <c r="L11210" t="str">
        <f>_xlfn.XLOOKUP(B11210,'[1]Retorno lançamentos'!$D$5:$D$330,'[1]Retorno lançamentos'!$R$5:$R$330)</f>
        <v>Lançada</v>
      </c>
      <c r="M11210" s="6">
        <v>701203</v>
      </c>
      <c r="N11210" s="6" t="s">
        <v>1125</v>
      </c>
      <c r="O11210" t="str">
        <f t="shared" si="24"/>
        <v>FLAC</v>
      </c>
      <c r="Q11210" s="2" t="s">
        <v>1344</v>
      </c>
    </row>
    <row r="11211" spans="1:17" ht="16.8" x14ac:dyDescent="0.3">
      <c r="A11211" t="str">
        <f t="shared" si="22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 t="shared" si="23"/>
        <v>7204 - CD São Paulo</v>
      </c>
      <c r="K11211" t="str">
        <f t="shared" si="23"/>
        <v>43.340.312/0010-48</v>
      </c>
      <c r="L11211" t="str">
        <f>_xlfn.XLOOKUP(B11211,'[1]Retorno lançamentos'!$D$5:$D$330,'[1]Retorno lançamentos'!$R$5:$R$330)</f>
        <v>Lançada</v>
      </c>
      <c r="M11211" s="6">
        <v>701203</v>
      </c>
      <c r="N11211" s="6" t="s">
        <v>1125</v>
      </c>
      <c r="O11211" t="str">
        <f t="shared" si="24"/>
        <v>FLAC</v>
      </c>
      <c r="Q11211" s="2" t="s">
        <v>1344</v>
      </c>
    </row>
    <row r="11212" spans="1:17" ht="16.8" x14ac:dyDescent="0.3">
      <c r="A11212" t="str">
        <f t="shared" si="22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 t="shared" si="23"/>
        <v>7204 - CD São Paulo</v>
      </c>
      <c r="K11212" t="str">
        <f t="shared" si="23"/>
        <v>43.340.312/0010-48</v>
      </c>
      <c r="L11212" t="str">
        <f>_xlfn.XLOOKUP(B11212,'[1]Retorno lançamentos'!$D$5:$D$330,'[1]Retorno lançamentos'!$R$5:$R$330)</f>
        <v>Lançada</v>
      </c>
      <c r="M11212" s="6">
        <v>701203</v>
      </c>
      <c r="N11212" s="6" t="s">
        <v>1125</v>
      </c>
      <c r="O11212" t="str">
        <f t="shared" si="24"/>
        <v>FLAC</v>
      </c>
      <c r="Q11212" s="2" t="s">
        <v>1344</v>
      </c>
    </row>
    <row r="11213" spans="1:17" ht="16.8" x14ac:dyDescent="0.3">
      <c r="A11213" t="str">
        <f t="shared" si="22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 t="shared" si="23"/>
        <v>7204 - CD São Paulo</v>
      </c>
      <c r="K11213" t="str">
        <f t="shared" si="23"/>
        <v>43.340.312/0010-48</v>
      </c>
      <c r="L11213" t="str">
        <f>_xlfn.XLOOKUP(B11213,'[1]Retorno lançamentos'!$D$5:$D$330,'[1]Retorno lançamentos'!$R$5:$R$330)</f>
        <v>Lançada</v>
      </c>
      <c r="M11213" s="6">
        <v>701203</v>
      </c>
      <c r="N11213" s="6" t="s">
        <v>1125</v>
      </c>
      <c r="O11213" t="str">
        <f t="shared" si="24"/>
        <v>FLAC</v>
      </c>
      <c r="Q11213" s="2" t="s">
        <v>1344</v>
      </c>
    </row>
    <row r="11214" spans="1:17" ht="16.8" x14ac:dyDescent="0.3">
      <c r="A11214" t="str">
        <f t="shared" si="22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 t="shared" si="23"/>
        <v>7204 - CD São Paulo</v>
      </c>
      <c r="K11214" t="str">
        <f t="shared" si="23"/>
        <v>43.340.312/0010-48</v>
      </c>
      <c r="L11214" t="str">
        <f>_xlfn.XLOOKUP(B11214,'[1]Retorno lançamentos'!$D$5:$D$330,'[1]Retorno lançamentos'!$R$5:$R$330)</f>
        <v>Lançada</v>
      </c>
      <c r="M11214" s="6">
        <v>701203</v>
      </c>
      <c r="N11214" s="6" t="s">
        <v>1125</v>
      </c>
      <c r="O11214" t="str">
        <f t="shared" si="24"/>
        <v>FLAC</v>
      </c>
      <c r="Q11214" s="2" t="s">
        <v>1344</v>
      </c>
    </row>
    <row r="11215" spans="1:17" ht="16.8" x14ac:dyDescent="0.3">
      <c r="A11215" t="str">
        <f t="shared" si="22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 t="shared" si="23"/>
        <v>7204 - CD São Paulo</v>
      </c>
      <c r="K11215" t="str">
        <f t="shared" si="23"/>
        <v>43.340.312/0010-48</v>
      </c>
      <c r="L11215" t="str">
        <f>_xlfn.XLOOKUP(B11215,'[1]Retorno lançamentos'!$D$5:$D$330,'[1]Retorno lançamentos'!$R$5:$R$330)</f>
        <v>Lançada</v>
      </c>
      <c r="M11215" s="6">
        <v>701203</v>
      </c>
      <c r="N11215" s="6" t="s">
        <v>1125</v>
      </c>
      <c r="O11215" t="str">
        <f t="shared" si="24"/>
        <v>FLAC</v>
      </c>
      <c r="Q11215" s="2" t="s">
        <v>1344</v>
      </c>
    </row>
    <row r="11216" spans="1:17" ht="16.8" x14ac:dyDescent="0.3">
      <c r="A11216" t="str">
        <f t="shared" si="22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1345</v>
      </c>
      <c r="G11216" s="11">
        <v>1268.7</v>
      </c>
      <c r="H11216" s="12">
        <v>38.06</v>
      </c>
      <c r="I11216" s="6">
        <v>7204</v>
      </c>
      <c r="J11216" t="str">
        <f t="shared" si="23"/>
        <v>7204 - CD São Paulo</v>
      </c>
      <c r="K11216" t="str">
        <f t="shared" si="23"/>
        <v>43.340.312/0010-48</v>
      </c>
      <c r="L11216" t="str">
        <f>_xlfn.XLOOKUP(B11216,'[1]Retorno lançamentos'!$D$5:$D$330,'[1]Retorno lançamentos'!$R$5:$R$330)</f>
        <v>Lançada</v>
      </c>
      <c r="M11216" s="6">
        <v>701203</v>
      </c>
      <c r="N11216" s="6" t="s">
        <v>1125</v>
      </c>
      <c r="O11216" t="str">
        <f t="shared" si="24"/>
        <v>FLAC</v>
      </c>
      <c r="Q11216" s="2" t="s">
        <v>1344</v>
      </c>
    </row>
    <row r="11217" spans="1:17" ht="16.8" x14ac:dyDescent="0.3">
      <c r="A11217" t="str">
        <f t="shared" si="22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 t="shared" si="23"/>
        <v>7204 - CD São Paulo</v>
      </c>
      <c r="K11217" t="str">
        <f t="shared" si="23"/>
        <v>43.340.312/0010-48</v>
      </c>
      <c r="L11217" t="str">
        <f>_xlfn.XLOOKUP(B11217,'[1]Retorno lançamentos'!$D$5:$D$330,'[1]Retorno lançamentos'!$R$5:$R$330)</f>
        <v>Lançada</v>
      </c>
      <c r="M11217" s="6">
        <v>701203</v>
      </c>
      <c r="N11217" s="6" t="s">
        <v>1125</v>
      </c>
      <c r="O11217" t="str">
        <f t="shared" si="24"/>
        <v>FLAC</v>
      </c>
      <c r="Q11217" s="2" t="s">
        <v>1344</v>
      </c>
    </row>
    <row r="11218" spans="1:17" ht="16.8" x14ac:dyDescent="0.3">
      <c r="A11218" t="str">
        <f t="shared" si="22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 t="shared" si="23"/>
        <v>7204 - CD São Paulo</v>
      </c>
      <c r="K11218" t="str">
        <f t="shared" si="23"/>
        <v>43.340.312/0010-48</v>
      </c>
      <c r="L11218" t="str">
        <f>_xlfn.XLOOKUP(B11218,'[1]Retorno lançamentos'!$D$5:$D$330,'[1]Retorno lançamentos'!$R$5:$R$330)</f>
        <v>Lançada</v>
      </c>
      <c r="M11218" s="6">
        <v>701203</v>
      </c>
      <c r="N11218" s="6" t="s">
        <v>1125</v>
      </c>
      <c r="O11218" t="str">
        <f t="shared" si="24"/>
        <v>FLAC</v>
      </c>
      <c r="Q11218" s="2" t="s">
        <v>1344</v>
      </c>
    </row>
    <row r="11219" spans="1:17" ht="16.8" x14ac:dyDescent="0.3">
      <c r="A11219" t="str">
        <f t="shared" si="22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 t="shared" si="23"/>
        <v>7204 - CD São Paulo</v>
      </c>
      <c r="K11219" t="str">
        <f t="shared" si="23"/>
        <v>43.340.312/0010-48</v>
      </c>
      <c r="L11219" t="str">
        <f>_xlfn.XLOOKUP(B11219,'[1]Retorno lançamentos'!$D$5:$D$330,'[1]Retorno lançamentos'!$R$5:$R$330)</f>
        <v>Lançada</v>
      </c>
      <c r="M11219" s="6">
        <v>701203</v>
      </c>
      <c r="N11219" s="6" t="s">
        <v>1125</v>
      </c>
      <c r="O11219" t="str">
        <f t="shared" si="24"/>
        <v>FLAC</v>
      </c>
      <c r="Q11219" s="2" t="s">
        <v>1344</v>
      </c>
    </row>
    <row r="11220" spans="1:17" ht="16.8" x14ac:dyDescent="0.3">
      <c r="A11220" t="str">
        <f t="shared" si="22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 t="shared" si="23"/>
        <v>7204 - CD São Paulo</v>
      </c>
      <c r="K11220" t="str">
        <f t="shared" si="23"/>
        <v>43.340.312/0010-48</v>
      </c>
      <c r="L11220" t="str">
        <f>_xlfn.XLOOKUP(B11220,'[1]Retorno lançamentos'!$D$5:$D$330,'[1]Retorno lançamentos'!$R$5:$R$330)</f>
        <v>Lançada</v>
      </c>
      <c r="M11220" s="6">
        <v>701203</v>
      </c>
      <c r="N11220" s="6" t="s">
        <v>1125</v>
      </c>
      <c r="O11220" t="str">
        <f t="shared" si="24"/>
        <v>FLAC</v>
      </c>
      <c r="Q11220" s="2" t="s">
        <v>1344</v>
      </c>
    </row>
    <row r="11221" spans="1:17" ht="16.8" x14ac:dyDescent="0.3">
      <c r="A11221" t="str">
        <f t="shared" si="22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 t="shared" si="23"/>
        <v>7204 - CD São Paulo</v>
      </c>
      <c r="K11221" t="str">
        <f t="shared" si="23"/>
        <v>43.340.312/0010-48</v>
      </c>
      <c r="L11221" t="str">
        <f>_xlfn.XLOOKUP(B11221,'[1]Retorno lançamentos'!$D$5:$D$330,'[1]Retorno lançamentos'!$R$5:$R$330)</f>
        <v>Lançada</v>
      </c>
      <c r="M11221" s="6">
        <v>701203</v>
      </c>
      <c r="N11221" s="6" t="s">
        <v>1125</v>
      </c>
      <c r="O11221" t="str">
        <f t="shared" si="24"/>
        <v>FLAC</v>
      </c>
      <c r="Q11221" s="2" t="s">
        <v>1344</v>
      </c>
    </row>
    <row r="11222" spans="1:17" ht="16.8" x14ac:dyDescent="0.3">
      <c r="A11222" t="str">
        <f t="shared" ref="A11222:A11285" si="25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 t="shared" ref="J11222:K11285" si="26">_xlfn.XLOOKUP(I11222,I:I,J:J)</f>
        <v>7204 - CD São Paulo</v>
      </c>
      <c r="K11222" t="str">
        <f t="shared" si="26"/>
        <v>43.340.312/0010-48</v>
      </c>
      <c r="L11222" t="str">
        <f>_xlfn.XLOOKUP(B11222,'[1]Retorno lançamentos'!$D$5:$D$330,'[1]Retorno lançamentos'!$R$5:$R$330)</f>
        <v>Lançada</v>
      </c>
      <c r="M11222" s="6">
        <v>701203</v>
      </c>
      <c r="N11222" s="6" t="s">
        <v>1125</v>
      </c>
      <c r="O11222" t="str">
        <f t="shared" ref="O11222:O11285" si="27">_xlfn.XLOOKUP(N11222,N:N,O:O)</f>
        <v>FLAC</v>
      </c>
      <c r="Q11222" s="2" t="s">
        <v>1344</v>
      </c>
    </row>
    <row r="11223" spans="1:17" ht="16.8" x14ac:dyDescent="0.3">
      <c r="A11223" t="str">
        <f t="shared" si="25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 t="shared" si="26"/>
        <v>7204 - CD São Paulo</v>
      </c>
      <c r="K11223" t="str">
        <f t="shared" si="26"/>
        <v>43.340.312/0010-48</v>
      </c>
      <c r="L11223" t="str">
        <f>_xlfn.XLOOKUP(B11223,'[1]Retorno lançamentos'!$D$5:$D$330,'[1]Retorno lançamentos'!$R$5:$R$330)</f>
        <v>Lançada</v>
      </c>
      <c r="M11223" s="6">
        <v>701203</v>
      </c>
      <c r="N11223" s="6" t="s">
        <v>1125</v>
      </c>
      <c r="O11223" t="str">
        <f t="shared" si="27"/>
        <v>FLAC</v>
      </c>
      <c r="Q11223" s="2" t="s">
        <v>1344</v>
      </c>
    </row>
    <row r="11224" spans="1:17" ht="16.8" x14ac:dyDescent="0.3">
      <c r="A11224" t="str">
        <f t="shared" si="25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 t="shared" si="26"/>
        <v>7204 - CD São Paulo</v>
      </c>
      <c r="K11224" t="str">
        <f t="shared" si="26"/>
        <v>43.340.312/0010-48</v>
      </c>
      <c r="L11224" t="str">
        <f>_xlfn.XLOOKUP(B11224,'[1]Retorno lançamentos'!$D$5:$D$330,'[1]Retorno lançamentos'!$R$5:$R$330)</f>
        <v>Lançada</v>
      </c>
      <c r="M11224" s="6">
        <v>701203</v>
      </c>
      <c r="N11224" s="6" t="s">
        <v>1125</v>
      </c>
      <c r="O11224" t="str">
        <f t="shared" si="27"/>
        <v>FLAC</v>
      </c>
      <c r="Q11224" s="2" t="s">
        <v>1344</v>
      </c>
    </row>
    <row r="11225" spans="1:17" ht="16.8" x14ac:dyDescent="0.3">
      <c r="A11225" t="str">
        <f t="shared" si="25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 t="shared" si="26"/>
        <v>7204 - CD São Paulo</v>
      </c>
      <c r="K11225" t="str">
        <f t="shared" si="26"/>
        <v>43.340.312/0010-48</v>
      </c>
      <c r="L11225" t="str">
        <f>_xlfn.XLOOKUP(B11225,'[1]Retorno lançamentos'!$D$5:$D$330,'[1]Retorno lançamentos'!$R$5:$R$330)</f>
        <v>Lançada</v>
      </c>
      <c r="M11225" s="6">
        <v>701203</v>
      </c>
      <c r="N11225" s="6" t="s">
        <v>1125</v>
      </c>
      <c r="O11225" t="str">
        <f t="shared" si="27"/>
        <v>FLAC</v>
      </c>
      <c r="Q11225" s="2" t="s">
        <v>1344</v>
      </c>
    </row>
    <row r="11226" spans="1:17" ht="16.8" x14ac:dyDescent="0.3">
      <c r="A11226" t="str">
        <f t="shared" si="25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 t="shared" si="26"/>
        <v>7204 - CD São Paulo</v>
      </c>
      <c r="K11226" t="str">
        <f t="shared" si="26"/>
        <v>43.340.312/0010-48</v>
      </c>
      <c r="L11226" t="str">
        <f>_xlfn.XLOOKUP(B11226,'[1]Retorno lançamentos'!$D$5:$D$330,'[1]Retorno lançamentos'!$R$5:$R$330)</f>
        <v>Lançada</v>
      </c>
      <c r="M11226" s="6">
        <v>701203</v>
      </c>
      <c r="N11226" s="6" t="s">
        <v>1125</v>
      </c>
      <c r="O11226" t="str">
        <f t="shared" si="27"/>
        <v>FLAC</v>
      </c>
      <c r="Q11226" s="2" t="s">
        <v>1344</v>
      </c>
    </row>
    <row r="11227" spans="1:17" ht="16.8" x14ac:dyDescent="0.3">
      <c r="A11227" t="str">
        <f t="shared" si="25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 t="shared" si="26"/>
        <v>7204 - CD São Paulo</v>
      </c>
      <c r="K11227" t="str">
        <f t="shared" si="26"/>
        <v>43.340.312/0010-48</v>
      </c>
      <c r="L11227" t="str">
        <f>_xlfn.XLOOKUP(B11227,'[1]Retorno lançamentos'!$D$5:$D$330,'[1]Retorno lançamentos'!$R$5:$R$330)</f>
        <v>Lançada</v>
      </c>
      <c r="M11227" s="6">
        <v>701203</v>
      </c>
      <c r="N11227" s="6" t="s">
        <v>1125</v>
      </c>
      <c r="O11227" t="str">
        <f t="shared" si="27"/>
        <v>FLAC</v>
      </c>
      <c r="Q11227" s="2" t="s">
        <v>1344</v>
      </c>
    </row>
    <row r="11228" spans="1:17" ht="16.8" x14ac:dyDescent="0.3">
      <c r="A11228" t="str">
        <f t="shared" si="25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 t="shared" si="26"/>
        <v>7204 - CD São Paulo</v>
      </c>
      <c r="K11228" t="str">
        <f t="shared" si="26"/>
        <v>43.340.312/0010-48</v>
      </c>
      <c r="L11228" t="str">
        <f>_xlfn.XLOOKUP(B11228,'[1]Retorno lançamentos'!$D$5:$D$330,'[1]Retorno lançamentos'!$R$5:$R$330)</f>
        <v>Lançada</v>
      </c>
      <c r="M11228" s="6">
        <v>701203</v>
      </c>
      <c r="N11228" s="6" t="s">
        <v>1125</v>
      </c>
      <c r="O11228" t="str">
        <f t="shared" si="27"/>
        <v>FLAC</v>
      </c>
      <c r="Q11228" s="2" t="s">
        <v>1344</v>
      </c>
    </row>
    <row r="11229" spans="1:17" ht="16.8" x14ac:dyDescent="0.3">
      <c r="A11229" t="str">
        <f t="shared" si="25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 t="shared" si="26"/>
        <v>7204 - CD São Paulo</v>
      </c>
      <c r="K11229" t="str">
        <f t="shared" si="26"/>
        <v>43.340.312/0010-48</v>
      </c>
      <c r="L11229" t="str">
        <f>_xlfn.XLOOKUP(B11229,'[1]Retorno lançamentos'!$D$5:$D$330,'[1]Retorno lançamentos'!$R$5:$R$330)</f>
        <v>Lançada</v>
      </c>
      <c r="M11229" s="6">
        <v>701203</v>
      </c>
      <c r="N11229" s="6" t="s">
        <v>1125</v>
      </c>
      <c r="O11229" t="str">
        <f t="shared" si="27"/>
        <v>FLAC</v>
      </c>
      <c r="Q11229" s="2" t="s">
        <v>1344</v>
      </c>
    </row>
    <row r="11230" spans="1:17" ht="16.8" x14ac:dyDescent="0.3">
      <c r="A11230" t="str">
        <f t="shared" si="25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 t="shared" si="26"/>
        <v>7204 - CD São Paulo</v>
      </c>
      <c r="K11230" t="str">
        <f t="shared" si="26"/>
        <v>43.340.312/0010-48</v>
      </c>
      <c r="L11230" t="str">
        <f>_xlfn.XLOOKUP(B11230,'[1]Retorno lançamentos'!$D$5:$D$330,'[1]Retorno lançamentos'!$R$5:$R$330)</f>
        <v>Lançada</v>
      </c>
      <c r="M11230" s="6">
        <v>701203</v>
      </c>
      <c r="N11230" s="6" t="s">
        <v>1125</v>
      </c>
      <c r="O11230" t="str">
        <f t="shared" si="27"/>
        <v>FLAC</v>
      </c>
      <c r="Q11230" s="2" t="s">
        <v>1344</v>
      </c>
    </row>
    <row r="11231" spans="1:17" ht="16.8" x14ac:dyDescent="0.3">
      <c r="A11231" t="str">
        <f t="shared" si="25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 t="shared" si="26"/>
        <v>7204 - CD São Paulo</v>
      </c>
      <c r="K11231" t="str">
        <f t="shared" si="26"/>
        <v>43.340.312/0010-48</v>
      </c>
      <c r="L11231" t="str">
        <f>_xlfn.XLOOKUP(B11231,'[1]Retorno lançamentos'!$D$5:$D$330,'[1]Retorno lançamentos'!$R$5:$R$330)</f>
        <v>Lançada</v>
      </c>
      <c r="M11231" s="6">
        <v>701203</v>
      </c>
      <c r="N11231" s="6" t="s">
        <v>1125</v>
      </c>
      <c r="O11231" t="str">
        <f t="shared" si="27"/>
        <v>FLAC</v>
      </c>
      <c r="Q11231" s="2" t="s">
        <v>1344</v>
      </c>
    </row>
    <row r="11232" spans="1:17" ht="16.8" x14ac:dyDescent="0.3">
      <c r="A11232" t="str">
        <f t="shared" si="25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 t="shared" si="26"/>
        <v>7204 - CD São Paulo</v>
      </c>
      <c r="K11232" t="str">
        <f t="shared" si="26"/>
        <v>43.340.312/0010-48</v>
      </c>
      <c r="L11232" t="str">
        <f>_xlfn.XLOOKUP(B11232,'[1]Retorno lançamentos'!$D$5:$D$330,'[1]Retorno lançamentos'!$R$5:$R$330)</f>
        <v>Lançada</v>
      </c>
      <c r="M11232" s="6">
        <v>701203</v>
      </c>
      <c r="N11232" s="6" t="s">
        <v>1125</v>
      </c>
      <c r="O11232" t="str">
        <f t="shared" si="27"/>
        <v>FLAC</v>
      </c>
      <c r="Q11232" s="2" t="s">
        <v>1344</v>
      </c>
    </row>
    <row r="11233" spans="1:17" ht="16.8" x14ac:dyDescent="0.3">
      <c r="A11233" t="str">
        <f t="shared" si="25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 t="shared" si="26"/>
        <v>7204 - CD São Paulo</v>
      </c>
      <c r="K11233" t="str">
        <f t="shared" si="26"/>
        <v>43.340.312/0010-48</v>
      </c>
      <c r="L11233" t="str">
        <f>_xlfn.XLOOKUP(B11233,'[1]Retorno lançamentos'!$D$5:$D$330,'[1]Retorno lançamentos'!$R$5:$R$330)</f>
        <v>Lançada</v>
      </c>
      <c r="M11233" s="6">
        <v>701203</v>
      </c>
      <c r="N11233" s="6" t="s">
        <v>1125</v>
      </c>
      <c r="O11233" t="str">
        <f t="shared" si="27"/>
        <v>FLAC</v>
      </c>
      <c r="Q11233" s="2" t="s">
        <v>1344</v>
      </c>
    </row>
    <row r="11234" spans="1:17" ht="16.8" x14ac:dyDescent="0.3">
      <c r="A11234" t="str">
        <f t="shared" si="25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 t="shared" si="26"/>
        <v>7204 - CD São Paulo</v>
      </c>
      <c r="K11234" t="str">
        <f t="shared" si="26"/>
        <v>43.340.312/0010-48</v>
      </c>
      <c r="L11234" t="str">
        <f>_xlfn.XLOOKUP(B11234,'[1]Retorno lançamentos'!$D$5:$D$330,'[1]Retorno lançamentos'!$R$5:$R$330)</f>
        <v>Lançada</v>
      </c>
      <c r="M11234" s="6">
        <v>701203</v>
      </c>
      <c r="N11234" s="6" t="s">
        <v>1125</v>
      </c>
      <c r="O11234" t="str">
        <f t="shared" si="27"/>
        <v>FLAC</v>
      </c>
      <c r="Q11234" s="2" t="s">
        <v>1344</v>
      </c>
    </row>
    <row r="11235" spans="1:17" ht="16.8" x14ac:dyDescent="0.3">
      <c r="A11235" t="str">
        <f t="shared" si="25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1345</v>
      </c>
      <c r="G11235" s="12">
        <v>845.8</v>
      </c>
      <c r="H11235" s="12">
        <v>25.37</v>
      </c>
      <c r="I11235" s="6">
        <v>7204</v>
      </c>
      <c r="J11235" t="str">
        <f t="shared" si="26"/>
        <v>7204 - CD São Paulo</v>
      </c>
      <c r="K11235" t="str">
        <f t="shared" si="26"/>
        <v>43.340.312/0010-48</v>
      </c>
      <c r="L11235" t="str">
        <f>_xlfn.XLOOKUP(B11235,'[1]Retorno lançamentos'!$D$5:$D$330,'[1]Retorno lançamentos'!$R$5:$R$330)</f>
        <v>Lançada</v>
      </c>
      <c r="M11235" s="6">
        <v>701203</v>
      </c>
      <c r="N11235" s="6" t="s">
        <v>1125</v>
      </c>
      <c r="O11235" t="str">
        <f t="shared" si="27"/>
        <v>FLAC</v>
      </c>
      <c r="Q11235" s="2" t="s">
        <v>1344</v>
      </c>
    </row>
    <row r="11236" spans="1:17" ht="16.8" x14ac:dyDescent="0.3">
      <c r="A11236" t="str">
        <f t="shared" si="25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1345</v>
      </c>
      <c r="G11236" s="11">
        <v>2960.3</v>
      </c>
      <c r="H11236" s="12">
        <v>88.81</v>
      </c>
      <c r="I11236" s="6">
        <v>7406</v>
      </c>
      <c r="J11236" t="str">
        <f t="shared" si="26"/>
        <v>7406 - TSPF - Louveira</v>
      </c>
      <c r="K11236" t="str">
        <f t="shared" si="26"/>
        <v>43.340.312/0023-62</v>
      </c>
      <c r="L11236" t="str">
        <f>_xlfn.XLOOKUP(B11236,'[1]Retorno lançamentos'!$D$5:$D$330,'[1]Retorno lançamentos'!$R$5:$R$330)</f>
        <v>Lançada</v>
      </c>
      <c r="M11236" s="6">
        <v>701203</v>
      </c>
      <c r="N11236" s="6" t="s">
        <v>1125</v>
      </c>
      <c r="O11236" t="str">
        <f t="shared" si="27"/>
        <v>FLAC</v>
      </c>
      <c r="Q11236" s="2" t="s">
        <v>1344</v>
      </c>
    </row>
    <row r="11237" spans="1:17" ht="16.8" x14ac:dyDescent="0.3">
      <c r="A11237" t="str">
        <f t="shared" si="25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1345</v>
      </c>
      <c r="G11237" s="12">
        <v>649.35</v>
      </c>
      <c r="H11237" s="12">
        <v>19.48</v>
      </c>
      <c r="I11237" s="6">
        <v>7406</v>
      </c>
      <c r="J11237" t="str">
        <f t="shared" si="26"/>
        <v>7406 - TSPF - Louveira</v>
      </c>
      <c r="K11237" t="str">
        <f t="shared" si="26"/>
        <v>43.340.312/0023-62</v>
      </c>
      <c r="L11237" t="str">
        <f>_xlfn.XLOOKUP(B11237,'[1]Retorno lançamentos'!$D$5:$D$330,'[1]Retorno lançamentos'!$R$5:$R$330)</f>
        <v>Lançada</v>
      </c>
      <c r="M11237" s="6">
        <v>701203</v>
      </c>
      <c r="N11237" s="6" t="s">
        <v>1125</v>
      </c>
      <c r="O11237" t="str">
        <f t="shared" si="27"/>
        <v>FLAC</v>
      </c>
      <c r="Q11237" s="2" t="s">
        <v>1344</v>
      </c>
    </row>
    <row r="11238" spans="1:17" ht="16.8" x14ac:dyDescent="0.3">
      <c r="A11238" t="str">
        <f t="shared" si="25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1345</v>
      </c>
      <c r="G11238" s="11">
        <v>2042.5</v>
      </c>
      <c r="H11238" s="12">
        <v>61.28</v>
      </c>
      <c r="I11238" s="6">
        <v>7406</v>
      </c>
      <c r="J11238" t="str">
        <f t="shared" si="26"/>
        <v>7406 - TSPF - Louveira</v>
      </c>
      <c r="K11238" t="str">
        <f t="shared" si="26"/>
        <v>43.340.312/0023-62</v>
      </c>
      <c r="L11238" t="str">
        <f>_xlfn.XLOOKUP(B11238,'[1]Retorno lançamentos'!$D$5:$D$330,'[1]Retorno lançamentos'!$R$5:$R$330)</f>
        <v>Lançada</v>
      </c>
      <c r="M11238" s="6">
        <v>701203</v>
      </c>
      <c r="N11238" s="6" t="s">
        <v>1125</v>
      </c>
      <c r="O11238" t="str">
        <f t="shared" si="27"/>
        <v>FLAC</v>
      </c>
      <c r="Q11238" s="2" t="s">
        <v>1344</v>
      </c>
    </row>
    <row r="11239" spans="1:17" ht="16.8" x14ac:dyDescent="0.3">
      <c r="A11239" t="str">
        <f t="shared" si="25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1345</v>
      </c>
      <c r="G11239" s="12">
        <v>432.9</v>
      </c>
      <c r="H11239" s="12">
        <v>12.99</v>
      </c>
      <c r="I11239" s="6">
        <v>7204</v>
      </c>
      <c r="J11239" t="str">
        <f t="shared" si="26"/>
        <v>7204 - CD São Paulo</v>
      </c>
      <c r="K11239" t="str">
        <f t="shared" si="26"/>
        <v>43.340.312/0010-48</v>
      </c>
      <c r="L11239" t="str">
        <f>_xlfn.XLOOKUP(B11239,'[1]Retorno lançamentos'!$D$5:$D$330,'[1]Retorno lançamentos'!$R$5:$R$330)</f>
        <v>Lançada</v>
      </c>
      <c r="M11239" s="6">
        <v>701203</v>
      </c>
      <c r="N11239" s="6" t="s">
        <v>1125</v>
      </c>
      <c r="O11239" t="str">
        <f t="shared" si="27"/>
        <v>FLAC</v>
      </c>
      <c r="Q11239" s="2" t="s">
        <v>1344</v>
      </c>
    </row>
    <row r="11240" spans="1:17" ht="16.8" x14ac:dyDescent="0.3">
      <c r="A11240" t="str">
        <f t="shared" si="25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 t="shared" si="26"/>
        <v>7204 - CD São Paulo</v>
      </c>
      <c r="K11240" t="str">
        <f t="shared" si="26"/>
        <v>43.340.312/0010-48</v>
      </c>
      <c r="L11240" t="str">
        <f>_xlfn.XLOOKUP(B11240,'[1]Retorno lançamentos'!$D$5:$D$330,'[1]Retorno lançamentos'!$R$5:$R$330)</f>
        <v>Lançada</v>
      </c>
      <c r="M11240" s="6">
        <v>701203</v>
      </c>
      <c r="N11240" s="6" t="s">
        <v>1125</v>
      </c>
      <c r="O11240" t="str">
        <f t="shared" si="27"/>
        <v>FLAC</v>
      </c>
      <c r="Q11240" s="2" t="s">
        <v>1344</v>
      </c>
    </row>
    <row r="11241" spans="1:17" ht="16.8" x14ac:dyDescent="0.3">
      <c r="A11241" t="str">
        <f t="shared" si="25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 t="shared" si="26"/>
        <v>7204 - CD São Paulo</v>
      </c>
      <c r="K11241" t="str">
        <f t="shared" si="26"/>
        <v>43.340.312/0010-48</v>
      </c>
      <c r="L11241" t="str">
        <f>_xlfn.XLOOKUP(B11241,'[1]Retorno lançamentos'!$D$5:$D$330,'[1]Retorno lançamentos'!$R$5:$R$330)</f>
        <v>Lançada</v>
      </c>
      <c r="M11241" s="6">
        <v>701203</v>
      </c>
      <c r="N11241" s="6" t="s">
        <v>1125</v>
      </c>
      <c r="O11241" t="str">
        <f t="shared" si="27"/>
        <v>FLAC</v>
      </c>
      <c r="Q11241" s="2" t="s">
        <v>1344</v>
      </c>
    </row>
    <row r="11242" spans="1:17" ht="16.8" x14ac:dyDescent="0.3">
      <c r="A11242" t="str">
        <f t="shared" si="25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1345</v>
      </c>
      <c r="G11242" s="12">
        <v>817</v>
      </c>
      <c r="H11242" s="12">
        <v>24.51</v>
      </c>
      <c r="I11242" s="6">
        <v>7204</v>
      </c>
      <c r="J11242" t="str">
        <f t="shared" si="26"/>
        <v>7204 - CD São Paulo</v>
      </c>
      <c r="K11242" t="str">
        <f t="shared" si="26"/>
        <v>43.340.312/0010-48</v>
      </c>
      <c r="L11242" t="str">
        <f>_xlfn.XLOOKUP(B11242,'[1]Retorno lançamentos'!$D$5:$D$330,'[1]Retorno lançamentos'!$R$5:$R$330)</f>
        <v>Lançada</v>
      </c>
      <c r="M11242" s="6">
        <v>701203</v>
      </c>
      <c r="N11242" s="6" t="s">
        <v>1125</v>
      </c>
      <c r="O11242" t="str">
        <f t="shared" si="27"/>
        <v>FLAC</v>
      </c>
      <c r="Q11242" s="2" t="s">
        <v>1344</v>
      </c>
    </row>
    <row r="11243" spans="1:17" ht="16.8" x14ac:dyDescent="0.3">
      <c r="A11243" t="str">
        <f t="shared" si="25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1345</v>
      </c>
      <c r="G11243" s="12">
        <v>408.5</v>
      </c>
      <c r="H11243" s="12">
        <v>12.26</v>
      </c>
      <c r="I11243" s="6">
        <v>7204</v>
      </c>
      <c r="J11243" t="str">
        <f t="shared" si="26"/>
        <v>7204 - CD São Paulo</v>
      </c>
      <c r="K11243" t="str">
        <f t="shared" si="26"/>
        <v>43.340.312/0010-48</v>
      </c>
      <c r="L11243" t="str">
        <f>_xlfn.XLOOKUP(B11243,'[1]Retorno lançamentos'!$D$5:$D$330,'[1]Retorno lançamentos'!$R$5:$R$330)</f>
        <v>Lançada</v>
      </c>
      <c r="M11243" s="6">
        <v>701203</v>
      </c>
      <c r="N11243" s="6" t="s">
        <v>1125</v>
      </c>
      <c r="O11243" t="str">
        <f t="shared" si="27"/>
        <v>FLAC</v>
      </c>
      <c r="Q11243" s="2" t="s">
        <v>1344</v>
      </c>
    </row>
    <row r="11244" spans="1:17" ht="16.8" x14ac:dyDescent="0.3">
      <c r="A11244" t="str">
        <f t="shared" si="25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1345</v>
      </c>
      <c r="G11244" s="11">
        <v>1268.7</v>
      </c>
      <c r="H11244" s="12">
        <v>38.06</v>
      </c>
      <c r="I11244" s="6">
        <v>7204</v>
      </c>
      <c r="J11244" t="str">
        <f t="shared" si="26"/>
        <v>7204 - CD São Paulo</v>
      </c>
      <c r="K11244" t="str">
        <f t="shared" si="26"/>
        <v>43.340.312/0010-48</v>
      </c>
      <c r="L11244" t="str">
        <f>_xlfn.XLOOKUP(B11244,'[1]Retorno lançamentos'!$D$5:$D$330,'[1]Retorno lançamentos'!$R$5:$R$330)</f>
        <v>Lançada</v>
      </c>
      <c r="M11244" s="6">
        <v>701203</v>
      </c>
      <c r="N11244" s="6" t="s">
        <v>1125</v>
      </c>
      <c r="O11244" t="str">
        <f t="shared" si="27"/>
        <v>FLAC</v>
      </c>
      <c r="Q11244" s="2" t="s">
        <v>1344</v>
      </c>
    </row>
    <row r="11245" spans="1:17" ht="16.8" x14ac:dyDescent="0.3">
      <c r="A11245" t="str">
        <f t="shared" si="25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1345</v>
      </c>
      <c r="G11245" s="11">
        <v>1225.5</v>
      </c>
      <c r="H11245" s="12">
        <v>36.770000000000003</v>
      </c>
      <c r="I11245" s="6">
        <v>7204</v>
      </c>
      <c r="J11245" t="str">
        <f t="shared" si="26"/>
        <v>7204 - CD São Paulo</v>
      </c>
      <c r="K11245" t="str">
        <f t="shared" si="26"/>
        <v>43.340.312/0010-48</v>
      </c>
      <c r="L11245" t="str">
        <f>_xlfn.XLOOKUP(B11245,'[1]Retorno lançamentos'!$D$5:$D$330,'[1]Retorno lançamentos'!$R$5:$R$330)</f>
        <v>Lançada</v>
      </c>
      <c r="M11245" s="6">
        <v>701203</v>
      </c>
      <c r="N11245" s="6" t="s">
        <v>1125</v>
      </c>
      <c r="O11245" t="str">
        <f t="shared" si="27"/>
        <v>FLAC</v>
      </c>
      <c r="Q11245" s="2" t="s">
        <v>1344</v>
      </c>
    </row>
    <row r="11246" spans="1:17" ht="16.8" x14ac:dyDescent="0.3">
      <c r="A11246" t="str">
        <f t="shared" si="25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 t="shared" si="26"/>
        <v>7204 - CD São Paulo</v>
      </c>
      <c r="K11246" t="str">
        <f t="shared" si="26"/>
        <v>43.340.312/0010-48</v>
      </c>
      <c r="L11246" t="str">
        <f>_xlfn.XLOOKUP(B11246,'[1]Retorno lançamentos'!$D$5:$D$330,'[1]Retorno lançamentos'!$R$5:$R$330)</f>
        <v>Lançada</v>
      </c>
      <c r="M11246" s="6">
        <v>701203</v>
      </c>
      <c r="N11246" s="6" t="s">
        <v>1125</v>
      </c>
      <c r="O11246" t="str">
        <f t="shared" si="27"/>
        <v>FLAC</v>
      </c>
      <c r="Q11246" s="2" t="s">
        <v>1344</v>
      </c>
    </row>
    <row r="11247" spans="1:17" ht="16.8" x14ac:dyDescent="0.3">
      <c r="A11247" t="str">
        <f t="shared" si="25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 t="shared" si="26"/>
        <v>7204 - CD São Paulo</v>
      </c>
      <c r="K11247" t="str">
        <f t="shared" si="26"/>
        <v>43.340.312/0010-48</v>
      </c>
      <c r="L11247" t="str">
        <f>_xlfn.XLOOKUP(B11247,'[1]Retorno lançamentos'!$D$5:$D$330,'[1]Retorno lançamentos'!$R$5:$R$330)</f>
        <v>Lançada</v>
      </c>
      <c r="M11247" s="6">
        <v>701203</v>
      </c>
      <c r="N11247" s="6" t="s">
        <v>1125</v>
      </c>
      <c r="O11247" t="str">
        <f t="shared" si="27"/>
        <v>FLAC</v>
      </c>
      <c r="Q11247" s="2" t="s">
        <v>1344</v>
      </c>
    </row>
    <row r="11248" spans="1:17" ht="16.8" x14ac:dyDescent="0.3">
      <c r="A11248" t="str">
        <f t="shared" si="25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 t="shared" si="26"/>
        <v>7204 - CD São Paulo</v>
      </c>
      <c r="K11248" t="str">
        <f t="shared" si="26"/>
        <v>43.340.312/0010-48</v>
      </c>
      <c r="L11248" t="str">
        <f>_xlfn.XLOOKUP(B11248,'[1]Retorno lançamentos'!$D$5:$D$330,'[1]Retorno lançamentos'!$R$5:$R$330)</f>
        <v>Lançada</v>
      </c>
      <c r="M11248" s="6">
        <v>701203</v>
      </c>
      <c r="N11248" s="6" t="s">
        <v>1125</v>
      </c>
      <c r="O11248" t="str">
        <f t="shared" si="27"/>
        <v>FLAC</v>
      </c>
      <c r="Q11248" s="2" t="s">
        <v>1344</v>
      </c>
    </row>
    <row r="11249" spans="1:17" ht="16.8" x14ac:dyDescent="0.3">
      <c r="A11249" t="str">
        <f t="shared" si="25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 t="shared" si="26"/>
        <v>7204 - CD São Paulo</v>
      </c>
      <c r="K11249" t="str">
        <f t="shared" si="26"/>
        <v>43.340.312/0010-48</v>
      </c>
      <c r="L11249" t="str">
        <f>_xlfn.XLOOKUP(B11249,'[1]Retorno lançamentos'!$D$5:$D$330,'[1]Retorno lançamentos'!$R$5:$R$330)</f>
        <v>Lançada</v>
      </c>
      <c r="M11249" s="6">
        <v>701203</v>
      </c>
      <c r="N11249" s="6" t="s">
        <v>1125</v>
      </c>
      <c r="O11249" t="str">
        <f t="shared" si="27"/>
        <v>FLAC</v>
      </c>
      <c r="Q11249" s="2" t="s">
        <v>1344</v>
      </c>
    </row>
    <row r="11250" spans="1:17" ht="16.8" x14ac:dyDescent="0.3">
      <c r="A11250" t="str">
        <f t="shared" si="25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 t="shared" si="26"/>
        <v>7204 - CD São Paulo</v>
      </c>
      <c r="K11250" t="str">
        <f t="shared" si="26"/>
        <v>43.340.312/0010-48</v>
      </c>
      <c r="L11250" t="str">
        <f>_xlfn.XLOOKUP(B11250,'[1]Retorno lançamentos'!$D$5:$D$330,'[1]Retorno lançamentos'!$R$5:$R$330)</f>
        <v>Lançada</v>
      </c>
      <c r="M11250" s="6">
        <v>701203</v>
      </c>
      <c r="N11250" s="6" t="s">
        <v>1125</v>
      </c>
      <c r="O11250" t="str">
        <f t="shared" si="27"/>
        <v>FLAC</v>
      </c>
      <c r="Q11250" s="2" t="s">
        <v>1344</v>
      </c>
    </row>
    <row r="11251" spans="1:17" ht="16.8" x14ac:dyDescent="0.3">
      <c r="A11251" t="str">
        <f t="shared" si="25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 t="shared" si="26"/>
        <v>7204 - CD São Paulo</v>
      </c>
      <c r="K11251" t="str">
        <f t="shared" si="26"/>
        <v>43.340.312/0010-48</v>
      </c>
      <c r="L11251" t="str">
        <f>_xlfn.XLOOKUP(B11251,'[1]Retorno lançamentos'!$D$5:$D$330,'[1]Retorno lançamentos'!$R$5:$R$330)</f>
        <v>Lançada</v>
      </c>
      <c r="M11251" s="6">
        <v>701203</v>
      </c>
      <c r="N11251" s="6" t="s">
        <v>1125</v>
      </c>
      <c r="O11251" t="str">
        <f t="shared" si="27"/>
        <v>FLAC</v>
      </c>
      <c r="Q11251" s="2" t="s">
        <v>1344</v>
      </c>
    </row>
    <row r="11252" spans="1:17" ht="16.8" x14ac:dyDescent="0.3">
      <c r="A11252" t="str">
        <f t="shared" si="25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1345</v>
      </c>
      <c r="G11252" s="11">
        <v>2114.5</v>
      </c>
      <c r="H11252" s="12">
        <v>63.44</v>
      </c>
      <c r="I11252" s="6">
        <v>7204</v>
      </c>
      <c r="J11252" t="str">
        <f t="shared" si="26"/>
        <v>7204 - CD São Paulo</v>
      </c>
      <c r="K11252" t="str">
        <f t="shared" si="26"/>
        <v>43.340.312/0010-48</v>
      </c>
      <c r="L11252" t="str">
        <f>_xlfn.XLOOKUP(B11252,'[1]Retorno lançamentos'!$D$5:$D$330,'[1]Retorno lançamentos'!$R$5:$R$330)</f>
        <v>Lançada</v>
      </c>
      <c r="M11252" s="6">
        <v>701203</v>
      </c>
      <c r="N11252" s="6" t="s">
        <v>1125</v>
      </c>
      <c r="O11252" t="str">
        <f t="shared" si="27"/>
        <v>FLAC</v>
      </c>
      <c r="Q11252" s="2" t="s">
        <v>1344</v>
      </c>
    </row>
    <row r="11253" spans="1:17" ht="16.8" x14ac:dyDescent="0.3">
      <c r="A11253" t="str">
        <f t="shared" si="25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 t="shared" si="26"/>
        <v>7204 - CD São Paulo</v>
      </c>
      <c r="K11253" t="str">
        <f t="shared" si="26"/>
        <v>43.340.312/0010-48</v>
      </c>
      <c r="L11253" t="str">
        <f>_xlfn.XLOOKUP(B11253,'[1]Retorno lançamentos'!$D$5:$D$330,'[1]Retorno lançamentos'!$R$5:$R$330)</f>
        <v>Lançada</v>
      </c>
      <c r="M11253" s="6">
        <v>701203</v>
      </c>
      <c r="N11253" s="6" t="s">
        <v>1125</v>
      </c>
      <c r="O11253" t="str">
        <f t="shared" si="27"/>
        <v>FLAC</v>
      </c>
      <c r="Q11253" s="2" t="s">
        <v>1344</v>
      </c>
    </row>
    <row r="11254" spans="1:17" ht="16.8" x14ac:dyDescent="0.3">
      <c r="A11254" t="str">
        <f t="shared" si="25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 t="shared" si="26"/>
        <v>7204 - CD São Paulo</v>
      </c>
      <c r="K11254" t="str">
        <f t="shared" si="26"/>
        <v>43.340.312/0010-48</v>
      </c>
      <c r="L11254" t="str">
        <f>_xlfn.XLOOKUP(B11254,'[1]Retorno lançamentos'!$D$5:$D$330,'[1]Retorno lançamentos'!$R$5:$R$330)</f>
        <v>Lançada</v>
      </c>
      <c r="M11254" s="6">
        <v>701203</v>
      </c>
      <c r="N11254" s="6" t="s">
        <v>1125</v>
      </c>
      <c r="O11254" t="str">
        <f t="shared" si="27"/>
        <v>FLAC</v>
      </c>
      <c r="Q11254" s="2" t="s">
        <v>1344</v>
      </c>
    </row>
    <row r="11255" spans="1:17" ht="16.8" x14ac:dyDescent="0.3">
      <c r="A11255" t="str">
        <f t="shared" si="25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 t="shared" si="26"/>
        <v>7204 - CD São Paulo</v>
      </c>
      <c r="K11255" t="str">
        <f t="shared" si="26"/>
        <v>43.340.312/0010-48</v>
      </c>
      <c r="L11255" t="str">
        <f>_xlfn.XLOOKUP(B11255,'[1]Retorno lançamentos'!$D$5:$D$330,'[1]Retorno lançamentos'!$R$5:$R$330)</f>
        <v>Lançada</v>
      </c>
      <c r="M11255" s="6">
        <v>701203</v>
      </c>
      <c r="N11255" s="6" t="s">
        <v>1125</v>
      </c>
      <c r="O11255" t="str">
        <f t="shared" si="27"/>
        <v>FLAC</v>
      </c>
      <c r="Q11255" s="2" t="s">
        <v>1344</v>
      </c>
    </row>
    <row r="11256" spans="1:17" ht="16.8" x14ac:dyDescent="0.3">
      <c r="A11256" t="str">
        <f t="shared" si="25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 t="shared" si="26"/>
        <v>7204 - CD São Paulo</v>
      </c>
      <c r="K11256" t="str">
        <f t="shared" si="26"/>
        <v>43.340.312/0010-48</v>
      </c>
      <c r="L11256" t="str">
        <f>_xlfn.XLOOKUP(B11256,'[1]Retorno lançamentos'!$D$5:$D$330,'[1]Retorno lançamentos'!$R$5:$R$330)</f>
        <v>Lançada</v>
      </c>
      <c r="M11256" s="6">
        <v>701203</v>
      </c>
      <c r="N11256" s="6" t="s">
        <v>1125</v>
      </c>
      <c r="O11256" t="str">
        <f t="shared" si="27"/>
        <v>FLAC</v>
      </c>
      <c r="Q11256" s="2" t="s">
        <v>1344</v>
      </c>
    </row>
    <row r="11257" spans="1:17" ht="16.8" x14ac:dyDescent="0.3">
      <c r="A11257" t="str">
        <f t="shared" si="25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 t="shared" si="26"/>
        <v>7204 - CD São Paulo</v>
      </c>
      <c r="K11257" t="str">
        <f t="shared" si="26"/>
        <v>43.340.312/0010-48</v>
      </c>
      <c r="L11257" t="str">
        <f>_xlfn.XLOOKUP(B11257,'[1]Retorno lançamentos'!$D$5:$D$330,'[1]Retorno lançamentos'!$R$5:$R$330)</f>
        <v>Lançada</v>
      </c>
      <c r="M11257" s="6">
        <v>701203</v>
      </c>
      <c r="N11257" s="6" t="s">
        <v>1125</v>
      </c>
      <c r="O11257" t="str">
        <f t="shared" si="27"/>
        <v>FLAC</v>
      </c>
      <c r="Q11257" s="2" t="s">
        <v>1344</v>
      </c>
    </row>
    <row r="11258" spans="1:17" ht="16.8" x14ac:dyDescent="0.3">
      <c r="A11258" t="str">
        <f t="shared" si="25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 t="shared" si="26"/>
        <v>7204 - CD São Paulo</v>
      </c>
      <c r="K11258" t="str">
        <f t="shared" si="26"/>
        <v>43.340.312/0010-48</v>
      </c>
      <c r="L11258" t="str">
        <f>_xlfn.XLOOKUP(B11258,'[1]Retorno lançamentos'!$D$5:$D$330,'[1]Retorno lançamentos'!$R$5:$R$330)</f>
        <v>Lançada</v>
      </c>
      <c r="M11258" s="6">
        <v>701203</v>
      </c>
      <c r="N11258" s="6" t="s">
        <v>1125</v>
      </c>
      <c r="O11258" t="str">
        <f t="shared" si="27"/>
        <v>FLAC</v>
      </c>
      <c r="Q11258" s="2" t="s">
        <v>1344</v>
      </c>
    </row>
    <row r="11259" spans="1:17" ht="16.8" x14ac:dyDescent="0.3">
      <c r="A11259" t="str">
        <f t="shared" si="25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 t="shared" si="26"/>
        <v>7204 - CD São Paulo</v>
      </c>
      <c r="K11259" t="str">
        <f t="shared" si="26"/>
        <v>43.340.312/0010-48</v>
      </c>
      <c r="L11259" t="str">
        <f>_xlfn.XLOOKUP(B11259,'[1]Retorno lançamentos'!$D$5:$D$330,'[1]Retorno lançamentos'!$R$5:$R$330)</f>
        <v>Lançada</v>
      </c>
      <c r="M11259" s="6">
        <v>701203</v>
      </c>
      <c r="N11259" s="6" t="s">
        <v>1125</v>
      </c>
      <c r="O11259" t="str">
        <f t="shared" si="27"/>
        <v>FLAC</v>
      </c>
      <c r="Q11259" s="2" t="s">
        <v>1344</v>
      </c>
    </row>
    <row r="11260" spans="1:17" ht="16.8" x14ac:dyDescent="0.3">
      <c r="A11260" t="str">
        <f t="shared" si="25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1345</v>
      </c>
      <c r="G11260" s="11">
        <v>1634</v>
      </c>
      <c r="H11260" s="12">
        <v>49.02</v>
      </c>
      <c r="I11260" s="6">
        <v>7204</v>
      </c>
      <c r="J11260" t="str">
        <f t="shared" si="26"/>
        <v>7204 - CD São Paulo</v>
      </c>
      <c r="K11260" t="str">
        <f t="shared" si="26"/>
        <v>43.340.312/0010-48</v>
      </c>
      <c r="L11260" t="str">
        <f>_xlfn.XLOOKUP(B11260,'[1]Retorno lançamentos'!$D$5:$D$330,'[1]Retorno lançamentos'!$R$5:$R$330)</f>
        <v>Lançada</v>
      </c>
      <c r="M11260" s="6">
        <v>701203</v>
      </c>
      <c r="N11260" s="6" t="s">
        <v>1125</v>
      </c>
      <c r="O11260" t="str">
        <f t="shared" si="27"/>
        <v>FLAC</v>
      </c>
      <c r="Q11260" s="2" t="s">
        <v>1344</v>
      </c>
    </row>
    <row r="11261" spans="1:17" ht="16.8" x14ac:dyDescent="0.3">
      <c r="A11261" t="str">
        <f t="shared" si="25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 t="shared" si="26"/>
        <v>7204 - CD São Paulo</v>
      </c>
      <c r="K11261" t="str">
        <f t="shared" si="26"/>
        <v>43.340.312/0010-48</v>
      </c>
      <c r="L11261" t="str">
        <f>_xlfn.XLOOKUP(B11261,'[1]Retorno lançamentos'!$D$5:$D$330,'[1]Retorno lançamentos'!$R$5:$R$330)</f>
        <v>Lançada</v>
      </c>
      <c r="M11261" s="6">
        <v>701203</v>
      </c>
      <c r="N11261" s="6" t="s">
        <v>1125</v>
      </c>
      <c r="O11261" t="str">
        <f t="shared" si="27"/>
        <v>FLAC</v>
      </c>
      <c r="Q11261" s="2" t="s">
        <v>1344</v>
      </c>
    </row>
    <row r="11262" spans="1:17" ht="16.8" x14ac:dyDescent="0.3">
      <c r="A11262" t="str">
        <f t="shared" si="25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 t="shared" si="26"/>
        <v>7204 - CD São Paulo</v>
      </c>
      <c r="K11262" t="str">
        <f t="shared" si="26"/>
        <v>43.340.312/0010-48</v>
      </c>
      <c r="L11262" t="str">
        <f>_xlfn.XLOOKUP(B11262,'[1]Retorno lançamentos'!$D$5:$D$330,'[1]Retorno lançamentos'!$R$5:$R$330)</f>
        <v>Lançada</v>
      </c>
      <c r="M11262" s="6">
        <v>701203</v>
      </c>
      <c r="N11262" s="6" t="s">
        <v>1125</v>
      </c>
      <c r="O11262" t="str">
        <f t="shared" si="27"/>
        <v>FLAC</v>
      </c>
      <c r="Q11262" s="2" t="s">
        <v>1344</v>
      </c>
    </row>
    <row r="11263" spans="1:17" ht="16.8" x14ac:dyDescent="0.3">
      <c r="A11263" t="str">
        <f t="shared" si="25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1345</v>
      </c>
      <c r="G11263" s="12">
        <v>408.5</v>
      </c>
      <c r="H11263" s="12">
        <v>12.26</v>
      </c>
      <c r="I11263" s="6">
        <v>7204</v>
      </c>
      <c r="J11263" t="str">
        <f t="shared" si="26"/>
        <v>7204 - CD São Paulo</v>
      </c>
      <c r="K11263" t="str">
        <f t="shared" si="26"/>
        <v>43.340.312/0010-48</v>
      </c>
      <c r="L11263" t="str">
        <f>_xlfn.XLOOKUP(B11263,'[1]Retorno lançamentos'!$D$5:$D$330,'[1]Retorno lançamentos'!$R$5:$R$330)</f>
        <v>Lançada</v>
      </c>
      <c r="M11263" s="6">
        <v>701203</v>
      </c>
      <c r="N11263" s="6" t="s">
        <v>1125</v>
      </c>
      <c r="O11263" t="str">
        <f t="shared" si="27"/>
        <v>FLAC</v>
      </c>
      <c r="Q11263" s="2" t="s">
        <v>1344</v>
      </c>
    </row>
    <row r="11264" spans="1:17" ht="16.8" x14ac:dyDescent="0.3">
      <c r="A11264" t="str">
        <f t="shared" si="25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 t="shared" si="26"/>
        <v>7204 - CD São Paulo</v>
      </c>
      <c r="K11264" t="str">
        <f t="shared" si="26"/>
        <v>43.340.312/0010-48</v>
      </c>
      <c r="L11264" t="str">
        <f>_xlfn.XLOOKUP(B11264,'[1]Retorno lançamentos'!$D$5:$D$330,'[1]Retorno lançamentos'!$R$5:$R$330)</f>
        <v>Lançada</v>
      </c>
      <c r="M11264" s="6">
        <v>701203</v>
      </c>
      <c r="N11264" s="6" t="s">
        <v>1125</v>
      </c>
      <c r="O11264" t="str">
        <f t="shared" si="27"/>
        <v>FLAC</v>
      </c>
      <c r="Q11264" s="2" t="s">
        <v>1344</v>
      </c>
    </row>
    <row r="11265" spans="1:17" ht="16.8" x14ac:dyDescent="0.3">
      <c r="A11265" t="str">
        <f t="shared" si="25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 t="shared" si="26"/>
        <v>7204 - CD São Paulo</v>
      </c>
      <c r="K11265" t="str">
        <f t="shared" si="26"/>
        <v>43.340.312/0010-48</v>
      </c>
      <c r="L11265" t="str">
        <f>_xlfn.XLOOKUP(B11265,'[1]Retorno lançamentos'!$D$5:$D$330,'[1]Retorno lançamentos'!$R$5:$R$330)</f>
        <v>Lançada</v>
      </c>
      <c r="M11265" s="6">
        <v>701203</v>
      </c>
      <c r="N11265" s="6" t="s">
        <v>1125</v>
      </c>
      <c r="O11265" t="str">
        <f t="shared" si="27"/>
        <v>FLAC</v>
      </c>
      <c r="Q11265" s="2" t="s">
        <v>1344</v>
      </c>
    </row>
    <row r="11266" spans="1:17" ht="16.8" x14ac:dyDescent="0.3">
      <c r="A11266" t="str">
        <f t="shared" si="25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 t="shared" si="26"/>
        <v>7204 - CD São Paulo</v>
      </c>
      <c r="K11266" t="str">
        <f t="shared" si="26"/>
        <v>43.340.312/0010-48</v>
      </c>
      <c r="L11266" t="str">
        <f>_xlfn.XLOOKUP(B11266,'[1]Retorno lançamentos'!$D$5:$D$330,'[1]Retorno lançamentos'!$R$5:$R$330)</f>
        <v>Lançada</v>
      </c>
      <c r="M11266" s="6">
        <v>701203</v>
      </c>
      <c r="N11266" s="6" t="s">
        <v>1125</v>
      </c>
      <c r="O11266" t="str">
        <f t="shared" si="27"/>
        <v>FLAC</v>
      </c>
      <c r="Q11266" s="2" t="s">
        <v>1344</v>
      </c>
    </row>
    <row r="11267" spans="1:17" ht="16.8" x14ac:dyDescent="0.3">
      <c r="A11267" t="str">
        <f t="shared" si="25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1345</v>
      </c>
      <c r="G11267" s="11">
        <v>2042.5</v>
      </c>
      <c r="H11267" s="12">
        <v>61.28</v>
      </c>
      <c r="I11267" s="6">
        <v>7204</v>
      </c>
      <c r="J11267" t="str">
        <f t="shared" si="26"/>
        <v>7204 - CD São Paulo</v>
      </c>
      <c r="K11267" t="str">
        <f t="shared" si="26"/>
        <v>43.340.312/0010-48</v>
      </c>
      <c r="L11267" t="str">
        <f>_xlfn.XLOOKUP(B11267,'[1]Retorno lançamentos'!$D$5:$D$330,'[1]Retorno lançamentos'!$R$5:$R$330)</f>
        <v>Lançada</v>
      </c>
      <c r="M11267" s="6">
        <v>701203</v>
      </c>
      <c r="N11267" s="6" t="s">
        <v>1125</v>
      </c>
      <c r="O11267" t="str">
        <f t="shared" si="27"/>
        <v>FLAC</v>
      </c>
      <c r="Q11267" s="2" t="s">
        <v>1344</v>
      </c>
    </row>
    <row r="11268" spans="1:17" ht="16.8" x14ac:dyDescent="0.3">
      <c r="A11268" t="str">
        <f t="shared" si="25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 t="shared" si="26"/>
        <v>7204 - CD São Paulo</v>
      </c>
      <c r="K11268" t="str">
        <f t="shared" si="26"/>
        <v>43.340.312/0010-48</v>
      </c>
      <c r="L11268" t="str">
        <f>_xlfn.XLOOKUP(B11268,'[1]Retorno lançamentos'!$D$5:$D$330,'[1]Retorno lançamentos'!$R$5:$R$330)</f>
        <v>Lançada</v>
      </c>
      <c r="M11268" s="6">
        <v>701203</v>
      </c>
      <c r="N11268" s="6" t="s">
        <v>1125</v>
      </c>
      <c r="O11268" t="str">
        <f t="shared" si="27"/>
        <v>FLAC</v>
      </c>
      <c r="Q11268" s="2" t="s">
        <v>1344</v>
      </c>
    </row>
    <row r="11269" spans="1:17" ht="16.8" x14ac:dyDescent="0.3">
      <c r="A11269" t="str">
        <f t="shared" si="25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1345</v>
      </c>
      <c r="G11269" s="11">
        <v>1691.6</v>
      </c>
      <c r="H11269" s="12">
        <v>50.75</v>
      </c>
      <c r="I11269" s="6">
        <v>7204</v>
      </c>
      <c r="J11269" t="str">
        <f t="shared" si="26"/>
        <v>7204 - CD São Paulo</v>
      </c>
      <c r="K11269" t="str">
        <f t="shared" si="26"/>
        <v>43.340.312/0010-48</v>
      </c>
      <c r="L11269" t="str">
        <f>_xlfn.XLOOKUP(B11269,'[1]Retorno lançamentos'!$D$5:$D$330,'[1]Retorno lançamentos'!$R$5:$R$330)</f>
        <v>Lançada</v>
      </c>
      <c r="M11269" s="6">
        <v>701203</v>
      </c>
      <c r="N11269" s="6" t="s">
        <v>1125</v>
      </c>
      <c r="O11269" t="str">
        <f t="shared" si="27"/>
        <v>FLAC</v>
      </c>
      <c r="Q11269" s="2" t="s">
        <v>1344</v>
      </c>
    </row>
    <row r="11270" spans="1:17" ht="16.8" x14ac:dyDescent="0.3">
      <c r="A11270" t="str">
        <f t="shared" si="25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 t="shared" si="26"/>
        <v>7204 - CD São Paulo</v>
      </c>
      <c r="K11270" t="str">
        <f t="shared" si="26"/>
        <v>43.340.312/0010-48</v>
      </c>
      <c r="L11270" t="str">
        <f>_xlfn.XLOOKUP(B11270,'[1]Retorno lançamentos'!$D$5:$D$330,'[1]Retorno lançamentos'!$R$5:$R$330)</f>
        <v>Lançada</v>
      </c>
      <c r="M11270" s="6">
        <v>701203</v>
      </c>
      <c r="N11270" s="6" t="s">
        <v>1125</v>
      </c>
      <c r="O11270" t="str">
        <f t="shared" si="27"/>
        <v>FLAC</v>
      </c>
      <c r="Q11270" s="2" t="s">
        <v>1344</v>
      </c>
    </row>
    <row r="11271" spans="1:17" ht="16.8" x14ac:dyDescent="0.3">
      <c r="A11271" t="str">
        <f t="shared" si="25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 t="shared" si="26"/>
        <v>7204 - CD São Paulo</v>
      </c>
      <c r="K11271" t="str">
        <f t="shared" si="26"/>
        <v>43.340.312/0010-48</v>
      </c>
      <c r="L11271" t="str">
        <f>_xlfn.XLOOKUP(B11271,'[1]Retorno lançamentos'!$D$5:$D$330,'[1]Retorno lançamentos'!$R$5:$R$330)</f>
        <v>Lançada</v>
      </c>
      <c r="M11271" s="6">
        <v>701203</v>
      </c>
      <c r="N11271" s="6" t="s">
        <v>1125</v>
      </c>
      <c r="O11271" t="str">
        <f t="shared" si="27"/>
        <v>FLAC</v>
      </c>
      <c r="Q11271" s="2" t="s">
        <v>1344</v>
      </c>
    </row>
    <row r="11272" spans="1:17" ht="16.8" x14ac:dyDescent="0.3">
      <c r="A11272" t="str">
        <f t="shared" si="25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1345</v>
      </c>
      <c r="G11272" s="11">
        <v>2093.5</v>
      </c>
      <c r="H11272" s="12">
        <v>62.81</v>
      </c>
      <c r="I11272" s="6">
        <v>7204</v>
      </c>
      <c r="J11272" t="str">
        <f t="shared" si="26"/>
        <v>7204 - CD São Paulo</v>
      </c>
      <c r="K11272" t="str">
        <f t="shared" si="26"/>
        <v>43.340.312/0010-48</v>
      </c>
      <c r="L11272" t="str">
        <f>_xlfn.XLOOKUP(B11272,'[1]Retorno lançamentos'!$D$5:$D$330,'[1]Retorno lançamentos'!$R$5:$R$330)</f>
        <v>Lançada</v>
      </c>
      <c r="M11272" s="6">
        <v>701203</v>
      </c>
      <c r="N11272" s="6" t="s">
        <v>1125</v>
      </c>
      <c r="O11272" t="str">
        <f t="shared" si="27"/>
        <v>FLAC</v>
      </c>
      <c r="Q11272" s="2" t="s">
        <v>1344</v>
      </c>
    </row>
    <row r="11273" spans="1:17" ht="16.8" x14ac:dyDescent="0.3">
      <c r="A11273" t="str">
        <f t="shared" si="25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1345</v>
      </c>
      <c r="G11273" s="12">
        <v>845.8</v>
      </c>
      <c r="H11273" s="12">
        <v>25.37</v>
      </c>
      <c r="I11273" s="6">
        <v>7204</v>
      </c>
      <c r="J11273" t="str">
        <f t="shared" si="26"/>
        <v>7204 - CD São Paulo</v>
      </c>
      <c r="K11273" t="str">
        <f t="shared" si="26"/>
        <v>43.340.312/0010-48</v>
      </c>
      <c r="L11273" t="str">
        <f>_xlfn.XLOOKUP(B11273,'[1]Retorno lançamentos'!$D$5:$D$330,'[1]Retorno lançamentos'!$R$5:$R$330)</f>
        <v>Lançada</v>
      </c>
      <c r="M11273" s="6">
        <v>701203</v>
      </c>
      <c r="N11273" s="6" t="s">
        <v>1125</v>
      </c>
      <c r="O11273" t="str">
        <f t="shared" si="27"/>
        <v>FLAC</v>
      </c>
      <c r="Q11273" s="2" t="s">
        <v>1344</v>
      </c>
    </row>
    <row r="11274" spans="1:17" ht="16.8" x14ac:dyDescent="0.3">
      <c r="A11274" t="str">
        <f t="shared" si="25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 t="shared" si="26"/>
        <v>7204 - CD São Paulo</v>
      </c>
      <c r="K11274" t="str">
        <f t="shared" si="26"/>
        <v>43.340.312/0010-48</v>
      </c>
      <c r="L11274" t="str">
        <f>_xlfn.XLOOKUP(B11274,'[1]Retorno lançamentos'!$D$5:$D$330,'[1]Retorno lançamentos'!$R$5:$R$330)</f>
        <v>Lançada</v>
      </c>
      <c r="M11274" s="6">
        <v>701203</v>
      </c>
      <c r="N11274" s="6" t="s">
        <v>1125</v>
      </c>
      <c r="O11274" t="str">
        <f t="shared" si="27"/>
        <v>FLAC</v>
      </c>
      <c r="Q11274" s="2" t="s">
        <v>1344</v>
      </c>
    </row>
    <row r="11275" spans="1:17" ht="16.8" x14ac:dyDescent="0.3">
      <c r="A11275" t="str">
        <f t="shared" si="25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 t="shared" si="26"/>
        <v>7204 - CD São Paulo</v>
      </c>
      <c r="K11275" t="str">
        <f t="shared" si="26"/>
        <v>43.340.312/0010-48</v>
      </c>
      <c r="L11275" t="str">
        <f>_xlfn.XLOOKUP(B11275,'[1]Retorno lançamentos'!$D$5:$D$330,'[1]Retorno lançamentos'!$R$5:$R$330)</f>
        <v>Lançada</v>
      </c>
      <c r="M11275" s="6">
        <v>701203</v>
      </c>
      <c r="N11275" s="6" t="s">
        <v>1125</v>
      </c>
      <c r="O11275" t="str">
        <f t="shared" si="27"/>
        <v>FLAC</v>
      </c>
      <c r="Q11275" s="2" t="s">
        <v>1344</v>
      </c>
    </row>
    <row r="11276" spans="1:17" ht="16.8" x14ac:dyDescent="0.3">
      <c r="A11276" t="str">
        <f t="shared" si="25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 t="shared" si="26"/>
        <v>7204 - CD São Paulo</v>
      </c>
      <c r="K11276" t="str">
        <f t="shared" si="26"/>
        <v>43.340.312/0010-48</v>
      </c>
      <c r="L11276" t="str">
        <f>_xlfn.XLOOKUP(B11276,'[1]Retorno lançamentos'!$D$5:$D$330,'[1]Retorno lançamentos'!$R$5:$R$330)</f>
        <v>Lançada</v>
      </c>
      <c r="M11276" s="6">
        <v>701203</v>
      </c>
      <c r="N11276" s="6" t="s">
        <v>1125</v>
      </c>
      <c r="O11276" t="str">
        <f t="shared" si="27"/>
        <v>FLAC</v>
      </c>
      <c r="Q11276" s="2" t="s">
        <v>1344</v>
      </c>
    </row>
    <row r="11277" spans="1:17" ht="16.8" x14ac:dyDescent="0.3">
      <c r="A11277" t="str">
        <f t="shared" si="25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 t="shared" si="26"/>
        <v>7204 - CD São Paulo</v>
      </c>
      <c r="K11277" t="str">
        <f t="shared" si="26"/>
        <v>43.340.312/0010-48</v>
      </c>
      <c r="L11277" t="str">
        <f>_xlfn.XLOOKUP(B11277,'[1]Retorno lançamentos'!$D$5:$D$330,'[1]Retorno lançamentos'!$R$5:$R$330)</f>
        <v>Lançada</v>
      </c>
      <c r="M11277" s="6">
        <v>701203</v>
      </c>
      <c r="N11277" s="6" t="s">
        <v>1125</v>
      </c>
      <c r="O11277" t="str">
        <f t="shared" si="27"/>
        <v>FLAC</v>
      </c>
      <c r="Q11277" s="2" t="s">
        <v>1344</v>
      </c>
    </row>
    <row r="11278" spans="1:17" ht="16.8" x14ac:dyDescent="0.3">
      <c r="A11278" t="str">
        <f t="shared" si="25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1345</v>
      </c>
      <c r="G11278" s="12">
        <v>634.35</v>
      </c>
      <c r="H11278" s="12">
        <v>19.03</v>
      </c>
      <c r="I11278" s="6">
        <v>7204</v>
      </c>
      <c r="J11278" t="str">
        <f t="shared" si="26"/>
        <v>7204 - CD São Paulo</v>
      </c>
      <c r="K11278" t="str">
        <f t="shared" si="26"/>
        <v>43.340.312/0010-48</v>
      </c>
      <c r="L11278" t="str">
        <f>_xlfn.XLOOKUP(B11278,'[1]Retorno lançamentos'!$D$5:$D$330,'[1]Retorno lançamentos'!$R$5:$R$330)</f>
        <v>Lançada</v>
      </c>
      <c r="M11278" s="6">
        <v>701203</v>
      </c>
      <c r="N11278" s="6" t="s">
        <v>1125</v>
      </c>
      <c r="O11278" t="str">
        <f t="shared" si="27"/>
        <v>FLAC</v>
      </c>
      <c r="Q11278" s="2" t="s">
        <v>1344</v>
      </c>
    </row>
    <row r="11279" spans="1:17" ht="16.8" x14ac:dyDescent="0.3">
      <c r="A11279" t="str">
        <f t="shared" si="25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 t="shared" si="26"/>
        <v>7204 - CD São Paulo</v>
      </c>
      <c r="K11279" t="str">
        <f t="shared" si="26"/>
        <v>43.340.312/0010-48</v>
      </c>
      <c r="L11279" t="str">
        <f>_xlfn.XLOOKUP(B11279,'[1]Retorno lançamentos'!$D$5:$D$330,'[1]Retorno lançamentos'!$R$5:$R$330)</f>
        <v>Lançada</v>
      </c>
      <c r="M11279" s="6">
        <v>701203</v>
      </c>
      <c r="N11279" s="6" t="s">
        <v>1125</v>
      </c>
      <c r="O11279" t="str">
        <f t="shared" si="27"/>
        <v>FLAC</v>
      </c>
      <c r="Q11279" s="2" t="s">
        <v>1344</v>
      </c>
    </row>
    <row r="11280" spans="1:17" ht="16.8" x14ac:dyDescent="0.3">
      <c r="A11280" t="str">
        <f t="shared" si="25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1345</v>
      </c>
      <c r="G11280" s="12">
        <v>838</v>
      </c>
      <c r="H11280" s="12">
        <v>25.14</v>
      </c>
      <c r="I11280" s="6">
        <v>7204</v>
      </c>
      <c r="J11280" t="str">
        <f t="shared" si="26"/>
        <v>7204 - CD São Paulo</v>
      </c>
      <c r="K11280" t="str">
        <f t="shared" si="26"/>
        <v>43.340.312/0010-48</v>
      </c>
      <c r="L11280" t="str">
        <f>_xlfn.XLOOKUP(B11280,'[1]Retorno lançamentos'!$D$5:$D$330,'[1]Retorno lançamentos'!$R$5:$R$330)</f>
        <v>Lançada</v>
      </c>
      <c r="M11280" s="6">
        <v>701203</v>
      </c>
      <c r="N11280" s="6" t="s">
        <v>1125</v>
      </c>
      <c r="O11280" t="str">
        <f t="shared" si="27"/>
        <v>FLAC</v>
      </c>
      <c r="Q11280" s="2" t="s">
        <v>1344</v>
      </c>
    </row>
    <row r="11281" spans="1:17" ht="16.8" x14ac:dyDescent="0.3">
      <c r="A11281" t="str">
        <f t="shared" si="25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 t="shared" si="26"/>
        <v>7204 - CD São Paulo</v>
      </c>
      <c r="K11281" t="str">
        <f t="shared" si="26"/>
        <v>43.340.312/0010-48</v>
      </c>
      <c r="L11281" t="str">
        <f>_xlfn.XLOOKUP(B11281,'[1]Retorno lançamentos'!$D$5:$D$330,'[1]Retorno lançamentos'!$R$5:$R$330)</f>
        <v>Lançada</v>
      </c>
      <c r="M11281" s="6">
        <v>701203</v>
      </c>
      <c r="N11281" s="6" t="s">
        <v>1125</v>
      </c>
      <c r="O11281" t="str">
        <f t="shared" si="27"/>
        <v>FLAC</v>
      </c>
      <c r="Q11281" s="2" t="s">
        <v>1344</v>
      </c>
    </row>
    <row r="11282" spans="1:17" ht="16.8" x14ac:dyDescent="0.3">
      <c r="A11282" t="str">
        <f t="shared" si="25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 t="shared" si="26"/>
        <v>7204 - CD São Paulo</v>
      </c>
      <c r="K11282" t="str">
        <f t="shared" si="26"/>
        <v>43.340.312/0010-48</v>
      </c>
      <c r="L11282" t="str">
        <f>_xlfn.XLOOKUP(B11282,'[1]Retorno lançamentos'!$D$5:$D$330,'[1]Retorno lançamentos'!$R$5:$R$330)</f>
        <v>Lançada</v>
      </c>
      <c r="M11282" s="6">
        <v>701203</v>
      </c>
      <c r="N11282" s="6" t="s">
        <v>1125</v>
      </c>
      <c r="O11282" t="str">
        <f t="shared" si="27"/>
        <v>FLAC</v>
      </c>
      <c r="Q11282" s="2" t="s">
        <v>1344</v>
      </c>
    </row>
    <row r="11283" spans="1:17" ht="16.8" x14ac:dyDescent="0.3">
      <c r="A11283" t="str">
        <f t="shared" si="25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 t="shared" si="26"/>
        <v>7204 - CD São Paulo</v>
      </c>
      <c r="K11283" t="str">
        <f t="shared" si="26"/>
        <v>43.340.312/0010-48</v>
      </c>
      <c r="L11283" t="str">
        <f>_xlfn.XLOOKUP(B11283,'[1]Retorno lançamentos'!$D$5:$D$330,'[1]Retorno lançamentos'!$R$5:$R$330)</f>
        <v>Lançada</v>
      </c>
      <c r="M11283" s="6">
        <v>701203</v>
      </c>
      <c r="N11283" s="6" t="s">
        <v>1125</v>
      </c>
      <c r="O11283" t="str">
        <f t="shared" si="27"/>
        <v>FLAC</v>
      </c>
      <c r="Q11283" s="2" t="s">
        <v>1344</v>
      </c>
    </row>
    <row r="11284" spans="1:17" ht="16.8" x14ac:dyDescent="0.3">
      <c r="A11284" t="str">
        <f t="shared" si="25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1345</v>
      </c>
      <c r="G11284" s="11">
        <v>4329</v>
      </c>
      <c r="H11284" s="12">
        <v>129.87</v>
      </c>
      <c r="I11284" s="6">
        <v>7204</v>
      </c>
      <c r="J11284" t="str">
        <f t="shared" si="26"/>
        <v>7204 - CD São Paulo</v>
      </c>
      <c r="K11284" t="str">
        <f t="shared" si="26"/>
        <v>43.340.312/0010-48</v>
      </c>
      <c r="L11284" t="str">
        <f>_xlfn.XLOOKUP(B11284,'[1]Retorno lançamentos'!$D$5:$D$330,'[1]Retorno lançamentos'!$R$5:$R$330)</f>
        <v>Lançada</v>
      </c>
      <c r="M11284" s="6">
        <v>701203</v>
      </c>
      <c r="N11284" s="6" t="s">
        <v>1125</v>
      </c>
      <c r="O11284" t="str">
        <f t="shared" si="27"/>
        <v>FLAC</v>
      </c>
      <c r="Q11284" s="2" t="s">
        <v>1344</v>
      </c>
    </row>
    <row r="11285" spans="1:17" ht="16.8" x14ac:dyDescent="0.3">
      <c r="A11285" t="str">
        <f t="shared" si="25"/>
        <v>Lactalis - 7000</v>
      </c>
      <c r="B11285" s="6">
        <v>4501169722</v>
      </c>
      <c r="C11285" s="6">
        <v>5296689</v>
      </c>
      <c r="D11285" s="6" t="s">
        <v>1356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 t="shared" si="26"/>
        <v>7204 - CD São Paulo</v>
      </c>
      <c r="K11285" t="str">
        <f t="shared" si="26"/>
        <v>43.340.312/0010-48</v>
      </c>
      <c r="L11285" t="str">
        <f>_xlfn.XLOOKUP(B11285,'[1]Retorno lançamentos'!$D$5:$D$330,'[1]Retorno lançamentos'!$R$5:$R$330)</f>
        <v>Lançada</v>
      </c>
      <c r="M11285" s="6">
        <v>701203</v>
      </c>
      <c r="N11285" s="6" t="s">
        <v>1125</v>
      </c>
      <c r="O11285" t="str">
        <f t="shared" si="27"/>
        <v>FLAC</v>
      </c>
      <c r="Q11285" s="2" t="s">
        <v>1344</v>
      </c>
    </row>
    <row r="11286" spans="1:17" ht="16.8" x14ac:dyDescent="0.3">
      <c r="A11286" t="str">
        <f t="shared" ref="A11286:A11349" si="28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1356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 t="shared" ref="J11286:K11349" si="29">_xlfn.XLOOKUP(I11286,I:I,J:J)</f>
        <v>7204 - CD São Paulo</v>
      </c>
      <c r="K11286" t="str">
        <f t="shared" si="29"/>
        <v>43.340.312/0010-48</v>
      </c>
      <c r="L11286" t="str">
        <f>_xlfn.XLOOKUP(B11286,'[1]Retorno lançamentos'!$D$5:$D$330,'[1]Retorno lançamentos'!$R$5:$R$330)</f>
        <v>Lançada</v>
      </c>
      <c r="M11286" s="6">
        <v>701203</v>
      </c>
      <c r="N11286" s="6" t="s">
        <v>1125</v>
      </c>
      <c r="O11286" t="str">
        <f t="shared" ref="O11286:O11349" si="30">_xlfn.XLOOKUP(N11286,N:N,O:O)</f>
        <v>FLAC</v>
      </c>
      <c r="Q11286" s="2" t="s">
        <v>1344</v>
      </c>
    </row>
    <row r="11287" spans="1:17" ht="16.8" x14ac:dyDescent="0.3">
      <c r="A11287" t="str">
        <f t="shared" si="28"/>
        <v>Lactalis - 7000</v>
      </c>
      <c r="B11287" s="6">
        <v>4501169722</v>
      </c>
      <c r="C11287" s="6">
        <v>5296689</v>
      </c>
      <c r="D11287" s="6" t="s">
        <v>1356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 t="shared" si="29"/>
        <v>7204 - CD São Paulo</v>
      </c>
      <c r="K11287" t="str">
        <f t="shared" si="29"/>
        <v>43.340.312/0010-48</v>
      </c>
      <c r="L11287" t="str">
        <f>_xlfn.XLOOKUP(B11287,'[1]Retorno lançamentos'!$D$5:$D$330,'[1]Retorno lançamentos'!$R$5:$R$330)</f>
        <v>Lançada</v>
      </c>
      <c r="M11287" s="6">
        <v>701203</v>
      </c>
      <c r="N11287" s="6" t="s">
        <v>1125</v>
      </c>
      <c r="O11287" t="str">
        <f t="shared" si="30"/>
        <v>FLAC</v>
      </c>
      <c r="Q11287" s="2" t="s">
        <v>1344</v>
      </c>
    </row>
    <row r="11288" spans="1:17" ht="16.8" x14ac:dyDescent="0.3">
      <c r="A11288" t="str">
        <f t="shared" si="28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1345</v>
      </c>
      <c r="G11288" s="12">
        <v>422.9</v>
      </c>
      <c r="H11288" s="12">
        <v>12.69</v>
      </c>
      <c r="I11288" s="6">
        <v>7204</v>
      </c>
      <c r="J11288" t="str">
        <f t="shared" si="29"/>
        <v>7204 - CD São Paulo</v>
      </c>
      <c r="K11288" t="str">
        <f t="shared" si="29"/>
        <v>43.340.312/0010-48</v>
      </c>
      <c r="L11288" t="str">
        <f>_xlfn.XLOOKUP(B11288,'[1]Retorno lançamentos'!$D$5:$D$330,'[1]Retorno lançamentos'!$R$5:$R$330)</f>
        <v>Lançada</v>
      </c>
      <c r="M11288" s="6">
        <v>701203</v>
      </c>
      <c r="N11288" s="6" t="s">
        <v>1125</v>
      </c>
      <c r="O11288" t="str">
        <f t="shared" si="30"/>
        <v>FLAC</v>
      </c>
      <c r="Q11288" s="2" t="s">
        <v>1344</v>
      </c>
    </row>
    <row r="11289" spans="1:17" ht="16.8" x14ac:dyDescent="0.3">
      <c r="A11289" t="str">
        <f t="shared" si="28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 t="shared" si="29"/>
        <v>7204 - CD São Paulo</v>
      </c>
      <c r="K11289" t="str">
        <f t="shared" si="29"/>
        <v>43.340.312/0010-48</v>
      </c>
      <c r="L11289" t="str">
        <f>_xlfn.XLOOKUP(B11289,'[1]Retorno lançamentos'!$D$5:$D$330,'[1]Retorno lançamentos'!$R$5:$R$330)</f>
        <v>Lançada</v>
      </c>
      <c r="M11289" s="6">
        <v>701203</v>
      </c>
      <c r="N11289" s="6" t="s">
        <v>1125</v>
      </c>
      <c r="O11289" t="str">
        <f t="shared" si="30"/>
        <v>FLAC</v>
      </c>
      <c r="Q11289" s="2" t="s">
        <v>1344</v>
      </c>
    </row>
    <row r="11290" spans="1:17" ht="16.8" x14ac:dyDescent="0.3">
      <c r="A11290" t="str">
        <f t="shared" si="28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 t="shared" si="29"/>
        <v>7204 - CD São Paulo</v>
      </c>
      <c r="K11290" t="str">
        <f t="shared" si="29"/>
        <v>43.340.312/0010-48</v>
      </c>
      <c r="L11290" t="str">
        <f>_xlfn.XLOOKUP(B11290,'[1]Retorno lançamentos'!$D$5:$D$330,'[1]Retorno lançamentos'!$R$5:$R$330)</f>
        <v>Lançada</v>
      </c>
      <c r="M11290" s="6">
        <v>701203</v>
      </c>
      <c r="N11290" s="6" t="s">
        <v>1125</v>
      </c>
      <c r="O11290" t="str">
        <f t="shared" si="30"/>
        <v>FLAC</v>
      </c>
      <c r="Q11290" s="2" t="s">
        <v>1344</v>
      </c>
    </row>
    <row r="11291" spans="1:17" ht="16.8" x14ac:dyDescent="0.3">
      <c r="A11291" t="str">
        <f t="shared" si="28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1345</v>
      </c>
      <c r="G11291" s="12">
        <v>612.75</v>
      </c>
      <c r="H11291" s="12">
        <v>18.38</v>
      </c>
      <c r="I11291" s="6">
        <v>7204</v>
      </c>
      <c r="J11291" t="str">
        <f t="shared" si="29"/>
        <v>7204 - CD São Paulo</v>
      </c>
      <c r="K11291" t="str">
        <f t="shared" si="29"/>
        <v>43.340.312/0010-48</v>
      </c>
      <c r="L11291" t="str">
        <f>_xlfn.XLOOKUP(B11291,'[1]Retorno lançamentos'!$D$5:$D$330,'[1]Retorno lançamentos'!$R$5:$R$330)</f>
        <v>Lançada</v>
      </c>
      <c r="M11291" s="6">
        <v>701203</v>
      </c>
      <c r="N11291" s="6" t="s">
        <v>1125</v>
      </c>
      <c r="O11291" t="str">
        <f t="shared" si="30"/>
        <v>FLAC</v>
      </c>
      <c r="Q11291" s="2" t="s">
        <v>1344</v>
      </c>
    </row>
    <row r="11292" spans="1:17" ht="16.8" x14ac:dyDescent="0.3">
      <c r="A11292" t="str">
        <f t="shared" si="28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1345</v>
      </c>
      <c r="G11292" s="11">
        <v>1021.25</v>
      </c>
      <c r="H11292" s="12">
        <v>30.64</v>
      </c>
      <c r="I11292" s="6">
        <v>7204</v>
      </c>
      <c r="J11292" t="str">
        <f t="shared" si="29"/>
        <v>7204 - CD São Paulo</v>
      </c>
      <c r="K11292" t="str">
        <f t="shared" si="29"/>
        <v>43.340.312/0010-48</v>
      </c>
      <c r="L11292" t="str">
        <f>_xlfn.XLOOKUP(B11292,'[1]Retorno lançamentos'!$D$5:$D$330,'[1]Retorno lançamentos'!$R$5:$R$330)</f>
        <v>Lançada</v>
      </c>
      <c r="M11292" s="6">
        <v>701203</v>
      </c>
      <c r="N11292" s="6" t="s">
        <v>1125</v>
      </c>
      <c r="O11292" t="str">
        <f t="shared" si="30"/>
        <v>FLAC</v>
      </c>
      <c r="Q11292" s="2" t="s">
        <v>1344</v>
      </c>
    </row>
    <row r="11293" spans="1:17" ht="16.8" x14ac:dyDescent="0.3">
      <c r="A11293" t="str">
        <f t="shared" si="28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 t="shared" si="29"/>
        <v>7204 - CD São Paulo</v>
      </c>
      <c r="K11293" t="str">
        <f t="shared" si="29"/>
        <v>43.340.312/0010-48</v>
      </c>
      <c r="L11293" t="str">
        <f>_xlfn.XLOOKUP(B11293,'[1]Retorno lançamentos'!$D$5:$D$330,'[1]Retorno lançamentos'!$R$5:$R$330)</f>
        <v>Lançada</v>
      </c>
      <c r="M11293" s="6">
        <v>701203</v>
      </c>
      <c r="N11293" s="6" t="s">
        <v>1125</v>
      </c>
      <c r="O11293" t="str">
        <f t="shared" si="30"/>
        <v>FLAC</v>
      </c>
      <c r="Q11293" s="2" t="s">
        <v>1344</v>
      </c>
    </row>
    <row r="11294" spans="1:17" ht="16.8" x14ac:dyDescent="0.3">
      <c r="A11294" t="str">
        <f t="shared" si="28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 t="shared" si="29"/>
        <v>7204 - CD São Paulo</v>
      </c>
      <c r="K11294" t="str">
        <f t="shared" si="29"/>
        <v>43.340.312/0010-48</v>
      </c>
      <c r="L11294" t="str">
        <f>_xlfn.XLOOKUP(B11294,'[1]Retorno lançamentos'!$D$5:$D$330,'[1]Retorno lançamentos'!$R$5:$R$330)</f>
        <v>Lançada</v>
      </c>
      <c r="M11294" s="6">
        <v>701122</v>
      </c>
      <c r="N11294" s="6" t="s">
        <v>1120</v>
      </c>
      <c r="O11294" t="str">
        <f t="shared" si="30"/>
        <v>Nutri</v>
      </c>
      <c r="Q11294" s="2" t="s">
        <v>1344</v>
      </c>
    </row>
    <row r="11295" spans="1:17" ht="16.8" x14ac:dyDescent="0.3">
      <c r="A11295" t="str">
        <f t="shared" si="28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 t="shared" si="29"/>
        <v>7204 - CD São Paulo</v>
      </c>
      <c r="K11295" t="str">
        <f t="shared" si="29"/>
        <v>43.340.312/0010-48</v>
      </c>
      <c r="L11295" t="str">
        <f>_xlfn.XLOOKUP(B11295,'[1]Retorno lançamentos'!$D$5:$D$330,'[1]Retorno lançamentos'!$R$5:$R$330)</f>
        <v>Lançada</v>
      </c>
      <c r="M11295" s="6">
        <v>701122</v>
      </c>
      <c r="N11295" s="6" t="s">
        <v>1120</v>
      </c>
      <c r="O11295" t="str">
        <f t="shared" si="30"/>
        <v>Nutri</v>
      </c>
      <c r="Q11295" s="2" t="s">
        <v>1344</v>
      </c>
    </row>
    <row r="11296" spans="1:17" ht="16.8" x14ac:dyDescent="0.3">
      <c r="A11296" t="str">
        <f t="shared" si="28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 t="shared" si="29"/>
        <v>7204 - CD São Paulo</v>
      </c>
      <c r="K11296" t="str">
        <f t="shared" si="29"/>
        <v>43.340.312/0010-48</v>
      </c>
      <c r="L11296" t="str">
        <f>_xlfn.XLOOKUP(B11296,'[1]Retorno lançamentos'!$D$5:$D$330,'[1]Retorno lançamentos'!$R$5:$R$330)</f>
        <v>Lançada</v>
      </c>
      <c r="M11296" s="6">
        <v>701122</v>
      </c>
      <c r="N11296" s="6" t="s">
        <v>1120</v>
      </c>
      <c r="O11296" t="str">
        <f t="shared" si="30"/>
        <v>Nutri</v>
      </c>
      <c r="Q11296" s="2" t="s">
        <v>1344</v>
      </c>
    </row>
    <row r="11297" spans="1:17" ht="16.8" x14ac:dyDescent="0.3">
      <c r="A11297" t="str">
        <f t="shared" si="28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 t="shared" si="29"/>
        <v>7204 - CD São Paulo</v>
      </c>
      <c r="K11297" t="str">
        <f t="shared" si="29"/>
        <v>43.340.312/0010-48</v>
      </c>
      <c r="L11297" t="str">
        <f>_xlfn.XLOOKUP(B11297,'[1]Retorno lançamentos'!$D$5:$D$330,'[1]Retorno lançamentos'!$R$5:$R$330)</f>
        <v>Lançada</v>
      </c>
      <c r="M11297" s="6">
        <v>701203</v>
      </c>
      <c r="N11297" s="6" t="s">
        <v>1125</v>
      </c>
      <c r="O11297" t="str">
        <f t="shared" si="30"/>
        <v>FLAC</v>
      </c>
      <c r="Q11297" s="2" t="s">
        <v>1344</v>
      </c>
    </row>
    <row r="11298" spans="1:17" ht="16.8" x14ac:dyDescent="0.3">
      <c r="A11298" t="str">
        <f t="shared" si="28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 t="shared" si="29"/>
        <v>7204 - CD São Paulo</v>
      </c>
      <c r="K11298" t="str">
        <f t="shared" si="29"/>
        <v>43.340.312/0010-48</v>
      </c>
      <c r="L11298" t="str">
        <f>_xlfn.XLOOKUP(B11298,'[1]Retorno lançamentos'!$D$5:$D$330,'[1]Retorno lançamentos'!$R$5:$R$330)</f>
        <v>Lançada</v>
      </c>
      <c r="M11298" s="6">
        <v>701203</v>
      </c>
      <c r="N11298" s="6" t="s">
        <v>1125</v>
      </c>
      <c r="O11298" t="str">
        <f t="shared" si="30"/>
        <v>FLAC</v>
      </c>
      <c r="Q11298" s="2" t="s">
        <v>1344</v>
      </c>
    </row>
    <row r="11299" spans="1:17" ht="16.8" x14ac:dyDescent="0.3">
      <c r="A11299" t="str">
        <f t="shared" si="28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 t="shared" si="29"/>
        <v>7204 - CD São Paulo</v>
      </c>
      <c r="K11299" t="str">
        <f t="shared" si="29"/>
        <v>43.340.312/0010-48</v>
      </c>
      <c r="L11299" t="str">
        <f>_xlfn.XLOOKUP(B11299,'[1]Retorno lançamentos'!$D$5:$D$330,'[1]Retorno lançamentos'!$R$5:$R$330)</f>
        <v>Lançada</v>
      </c>
      <c r="M11299" s="6">
        <v>701203</v>
      </c>
      <c r="N11299" s="6" t="s">
        <v>1125</v>
      </c>
      <c r="O11299" t="str">
        <f t="shared" si="30"/>
        <v>FLAC</v>
      </c>
      <c r="Q11299" s="2" t="s">
        <v>1344</v>
      </c>
    </row>
    <row r="11300" spans="1:17" ht="16.8" x14ac:dyDescent="0.3">
      <c r="A11300" t="str">
        <f t="shared" si="28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 t="shared" si="29"/>
        <v>7204 - CD São Paulo</v>
      </c>
      <c r="K11300" t="str">
        <f t="shared" si="29"/>
        <v>43.340.312/0010-48</v>
      </c>
      <c r="L11300" t="str">
        <f>_xlfn.XLOOKUP(B11300,'[1]Retorno lançamentos'!$D$5:$D$330,'[1]Retorno lançamentos'!$R$5:$R$330)</f>
        <v>Lançada</v>
      </c>
      <c r="M11300" s="6">
        <v>701203</v>
      </c>
      <c r="N11300" s="6" t="s">
        <v>1125</v>
      </c>
      <c r="O11300" t="str">
        <f t="shared" si="30"/>
        <v>FLAC</v>
      </c>
      <c r="Q11300" s="2" t="s">
        <v>1344</v>
      </c>
    </row>
    <row r="11301" spans="1:17" ht="16.8" x14ac:dyDescent="0.3">
      <c r="A11301" t="str">
        <f t="shared" si="28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1345</v>
      </c>
      <c r="G11301" s="11">
        <v>1021.25</v>
      </c>
      <c r="H11301" s="12">
        <v>30.64</v>
      </c>
      <c r="I11301" s="6">
        <v>7204</v>
      </c>
      <c r="J11301" t="str">
        <f t="shared" si="29"/>
        <v>7204 - CD São Paulo</v>
      </c>
      <c r="K11301" t="str">
        <f t="shared" si="29"/>
        <v>43.340.312/0010-48</v>
      </c>
      <c r="L11301" t="str">
        <f>_xlfn.XLOOKUP(B11301,'[1]Retorno lançamentos'!$D$5:$D$330,'[1]Retorno lançamentos'!$R$5:$R$330)</f>
        <v>Lançada</v>
      </c>
      <c r="M11301" s="6">
        <v>701203</v>
      </c>
      <c r="N11301" s="6" t="s">
        <v>1125</v>
      </c>
      <c r="O11301" t="str">
        <f t="shared" si="30"/>
        <v>FLAC</v>
      </c>
      <c r="Q11301" s="2" t="s">
        <v>1344</v>
      </c>
    </row>
    <row r="11302" spans="1:17" ht="16.8" x14ac:dyDescent="0.3">
      <c r="A11302" t="str">
        <f t="shared" si="28"/>
        <v>Lactalis - 7000</v>
      </c>
      <c r="B11302" s="6">
        <v>4501169722</v>
      </c>
      <c r="C11302" s="6">
        <v>5359877</v>
      </c>
      <c r="D11302" s="6" t="s">
        <v>1357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 t="shared" si="29"/>
        <v>7204 - CD São Paulo</v>
      </c>
      <c r="K11302" t="str">
        <f t="shared" si="29"/>
        <v>43.340.312/0010-48</v>
      </c>
      <c r="L11302" t="str">
        <f>_xlfn.XLOOKUP(B11302,'[1]Retorno lançamentos'!$D$5:$D$330,'[1]Retorno lançamentos'!$R$5:$R$330)</f>
        <v>Lançada</v>
      </c>
      <c r="M11302" s="6">
        <v>701203</v>
      </c>
      <c r="N11302" s="6" t="s">
        <v>1125</v>
      </c>
      <c r="O11302" t="str">
        <f t="shared" si="30"/>
        <v>FLAC</v>
      </c>
      <c r="Q11302" s="2" t="s">
        <v>1344</v>
      </c>
    </row>
    <row r="11303" spans="1:17" ht="16.8" x14ac:dyDescent="0.3">
      <c r="A11303" t="str">
        <f t="shared" si="28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 t="shared" si="29"/>
        <v>7204 - CD São Paulo</v>
      </c>
      <c r="K11303" t="str">
        <f t="shared" si="29"/>
        <v>43.340.312/0010-48</v>
      </c>
      <c r="L11303" t="str">
        <f>_xlfn.XLOOKUP(B11303,'[1]Retorno lançamentos'!$D$5:$D$330,'[1]Retorno lançamentos'!$R$5:$R$330)</f>
        <v>Lançada</v>
      </c>
      <c r="M11303" s="6">
        <v>701203</v>
      </c>
      <c r="N11303" s="6" t="s">
        <v>1125</v>
      </c>
      <c r="O11303" t="str">
        <f t="shared" si="30"/>
        <v>FLAC</v>
      </c>
      <c r="Q11303" s="2" t="s">
        <v>1344</v>
      </c>
    </row>
    <row r="11304" spans="1:17" ht="16.8" x14ac:dyDescent="0.3">
      <c r="A11304" t="str">
        <f t="shared" si="28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 t="shared" si="29"/>
        <v>7204 - CD São Paulo</v>
      </c>
      <c r="K11304" t="str">
        <f t="shared" si="29"/>
        <v>43.340.312/0010-48</v>
      </c>
      <c r="L11304" t="str">
        <f>_xlfn.XLOOKUP(B11304,'[1]Retorno lançamentos'!$D$5:$D$330,'[1]Retorno lançamentos'!$R$5:$R$330)</f>
        <v>Lançada</v>
      </c>
      <c r="M11304" s="6">
        <v>701203</v>
      </c>
      <c r="N11304" s="6" t="s">
        <v>1125</v>
      </c>
      <c r="O11304" t="str">
        <f t="shared" si="30"/>
        <v>FLAC</v>
      </c>
      <c r="Q11304" s="2" t="s">
        <v>1344</v>
      </c>
    </row>
    <row r="11305" spans="1:17" ht="16.8" x14ac:dyDescent="0.3">
      <c r="A11305" t="str">
        <f t="shared" si="28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 t="shared" si="29"/>
        <v>7204 - CD São Paulo</v>
      </c>
      <c r="K11305" t="str">
        <f t="shared" si="29"/>
        <v>43.340.312/0010-48</v>
      </c>
      <c r="L11305" t="str">
        <f>_xlfn.XLOOKUP(B11305,'[1]Retorno lançamentos'!$D$5:$D$330,'[1]Retorno lançamentos'!$R$5:$R$330)</f>
        <v>Lançada</v>
      </c>
      <c r="M11305" s="6">
        <v>701203</v>
      </c>
      <c r="N11305" s="6" t="s">
        <v>1125</v>
      </c>
      <c r="O11305" t="str">
        <f t="shared" si="30"/>
        <v>FLAC</v>
      </c>
      <c r="Q11305" s="2" t="s">
        <v>1344</v>
      </c>
    </row>
    <row r="11306" spans="1:17" ht="16.8" x14ac:dyDescent="0.3">
      <c r="A11306" t="str">
        <f t="shared" si="28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 t="shared" si="29"/>
        <v>7204 - CD São Paulo</v>
      </c>
      <c r="K11306" t="str">
        <f t="shared" si="29"/>
        <v>43.340.312/0010-48</v>
      </c>
      <c r="L11306" t="str">
        <f>_xlfn.XLOOKUP(B11306,'[1]Retorno lançamentos'!$D$5:$D$330,'[1]Retorno lançamentos'!$R$5:$R$330)</f>
        <v>Lançada</v>
      </c>
      <c r="M11306" s="6">
        <v>701203</v>
      </c>
      <c r="N11306" s="6" t="s">
        <v>1125</v>
      </c>
      <c r="O11306" t="str">
        <f t="shared" si="30"/>
        <v>FLAC</v>
      </c>
      <c r="Q11306" s="2" t="s">
        <v>1344</v>
      </c>
    </row>
    <row r="11307" spans="1:17" ht="16.8" x14ac:dyDescent="0.3">
      <c r="A11307" t="str">
        <f t="shared" si="28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 t="shared" si="29"/>
        <v>7204 - CD São Paulo</v>
      </c>
      <c r="K11307" t="str">
        <f t="shared" si="29"/>
        <v>43.340.312/0010-48</v>
      </c>
      <c r="L11307" t="str">
        <f>_xlfn.XLOOKUP(B11307,'[1]Retorno lançamentos'!$D$5:$D$330,'[1]Retorno lançamentos'!$R$5:$R$330)</f>
        <v>Lançada</v>
      </c>
      <c r="M11307" s="6">
        <v>701203</v>
      </c>
      <c r="N11307" s="6" t="s">
        <v>1125</v>
      </c>
      <c r="O11307" t="str">
        <f t="shared" si="30"/>
        <v>FLAC</v>
      </c>
      <c r="Q11307" s="2" t="s">
        <v>1344</v>
      </c>
    </row>
    <row r="11308" spans="1:17" ht="16.8" x14ac:dyDescent="0.3">
      <c r="A11308" t="str">
        <f t="shared" si="28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 t="shared" si="29"/>
        <v>7204 - CD São Paulo</v>
      </c>
      <c r="K11308" t="str">
        <f t="shared" si="29"/>
        <v>43.340.312/0010-48</v>
      </c>
      <c r="L11308" t="str">
        <f>_xlfn.XLOOKUP(B11308,'[1]Retorno lançamentos'!$D$5:$D$330,'[1]Retorno lançamentos'!$R$5:$R$330)</f>
        <v>Lançada</v>
      </c>
      <c r="M11308" s="6">
        <v>701203</v>
      </c>
      <c r="N11308" s="6" t="s">
        <v>1125</v>
      </c>
      <c r="O11308" t="str">
        <f t="shared" si="30"/>
        <v>FLAC</v>
      </c>
      <c r="Q11308" s="2" t="s">
        <v>1344</v>
      </c>
    </row>
    <row r="11309" spans="1:17" ht="16.8" x14ac:dyDescent="0.3">
      <c r="A11309" t="str">
        <f t="shared" si="28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 t="shared" si="29"/>
        <v>7204 - CD São Paulo</v>
      </c>
      <c r="K11309" t="str">
        <f t="shared" si="29"/>
        <v>43.340.312/0010-48</v>
      </c>
      <c r="L11309" t="str">
        <f>_xlfn.XLOOKUP(B11309,'[1]Retorno lançamentos'!$D$5:$D$330,'[1]Retorno lançamentos'!$R$5:$R$330)</f>
        <v>Lançada</v>
      </c>
      <c r="M11309" s="6">
        <v>701203</v>
      </c>
      <c r="N11309" s="6" t="s">
        <v>1125</v>
      </c>
      <c r="O11309" t="str">
        <f t="shared" si="30"/>
        <v>FLAC</v>
      </c>
      <c r="Q11309" s="2" t="s">
        <v>1344</v>
      </c>
    </row>
    <row r="11310" spans="1:17" ht="16.8" x14ac:dyDescent="0.3">
      <c r="A11310" t="str">
        <f t="shared" si="28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 t="shared" si="29"/>
        <v>7204 - CD São Paulo</v>
      </c>
      <c r="K11310" t="str">
        <f t="shared" si="29"/>
        <v>43.340.312/0010-48</v>
      </c>
      <c r="L11310" t="str">
        <f>_xlfn.XLOOKUP(B11310,'[1]Retorno lançamentos'!$D$5:$D$330,'[1]Retorno lançamentos'!$R$5:$R$330)</f>
        <v>Lançada</v>
      </c>
      <c r="M11310" s="6">
        <v>701203</v>
      </c>
      <c r="N11310" s="6" t="s">
        <v>1125</v>
      </c>
      <c r="O11310" t="str">
        <f t="shared" si="30"/>
        <v>FLAC</v>
      </c>
      <c r="Q11310" s="2" t="s">
        <v>1344</v>
      </c>
    </row>
    <row r="11311" spans="1:17" ht="16.8" x14ac:dyDescent="0.3">
      <c r="A11311" t="str">
        <f t="shared" si="28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 t="shared" si="29"/>
        <v>7204 - CD São Paulo</v>
      </c>
      <c r="K11311" t="str">
        <f t="shared" si="29"/>
        <v>43.340.312/0010-48</v>
      </c>
      <c r="L11311" t="str">
        <f>_xlfn.XLOOKUP(B11311,'[1]Retorno lançamentos'!$D$5:$D$330,'[1]Retorno lançamentos'!$R$5:$R$330)</f>
        <v>Lançada</v>
      </c>
      <c r="M11311" s="6">
        <v>701203</v>
      </c>
      <c r="N11311" s="6" t="s">
        <v>1125</v>
      </c>
      <c r="O11311" t="str">
        <f t="shared" si="30"/>
        <v>FLAC</v>
      </c>
      <c r="Q11311" s="2" t="s">
        <v>1344</v>
      </c>
    </row>
    <row r="11312" spans="1:17" ht="16.8" x14ac:dyDescent="0.3">
      <c r="A11312" t="str">
        <f t="shared" si="28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 t="shared" si="29"/>
        <v>7204 - CD São Paulo</v>
      </c>
      <c r="K11312" t="str">
        <f t="shared" si="29"/>
        <v>43.340.312/0010-48</v>
      </c>
      <c r="L11312" t="str">
        <f>_xlfn.XLOOKUP(B11312,'[1]Retorno lançamentos'!$D$5:$D$330,'[1]Retorno lançamentos'!$R$5:$R$330)</f>
        <v>Lançada</v>
      </c>
      <c r="M11312" s="6">
        <v>701203</v>
      </c>
      <c r="N11312" s="6" t="s">
        <v>1125</v>
      </c>
      <c r="O11312" t="str">
        <f t="shared" si="30"/>
        <v>FLAC</v>
      </c>
      <c r="Q11312" s="2" t="s">
        <v>1344</v>
      </c>
    </row>
    <row r="11313" spans="1:17" ht="16.8" x14ac:dyDescent="0.3">
      <c r="A11313" t="str">
        <f t="shared" si="28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1345</v>
      </c>
      <c r="G11313" s="12">
        <v>634.35</v>
      </c>
      <c r="H11313" s="12">
        <v>19.03</v>
      </c>
      <c r="I11313" s="6">
        <v>7204</v>
      </c>
      <c r="J11313" t="str">
        <f t="shared" si="29"/>
        <v>7204 - CD São Paulo</v>
      </c>
      <c r="K11313" t="str">
        <f t="shared" si="29"/>
        <v>43.340.312/0010-48</v>
      </c>
      <c r="L11313" t="str">
        <f>_xlfn.XLOOKUP(B11313,'[1]Retorno lançamentos'!$D$5:$D$330,'[1]Retorno lançamentos'!$R$5:$R$330)</f>
        <v>Lançada</v>
      </c>
      <c r="M11313" s="6">
        <v>701203</v>
      </c>
      <c r="N11313" s="6" t="s">
        <v>1125</v>
      </c>
      <c r="O11313" t="str">
        <f t="shared" si="30"/>
        <v>FLAC</v>
      </c>
      <c r="Q11313" s="2" t="s">
        <v>1344</v>
      </c>
    </row>
    <row r="11314" spans="1:17" ht="16.8" x14ac:dyDescent="0.3">
      <c r="A11314" t="str">
        <f t="shared" si="28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 t="shared" si="29"/>
        <v>7204 - CD São Paulo</v>
      </c>
      <c r="K11314" t="str">
        <f t="shared" si="29"/>
        <v>43.340.312/0010-48</v>
      </c>
      <c r="L11314" t="str">
        <f>_xlfn.XLOOKUP(B11314,'[1]Retorno lançamentos'!$D$5:$D$330,'[1]Retorno lançamentos'!$R$5:$R$330)</f>
        <v>Lançada</v>
      </c>
      <c r="M11314" s="6">
        <v>701203</v>
      </c>
      <c r="N11314" s="6" t="s">
        <v>1125</v>
      </c>
      <c r="O11314" t="str">
        <f t="shared" si="30"/>
        <v>FLAC</v>
      </c>
      <c r="Q11314" s="2" t="s">
        <v>1344</v>
      </c>
    </row>
    <row r="11315" spans="1:17" ht="16.8" x14ac:dyDescent="0.3">
      <c r="A11315" t="str">
        <f t="shared" si="28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 t="shared" si="29"/>
        <v>7204 - CD São Paulo</v>
      </c>
      <c r="K11315" t="str">
        <f t="shared" si="29"/>
        <v>43.340.312/0010-48</v>
      </c>
      <c r="L11315" t="str">
        <f>_xlfn.XLOOKUP(B11315,'[1]Retorno lançamentos'!$D$5:$D$330,'[1]Retorno lançamentos'!$R$5:$R$330)</f>
        <v>Lançada</v>
      </c>
      <c r="M11315" s="6">
        <v>701203</v>
      </c>
      <c r="N11315" s="6" t="s">
        <v>1125</v>
      </c>
      <c r="O11315" t="str">
        <f t="shared" si="30"/>
        <v>FLAC</v>
      </c>
      <c r="Q11315" s="2" t="s">
        <v>1344</v>
      </c>
    </row>
    <row r="11316" spans="1:17" ht="16.8" x14ac:dyDescent="0.3">
      <c r="A11316" t="str">
        <f t="shared" si="28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1345</v>
      </c>
      <c r="G11316" s="12">
        <v>408.5</v>
      </c>
      <c r="H11316" s="12">
        <v>12.26</v>
      </c>
      <c r="I11316" s="6">
        <v>7204</v>
      </c>
      <c r="J11316" t="str">
        <f t="shared" si="29"/>
        <v>7204 - CD São Paulo</v>
      </c>
      <c r="K11316" t="str">
        <f t="shared" si="29"/>
        <v>43.340.312/0010-48</v>
      </c>
      <c r="L11316" t="str">
        <f>_xlfn.XLOOKUP(B11316,'[1]Retorno lançamentos'!$D$5:$D$330,'[1]Retorno lançamentos'!$R$5:$R$330)</f>
        <v>Lançada</v>
      </c>
      <c r="M11316" s="6">
        <v>701203</v>
      </c>
      <c r="N11316" s="6" t="s">
        <v>1125</v>
      </c>
      <c r="O11316" t="str">
        <f t="shared" si="30"/>
        <v>FLAC</v>
      </c>
      <c r="Q11316" s="2" t="s">
        <v>1344</v>
      </c>
    </row>
    <row r="11317" spans="1:17" ht="16.8" x14ac:dyDescent="0.3">
      <c r="A11317" t="str">
        <f t="shared" si="28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 t="shared" si="29"/>
        <v>7204 - CD São Paulo</v>
      </c>
      <c r="K11317" t="str">
        <f t="shared" si="29"/>
        <v>43.340.312/0010-48</v>
      </c>
      <c r="L11317" t="str">
        <f>_xlfn.XLOOKUP(B11317,'[1]Retorno lançamentos'!$D$5:$D$330,'[1]Retorno lançamentos'!$R$5:$R$330)</f>
        <v>Lançada</v>
      </c>
      <c r="M11317" s="6">
        <v>701203</v>
      </c>
      <c r="N11317" s="6" t="s">
        <v>1125</v>
      </c>
      <c r="O11317" t="str">
        <f t="shared" si="30"/>
        <v>FLAC</v>
      </c>
      <c r="Q11317" s="2" t="s">
        <v>1344</v>
      </c>
    </row>
    <row r="11318" spans="1:17" ht="16.8" x14ac:dyDescent="0.3">
      <c r="A11318" t="str">
        <f t="shared" si="28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1345</v>
      </c>
      <c r="G11318" s="11">
        <v>1225.5</v>
      </c>
      <c r="H11318" s="12">
        <v>36.770000000000003</v>
      </c>
      <c r="I11318" s="6">
        <v>7204</v>
      </c>
      <c r="J11318" t="str">
        <f t="shared" si="29"/>
        <v>7204 - CD São Paulo</v>
      </c>
      <c r="K11318" t="str">
        <f t="shared" si="29"/>
        <v>43.340.312/0010-48</v>
      </c>
      <c r="L11318" t="str">
        <f>_xlfn.XLOOKUP(B11318,'[1]Retorno lançamentos'!$D$5:$D$330,'[1]Retorno lançamentos'!$R$5:$R$330)</f>
        <v>Lançada</v>
      </c>
      <c r="M11318" s="6">
        <v>701203</v>
      </c>
      <c r="N11318" s="6" t="s">
        <v>1125</v>
      </c>
      <c r="O11318" t="str">
        <f t="shared" si="30"/>
        <v>FLAC</v>
      </c>
      <c r="Q11318" s="2" t="s">
        <v>1344</v>
      </c>
    </row>
    <row r="11319" spans="1:17" ht="16.8" x14ac:dyDescent="0.3">
      <c r="A11319" t="str">
        <f t="shared" si="28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 t="shared" si="29"/>
        <v>7204 - CD São Paulo</v>
      </c>
      <c r="K11319" t="str">
        <f t="shared" si="29"/>
        <v>43.340.312/0010-48</v>
      </c>
      <c r="L11319" t="str">
        <f>_xlfn.XLOOKUP(B11319,'[1]Retorno lançamentos'!$D$5:$D$330,'[1]Retorno lançamentos'!$R$5:$R$330)</f>
        <v>Lançada</v>
      </c>
      <c r="M11319" s="6">
        <v>701203</v>
      </c>
      <c r="N11319" s="6" t="s">
        <v>1125</v>
      </c>
      <c r="O11319" t="str">
        <f t="shared" si="30"/>
        <v>FLAC</v>
      </c>
      <c r="Q11319" s="2" t="s">
        <v>1344</v>
      </c>
    </row>
    <row r="11320" spans="1:17" ht="16.8" x14ac:dyDescent="0.3">
      <c r="A11320" t="str">
        <f t="shared" si="28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 t="shared" si="29"/>
        <v>7204 - CD São Paulo</v>
      </c>
      <c r="K11320" t="str">
        <f t="shared" si="29"/>
        <v>43.340.312/0010-48</v>
      </c>
      <c r="L11320" t="str">
        <f>_xlfn.XLOOKUP(B11320,'[1]Retorno lançamentos'!$D$5:$D$330,'[1]Retorno lançamentos'!$R$5:$R$330)</f>
        <v>Lançada</v>
      </c>
      <c r="M11320" s="6">
        <v>701203</v>
      </c>
      <c r="N11320" s="6" t="s">
        <v>1125</v>
      </c>
      <c r="O11320" t="str">
        <f t="shared" si="30"/>
        <v>FLAC</v>
      </c>
      <c r="Q11320" s="2" t="s">
        <v>1344</v>
      </c>
    </row>
    <row r="11321" spans="1:17" ht="16.8" x14ac:dyDescent="0.3">
      <c r="A11321" t="str">
        <f t="shared" si="28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1345</v>
      </c>
      <c r="G11321" s="12">
        <v>408.5</v>
      </c>
      <c r="H11321" s="12">
        <v>12.26</v>
      </c>
      <c r="I11321" s="6">
        <v>7204</v>
      </c>
      <c r="J11321" t="str">
        <f t="shared" si="29"/>
        <v>7204 - CD São Paulo</v>
      </c>
      <c r="K11321" t="str">
        <f t="shared" si="29"/>
        <v>43.340.312/0010-48</v>
      </c>
      <c r="L11321" t="str">
        <f>_xlfn.XLOOKUP(B11321,'[1]Retorno lançamentos'!$D$5:$D$330,'[1]Retorno lançamentos'!$R$5:$R$330)</f>
        <v>Lançada</v>
      </c>
      <c r="M11321" s="6">
        <v>701203</v>
      </c>
      <c r="N11321" s="6" t="s">
        <v>1125</v>
      </c>
      <c r="O11321" t="str">
        <f t="shared" si="30"/>
        <v>FLAC</v>
      </c>
      <c r="Q11321" s="2" t="s">
        <v>1344</v>
      </c>
    </row>
    <row r="11322" spans="1:17" ht="16.8" x14ac:dyDescent="0.3">
      <c r="A11322" t="str">
        <f t="shared" si="28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 t="shared" si="29"/>
        <v>7204 - CD São Paulo</v>
      </c>
      <c r="K11322" t="str">
        <f t="shared" si="29"/>
        <v>43.340.312/0010-48</v>
      </c>
      <c r="L11322" t="str">
        <f>_xlfn.XLOOKUP(B11322,'[1]Retorno lançamentos'!$D$5:$D$330,'[1]Retorno lançamentos'!$R$5:$R$330)</f>
        <v>Lançada</v>
      </c>
      <c r="M11322" s="6">
        <v>701203</v>
      </c>
      <c r="N11322" s="6" t="s">
        <v>1125</v>
      </c>
      <c r="O11322" t="str">
        <f t="shared" si="30"/>
        <v>FLAC</v>
      </c>
      <c r="Q11322" s="2" t="s">
        <v>1344</v>
      </c>
    </row>
    <row r="11323" spans="1:17" ht="16.8" x14ac:dyDescent="0.3">
      <c r="A11323" t="str">
        <f t="shared" si="28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1358</v>
      </c>
      <c r="G11323" s="12">
        <v>387.36</v>
      </c>
      <c r="H11323" s="12">
        <v>11.62</v>
      </c>
      <c r="I11323" s="6">
        <v>7204</v>
      </c>
      <c r="J11323" t="str">
        <f t="shared" si="29"/>
        <v>7204 - CD São Paulo</v>
      </c>
      <c r="K11323" t="str">
        <f t="shared" si="29"/>
        <v>43.340.312/0010-48</v>
      </c>
      <c r="L11323" t="str">
        <f>_xlfn.XLOOKUP(B11323,'[1]Retorno lançamentos'!$D$5:$D$330,'[1]Retorno lançamentos'!$R$5:$R$330)</f>
        <v>Lançada</v>
      </c>
      <c r="M11323" s="6">
        <v>701203</v>
      </c>
      <c r="N11323" s="6" t="s">
        <v>1125</v>
      </c>
      <c r="O11323" t="str">
        <f t="shared" si="30"/>
        <v>FLAC</v>
      </c>
      <c r="Q11323" s="2" t="s">
        <v>1344</v>
      </c>
    </row>
    <row r="11324" spans="1:17" ht="16.8" x14ac:dyDescent="0.3">
      <c r="A11324" t="str">
        <f t="shared" si="28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1345</v>
      </c>
      <c r="G11324" s="11">
        <v>1021.25</v>
      </c>
      <c r="H11324" s="12">
        <v>30.64</v>
      </c>
      <c r="I11324" s="6">
        <v>7204</v>
      </c>
      <c r="J11324" t="str">
        <f t="shared" si="29"/>
        <v>7204 - CD São Paulo</v>
      </c>
      <c r="K11324" t="str">
        <f t="shared" si="29"/>
        <v>43.340.312/0010-48</v>
      </c>
      <c r="L11324" t="str">
        <f>_xlfn.XLOOKUP(B11324,'[1]Retorno lançamentos'!$D$5:$D$330,'[1]Retorno lançamentos'!$R$5:$R$330)</f>
        <v>Lançada</v>
      </c>
      <c r="M11324" s="6">
        <v>701203</v>
      </c>
      <c r="N11324" s="6" t="s">
        <v>1125</v>
      </c>
      <c r="O11324" t="str">
        <f t="shared" si="30"/>
        <v>FLAC</v>
      </c>
      <c r="Q11324" s="2" t="s">
        <v>1344</v>
      </c>
    </row>
    <row r="11325" spans="1:17" ht="16.8" x14ac:dyDescent="0.3">
      <c r="A11325" t="str">
        <f t="shared" si="28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1345</v>
      </c>
      <c r="G11325" s="11">
        <v>1225.5</v>
      </c>
      <c r="H11325" s="12">
        <v>36.770000000000003</v>
      </c>
      <c r="I11325" s="6">
        <v>7204</v>
      </c>
      <c r="J11325" t="str">
        <f t="shared" si="29"/>
        <v>7204 - CD São Paulo</v>
      </c>
      <c r="K11325" t="str">
        <f t="shared" si="29"/>
        <v>43.340.312/0010-48</v>
      </c>
      <c r="L11325" t="str">
        <f>_xlfn.XLOOKUP(B11325,'[1]Retorno lançamentos'!$D$5:$D$330,'[1]Retorno lançamentos'!$R$5:$R$330)</f>
        <v>Lançada</v>
      </c>
      <c r="M11325" s="6">
        <v>701203</v>
      </c>
      <c r="N11325" s="6" t="s">
        <v>1125</v>
      </c>
      <c r="O11325" t="str">
        <f t="shared" si="30"/>
        <v>FLAC</v>
      </c>
      <c r="Q11325" s="2" t="s">
        <v>1344</v>
      </c>
    </row>
    <row r="11326" spans="1:17" ht="16.8" x14ac:dyDescent="0.3">
      <c r="A11326" t="str">
        <f t="shared" si="28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 t="shared" si="29"/>
        <v>7204 - CD São Paulo</v>
      </c>
      <c r="K11326" t="str">
        <f t="shared" si="29"/>
        <v>43.340.312/0010-48</v>
      </c>
      <c r="L11326" t="str">
        <f>_xlfn.XLOOKUP(B11326,'[1]Retorno lançamentos'!$D$5:$D$330,'[1]Retorno lançamentos'!$R$5:$R$330)</f>
        <v>Lançada</v>
      </c>
      <c r="M11326" s="6">
        <v>701203</v>
      </c>
      <c r="N11326" s="6" t="s">
        <v>1125</v>
      </c>
      <c r="O11326" t="str">
        <f t="shared" si="30"/>
        <v>FLAC</v>
      </c>
      <c r="Q11326" s="2" t="s">
        <v>1344</v>
      </c>
    </row>
    <row r="11327" spans="1:17" ht="16.8" x14ac:dyDescent="0.3">
      <c r="A11327" t="str">
        <f t="shared" si="28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1345</v>
      </c>
      <c r="G11327" s="11">
        <v>4085</v>
      </c>
      <c r="H11327" s="12">
        <v>122.55</v>
      </c>
      <c r="I11327" s="6">
        <v>7406</v>
      </c>
      <c r="J11327" t="str">
        <f t="shared" si="29"/>
        <v>7406 - TSPF - Louveira</v>
      </c>
      <c r="K11327" t="str">
        <f t="shared" si="29"/>
        <v>43.340.312/0023-62</v>
      </c>
      <c r="L11327" t="str">
        <f>_xlfn.XLOOKUP(B11327,'[1]Retorno lançamentos'!$D$5:$D$330,'[1]Retorno lançamentos'!$R$5:$R$330)</f>
        <v>Lançada</v>
      </c>
      <c r="M11327" s="6">
        <v>701203</v>
      </c>
      <c r="N11327" s="6" t="s">
        <v>1125</v>
      </c>
      <c r="O11327" t="str">
        <f t="shared" si="30"/>
        <v>FLAC</v>
      </c>
      <c r="Q11327" s="2" t="s">
        <v>1344</v>
      </c>
    </row>
    <row r="11328" spans="1:17" ht="16.8" x14ac:dyDescent="0.3">
      <c r="A11328" t="str">
        <f t="shared" si="28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 t="shared" si="29"/>
        <v>7402 - CD - Brasilia</v>
      </c>
      <c r="K11328" t="str">
        <f t="shared" si="29"/>
        <v>43.340.312/0011-29</v>
      </c>
      <c r="L11328" t="str">
        <f>_xlfn.XLOOKUP(B11328,'[1]Retorno lançamentos'!$D$5:$D$330,'[1]Retorno lançamentos'!$R$5:$R$330)</f>
        <v>Emitir NF</v>
      </c>
      <c r="M11328" s="6">
        <v>136420</v>
      </c>
      <c r="N11328" s="6" t="s">
        <v>1126</v>
      </c>
      <c r="O11328" t="str">
        <f t="shared" si="30"/>
        <v>Cláudio Jorge</v>
      </c>
      <c r="Q11328" s="2" t="s">
        <v>1344</v>
      </c>
    </row>
    <row r="11329" spans="1:17" ht="16.8" x14ac:dyDescent="0.3">
      <c r="A11329" t="str">
        <f t="shared" si="28"/>
        <v>Lactalis - 7000</v>
      </c>
      <c r="B11329" s="6">
        <v>4501169694</v>
      </c>
      <c r="C11329" s="6">
        <v>5107152</v>
      </c>
      <c r="D11329" s="6" t="s">
        <v>1288</v>
      </c>
      <c r="E11329" s="6">
        <v>610301101</v>
      </c>
      <c r="F11329" s="6" t="s">
        <v>1299</v>
      </c>
      <c r="G11329" s="11">
        <v>1107</v>
      </c>
      <c r="H11329" s="12">
        <v>11.07</v>
      </c>
      <c r="I11329" s="6">
        <v>7202</v>
      </c>
      <c r="J11329" t="str">
        <f t="shared" si="29"/>
        <v>7202 - CD - RJ Pavuna Refrigerados</v>
      </c>
      <c r="K11329" t="str">
        <f t="shared" si="29"/>
        <v>43.340.312/0004-08</v>
      </c>
      <c r="L11329" t="str">
        <f>_xlfn.XLOOKUP(B11329,'[1]Retorno lançamentos'!$D$5:$D$330,'[1]Retorno lançamentos'!$R$5:$R$330)</f>
        <v>Lançada</v>
      </c>
      <c r="M11329" s="6">
        <v>701122</v>
      </c>
      <c r="N11329" s="6" t="s">
        <v>1120</v>
      </c>
      <c r="O11329" t="str">
        <f t="shared" si="30"/>
        <v>Nutri</v>
      </c>
      <c r="Q11329" s="2" t="s">
        <v>1344</v>
      </c>
    </row>
    <row r="11330" spans="1:17" ht="16.8" x14ac:dyDescent="0.3">
      <c r="A11330" t="str">
        <f t="shared" si="28"/>
        <v>Lactalis - 7000</v>
      </c>
      <c r="B11330" s="6">
        <v>4501169694</v>
      </c>
      <c r="C11330" s="6">
        <v>5107152</v>
      </c>
      <c r="D11330" s="6" t="s">
        <v>1288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 t="shared" si="29"/>
        <v>7202 - CD - RJ Pavuna Refrigerados</v>
      </c>
      <c r="K11330" t="str">
        <f t="shared" si="29"/>
        <v>43.340.312/0004-08</v>
      </c>
      <c r="L11330" t="str">
        <f>_xlfn.XLOOKUP(B11330,'[1]Retorno lançamentos'!$D$5:$D$330,'[1]Retorno lançamentos'!$R$5:$R$330)</f>
        <v>Lançada</v>
      </c>
      <c r="M11330" s="6">
        <v>701122</v>
      </c>
      <c r="N11330" s="6" t="s">
        <v>1120</v>
      </c>
      <c r="O11330" t="str">
        <f t="shared" si="30"/>
        <v>Nutri</v>
      </c>
      <c r="Q11330" s="2" t="s">
        <v>1344</v>
      </c>
    </row>
    <row r="11331" spans="1:17" ht="16.8" x14ac:dyDescent="0.3">
      <c r="A11331" t="str">
        <f t="shared" si="28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 t="shared" si="29"/>
        <v>7204 - CD São Paulo</v>
      </c>
      <c r="K11331" t="str">
        <f t="shared" si="29"/>
        <v>43.340.312/0010-48</v>
      </c>
      <c r="L11331" t="str">
        <f>_xlfn.XLOOKUP(B11331,'[1]Retorno lançamentos'!$D$5:$D$330,'[1]Retorno lançamentos'!$R$5:$R$330)</f>
        <v>Lançada</v>
      </c>
      <c r="M11331" s="6">
        <v>701203</v>
      </c>
      <c r="N11331" s="6" t="s">
        <v>1125</v>
      </c>
      <c r="O11331" t="str">
        <f t="shared" si="30"/>
        <v>FLAC</v>
      </c>
      <c r="Q11331" s="2" t="s">
        <v>1344</v>
      </c>
    </row>
    <row r="11332" spans="1:17" ht="16.8" x14ac:dyDescent="0.3">
      <c r="A11332" t="str">
        <f t="shared" si="28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 t="shared" si="29"/>
        <v>7204 - CD São Paulo</v>
      </c>
      <c r="K11332" t="str">
        <f t="shared" si="29"/>
        <v>43.340.312/0010-48</v>
      </c>
      <c r="L11332" t="str">
        <f>_xlfn.XLOOKUP(B11332,'[1]Retorno lançamentos'!$D$5:$D$330,'[1]Retorno lançamentos'!$R$5:$R$330)</f>
        <v>Lançada</v>
      </c>
      <c r="M11332" s="6">
        <v>701203</v>
      </c>
      <c r="N11332" s="6" t="s">
        <v>1125</v>
      </c>
      <c r="O11332" t="str">
        <f t="shared" si="30"/>
        <v>FLAC</v>
      </c>
      <c r="Q11332" s="2" t="s">
        <v>1344</v>
      </c>
    </row>
    <row r="11333" spans="1:17" ht="16.8" x14ac:dyDescent="0.3">
      <c r="A11333" t="str">
        <f t="shared" si="28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 t="shared" si="29"/>
        <v>7204 - CD São Paulo</v>
      </c>
      <c r="K11333" t="str">
        <f t="shared" si="29"/>
        <v>43.340.312/0010-48</v>
      </c>
      <c r="L11333" t="str">
        <f>_xlfn.XLOOKUP(B11333,'[1]Retorno lançamentos'!$D$5:$D$330,'[1]Retorno lançamentos'!$R$5:$R$330)</f>
        <v>Lançada</v>
      </c>
      <c r="M11333" s="6">
        <v>701203</v>
      </c>
      <c r="N11333" s="6" t="s">
        <v>1125</v>
      </c>
      <c r="O11333" t="str">
        <f t="shared" si="30"/>
        <v>FLAC</v>
      </c>
      <c r="Q11333" s="2" t="s">
        <v>1344</v>
      </c>
    </row>
    <row r="11334" spans="1:17" ht="16.8" x14ac:dyDescent="0.3">
      <c r="A11334" t="str">
        <f t="shared" si="28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 t="shared" si="29"/>
        <v>7204 - CD São Paulo</v>
      </c>
      <c r="K11334" t="str">
        <f t="shared" si="29"/>
        <v>43.340.312/0010-48</v>
      </c>
      <c r="L11334" t="str">
        <f>_xlfn.XLOOKUP(B11334,'[1]Retorno lançamentos'!$D$5:$D$330,'[1]Retorno lançamentos'!$R$5:$R$330)</f>
        <v>Lançada</v>
      </c>
      <c r="M11334" s="6">
        <v>701203</v>
      </c>
      <c r="N11334" s="6" t="s">
        <v>1125</v>
      </c>
      <c r="O11334" t="str">
        <f t="shared" si="30"/>
        <v>FLAC</v>
      </c>
      <c r="Q11334" s="2" t="s">
        <v>1344</v>
      </c>
    </row>
    <row r="11335" spans="1:17" ht="16.8" x14ac:dyDescent="0.3">
      <c r="A11335" t="str">
        <f t="shared" si="28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 t="shared" si="29"/>
        <v>7204 - CD São Paulo</v>
      </c>
      <c r="K11335" t="str">
        <f t="shared" si="29"/>
        <v>43.340.312/0010-48</v>
      </c>
      <c r="L11335" t="str">
        <f>_xlfn.XLOOKUP(B11335,'[1]Retorno lançamentos'!$D$5:$D$330,'[1]Retorno lançamentos'!$R$5:$R$330)</f>
        <v>Lançada</v>
      </c>
      <c r="M11335" s="6">
        <v>701203</v>
      </c>
      <c r="N11335" s="6" t="s">
        <v>1125</v>
      </c>
      <c r="O11335" t="str">
        <f t="shared" si="30"/>
        <v>FLAC</v>
      </c>
      <c r="Q11335" s="2" t="s">
        <v>1344</v>
      </c>
    </row>
    <row r="11336" spans="1:17" ht="16.8" x14ac:dyDescent="0.3">
      <c r="A11336" t="str">
        <f t="shared" si="28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 t="shared" si="29"/>
        <v>7204 - CD São Paulo</v>
      </c>
      <c r="K11336" t="str">
        <f t="shared" si="29"/>
        <v>43.340.312/0010-48</v>
      </c>
      <c r="L11336" t="str">
        <f>_xlfn.XLOOKUP(B11336,'[1]Retorno lançamentos'!$D$5:$D$330,'[1]Retorno lançamentos'!$R$5:$R$330)</f>
        <v>Lançada</v>
      </c>
      <c r="M11336" s="6">
        <v>701203</v>
      </c>
      <c r="N11336" s="6" t="s">
        <v>1125</v>
      </c>
      <c r="O11336" t="str">
        <f t="shared" si="30"/>
        <v>FLAC</v>
      </c>
      <c r="Q11336" s="2" t="s">
        <v>1344</v>
      </c>
    </row>
    <row r="11337" spans="1:17" ht="16.8" x14ac:dyDescent="0.3">
      <c r="A11337" t="str">
        <f t="shared" si="28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 t="shared" si="29"/>
        <v>7204 - CD São Paulo</v>
      </c>
      <c r="K11337" t="str">
        <f t="shared" si="29"/>
        <v>43.340.312/0010-48</v>
      </c>
      <c r="L11337" t="str">
        <f>_xlfn.XLOOKUP(B11337,'[1]Retorno lançamentos'!$D$5:$D$330,'[1]Retorno lançamentos'!$R$5:$R$330)</f>
        <v>Lançada</v>
      </c>
      <c r="M11337" s="6">
        <v>701203</v>
      </c>
      <c r="N11337" s="6" t="s">
        <v>1125</v>
      </c>
      <c r="O11337" t="str">
        <f t="shared" si="30"/>
        <v>FLAC</v>
      </c>
      <c r="Q11337" s="2" t="s">
        <v>1344</v>
      </c>
    </row>
    <row r="11338" spans="1:17" ht="16.8" x14ac:dyDescent="0.3">
      <c r="A11338" t="str">
        <f t="shared" si="28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1345</v>
      </c>
      <c r="G11338" s="12">
        <v>211.45</v>
      </c>
      <c r="H11338" s="12">
        <v>6.34</v>
      </c>
      <c r="I11338" s="6">
        <v>7204</v>
      </c>
      <c r="J11338" t="str">
        <f t="shared" si="29"/>
        <v>7204 - CD São Paulo</v>
      </c>
      <c r="K11338" t="str">
        <f t="shared" si="29"/>
        <v>43.340.312/0010-48</v>
      </c>
      <c r="L11338" t="str">
        <f>_xlfn.XLOOKUP(B11338,'[1]Retorno lançamentos'!$D$5:$D$330,'[1]Retorno lançamentos'!$R$5:$R$330)</f>
        <v>Lançada</v>
      </c>
      <c r="M11338" s="6">
        <v>701203</v>
      </c>
      <c r="N11338" s="6" t="s">
        <v>1125</v>
      </c>
      <c r="O11338" t="str">
        <f t="shared" si="30"/>
        <v>FLAC</v>
      </c>
      <c r="Q11338" s="2" t="s">
        <v>1344</v>
      </c>
    </row>
    <row r="11339" spans="1:17" ht="16.8" x14ac:dyDescent="0.3">
      <c r="A11339" t="str">
        <f t="shared" si="28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 t="shared" si="29"/>
        <v>7204 - CD São Paulo</v>
      </c>
      <c r="K11339" t="str">
        <f t="shared" si="29"/>
        <v>43.340.312/0010-48</v>
      </c>
      <c r="L11339" t="str">
        <f>_xlfn.XLOOKUP(B11339,'[1]Retorno lançamentos'!$D$5:$D$330,'[1]Retorno lançamentos'!$R$5:$R$330)</f>
        <v>Lançada</v>
      </c>
      <c r="M11339" s="6">
        <v>701203</v>
      </c>
      <c r="N11339" s="6" t="s">
        <v>1125</v>
      </c>
      <c r="O11339" t="str">
        <f t="shared" si="30"/>
        <v>FLAC</v>
      </c>
      <c r="Q11339" s="2" t="s">
        <v>1344</v>
      </c>
    </row>
    <row r="11340" spans="1:17" ht="16.8" x14ac:dyDescent="0.3">
      <c r="A11340" t="str">
        <f t="shared" si="28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 t="shared" si="29"/>
        <v>7204 - CD São Paulo</v>
      </c>
      <c r="K11340" t="str">
        <f t="shared" si="29"/>
        <v>43.340.312/0010-48</v>
      </c>
      <c r="L11340" t="str">
        <f>_xlfn.XLOOKUP(B11340,'[1]Retorno lançamentos'!$D$5:$D$330,'[1]Retorno lançamentos'!$R$5:$R$330)</f>
        <v>Lançada</v>
      </c>
      <c r="M11340" s="6">
        <v>701203</v>
      </c>
      <c r="N11340" s="6" t="s">
        <v>1125</v>
      </c>
      <c r="O11340" t="str">
        <f t="shared" si="30"/>
        <v>FLAC</v>
      </c>
      <c r="Q11340" s="2" t="s">
        <v>1344</v>
      </c>
    </row>
    <row r="11341" spans="1:17" ht="16.8" x14ac:dyDescent="0.3">
      <c r="A11341" t="str">
        <f t="shared" si="28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 t="shared" si="29"/>
        <v>7204 - CD São Paulo</v>
      </c>
      <c r="K11341" t="str">
        <f t="shared" si="29"/>
        <v>43.340.312/0010-48</v>
      </c>
      <c r="L11341" t="str">
        <f>_xlfn.XLOOKUP(B11341,'[1]Retorno lançamentos'!$D$5:$D$330,'[1]Retorno lançamentos'!$R$5:$R$330)</f>
        <v>Lançada</v>
      </c>
      <c r="M11341" s="6">
        <v>701203</v>
      </c>
      <c r="N11341" s="6" t="s">
        <v>1125</v>
      </c>
      <c r="O11341" t="str">
        <f t="shared" si="30"/>
        <v>FLAC</v>
      </c>
      <c r="Q11341" s="2" t="s">
        <v>1344</v>
      </c>
    </row>
    <row r="11342" spans="1:17" ht="16.8" x14ac:dyDescent="0.3">
      <c r="A11342" t="str">
        <f t="shared" si="28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 t="shared" si="29"/>
        <v>7204 - CD São Paulo</v>
      </c>
      <c r="K11342" t="str">
        <f t="shared" si="29"/>
        <v>43.340.312/0010-48</v>
      </c>
      <c r="L11342" t="str">
        <f>_xlfn.XLOOKUP(B11342,'[1]Retorno lançamentos'!$D$5:$D$330,'[1]Retorno lançamentos'!$R$5:$R$330)</f>
        <v>Lançada</v>
      </c>
      <c r="M11342" s="6">
        <v>701203</v>
      </c>
      <c r="N11342" s="6" t="s">
        <v>1125</v>
      </c>
      <c r="O11342" t="str">
        <f t="shared" si="30"/>
        <v>FLAC</v>
      </c>
      <c r="Q11342" s="2" t="s">
        <v>1344</v>
      </c>
    </row>
    <row r="11343" spans="1:17" ht="16.8" x14ac:dyDescent="0.3">
      <c r="A11343" t="str">
        <f t="shared" si="28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 t="shared" si="29"/>
        <v>7204 - CD São Paulo</v>
      </c>
      <c r="K11343" t="str">
        <f t="shared" si="29"/>
        <v>43.340.312/0010-48</v>
      </c>
      <c r="L11343" t="str">
        <f>_xlfn.XLOOKUP(B11343,'[1]Retorno lançamentos'!$D$5:$D$330,'[1]Retorno lançamentos'!$R$5:$R$330)</f>
        <v>Lançada</v>
      </c>
      <c r="M11343" s="6">
        <v>701203</v>
      </c>
      <c r="N11343" s="6" t="s">
        <v>1125</v>
      </c>
      <c r="O11343" t="str">
        <f t="shared" si="30"/>
        <v>FLAC</v>
      </c>
      <c r="Q11343" s="2" t="s">
        <v>1344</v>
      </c>
    </row>
    <row r="11344" spans="1:17" ht="16.8" x14ac:dyDescent="0.3">
      <c r="A11344" t="str">
        <f t="shared" si="28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 t="shared" si="29"/>
        <v>7204 - CD São Paulo</v>
      </c>
      <c r="K11344" t="str">
        <f t="shared" si="29"/>
        <v>43.340.312/0010-48</v>
      </c>
      <c r="L11344" t="str">
        <f>_xlfn.XLOOKUP(B11344,'[1]Retorno lançamentos'!$D$5:$D$330,'[1]Retorno lançamentos'!$R$5:$R$330)</f>
        <v>Lançada</v>
      </c>
      <c r="M11344" s="6">
        <v>701203</v>
      </c>
      <c r="N11344" s="6" t="s">
        <v>1125</v>
      </c>
      <c r="O11344" t="str">
        <f t="shared" si="30"/>
        <v>FLAC</v>
      </c>
      <c r="Q11344" s="2" t="s">
        <v>1344</v>
      </c>
    </row>
    <row r="11345" spans="1:17" ht="16.8" x14ac:dyDescent="0.3">
      <c r="A11345" t="str">
        <f t="shared" si="28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 t="shared" si="29"/>
        <v>7204 - CD São Paulo</v>
      </c>
      <c r="K11345" t="str">
        <f t="shared" si="29"/>
        <v>43.340.312/0010-48</v>
      </c>
      <c r="L11345" t="str">
        <f>_xlfn.XLOOKUP(B11345,'[1]Retorno lançamentos'!$D$5:$D$330,'[1]Retorno lançamentos'!$R$5:$R$330)</f>
        <v>Lançada</v>
      </c>
      <c r="M11345" s="6">
        <v>701203</v>
      </c>
      <c r="N11345" s="6" t="s">
        <v>1125</v>
      </c>
      <c r="O11345" t="str">
        <f t="shared" si="30"/>
        <v>FLAC</v>
      </c>
      <c r="Q11345" s="2" t="s">
        <v>1344</v>
      </c>
    </row>
    <row r="11346" spans="1:17" ht="16.8" x14ac:dyDescent="0.3">
      <c r="A11346" t="str">
        <f t="shared" si="28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 t="shared" si="29"/>
        <v>7204 - CD São Paulo</v>
      </c>
      <c r="K11346" t="str">
        <f t="shared" si="29"/>
        <v>43.340.312/0010-48</v>
      </c>
      <c r="L11346" t="str">
        <f>_xlfn.XLOOKUP(B11346,'[1]Retorno lançamentos'!$D$5:$D$330,'[1]Retorno lançamentos'!$R$5:$R$330)</f>
        <v>Lançada</v>
      </c>
      <c r="M11346" s="6">
        <v>701203</v>
      </c>
      <c r="N11346" s="6" t="s">
        <v>1125</v>
      </c>
      <c r="O11346" t="str">
        <f t="shared" si="30"/>
        <v>FLAC</v>
      </c>
      <c r="Q11346" s="2" t="s">
        <v>1344</v>
      </c>
    </row>
    <row r="11347" spans="1:17" ht="16.8" x14ac:dyDescent="0.3">
      <c r="A11347" t="str">
        <f t="shared" si="28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1345</v>
      </c>
      <c r="G11347" s="12">
        <v>612.75</v>
      </c>
      <c r="H11347" s="12">
        <v>18.38</v>
      </c>
      <c r="I11347" s="6">
        <v>7204</v>
      </c>
      <c r="J11347" t="str">
        <f t="shared" si="29"/>
        <v>7204 - CD São Paulo</v>
      </c>
      <c r="K11347" t="str">
        <f t="shared" si="29"/>
        <v>43.340.312/0010-48</v>
      </c>
      <c r="L11347" t="str">
        <f>_xlfn.XLOOKUP(B11347,'[1]Retorno lançamentos'!$D$5:$D$330,'[1]Retorno lançamentos'!$R$5:$R$330)</f>
        <v>Lançada</v>
      </c>
      <c r="M11347" s="6">
        <v>701203</v>
      </c>
      <c r="N11347" s="6" t="s">
        <v>1125</v>
      </c>
      <c r="O11347" t="str">
        <f t="shared" si="30"/>
        <v>FLAC</v>
      </c>
      <c r="Q11347" s="2" t="s">
        <v>1344</v>
      </c>
    </row>
    <row r="11348" spans="1:17" ht="16.8" x14ac:dyDescent="0.3">
      <c r="A11348" t="str">
        <f t="shared" si="28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 t="shared" si="29"/>
        <v>7204 - CD São Paulo</v>
      </c>
      <c r="K11348" t="str">
        <f t="shared" si="29"/>
        <v>43.340.312/0010-48</v>
      </c>
      <c r="L11348" t="str">
        <f>_xlfn.XLOOKUP(B11348,'[1]Retorno lançamentos'!$D$5:$D$330,'[1]Retorno lançamentos'!$R$5:$R$330)</f>
        <v>Lançada</v>
      </c>
      <c r="M11348" s="6">
        <v>701203</v>
      </c>
      <c r="N11348" s="6" t="s">
        <v>1125</v>
      </c>
      <c r="O11348" t="str">
        <f t="shared" si="30"/>
        <v>FLAC</v>
      </c>
      <c r="Q11348" s="2" t="s">
        <v>1344</v>
      </c>
    </row>
    <row r="11349" spans="1:17" ht="16.8" x14ac:dyDescent="0.3">
      <c r="A11349" t="str">
        <f t="shared" si="28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 t="shared" si="29"/>
        <v>7204 - CD São Paulo</v>
      </c>
      <c r="K11349" t="str">
        <f t="shared" si="29"/>
        <v>43.340.312/0010-48</v>
      </c>
      <c r="L11349" t="str">
        <f>_xlfn.XLOOKUP(B11349,'[1]Retorno lançamentos'!$D$5:$D$330,'[1]Retorno lançamentos'!$R$5:$R$330)</f>
        <v>Lançada</v>
      </c>
      <c r="M11349" s="6">
        <v>701203</v>
      </c>
      <c r="N11349" s="6" t="s">
        <v>1125</v>
      </c>
      <c r="O11349" t="str">
        <f t="shared" si="30"/>
        <v>FLAC</v>
      </c>
      <c r="Q11349" s="2" t="s">
        <v>1344</v>
      </c>
    </row>
    <row r="11350" spans="1:17" ht="16.8" x14ac:dyDescent="0.3">
      <c r="A11350" t="str">
        <f t="shared" ref="A11350:A11413" si="31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 t="shared" ref="J11350:K11413" si="32">_xlfn.XLOOKUP(I11350,I:I,J:J)</f>
        <v>7204 - CD São Paulo</v>
      </c>
      <c r="K11350" t="str">
        <f t="shared" si="32"/>
        <v>43.340.312/0010-48</v>
      </c>
      <c r="L11350" t="str">
        <f>_xlfn.XLOOKUP(B11350,'[1]Retorno lançamentos'!$D$5:$D$330,'[1]Retorno lançamentos'!$R$5:$R$330)</f>
        <v>Lançada</v>
      </c>
      <c r="M11350" s="6">
        <v>701203</v>
      </c>
      <c r="N11350" s="6" t="s">
        <v>1125</v>
      </c>
      <c r="O11350" t="str">
        <f t="shared" ref="O11350:O11413" si="33">_xlfn.XLOOKUP(N11350,N:N,O:O)</f>
        <v>FLAC</v>
      </c>
      <c r="Q11350" s="2" t="s">
        <v>1344</v>
      </c>
    </row>
    <row r="11351" spans="1:17" ht="16.8" x14ac:dyDescent="0.3">
      <c r="A11351" t="str">
        <f t="shared" si="31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 t="shared" si="32"/>
        <v>7204 - CD São Paulo</v>
      </c>
      <c r="K11351" t="str">
        <f t="shared" si="32"/>
        <v>43.340.312/0010-48</v>
      </c>
      <c r="L11351" t="str">
        <f>_xlfn.XLOOKUP(B11351,'[1]Retorno lançamentos'!$D$5:$D$330,'[1]Retorno lançamentos'!$R$5:$R$330)</f>
        <v>Lançada</v>
      </c>
      <c r="M11351" s="6">
        <v>701203</v>
      </c>
      <c r="N11351" s="6" t="s">
        <v>1125</v>
      </c>
      <c r="O11351" t="str">
        <f t="shared" si="33"/>
        <v>FLAC</v>
      </c>
      <c r="Q11351" s="2" t="s">
        <v>1344</v>
      </c>
    </row>
    <row r="11352" spans="1:17" ht="16.8" x14ac:dyDescent="0.3">
      <c r="A11352" t="str">
        <f t="shared" si="31"/>
        <v>Lactalis - 7000</v>
      </c>
      <c r="B11352" s="6">
        <v>4501169722</v>
      </c>
      <c r="C11352" s="6">
        <v>5356221</v>
      </c>
      <c r="D11352" s="6" t="s">
        <v>1297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 t="shared" si="32"/>
        <v>7204 - CD São Paulo</v>
      </c>
      <c r="K11352" t="str">
        <f t="shared" si="32"/>
        <v>43.340.312/0010-48</v>
      </c>
      <c r="L11352" t="str">
        <f>_xlfn.XLOOKUP(B11352,'[1]Retorno lançamentos'!$D$5:$D$330,'[1]Retorno lançamentos'!$R$5:$R$330)</f>
        <v>Lançada</v>
      </c>
      <c r="M11352" s="6">
        <v>701203</v>
      </c>
      <c r="N11352" s="6" t="s">
        <v>1125</v>
      </c>
      <c r="O11352" t="str">
        <f t="shared" si="33"/>
        <v>FLAC</v>
      </c>
      <c r="Q11352" s="2" t="s">
        <v>1344</v>
      </c>
    </row>
    <row r="11353" spans="1:17" ht="16.8" x14ac:dyDescent="0.3">
      <c r="A11353" t="str">
        <f t="shared" si="31"/>
        <v>Lactalis - 7000</v>
      </c>
      <c r="B11353" s="6">
        <v>4501169722</v>
      </c>
      <c r="C11353" s="6">
        <v>5356221</v>
      </c>
      <c r="D11353" s="6" t="s">
        <v>1297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 t="shared" si="32"/>
        <v>7204 - CD São Paulo</v>
      </c>
      <c r="K11353" t="str">
        <f t="shared" si="32"/>
        <v>43.340.312/0010-48</v>
      </c>
      <c r="L11353" t="str">
        <f>_xlfn.XLOOKUP(B11353,'[1]Retorno lançamentos'!$D$5:$D$330,'[1]Retorno lançamentos'!$R$5:$R$330)</f>
        <v>Lançada</v>
      </c>
      <c r="M11353" s="6">
        <v>701203</v>
      </c>
      <c r="N11353" s="6" t="s">
        <v>1125</v>
      </c>
      <c r="O11353" t="str">
        <f t="shared" si="33"/>
        <v>FLAC</v>
      </c>
      <c r="Q11353" s="2" t="s">
        <v>1344</v>
      </c>
    </row>
    <row r="11354" spans="1:17" ht="16.8" x14ac:dyDescent="0.3">
      <c r="A11354" t="str">
        <f t="shared" si="31"/>
        <v>Lactalis - 7000</v>
      </c>
      <c r="B11354" s="6">
        <v>4501169722</v>
      </c>
      <c r="C11354" s="6">
        <v>5356221</v>
      </c>
      <c r="D11354" s="6" t="s">
        <v>1297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 t="shared" si="32"/>
        <v>7204 - CD São Paulo</v>
      </c>
      <c r="K11354" t="str">
        <f t="shared" si="32"/>
        <v>43.340.312/0010-48</v>
      </c>
      <c r="L11354" t="str">
        <f>_xlfn.XLOOKUP(B11354,'[1]Retorno lançamentos'!$D$5:$D$330,'[1]Retorno lançamentos'!$R$5:$R$330)</f>
        <v>Lançada</v>
      </c>
      <c r="M11354" s="6">
        <v>701203</v>
      </c>
      <c r="N11354" s="6" t="s">
        <v>1125</v>
      </c>
      <c r="O11354" t="str">
        <f t="shared" si="33"/>
        <v>FLAC</v>
      </c>
      <c r="Q11354" s="2" t="s">
        <v>1344</v>
      </c>
    </row>
    <row r="11355" spans="1:17" ht="16.8" x14ac:dyDescent="0.3">
      <c r="A11355" t="str">
        <f t="shared" si="31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 t="shared" si="32"/>
        <v>7204 - CD São Paulo</v>
      </c>
      <c r="K11355" t="str">
        <f t="shared" si="32"/>
        <v>43.340.312/0010-48</v>
      </c>
      <c r="L11355" t="str">
        <f>_xlfn.XLOOKUP(B11355,'[1]Retorno lançamentos'!$D$5:$D$330,'[1]Retorno lançamentos'!$R$5:$R$330)</f>
        <v>Lançada</v>
      </c>
      <c r="M11355" s="6">
        <v>701203</v>
      </c>
      <c r="N11355" s="6" t="s">
        <v>1125</v>
      </c>
      <c r="O11355" t="str">
        <f t="shared" si="33"/>
        <v>FLAC</v>
      </c>
      <c r="Q11355" s="2" t="s">
        <v>1344</v>
      </c>
    </row>
    <row r="11356" spans="1:17" ht="16.8" x14ac:dyDescent="0.3">
      <c r="A11356" t="str">
        <f t="shared" si="31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 t="shared" si="32"/>
        <v>7204 - CD São Paulo</v>
      </c>
      <c r="K11356" t="str">
        <f t="shared" si="32"/>
        <v>43.340.312/0010-48</v>
      </c>
      <c r="L11356" t="str">
        <f>_xlfn.XLOOKUP(B11356,'[1]Retorno lançamentos'!$D$5:$D$330,'[1]Retorno lançamentos'!$R$5:$R$330)</f>
        <v>Lançada</v>
      </c>
      <c r="M11356" s="6">
        <v>701203</v>
      </c>
      <c r="N11356" s="6" t="s">
        <v>1125</v>
      </c>
      <c r="O11356" t="str">
        <f t="shared" si="33"/>
        <v>FLAC</v>
      </c>
      <c r="Q11356" s="2" t="s">
        <v>1344</v>
      </c>
    </row>
    <row r="11357" spans="1:17" ht="16.8" x14ac:dyDescent="0.3">
      <c r="A11357" t="str">
        <f t="shared" si="31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 t="shared" si="32"/>
        <v>7204 - CD São Paulo</v>
      </c>
      <c r="K11357" t="str">
        <f t="shared" si="32"/>
        <v>43.340.312/0010-48</v>
      </c>
      <c r="L11357" t="str">
        <f>_xlfn.XLOOKUP(B11357,'[1]Retorno lançamentos'!$D$5:$D$330,'[1]Retorno lançamentos'!$R$5:$R$330)</f>
        <v>Lançada</v>
      </c>
      <c r="M11357" s="6">
        <v>701203</v>
      </c>
      <c r="N11357" s="6" t="s">
        <v>1125</v>
      </c>
      <c r="O11357" t="str">
        <f t="shared" si="33"/>
        <v>FLAC</v>
      </c>
      <c r="Q11357" s="2" t="s">
        <v>1344</v>
      </c>
    </row>
    <row r="11358" spans="1:17" ht="16.8" x14ac:dyDescent="0.3">
      <c r="A11358" t="str">
        <f t="shared" si="31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 t="shared" si="32"/>
        <v>7204 - CD São Paulo</v>
      </c>
      <c r="K11358" t="str">
        <f t="shared" si="32"/>
        <v>43.340.312/0010-48</v>
      </c>
      <c r="L11358" t="str">
        <f>_xlfn.XLOOKUP(B11358,'[1]Retorno lançamentos'!$D$5:$D$330,'[1]Retorno lançamentos'!$R$5:$R$330)</f>
        <v>Lançada</v>
      </c>
      <c r="M11358" s="6">
        <v>701203</v>
      </c>
      <c r="N11358" s="6" t="s">
        <v>1125</v>
      </c>
      <c r="O11358" t="str">
        <f t="shared" si="33"/>
        <v>FLAC</v>
      </c>
      <c r="Q11358" s="2" t="s">
        <v>1344</v>
      </c>
    </row>
    <row r="11359" spans="1:17" ht="16.8" x14ac:dyDescent="0.3">
      <c r="A11359" t="str">
        <f t="shared" si="31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 t="shared" si="32"/>
        <v>7204 - CD São Paulo</v>
      </c>
      <c r="K11359" t="str">
        <f t="shared" si="32"/>
        <v>43.340.312/0010-48</v>
      </c>
      <c r="L11359" t="str">
        <f>_xlfn.XLOOKUP(B11359,'[1]Retorno lançamentos'!$D$5:$D$330,'[1]Retorno lançamentos'!$R$5:$R$330)</f>
        <v>Lançada</v>
      </c>
      <c r="M11359" s="6">
        <v>701203</v>
      </c>
      <c r="N11359" s="6" t="s">
        <v>1125</v>
      </c>
      <c r="O11359" t="str">
        <f t="shared" si="33"/>
        <v>FLAC</v>
      </c>
      <c r="Q11359" s="2" t="s">
        <v>1344</v>
      </c>
    </row>
    <row r="11360" spans="1:17" ht="16.8" x14ac:dyDescent="0.3">
      <c r="A11360" t="str">
        <f t="shared" si="31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 t="shared" si="32"/>
        <v>7204 - CD São Paulo</v>
      </c>
      <c r="K11360" t="str">
        <f t="shared" si="32"/>
        <v>43.340.312/0010-48</v>
      </c>
      <c r="L11360" t="str">
        <f>_xlfn.XLOOKUP(B11360,'[1]Retorno lançamentos'!$D$5:$D$330,'[1]Retorno lançamentos'!$R$5:$R$330)</f>
        <v>Lançada</v>
      </c>
      <c r="M11360" s="6">
        <v>701203</v>
      </c>
      <c r="N11360" s="6" t="s">
        <v>1125</v>
      </c>
      <c r="O11360" t="str">
        <f t="shared" si="33"/>
        <v>FLAC</v>
      </c>
      <c r="Q11360" s="2" t="s">
        <v>1344</v>
      </c>
    </row>
    <row r="11361" spans="1:17" ht="16.8" x14ac:dyDescent="0.3">
      <c r="A11361" t="str">
        <f t="shared" si="31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1359</v>
      </c>
      <c r="G11361" s="12">
        <v>69.12</v>
      </c>
      <c r="H11361" s="12">
        <v>2.0699999999999998</v>
      </c>
      <c r="I11361" s="6">
        <v>7204</v>
      </c>
      <c r="J11361" t="str">
        <f t="shared" si="32"/>
        <v>7204 - CD São Paulo</v>
      </c>
      <c r="K11361" t="str">
        <f t="shared" si="32"/>
        <v>43.340.312/0010-48</v>
      </c>
      <c r="L11361" t="str">
        <f>_xlfn.XLOOKUP(B11361,'[1]Retorno lançamentos'!$D$5:$D$330,'[1]Retorno lançamentos'!$R$5:$R$330)</f>
        <v>Lançada</v>
      </c>
      <c r="M11361" s="6">
        <v>701203</v>
      </c>
      <c r="N11361" s="6" t="s">
        <v>1125</v>
      </c>
      <c r="O11361" t="str">
        <f t="shared" si="33"/>
        <v>FLAC</v>
      </c>
      <c r="Q11361" s="2" t="s">
        <v>1344</v>
      </c>
    </row>
    <row r="11362" spans="1:17" ht="16.8" x14ac:dyDescent="0.3">
      <c r="A11362" t="str">
        <f t="shared" si="31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 t="shared" si="32"/>
        <v>7204 - CD São Paulo</v>
      </c>
      <c r="K11362" t="str">
        <f t="shared" si="32"/>
        <v>43.340.312/0010-48</v>
      </c>
      <c r="L11362" t="str">
        <f>_xlfn.XLOOKUP(B11362,'[1]Retorno lançamentos'!$D$5:$D$330,'[1]Retorno lançamentos'!$R$5:$R$330)</f>
        <v>Lançada</v>
      </c>
      <c r="M11362" s="6">
        <v>701203</v>
      </c>
      <c r="N11362" s="6" t="s">
        <v>1125</v>
      </c>
      <c r="O11362" t="str">
        <f t="shared" si="33"/>
        <v>FLAC</v>
      </c>
      <c r="Q11362" s="2" t="s">
        <v>1344</v>
      </c>
    </row>
    <row r="11363" spans="1:17" ht="16.8" x14ac:dyDescent="0.3">
      <c r="A11363" t="str">
        <f t="shared" si="31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 t="shared" si="32"/>
        <v>7204 - CD São Paulo</v>
      </c>
      <c r="K11363" t="str">
        <f t="shared" si="32"/>
        <v>43.340.312/0010-48</v>
      </c>
      <c r="L11363" t="str">
        <f>_xlfn.XLOOKUP(B11363,'[1]Retorno lançamentos'!$D$5:$D$330,'[1]Retorno lançamentos'!$R$5:$R$330)</f>
        <v>Lançada</v>
      </c>
      <c r="M11363" s="6">
        <v>701203</v>
      </c>
      <c r="N11363" s="6" t="s">
        <v>1125</v>
      </c>
      <c r="O11363" t="str">
        <f t="shared" si="33"/>
        <v>FLAC</v>
      </c>
      <c r="Q11363" s="2" t="s">
        <v>1344</v>
      </c>
    </row>
    <row r="11364" spans="1:17" ht="16.8" x14ac:dyDescent="0.3">
      <c r="A11364" t="str">
        <f t="shared" si="31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 t="shared" si="32"/>
        <v>7204 - CD São Paulo</v>
      </c>
      <c r="K11364" t="str">
        <f t="shared" si="32"/>
        <v>43.340.312/0010-48</v>
      </c>
      <c r="L11364" t="str">
        <f>_xlfn.XLOOKUP(B11364,'[1]Retorno lançamentos'!$D$5:$D$330,'[1]Retorno lançamentos'!$R$5:$R$330)</f>
        <v>Lançada</v>
      </c>
      <c r="M11364" s="6">
        <v>701203</v>
      </c>
      <c r="N11364" s="6" t="s">
        <v>1125</v>
      </c>
      <c r="O11364" t="str">
        <f t="shared" si="33"/>
        <v>FLAC</v>
      </c>
      <c r="Q11364" s="2" t="s">
        <v>1344</v>
      </c>
    </row>
    <row r="11365" spans="1:17" ht="16.8" x14ac:dyDescent="0.3">
      <c r="A11365" t="str">
        <f t="shared" si="31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 t="shared" si="32"/>
        <v>7204 - CD São Paulo</v>
      </c>
      <c r="K11365" t="str">
        <f t="shared" si="32"/>
        <v>43.340.312/0010-48</v>
      </c>
      <c r="L11365" t="str">
        <f>_xlfn.XLOOKUP(B11365,'[1]Retorno lançamentos'!$D$5:$D$330,'[1]Retorno lançamentos'!$R$5:$R$330)</f>
        <v>Lançada</v>
      </c>
      <c r="M11365" s="6">
        <v>701203</v>
      </c>
      <c r="N11365" s="6" t="s">
        <v>1125</v>
      </c>
      <c r="O11365" t="str">
        <f t="shared" si="33"/>
        <v>FLAC</v>
      </c>
      <c r="Q11365" s="2" t="s">
        <v>1344</v>
      </c>
    </row>
    <row r="11366" spans="1:17" ht="16.8" x14ac:dyDescent="0.3">
      <c r="A11366" t="str">
        <f t="shared" si="31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 t="shared" si="32"/>
        <v>7204 - CD São Paulo</v>
      </c>
      <c r="K11366" t="str">
        <f t="shared" si="32"/>
        <v>43.340.312/0010-48</v>
      </c>
      <c r="L11366" t="str">
        <f>_xlfn.XLOOKUP(B11366,'[1]Retorno lançamentos'!$D$5:$D$330,'[1]Retorno lançamentos'!$R$5:$R$330)</f>
        <v>Lançada</v>
      </c>
      <c r="M11366" s="6">
        <v>701203</v>
      </c>
      <c r="N11366" s="6" t="s">
        <v>1125</v>
      </c>
      <c r="O11366" t="str">
        <f t="shared" si="33"/>
        <v>FLAC</v>
      </c>
      <c r="Q11366" s="2" t="s">
        <v>1344</v>
      </c>
    </row>
    <row r="11367" spans="1:17" ht="16.8" x14ac:dyDescent="0.3">
      <c r="A11367" t="str">
        <f t="shared" si="31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 t="shared" si="32"/>
        <v>7204 - CD São Paulo</v>
      </c>
      <c r="K11367" t="str">
        <f t="shared" si="32"/>
        <v>43.340.312/0010-48</v>
      </c>
      <c r="L11367" t="str">
        <f>_xlfn.XLOOKUP(B11367,'[1]Retorno lançamentos'!$D$5:$D$330,'[1]Retorno lançamentos'!$R$5:$R$330)</f>
        <v>Lançada</v>
      </c>
      <c r="M11367" s="6">
        <v>701203</v>
      </c>
      <c r="N11367" s="6" t="s">
        <v>1125</v>
      </c>
      <c r="O11367" t="str">
        <f t="shared" si="33"/>
        <v>FLAC</v>
      </c>
      <c r="Q11367" s="2" t="s">
        <v>1344</v>
      </c>
    </row>
    <row r="11368" spans="1:17" ht="16.8" x14ac:dyDescent="0.3">
      <c r="A11368" t="str">
        <f t="shared" si="31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 t="shared" si="32"/>
        <v>7204 - CD São Paulo</v>
      </c>
      <c r="K11368" t="str">
        <f t="shared" si="32"/>
        <v>43.340.312/0010-48</v>
      </c>
      <c r="L11368" t="str">
        <f>_xlfn.XLOOKUP(B11368,'[1]Retorno lançamentos'!$D$5:$D$330,'[1]Retorno lançamentos'!$R$5:$R$330)</f>
        <v>Lançada</v>
      </c>
      <c r="M11368" s="6">
        <v>701203</v>
      </c>
      <c r="N11368" s="6" t="s">
        <v>1125</v>
      </c>
      <c r="O11368" t="str">
        <f t="shared" si="33"/>
        <v>FLAC</v>
      </c>
      <c r="Q11368" s="2" t="s">
        <v>1344</v>
      </c>
    </row>
    <row r="11369" spans="1:17" ht="16.8" x14ac:dyDescent="0.3">
      <c r="A11369" t="str">
        <f t="shared" si="31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1345</v>
      </c>
      <c r="G11369" s="11">
        <v>5106.25</v>
      </c>
      <c r="H11369" s="12">
        <v>153.19</v>
      </c>
      <c r="I11369" s="6">
        <v>7204</v>
      </c>
      <c r="J11369" t="str">
        <f t="shared" si="32"/>
        <v>7204 - CD São Paulo</v>
      </c>
      <c r="K11369" t="str">
        <f t="shared" si="32"/>
        <v>43.340.312/0010-48</v>
      </c>
      <c r="L11369" t="str">
        <f>_xlfn.XLOOKUP(B11369,'[1]Retorno lançamentos'!$D$5:$D$330,'[1]Retorno lançamentos'!$R$5:$R$330)</f>
        <v>Lançada</v>
      </c>
      <c r="M11369" s="6">
        <v>701203</v>
      </c>
      <c r="N11369" s="6" t="s">
        <v>1125</v>
      </c>
      <c r="O11369" t="str">
        <f t="shared" si="33"/>
        <v>FLAC</v>
      </c>
      <c r="Q11369" s="2" t="s">
        <v>1344</v>
      </c>
    </row>
    <row r="11370" spans="1:17" ht="16.8" x14ac:dyDescent="0.3">
      <c r="A11370" t="str">
        <f t="shared" si="31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 t="shared" si="32"/>
        <v>7204 - CD São Paulo</v>
      </c>
      <c r="K11370" t="str">
        <f t="shared" si="32"/>
        <v>43.340.312/0010-48</v>
      </c>
      <c r="L11370" t="str">
        <f>_xlfn.XLOOKUP(B11370,'[1]Retorno lançamentos'!$D$5:$D$330,'[1]Retorno lançamentos'!$R$5:$R$330)</f>
        <v>Lançada</v>
      </c>
      <c r="M11370" s="6">
        <v>701203</v>
      </c>
      <c r="N11370" s="6" t="s">
        <v>1125</v>
      </c>
      <c r="O11370" t="str">
        <f t="shared" si="33"/>
        <v>FLAC</v>
      </c>
      <c r="Q11370" s="2" t="s">
        <v>1344</v>
      </c>
    </row>
    <row r="11371" spans="1:17" ht="16.8" x14ac:dyDescent="0.3">
      <c r="A11371" t="str">
        <f t="shared" si="31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 t="shared" si="32"/>
        <v>7204 - CD São Paulo</v>
      </c>
      <c r="K11371" t="str">
        <f t="shared" si="32"/>
        <v>43.340.312/0010-48</v>
      </c>
      <c r="L11371" t="str">
        <f>_xlfn.XLOOKUP(B11371,'[1]Retorno lançamentos'!$D$5:$D$330,'[1]Retorno lançamentos'!$R$5:$R$330)</f>
        <v>Lançada</v>
      </c>
      <c r="M11371" s="6">
        <v>701203</v>
      </c>
      <c r="N11371" s="6" t="s">
        <v>1125</v>
      </c>
      <c r="O11371" t="str">
        <f t="shared" si="33"/>
        <v>FLAC</v>
      </c>
      <c r="Q11371" s="2" t="s">
        <v>1344</v>
      </c>
    </row>
    <row r="11372" spans="1:17" ht="16.8" x14ac:dyDescent="0.3">
      <c r="A11372" t="str">
        <f t="shared" si="31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 t="shared" si="32"/>
        <v>7204 - CD São Paulo</v>
      </c>
      <c r="K11372" t="str">
        <f t="shared" si="32"/>
        <v>43.340.312/0010-48</v>
      </c>
      <c r="L11372" t="str">
        <f>_xlfn.XLOOKUP(B11372,'[1]Retorno lançamentos'!$D$5:$D$330,'[1]Retorno lançamentos'!$R$5:$R$330)</f>
        <v>Lançada</v>
      </c>
      <c r="M11372" s="6">
        <v>701203</v>
      </c>
      <c r="N11372" s="6" t="s">
        <v>1125</v>
      </c>
      <c r="O11372" t="str">
        <f t="shared" si="33"/>
        <v>FLAC</v>
      </c>
      <c r="Q11372" s="2" t="s">
        <v>1344</v>
      </c>
    </row>
    <row r="11373" spans="1:17" ht="16.8" x14ac:dyDescent="0.3">
      <c r="A11373" t="str">
        <f t="shared" si="31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 t="shared" si="32"/>
        <v>7204 - CD São Paulo</v>
      </c>
      <c r="K11373" t="str">
        <f t="shared" si="32"/>
        <v>43.340.312/0010-48</v>
      </c>
      <c r="L11373" t="str">
        <f>_xlfn.XLOOKUP(B11373,'[1]Retorno lançamentos'!$D$5:$D$330,'[1]Retorno lançamentos'!$R$5:$R$330)</f>
        <v>Lançada</v>
      </c>
      <c r="M11373" s="6">
        <v>701203</v>
      </c>
      <c r="N11373" s="6" t="s">
        <v>1125</v>
      </c>
      <c r="O11373" t="str">
        <f t="shared" si="33"/>
        <v>FLAC</v>
      </c>
      <c r="Q11373" s="2" t="s">
        <v>1344</v>
      </c>
    </row>
    <row r="11374" spans="1:17" ht="16.8" x14ac:dyDescent="0.3">
      <c r="A11374" t="str">
        <f t="shared" si="31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 t="shared" si="32"/>
        <v>7204 - CD São Paulo</v>
      </c>
      <c r="K11374" t="str">
        <f t="shared" si="32"/>
        <v>43.340.312/0010-48</v>
      </c>
      <c r="L11374" t="str">
        <f>_xlfn.XLOOKUP(B11374,'[1]Retorno lançamentos'!$D$5:$D$330,'[1]Retorno lançamentos'!$R$5:$R$330)</f>
        <v>Lançada</v>
      </c>
      <c r="M11374" s="6">
        <v>701203</v>
      </c>
      <c r="N11374" s="6" t="s">
        <v>1125</v>
      </c>
      <c r="O11374" t="str">
        <f t="shared" si="33"/>
        <v>FLAC</v>
      </c>
      <c r="Q11374" s="2" t="s">
        <v>1344</v>
      </c>
    </row>
    <row r="11375" spans="1:17" ht="16.8" x14ac:dyDescent="0.3">
      <c r="A11375" t="str">
        <f t="shared" si="31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 t="shared" si="32"/>
        <v>7204 - CD São Paulo</v>
      </c>
      <c r="K11375" t="str">
        <f t="shared" si="32"/>
        <v>43.340.312/0010-48</v>
      </c>
      <c r="L11375" t="str">
        <f>_xlfn.XLOOKUP(B11375,'[1]Retorno lançamentos'!$D$5:$D$330,'[1]Retorno lançamentos'!$R$5:$R$330)</f>
        <v>Lançada</v>
      </c>
      <c r="M11375" s="6">
        <v>701203</v>
      </c>
      <c r="N11375" s="6" t="s">
        <v>1125</v>
      </c>
      <c r="O11375" t="str">
        <f t="shared" si="33"/>
        <v>FLAC</v>
      </c>
      <c r="Q11375" s="2" t="s">
        <v>1344</v>
      </c>
    </row>
    <row r="11376" spans="1:17" ht="16.8" x14ac:dyDescent="0.3">
      <c r="A11376" t="str">
        <f t="shared" si="31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 t="shared" si="32"/>
        <v>7204 - CD São Paulo</v>
      </c>
      <c r="K11376" t="str">
        <f t="shared" si="32"/>
        <v>43.340.312/0010-48</v>
      </c>
      <c r="L11376" t="str">
        <f>_xlfn.XLOOKUP(B11376,'[1]Retorno lançamentos'!$D$5:$D$330,'[1]Retorno lançamentos'!$R$5:$R$330)</f>
        <v>Lançada</v>
      </c>
      <c r="M11376" s="6">
        <v>701203</v>
      </c>
      <c r="N11376" s="6" t="s">
        <v>1125</v>
      </c>
      <c r="O11376" t="str">
        <f t="shared" si="33"/>
        <v>FLAC</v>
      </c>
      <c r="Q11376" s="2" t="s">
        <v>1344</v>
      </c>
    </row>
    <row r="11377" spans="1:17" ht="16.8" x14ac:dyDescent="0.3">
      <c r="A11377" t="str">
        <f t="shared" si="31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 t="shared" si="32"/>
        <v>7204 - CD São Paulo</v>
      </c>
      <c r="K11377" t="str">
        <f t="shared" si="32"/>
        <v>43.340.312/0010-48</v>
      </c>
      <c r="L11377" t="str">
        <f>_xlfn.XLOOKUP(B11377,'[1]Retorno lançamentos'!$D$5:$D$330,'[1]Retorno lançamentos'!$R$5:$R$330)</f>
        <v>Lançada</v>
      </c>
      <c r="M11377" s="6">
        <v>701203</v>
      </c>
      <c r="N11377" s="6" t="s">
        <v>1125</v>
      </c>
      <c r="O11377" t="str">
        <f t="shared" si="33"/>
        <v>FLAC</v>
      </c>
      <c r="Q11377" s="2" t="s">
        <v>1344</v>
      </c>
    </row>
    <row r="11378" spans="1:17" ht="16.8" x14ac:dyDescent="0.3">
      <c r="A11378" t="str">
        <f t="shared" si="31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 t="shared" si="32"/>
        <v>7204 - CD São Paulo</v>
      </c>
      <c r="K11378" t="str">
        <f t="shared" si="32"/>
        <v>43.340.312/0010-48</v>
      </c>
      <c r="L11378" t="str">
        <f>_xlfn.XLOOKUP(B11378,'[1]Retorno lançamentos'!$D$5:$D$330,'[1]Retorno lançamentos'!$R$5:$R$330)</f>
        <v>Lançada</v>
      </c>
      <c r="M11378" s="6">
        <v>701203</v>
      </c>
      <c r="N11378" s="6" t="s">
        <v>1125</v>
      </c>
      <c r="O11378" t="str">
        <f t="shared" si="33"/>
        <v>FLAC</v>
      </c>
      <c r="Q11378" s="2" t="s">
        <v>1344</v>
      </c>
    </row>
    <row r="11379" spans="1:17" ht="16.8" x14ac:dyDescent="0.3">
      <c r="A11379" t="str">
        <f t="shared" si="31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 t="shared" si="32"/>
        <v>7204 - CD São Paulo</v>
      </c>
      <c r="K11379" t="str">
        <f t="shared" si="32"/>
        <v>43.340.312/0010-48</v>
      </c>
      <c r="L11379" t="str">
        <f>_xlfn.XLOOKUP(B11379,'[1]Retorno lançamentos'!$D$5:$D$330,'[1]Retorno lançamentos'!$R$5:$R$330)</f>
        <v>Lançada</v>
      </c>
      <c r="M11379" s="6">
        <v>701203</v>
      </c>
      <c r="N11379" s="6" t="s">
        <v>1125</v>
      </c>
      <c r="O11379" t="str">
        <f t="shared" si="33"/>
        <v>FLAC</v>
      </c>
      <c r="Q11379" s="2" t="s">
        <v>1344</v>
      </c>
    </row>
    <row r="11380" spans="1:17" ht="16.8" x14ac:dyDescent="0.3">
      <c r="A11380" t="str">
        <f t="shared" si="31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 t="shared" si="32"/>
        <v>7204 - CD São Paulo</v>
      </c>
      <c r="K11380" t="str">
        <f t="shared" si="32"/>
        <v>43.340.312/0010-48</v>
      </c>
      <c r="L11380" t="str">
        <f>_xlfn.XLOOKUP(B11380,'[1]Retorno lançamentos'!$D$5:$D$330,'[1]Retorno lançamentos'!$R$5:$R$330)</f>
        <v>Lançada</v>
      </c>
      <c r="M11380" s="6">
        <v>701203</v>
      </c>
      <c r="N11380" s="6" t="s">
        <v>1125</v>
      </c>
      <c r="O11380" t="str">
        <f t="shared" si="33"/>
        <v>FLAC</v>
      </c>
      <c r="Q11380" s="2" t="s">
        <v>1344</v>
      </c>
    </row>
    <row r="11381" spans="1:17" ht="16.8" x14ac:dyDescent="0.3">
      <c r="A11381" t="str">
        <f t="shared" si="31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 t="shared" si="32"/>
        <v>7204 - CD São Paulo</v>
      </c>
      <c r="K11381" t="str">
        <f t="shared" si="32"/>
        <v>43.340.312/0010-48</v>
      </c>
      <c r="L11381" t="str">
        <f>_xlfn.XLOOKUP(B11381,'[1]Retorno lançamentos'!$D$5:$D$330,'[1]Retorno lançamentos'!$R$5:$R$330)</f>
        <v>Lançada</v>
      </c>
      <c r="M11381" s="6">
        <v>701203</v>
      </c>
      <c r="N11381" s="6" t="s">
        <v>1125</v>
      </c>
      <c r="O11381" t="str">
        <f t="shared" si="33"/>
        <v>FLAC</v>
      </c>
      <c r="Q11381" s="2" t="s">
        <v>1344</v>
      </c>
    </row>
    <row r="11382" spans="1:17" ht="16.8" x14ac:dyDescent="0.3">
      <c r="A11382" t="str">
        <f t="shared" si="31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 t="shared" si="32"/>
        <v>7204 - CD São Paulo</v>
      </c>
      <c r="K11382" t="str">
        <f t="shared" si="32"/>
        <v>43.340.312/0010-48</v>
      </c>
      <c r="L11382" t="str">
        <f>_xlfn.XLOOKUP(B11382,'[1]Retorno lançamentos'!$D$5:$D$330,'[1]Retorno lançamentos'!$R$5:$R$330)</f>
        <v>Lançada</v>
      </c>
      <c r="M11382" s="6">
        <v>701203</v>
      </c>
      <c r="N11382" s="6" t="s">
        <v>1125</v>
      </c>
      <c r="O11382" t="str">
        <f t="shared" si="33"/>
        <v>FLAC</v>
      </c>
      <c r="Q11382" s="2" t="s">
        <v>1344</v>
      </c>
    </row>
    <row r="11383" spans="1:17" ht="16.8" x14ac:dyDescent="0.3">
      <c r="A11383" t="str">
        <f t="shared" si="31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 t="shared" si="32"/>
        <v>7204 - CD São Paulo</v>
      </c>
      <c r="K11383" t="str">
        <f t="shared" si="32"/>
        <v>43.340.312/0010-48</v>
      </c>
      <c r="L11383" t="str">
        <f>_xlfn.XLOOKUP(B11383,'[1]Retorno lançamentos'!$D$5:$D$330,'[1]Retorno lançamentos'!$R$5:$R$330)</f>
        <v>Lançada</v>
      </c>
      <c r="M11383" s="6">
        <v>701203</v>
      </c>
      <c r="N11383" s="6" t="s">
        <v>1125</v>
      </c>
      <c r="O11383" t="str">
        <f t="shared" si="33"/>
        <v>FLAC</v>
      </c>
      <c r="Q11383" s="2" t="s">
        <v>1344</v>
      </c>
    </row>
    <row r="11384" spans="1:17" ht="16.8" x14ac:dyDescent="0.3">
      <c r="A11384" t="str">
        <f t="shared" si="31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 t="shared" si="32"/>
        <v>7204 - CD São Paulo</v>
      </c>
      <c r="K11384" t="str">
        <f t="shared" si="32"/>
        <v>43.340.312/0010-48</v>
      </c>
      <c r="L11384" t="str">
        <f>_xlfn.XLOOKUP(B11384,'[1]Retorno lançamentos'!$D$5:$D$330,'[1]Retorno lançamentos'!$R$5:$R$330)</f>
        <v>Lançada</v>
      </c>
      <c r="M11384" s="6">
        <v>701203</v>
      </c>
      <c r="N11384" s="6" t="s">
        <v>1125</v>
      </c>
      <c r="O11384" t="str">
        <f t="shared" si="33"/>
        <v>FLAC</v>
      </c>
      <c r="Q11384" s="2" t="s">
        <v>1344</v>
      </c>
    </row>
    <row r="11385" spans="1:17" ht="16.8" x14ac:dyDescent="0.3">
      <c r="A11385" t="str">
        <f t="shared" si="31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 t="shared" si="32"/>
        <v>7204 - CD São Paulo</v>
      </c>
      <c r="K11385" t="str">
        <f t="shared" si="32"/>
        <v>43.340.312/0010-48</v>
      </c>
      <c r="L11385" t="str">
        <f>_xlfn.XLOOKUP(B11385,'[1]Retorno lançamentos'!$D$5:$D$330,'[1]Retorno lançamentos'!$R$5:$R$330)</f>
        <v>Lançada</v>
      </c>
      <c r="M11385" s="6">
        <v>701203</v>
      </c>
      <c r="N11385" s="6" t="s">
        <v>1125</v>
      </c>
      <c r="O11385" t="str">
        <f t="shared" si="33"/>
        <v>FLAC</v>
      </c>
      <c r="Q11385" s="2" t="s">
        <v>1344</v>
      </c>
    </row>
    <row r="11386" spans="1:17" ht="16.8" x14ac:dyDescent="0.3">
      <c r="A11386" t="str">
        <f t="shared" si="31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 t="shared" si="32"/>
        <v>7204 - CD São Paulo</v>
      </c>
      <c r="K11386" t="str">
        <f t="shared" si="32"/>
        <v>43.340.312/0010-48</v>
      </c>
      <c r="L11386" t="str">
        <f>_xlfn.XLOOKUP(B11386,'[1]Retorno lançamentos'!$D$5:$D$330,'[1]Retorno lançamentos'!$R$5:$R$330)</f>
        <v>Lançada</v>
      </c>
      <c r="M11386" s="6">
        <v>701203</v>
      </c>
      <c r="N11386" s="6" t="s">
        <v>1125</v>
      </c>
      <c r="O11386" t="str">
        <f t="shared" si="33"/>
        <v>FLAC</v>
      </c>
      <c r="Q11386" s="2" t="s">
        <v>1344</v>
      </c>
    </row>
    <row r="11387" spans="1:17" ht="16.8" x14ac:dyDescent="0.3">
      <c r="A11387" t="str">
        <f t="shared" si="31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 t="shared" si="32"/>
        <v>7204 - CD São Paulo</v>
      </c>
      <c r="K11387" t="str">
        <f t="shared" si="32"/>
        <v>43.340.312/0010-48</v>
      </c>
      <c r="L11387" t="str">
        <f>_xlfn.XLOOKUP(B11387,'[1]Retorno lançamentos'!$D$5:$D$330,'[1]Retorno lançamentos'!$R$5:$R$330)</f>
        <v>Lançada</v>
      </c>
      <c r="M11387" s="6">
        <v>701203</v>
      </c>
      <c r="N11387" s="6" t="s">
        <v>1125</v>
      </c>
      <c r="O11387" t="str">
        <f t="shared" si="33"/>
        <v>FLAC</v>
      </c>
      <c r="Q11387" s="2" t="s">
        <v>1344</v>
      </c>
    </row>
    <row r="11388" spans="1:17" ht="16.8" x14ac:dyDescent="0.3">
      <c r="A11388" t="str">
        <f t="shared" si="31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 t="shared" si="32"/>
        <v>7204 - CD São Paulo</v>
      </c>
      <c r="K11388" t="str">
        <f t="shared" si="32"/>
        <v>43.340.312/0010-48</v>
      </c>
      <c r="L11388" t="str">
        <f>_xlfn.XLOOKUP(B11388,'[1]Retorno lançamentos'!$D$5:$D$330,'[1]Retorno lançamentos'!$R$5:$R$330)</f>
        <v>Lançada</v>
      </c>
      <c r="M11388" s="6">
        <v>701203</v>
      </c>
      <c r="N11388" s="6" t="s">
        <v>1125</v>
      </c>
      <c r="O11388" t="str">
        <f t="shared" si="33"/>
        <v>FLAC</v>
      </c>
      <c r="Q11388" s="2" t="s">
        <v>1344</v>
      </c>
    </row>
    <row r="11389" spans="1:17" ht="16.8" x14ac:dyDescent="0.3">
      <c r="A11389" t="str">
        <f t="shared" si="31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 t="shared" si="32"/>
        <v>7204 - CD São Paulo</v>
      </c>
      <c r="K11389" t="str">
        <f t="shared" si="32"/>
        <v>43.340.312/0010-48</v>
      </c>
      <c r="L11389" t="str">
        <f>_xlfn.XLOOKUP(B11389,'[1]Retorno lançamentos'!$D$5:$D$330,'[1]Retorno lançamentos'!$R$5:$R$330)</f>
        <v>Lançada</v>
      </c>
      <c r="M11389" s="6">
        <v>701203</v>
      </c>
      <c r="N11389" s="6" t="s">
        <v>1125</v>
      </c>
      <c r="O11389" t="str">
        <f t="shared" si="33"/>
        <v>FLAC</v>
      </c>
      <c r="Q11389" s="2" t="s">
        <v>1344</v>
      </c>
    </row>
    <row r="11390" spans="1:17" ht="16.8" x14ac:dyDescent="0.3">
      <c r="A11390" t="str">
        <f t="shared" si="31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 t="shared" si="32"/>
        <v>7204 - CD São Paulo</v>
      </c>
      <c r="K11390" t="str">
        <f t="shared" si="32"/>
        <v>43.340.312/0010-48</v>
      </c>
      <c r="L11390" t="str">
        <f>_xlfn.XLOOKUP(B11390,'[1]Retorno lançamentos'!$D$5:$D$330,'[1]Retorno lançamentos'!$R$5:$R$330)</f>
        <v>Lançada</v>
      </c>
      <c r="M11390" s="6">
        <v>701203</v>
      </c>
      <c r="N11390" s="6" t="s">
        <v>1125</v>
      </c>
      <c r="O11390" t="str">
        <f t="shared" si="33"/>
        <v>FLAC</v>
      </c>
      <c r="Q11390" s="2" t="s">
        <v>1344</v>
      </c>
    </row>
    <row r="11391" spans="1:17" ht="16.8" x14ac:dyDescent="0.3">
      <c r="A11391" t="str">
        <f t="shared" si="31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 t="shared" si="32"/>
        <v>7204 - CD São Paulo</v>
      </c>
      <c r="K11391" t="str">
        <f t="shared" si="32"/>
        <v>43.340.312/0010-48</v>
      </c>
      <c r="L11391" t="str">
        <f>_xlfn.XLOOKUP(B11391,'[1]Retorno lançamentos'!$D$5:$D$330,'[1]Retorno lançamentos'!$R$5:$R$330)</f>
        <v>Lançada</v>
      </c>
      <c r="M11391" s="6">
        <v>701203</v>
      </c>
      <c r="N11391" s="6" t="s">
        <v>1125</v>
      </c>
      <c r="O11391" t="str">
        <f t="shared" si="33"/>
        <v>FLAC</v>
      </c>
      <c r="Q11391" s="2" t="s">
        <v>1344</v>
      </c>
    </row>
    <row r="11392" spans="1:17" ht="16.8" x14ac:dyDescent="0.3">
      <c r="A11392" t="str">
        <f t="shared" si="31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 t="shared" si="32"/>
        <v>7204 - CD São Paulo</v>
      </c>
      <c r="K11392" t="str">
        <f t="shared" si="32"/>
        <v>43.340.312/0010-48</v>
      </c>
      <c r="L11392" t="str">
        <f>_xlfn.XLOOKUP(B11392,'[1]Retorno lançamentos'!$D$5:$D$330,'[1]Retorno lançamentos'!$R$5:$R$330)</f>
        <v>Lançada</v>
      </c>
      <c r="M11392" s="6">
        <v>701203</v>
      </c>
      <c r="N11392" s="6" t="s">
        <v>1125</v>
      </c>
      <c r="O11392" t="str">
        <f t="shared" si="33"/>
        <v>FLAC</v>
      </c>
      <c r="Q11392" s="2" t="s">
        <v>1344</v>
      </c>
    </row>
    <row r="11393" spans="1:17" ht="16.8" x14ac:dyDescent="0.3">
      <c r="A11393" t="str">
        <f t="shared" si="31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 t="shared" si="32"/>
        <v>7204 - CD São Paulo</v>
      </c>
      <c r="K11393" t="str">
        <f t="shared" si="32"/>
        <v>43.340.312/0010-48</v>
      </c>
      <c r="L11393" t="str">
        <f>_xlfn.XLOOKUP(B11393,'[1]Retorno lançamentos'!$D$5:$D$330,'[1]Retorno lançamentos'!$R$5:$R$330)</f>
        <v>Lançada</v>
      </c>
      <c r="M11393" s="6">
        <v>701203</v>
      </c>
      <c r="N11393" s="6" t="s">
        <v>1125</v>
      </c>
      <c r="O11393" t="str">
        <f t="shared" si="33"/>
        <v>FLAC</v>
      </c>
      <c r="Q11393" s="2" t="s">
        <v>1344</v>
      </c>
    </row>
    <row r="11394" spans="1:17" ht="16.8" x14ac:dyDescent="0.3">
      <c r="A11394" t="str">
        <f t="shared" si="31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 t="shared" si="32"/>
        <v>7204 - CD São Paulo</v>
      </c>
      <c r="K11394" t="str">
        <f t="shared" si="32"/>
        <v>43.340.312/0010-48</v>
      </c>
      <c r="L11394" t="str">
        <f>_xlfn.XLOOKUP(B11394,'[1]Retorno lançamentos'!$D$5:$D$330,'[1]Retorno lançamentos'!$R$5:$R$330)</f>
        <v>Lançada</v>
      </c>
      <c r="M11394" s="6">
        <v>701203</v>
      </c>
      <c r="N11394" s="6" t="s">
        <v>1125</v>
      </c>
      <c r="O11394" t="str">
        <f t="shared" si="33"/>
        <v>FLAC</v>
      </c>
      <c r="Q11394" s="2" t="s">
        <v>1344</v>
      </c>
    </row>
    <row r="11395" spans="1:17" ht="16.8" x14ac:dyDescent="0.3">
      <c r="A11395" t="str">
        <f t="shared" si="31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 t="shared" si="32"/>
        <v>7204 - CD São Paulo</v>
      </c>
      <c r="K11395" t="str">
        <f t="shared" si="32"/>
        <v>43.340.312/0010-48</v>
      </c>
      <c r="L11395" t="str">
        <f>_xlfn.XLOOKUP(B11395,'[1]Retorno lançamentos'!$D$5:$D$330,'[1]Retorno lançamentos'!$R$5:$R$330)</f>
        <v>Lançada</v>
      </c>
      <c r="M11395" s="6">
        <v>701203</v>
      </c>
      <c r="N11395" s="6" t="s">
        <v>1125</v>
      </c>
      <c r="O11395" t="str">
        <f t="shared" si="33"/>
        <v>FLAC</v>
      </c>
      <c r="Q11395" s="2" t="s">
        <v>1344</v>
      </c>
    </row>
    <row r="11396" spans="1:17" ht="16.8" x14ac:dyDescent="0.3">
      <c r="A11396" t="str">
        <f t="shared" si="31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 t="shared" si="32"/>
        <v>7204 - CD São Paulo</v>
      </c>
      <c r="K11396" t="str">
        <f t="shared" si="32"/>
        <v>43.340.312/0010-48</v>
      </c>
      <c r="L11396" t="str">
        <f>_xlfn.XLOOKUP(B11396,'[1]Retorno lançamentos'!$D$5:$D$330,'[1]Retorno lançamentos'!$R$5:$R$330)</f>
        <v>Lançada</v>
      </c>
      <c r="M11396" s="6">
        <v>701203</v>
      </c>
      <c r="N11396" s="6" t="s">
        <v>1125</v>
      </c>
      <c r="O11396" t="str">
        <f t="shared" si="33"/>
        <v>FLAC</v>
      </c>
      <c r="Q11396" s="2" t="s">
        <v>1344</v>
      </c>
    </row>
    <row r="11397" spans="1:17" ht="16.8" x14ac:dyDescent="0.3">
      <c r="A11397" t="str">
        <f t="shared" si="31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 t="shared" si="32"/>
        <v>7204 - CD São Paulo</v>
      </c>
      <c r="K11397" t="str">
        <f t="shared" si="32"/>
        <v>43.340.312/0010-48</v>
      </c>
      <c r="L11397" t="str">
        <f>_xlfn.XLOOKUP(B11397,'[1]Retorno lançamentos'!$D$5:$D$330,'[1]Retorno lançamentos'!$R$5:$R$330)</f>
        <v>Lançada</v>
      </c>
      <c r="M11397" s="6">
        <v>701203</v>
      </c>
      <c r="N11397" s="6" t="s">
        <v>1125</v>
      </c>
      <c r="O11397" t="str">
        <f t="shared" si="33"/>
        <v>FLAC</v>
      </c>
      <c r="Q11397" s="2" t="s">
        <v>1344</v>
      </c>
    </row>
    <row r="11398" spans="1:17" ht="16.8" x14ac:dyDescent="0.3">
      <c r="A11398" t="str">
        <f t="shared" si="31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 t="shared" si="32"/>
        <v>7204 - CD São Paulo</v>
      </c>
      <c r="K11398" t="str">
        <f t="shared" si="32"/>
        <v>43.340.312/0010-48</v>
      </c>
      <c r="L11398" t="str">
        <f>_xlfn.XLOOKUP(B11398,'[1]Retorno lançamentos'!$D$5:$D$330,'[1]Retorno lançamentos'!$R$5:$R$330)</f>
        <v>Lançada</v>
      </c>
      <c r="M11398" s="6">
        <v>701203</v>
      </c>
      <c r="N11398" s="6" t="s">
        <v>1125</v>
      </c>
      <c r="O11398" t="str">
        <f t="shared" si="33"/>
        <v>FLAC</v>
      </c>
      <c r="Q11398" s="2" t="s">
        <v>1344</v>
      </c>
    </row>
    <row r="11399" spans="1:17" ht="16.8" x14ac:dyDescent="0.3">
      <c r="A11399" t="str">
        <f t="shared" si="31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 t="shared" si="32"/>
        <v>7204 - CD São Paulo</v>
      </c>
      <c r="K11399" t="str">
        <f t="shared" si="32"/>
        <v>43.340.312/0010-48</v>
      </c>
      <c r="L11399" t="str">
        <f>_xlfn.XLOOKUP(B11399,'[1]Retorno lançamentos'!$D$5:$D$330,'[1]Retorno lançamentos'!$R$5:$R$330)</f>
        <v>Lançada</v>
      </c>
      <c r="M11399" s="6">
        <v>701203</v>
      </c>
      <c r="N11399" s="6" t="s">
        <v>1125</v>
      </c>
      <c r="O11399" t="str">
        <f t="shared" si="33"/>
        <v>FLAC</v>
      </c>
      <c r="Q11399" s="2" t="s">
        <v>1344</v>
      </c>
    </row>
    <row r="11400" spans="1:17" ht="16.8" x14ac:dyDescent="0.3">
      <c r="A11400" t="str">
        <f t="shared" si="31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 t="shared" si="32"/>
        <v>7204 - CD São Paulo</v>
      </c>
      <c r="K11400" t="str">
        <f t="shared" si="32"/>
        <v>43.340.312/0010-48</v>
      </c>
      <c r="L11400" t="str">
        <f>_xlfn.XLOOKUP(B11400,'[1]Retorno lançamentos'!$D$5:$D$330,'[1]Retorno lançamentos'!$R$5:$R$330)</f>
        <v>Lançada</v>
      </c>
      <c r="M11400" s="6">
        <v>701203</v>
      </c>
      <c r="N11400" s="6" t="s">
        <v>1125</v>
      </c>
      <c r="O11400" t="str">
        <f t="shared" si="33"/>
        <v>FLAC</v>
      </c>
      <c r="Q11400" s="2" t="s">
        <v>1344</v>
      </c>
    </row>
    <row r="11401" spans="1:17" ht="16.8" x14ac:dyDescent="0.3">
      <c r="A11401" t="str">
        <f t="shared" si="31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 t="shared" si="32"/>
        <v>7204 - CD São Paulo</v>
      </c>
      <c r="K11401" t="str">
        <f t="shared" si="32"/>
        <v>43.340.312/0010-48</v>
      </c>
      <c r="L11401" t="str">
        <f>_xlfn.XLOOKUP(B11401,'[1]Retorno lançamentos'!$D$5:$D$330,'[1]Retorno lançamentos'!$R$5:$R$330)</f>
        <v>Lançada</v>
      </c>
      <c r="M11401" s="6">
        <v>701203</v>
      </c>
      <c r="N11401" s="6" t="s">
        <v>1125</v>
      </c>
      <c r="O11401" t="str">
        <f t="shared" si="33"/>
        <v>FLAC</v>
      </c>
      <c r="Q11401" s="2" t="s">
        <v>1344</v>
      </c>
    </row>
    <row r="11402" spans="1:17" ht="16.8" x14ac:dyDescent="0.3">
      <c r="A11402" t="str">
        <f t="shared" si="31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 t="shared" si="32"/>
        <v>7204 - CD São Paulo</v>
      </c>
      <c r="K11402" t="str">
        <f t="shared" si="32"/>
        <v>43.340.312/0010-48</v>
      </c>
      <c r="L11402" t="str">
        <f>_xlfn.XLOOKUP(B11402,'[1]Retorno lançamentos'!$D$5:$D$330,'[1]Retorno lançamentos'!$R$5:$R$330)</f>
        <v>Lançada</v>
      </c>
      <c r="M11402" s="6">
        <v>701203</v>
      </c>
      <c r="N11402" s="6" t="s">
        <v>1125</v>
      </c>
      <c r="O11402" t="str">
        <f t="shared" si="33"/>
        <v>FLAC</v>
      </c>
      <c r="Q11402" s="2" t="s">
        <v>1344</v>
      </c>
    </row>
    <row r="11403" spans="1:17" ht="16.8" x14ac:dyDescent="0.3">
      <c r="A11403" t="str">
        <f t="shared" si="31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 t="shared" si="32"/>
        <v>7204 - CD São Paulo</v>
      </c>
      <c r="K11403" t="str">
        <f t="shared" si="32"/>
        <v>43.340.312/0010-48</v>
      </c>
      <c r="L11403" t="str">
        <f>_xlfn.XLOOKUP(B11403,'[1]Retorno lançamentos'!$D$5:$D$330,'[1]Retorno lançamentos'!$R$5:$R$330)</f>
        <v>Lançada</v>
      </c>
      <c r="M11403" s="6">
        <v>701203</v>
      </c>
      <c r="N11403" s="6" t="s">
        <v>1125</v>
      </c>
      <c r="O11403" t="str">
        <f t="shared" si="33"/>
        <v>FLAC</v>
      </c>
      <c r="Q11403" s="2" t="s">
        <v>1344</v>
      </c>
    </row>
    <row r="11404" spans="1:17" ht="16.8" x14ac:dyDescent="0.3">
      <c r="A11404" t="str">
        <f t="shared" si="31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 t="shared" si="32"/>
        <v>7204 - CD São Paulo</v>
      </c>
      <c r="K11404" t="str">
        <f t="shared" si="32"/>
        <v>43.340.312/0010-48</v>
      </c>
      <c r="L11404" t="str">
        <f>_xlfn.XLOOKUP(B11404,'[1]Retorno lançamentos'!$D$5:$D$330,'[1]Retorno lançamentos'!$R$5:$R$330)</f>
        <v>Lançada</v>
      </c>
      <c r="M11404" s="6">
        <v>701203</v>
      </c>
      <c r="N11404" s="6" t="s">
        <v>1125</v>
      </c>
      <c r="O11404" t="str">
        <f t="shared" si="33"/>
        <v>FLAC</v>
      </c>
      <c r="Q11404" s="2" t="s">
        <v>1344</v>
      </c>
    </row>
    <row r="11405" spans="1:17" ht="16.8" x14ac:dyDescent="0.3">
      <c r="A11405" t="str">
        <f t="shared" si="31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1345</v>
      </c>
      <c r="G11405" s="12">
        <v>408.5</v>
      </c>
      <c r="H11405" s="12">
        <v>12.26</v>
      </c>
      <c r="I11405" s="6">
        <v>7204</v>
      </c>
      <c r="J11405" t="str">
        <f t="shared" si="32"/>
        <v>7204 - CD São Paulo</v>
      </c>
      <c r="K11405" t="str">
        <f t="shared" si="32"/>
        <v>43.340.312/0010-48</v>
      </c>
      <c r="L11405" t="str">
        <f>_xlfn.XLOOKUP(B11405,'[1]Retorno lançamentos'!$D$5:$D$330,'[1]Retorno lançamentos'!$R$5:$R$330)</f>
        <v>Lançada</v>
      </c>
      <c r="M11405" s="6">
        <v>701203</v>
      </c>
      <c r="N11405" s="6" t="s">
        <v>1125</v>
      </c>
      <c r="O11405" t="str">
        <f t="shared" si="33"/>
        <v>FLAC</v>
      </c>
      <c r="Q11405" s="2" t="s">
        <v>1344</v>
      </c>
    </row>
    <row r="11406" spans="1:17" ht="16.8" x14ac:dyDescent="0.3">
      <c r="A11406" t="str">
        <f t="shared" si="31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 t="shared" si="32"/>
        <v>7204 - CD São Paulo</v>
      </c>
      <c r="K11406" t="str">
        <f t="shared" si="32"/>
        <v>43.340.312/0010-48</v>
      </c>
      <c r="L11406" t="str">
        <f>_xlfn.XLOOKUP(B11406,'[1]Retorno lançamentos'!$D$5:$D$330,'[1]Retorno lançamentos'!$R$5:$R$330)</f>
        <v>Lançada</v>
      </c>
      <c r="M11406" s="6">
        <v>701203</v>
      </c>
      <c r="N11406" s="6" t="s">
        <v>1125</v>
      </c>
      <c r="O11406" t="str">
        <f t="shared" si="33"/>
        <v>FLAC</v>
      </c>
      <c r="Q11406" s="2" t="s">
        <v>1344</v>
      </c>
    </row>
    <row r="11407" spans="1:17" ht="16.8" x14ac:dyDescent="0.3">
      <c r="A11407" t="str">
        <f t="shared" si="31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 t="shared" si="32"/>
        <v>7204 - CD São Paulo</v>
      </c>
      <c r="K11407" t="str">
        <f t="shared" si="32"/>
        <v>43.340.312/0010-48</v>
      </c>
      <c r="L11407" t="str">
        <f>_xlfn.XLOOKUP(B11407,'[1]Retorno lançamentos'!$D$5:$D$330,'[1]Retorno lançamentos'!$R$5:$R$330)</f>
        <v>Lançada</v>
      </c>
      <c r="M11407" s="6">
        <v>701203</v>
      </c>
      <c r="N11407" s="6" t="s">
        <v>1125</v>
      </c>
      <c r="O11407" t="str">
        <f t="shared" si="33"/>
        <v>FLAC</v>
      </c>
      <c r="Q11407" s="2" t="s">
        <v>1344</v>
      </c>
    </row>
    <row r="11408" spans="1:17" ht="16.8" x14ac:dyDescent="0.3">
      <c r="A11408" t="str">
        <f t="shared" si="31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1345</v>
      </c>
      <c r="G11408" s="11">
        <v>1057.25</v>
      </c>
      <c r="H11408" s="12">
        <v>31.72</v>
      </c>
      <c r="I11408" s="6">
        <v>7204</v>
      </c>
      <c r="J11408" t="str">
        <f t="shared" si="32"/>
        <v>7204 - CD São Paulo</v>
      </c>
      <c r="K11408" t="str">
        <f t="shared" si="32"/>
        <v>43.340.312/0010-48</v>
      </c>
      <c r="L11408" t="str">
        <f>_xlfn.XLOOKUP(B11408,'[1]Retorno lançamentos'!$D$5:$D$330,'[1]Retorno lançamentos'!$R$5:$R$330)</f>
        <v>Lançada</v>
      </c>
      <c r="M11408" s="6">
        <v>701203</v>
      </c>
      <c r="N11408" s="6" t="s">
        <v>1125</v>
      </c>
      <c r="O11408" t="str">
        <f t="shared" si="33"/>
        <v>FLAC</v>
      </c>
      <c r="Q11408" s="2" t="s">
        <v>1344</v>
      </c>
    </row>
    <row r="11409" spans="1:17" ht="16.8" x14ac:dyDescent="0.3">
      <c r="A11409" t="str">
        <f t="shared" si="31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1345</v>
      </c>
      <c r="G11409" s="12">
        <v>427.9</v>
      </c>
      <c r="H11409" s="12">
        <v>12.84</v>
      </c>
      <c r="I11409" s="6">
        <v>7204</v>
      </c>
      <c r="J11409" t="str">
        <f t="shared" si="32"/>
        <v>7204 - CD São Paulo</v>
      </c>
      <c r="K11409" t="str">
        <f t="shared" si="32"/>
        <v>43.340.312/0010-48</v>
      </c>
      <c r="L11409" t="str">
        <f>_xlfn.XLOOKUP(B11409,'[1]Retorno lançamentos'!$D$5:$D$330,'[1]Retorno lançamentos'!$R$5:$R$330)</f>
        <v>Lançada</v>
      </c>
      <c r="M11409" s="6">
        <v>701203</v>
      </c>
      <c r="N11409" s="6" t="s">
        <v>1125</v>
      </c>
      <c r="O11409" t="str">
        <f t="shared" si="33"/>
        <v>FLAC</v>
      </c>
      <c r="Q11409" s="2" t="s">
        <v>1344</v>
      </c>
    </row>
    <row r="11410" spans="1:17" ht="16.8" x14ac:dyDescent="0.3">
      <c r="A11410" t="str">
        <f t="shared" si="31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 t="shared" si="32"/>
        <v>7204 - CD São Paulo</v>
      </c>
      <c r="K11410" t="str">
        <f t="shared" si="32"/>
        <v>43.340.312/0010-48</v>
      </c>
      <c r="L11410" t="str">
        <f>_xlfn.XLOOKUP(B11410,'[1]Retorno lançamentos'!$D$5:$D$330,'[1]Retorno lançamentos'!$R$5:$R$330)</f>
        <v>Lançada</v>
      </c>
      <c r="M11410" s="6">
        <v>701203</v>
      </c>
      <c r="N11410" s="6" t="s">
        <v>1125</v>
      </c>
      <c r="O11410" t="str">
        <f t="shared" si="33"/>
        <v>FLAC</v>
      </c>
      <c r="Q11410" s="2" t="s">
        <v>1344</v>
      </c>
    </row>
    <row r="11411" spans="1:17" ht="16.8" x14ac:dyDescent="0.3">
      <c r="A11411" t="str">
        <f t="shared" si="31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 t="shared" ca="1" si="32"/>
        <v>4309 - CD - Teutônia</v>
      </c>
      <c r="K11411" t="str">
        <f t="shared" ca="1" si="32"/>
        <v>14.049.467/0027-70</v>
      </c>
      <c r="L11411" t="str">
        <f>_xlfn.XLOOKUP(B11411,'[1]Retorno lançamentos'!$D$5:$D$330,'[1]Retorno lançamentos'!$R$5:$R$330)</f>
        <v>Emitir NF</v>
      </c>
      <c r="M11411" s="6">
        <v>136420</v>
      </c>
      <c r="N11411" s="6" t="s">
        <v>1123</v>
      </c>
      <c r="O11411" t="str">
        <f t="shared" si="33"/>
        <v>Cláudio Jorge</v>
      </c>
      <c r="Q11411" s="2" t="s">
        <v>1344</v>
      </c>
    </row>
    <row r="11412" spans="1:17" ht="16.8" x14ac:dyDescent="0.3">
      <c r="A11412" t="str">
        <f t="shared" si="31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1345</v>
      </c>
      <c r="G11412" s="11">
        <v>2960.3</v>
      </c>
      <c r="H11412" s="12">
        <v>88.81</v>
      </c>
      <c r="I11412" s="6">
        <v>7406</v>
      </c>
      <c r="J11412" t="str">
        <f t="shared" si="32"/>
        <v>7406 - TSPF - Louveira</v>
      </c>
      <c r="K11412" t="str">
        <f t="shared" si="32"/>
        <v>43.340.312/0023-62</v>
      </c>
      <c r="L11412" t="str">
        <f>_xlfn.XLOOKUP(B11412,'[1]Retorno lançamentos'!$D$5:$D$330,'[1]Retorno lançamentos'!$R$5:$R$330)</f>
        <v>Lançada</v>
      </c>
      <c r="M11412" s="6">
        <v>701203</v>
      </c>
      <c r="N11412" s="6" t="s">
        <v>1125</v>
      </c>
      <c r="O11412" t="str">
        <f t="shared" si="33"/>
        <v>FLAC</v>
      </c>
      <c r="Q11412" s="2" t="s">
        <v>1344</v>
      </c>
    </row>
    <row r="11413" spans="1:17" ht="16.8" x14ac:dyDescent="0.3">
      <c r="A11413" t="str">
        <f t="shared" si="31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 t="shared" si="32"/>
        <v>7204 - CD São Paulo</v>
      </c>
      <c r="K11413" t="str">
        <f t="shared" si="32"/>
        <v>43.340.312/0010-48</v>
      </c>
      <c r="L11413" t="str">
        <f>_xlfn.XLOOKUP(B11413,'[1]Retorno lançamentos'!$D$5:$D$330,'[1]Retorno lançamentos'!$R$5:$R$330)</f>
        <v>Lançada</v>
      </c>
      <c r="M11413" s="6">
        <v>701203</v>
      </c>
      <c r="N11413" s="6" t="s">
        <v>1125</v>
      </c>
      <c r="O11413" t="str">
        <f t="shared" si="33"/>
        <v>FLAC</v>
      </c>
      <c r="Q11413" s="2" t="s">
        <v>1344</v>
      </c>
    </row>
    <row r="11414" spans="1:17" ht="16.8" x14ac:dyDescent="0.3">
      <c r="A11414" t="str">
        <f t="shared" ref="A11414:A11477" si="34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 t="shared" ref="J11414:K11477" si="35">_xlfn.XLOOKUP(I11414,I:I,J:J)</f>
        <v>7204 - CD São Paulo</v>
      </c>
      <c r="K11414" t="str">
        <f t="shared" si="35"/>
        <v>43.340.312/0010-48</v>
      </c>
      <c r="L11414" t="str">
        <f>_xlfn.XLOOKUP(B11414,'[1]Retorno lançamentos'!$D$5:$D$330,'[1]Retorno lançamentos'!$R$5:$R$330)</f>
        <v>Lançada</v>
      </c>
      <c r="M11414" s="6">
        <v>701203</v>
      </c>
      <c r="N11414" s="6" t="s">
        <v>1125</v>
      </c>
      <c r="O11414" t="str">
        <f t="shared" ref="O11414:O11477" si="36">_xlfn.XLOOKUP(N11414,N:N,O:O)</f>
        <v>FLAC</v>
      </c>
      <c r="Q11414" s="2" t="s">
        <v>1344</v>
      </c>
    </row>
    <row r="11415" spans="1:17" ht="16.8" x14ac:dyDescent="0.3">
      <c r="A11415" t="str">
        <f t="shared" si="34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 t="shared" si="35"/>
        <v>7204 - CD São Paulo</v>
      </c>
      <c r="K11415" t="str">
        <f t="shared" si="35"/>
        <v>43.340.312/0010-48</v>
      </c>
      <c r="L11415" t="str">
        <f>_xlfn.XLOOKUP(B11415,'[1]Retorno lançamentos'!$D$5:$D$330,'[1]Retorno lançamentos'!$R$5:$R$330)</f>
        <v>Lançada</v>
      </c>
      <c r="M11415" s="6">
        <v>701203</v>
      </c>
      <c r="N11415" s="6" t="s">
        <v>1125</v>
      </c>
      <c r="O11415" t="str">
        <f t="shared" si="36"/>
        <v>FLAC</v>
      </c>
      <c r="Q11415" s="2" t="s">
        <v>1344</v>
      </c>
    </row>
    <row r="11416" spans="1:17" ht="16.8" x14ac:dyDescent="0.3">
      <c r="A11416" t="str">
        <f t="shared" si="34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 t="shared" si="35"/>
        <v>7204 - CD São Paulo</v>
      </c>
      <c r="K11416" t="str">
        <f t="shared" si="35"/>
        <v>43.340.312/0010-48</v>
      </c>
      <c r="L11416" t="str">
        <f>_xlfn.XLOOKUP(B11416,'[1]Retorno lançamentos'!$D$5:$D$330,'[1]Retorno lançamentos'!$R$5:$R$330)</f>
        <v>Lançada</v>
      </c>
      <c r="M11416" s="6">
        <v>701203</v>
      </c>
      <c r="N11416" s="6" t="s">
        <v>1125</v>
      </c>
      <c r="O11416" t="str">
        <f t="shared" si="36"/>
        <v>FLAC</v>
      </c>
      <c r="Q11416" s="2" t="s">
        <v>1344</v>
      </c>
    </row>
    <row r="11417" spans="1:17" ht="16.8" x14ac:dyDescent="0.3">
      <c r="A11417" t="str">
        <f t="shared" si="34"/>
        <v>Lactalis - 7000</v>
      </c>
      <c r="B11417" s="6">
        <v>4501169722</v>
      </c>
      <c r="C11417" s="6">
        <v>5088425</v>
      </c>
      <c r="D11417" s="6" t="s">
        <v>1360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 t="shared" si="35"/>
        <v>7204 - CD São Paulo</v>
      </c>
      <c r="K11417" t="str">
        <f t="shared" si="35"/>
        <v>43.340.312/0010-48</v>
      </c>
      <c r="L11417" t="str">
        <f>_xlfn.XLOOKUP(B11417,'[1]Retorno lançamentos'!$D$5:$D$330,'[1]Retorno lançamentos'!$R$5:$R$330)</f>
        <v>Lançada</v>
      </c>
      <c r="M11417" s="6">
        <v>701203</v>
      </c>
      <c r="N11417" s="6" t="s">
        <v>1125</v>
      </c>
      <c r="O11417" t="str">
        <f t="shared" si="36"/>
        <v>FLAC</v>
      </c>
      <c r="Q11417" s="2" t="s">
        <v>1344</v>
      </c>
    </row>
    <row r="11418" spans="1:17" ht="16.8" x14ac:dyDescent="0.3">
      <c r="A11418" t="str">
        <f t="shared" si="34"/>
        <v>Lactalis - 7000</v>
      </c>
      <c r="B11418" s="6">
        <v>4501169722</v>
      </c>
      <c r="C11418" s="6">
        <v>5088425</v>
      </c>
      <c r="D11418" s="6" t="s">
        <v>1360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 t="shared" si="35"/>
        <v>7204 - CD São Paulo</v>
      </c>
      <c r="K11418" t="str">
        <f t="shared" si="35"/>
        <v>43.340.312/0010-48</v>
      </c>
      <c r="L11418" t="str">
        <f>_xlfn.XLOOKUP(B11418,'[1]Retorno lançamentos'!$D$5:$D$330,'[1]Retorno lançamentos'!$R$5:$R$330)</f>
        <v>Lançada</v>
      </c>
      <c r="M11418" s="6">
        <v>701203</v>
      </c>
      <c r="N11418" s="6" t="s">
        <v>1125</v>
      </c>
      <c r="O11418" t="str">
        <f t="shared" si="36"/>
        <v>FLAC</v>
      </c>
      <c r="Q11418" s="2" t="s">
        <v>1344</v>
      </c>
    </row>
    <row r="11419" spans="1:17" ht="16.8" x14ac:dyDescent="0.3">
      <c r="A11419" t="str">
        <f t="shared" si="34"/>
        <v>Lactalis - 7000</v>
      </c>
      <c r="B11419" s="6">
        <v>4501169722</v>
      </c>
      <c r="C11419" s="6">
        <v>5088425</v>
      </c>
      <c r="D11419" s="6" t="s">
        <v>1360</v>
      </c>
      <c r="E11419" s="6">
        <v>610601079</v>
      </c>
      <c r="F11419" s="6" t="s">
        <v>1361</v>
      </c>
      <c r="G11419" s="12">
        <v>79.08</v>
      </c>
      <c r="H11419" s="12">
        <v>2.37</v>
      </c>
      <c r="I11419" s="6">
        <v>7204</v>
      </c>
      <c r="J11419" t="str">
        <f t="shared" si="35"/>
        <v>7204 - CD São Paulo</v>
      </c>
      <c r="K11419" t="str">
        <f t="shared" si="35"/>
        <v>43.340.312/0010-48</v>
      </c>
      <c r="L11419" t="str">
        <f>_xlfn.XLOOKUP(B11419,'[1]Retorno lançamentos'!$D$5:$D$330,'[1]Retorno lançamentos'!$R$5:$R$330)</f>
        <v>Lançada</v>
      </c>
      <c r="M11419" s="6">
        <v>701203</v>
      </c>
      <c r="N11419" s="6" t="s">
        <v>1125</v>
      </c>
      <c r="O11419" t="str">
        <f t="shared" si="36"/>
        <v>FLAC</v>
      </c>
      <c r="Q11419" s="2" t="s">
        <v>1344</v>
      </c>
    </row>
    <row r="11420" spans="1:17" ht="16.8" x14ac:dyDescent="0.3">
      <c r="A11420" t="str">
        <f t="shared" si="34"/>
        <v>Lactalis - 7000</v>
      </c>
      <c r="B11420" s="6">
        <v>4501169722</v>
      </c>
      <c r="C11420" s="6">
        <v>5088425</v>
      </c>
      <c r="D11420" s="6" t="s">
        <v>1360</v>
      </c>
      <c r="E11420" s="6">
        <v>610501546</v>
      </c>
      <c r="F11420" s="6" t="s">
        <v>1351</v>
      </c>
      <c r="G11420" s="12">
        <v>257.88</v>
      </c>
      <c r="H11420" s="12">
        <v>7.74</v>
      </c>
      <c r="I11420" s="6">
        <v>7204</v>
      </c>
      <c r="J11420" t="str">
        <f t="shared" si="35"/>
        <v>7204 - CD São Paulo</v>
      </c>
      <c r="K11420" t="str">
        <f t="shared" si="35"/>
        <v>43.340.312/0010-48</v>
      </c>
      <c r="L11420" t="str">
        <f>_xlfn.XLOOKUP(B11420,'[1]Retorno lançamentos'!$D$5:$D$330,'[1]Retorno lançamentos'!$R$5:$R$330)</f>
        <v>Lançada</v>
      </c>
      <c r="M11420" s="6">
        <v>701203</v>
      </c>
      <c r="N11420" s="6" t="s">
        <v>1125</v>
      </c>
      <c r="O11420" t="str">
        <f t="shared" si="36"/>
        <v>FLAC</v>
      </c>
      <c r="Q11420" s="2" t="s">
        <v>1344</v>
      </c>
    </row>
    <row r="11421" spans="1:17" ht="16.8" x14ac:dyDescent="0.3">
      <c r="A11421" t="str">
        <f t="shared" si="34"/>
        <v>Lactalis - 7000</v>
      </c>
      <c r="B11421" s="6">
        <v>4501169722</v>
      </c>
      <c r="C11421" s="6">
        <v>5088425</v>
      </c>
      <c r="D11421" s="6" t="s">
        <v>1360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 t="shared" si="35"/>
        <v>7204 - CD São Paulo</v>
      </c>
      <c r="K11421" t="str">
        <f t="shared" si="35"/>
        <v>43.340.312/0010-48</v>
      </c>
      <c r="L11421" t="str">
        <f>_xlfn.XLOOKUP(B11421,'[1]Retorno lançamentos'!$D$5:$D$330,'[1]Retorno lançamentos'!$R$5:$R$330)</f>
        <v>Lançada</v>
      </c>
      <c r="M11421" s="6">
        <v>701203</v>
      </c>
      <c r="N11421" s="6" t="s">
        <v>1125</v>
      </c>
      <c r="O11421" t="str">
        <f t="shared" si="36"/>
        <v>FLAC</v>
      </c>
      <c r="Q11421" s="2" t="s">
        <v>1344</v>
      </c>
    </row>
    <row r="11422" spans="1:17" ht="16.8" x14ac:dyDescent="0.3">
      <c r="A11422" t="str">
        <f t="shared" si="34"/>
        <v>Lactalis - 7000</v>
      </c>
      <c r="B11422" s="6">
        <v>4501169722</v>
      </c>
      <c r="C11422" s="6">
        <v>5088425</v>
      </c>
      <c r="D11422" s="6" t="s">
        <v>1360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 t="shared" si="35"/>
        <v>7204 - CD São Paulo</v>
      </c>
      <c r="K11422" t="str">
        <f t="shared" si="35"/>
        <v>43.340.312/0010-48</v>
      </c>
      <c r="L11422" t="str">
        <f>_xlfn.XLOOKUP(B11422,'[1]Retorno lançamentos'!$D$5:$D$330,'[1]Retorno lançamentos'!$R$5:$R$330)</f>
        <v>Lançada</v>
      </c>
      <c r="M11422" s="6">
        <v>701203</v>
      </c>
      <c r="N11422" s="6" t="s">
        <v>1125</v>
      </c>
      <c r="O11422" t="str">
        <f t="shared" si="36"/>
        <v>FLAC</v>
      </c>
      <c r="Q11422" s="2" t="s">
        <v>1344</v>
      </c>
    </row>
    <row r="11423" spans="1:17" ht="16.8" x14ac:dyDescent="0.3">
      <c r="A11423" t="str">
        <f t="shared" si="34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 t="shared" si="35"/>
        <v>7202 - CD - RJ Pavuna Refrigerados</v>
      </c>
      <c r="K11423" t="str">
        <f t="shared" si="35"/>
        <v>43.340.312/0004-08</v>
      </c>
      <c r="L11423" t="str">
        <f>_xlfn.XLOOKUP(B11423,'[1]Retorno lançamentos'!$D$5:$D$330,'[1]Retorno lançamentos'!$R$5:$R$330)</f>
        <v>Lançada</v>
      </c>
      <c r="M11423" s="6">
        <v>701122</v>
      </c>
      <c r="N11423" s="6" t="s">
        <v>1120</v>
      </c>
      <c r="O11423" t="str">
        <f t="shared" si="36"/>
        <v>Nutri</v>
      </c>
      <c r="Q11423" s="2" t="s">
        <v>1344</v>
      </c>
    </row>
    <row r="11424" spans="1:17" ht="16.8" x14ac:dyDescent="0.3">
      <c r="A11424" t="str">
        <f t="shared" si="34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 t="shared" si="35"/>
        <v>7202 - CD - RJ Pavuna Refrigerados</v>
      </c>
      <c r="K11424" t="str">
        <f t="shared" si="35"/>
        <v>43.340.312/0004-08</v>
      </c>
      <c r="L11424" t="str">
        <f>_xlfn.XLOOKUP(B11424,'[1]Retorno lançamentos'!$D$5:$D$330,'[1]Retorno lançamentos'!$R$5:$R$330)</f>
        <v>Lançada</v>
      </c>
      <c r="M11424" s="6">
        <v>701122</v>
      </c>
      <c r="N11424" s="6" t="s">
        <v>1120</v>
      </c>
      <c r="O11424" t="str">
        <f t="shared" si="36"/>
        <v>Nutri</v>
      </c>
      <c r="Q11424" s="2" t="s">
        <v>1344</v>
      </c>
    </row>
    <row r="11425" spans="1:17" ht="16.8" x14ac:dyDescent="0.3">
      <c r="A11425" t="str">
        <f t="shared" si="34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 t="shared" si="35"/>
        <v>7204 - CD São Paulo</v>
      </c>
      <c r="K11425" t="str">
        <f t="shared" si="35"/>
        <v>43.340.312/0010-48</v>
      </c>
      <c r="L11425" t="str">
        <f>_xlfn.XLOOKUP(B11425,'[1]Retorno lançamentos'!$D$5:$D$330,'[1]Retorno lançamentos'!$R$5:$R$330)</f>
        <v>Lançada</v>
      </c>
      <c r="M11425" s="6">
        <v>701203</v>
      </c>
      <c r="N11425" s="6" t="s">
        <v>1125</v>
      </c>
      <c r="O11425" t="str">
        <f t="shared" si="36"/>
        <v>FLAC</v>
      </c>
      <c r="Q11425" s="2" t="s">
        <v>1344</v>
      </c>
    </row>
    <row r="11426" spans="1:17" ht="16.8" x14ac:dyDescent="0.3">
      <c r="A11426" t="str">
        <f t="shared" si="34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 t="shared" si="35"/>
        <v>7204 - CD São Paulo</v>
      </c>
      <c r="K11426" t="str">
        <f t="shared" si="35"/>
        <v>43.340.312/0010-48</v>
      </c>
      <c r="L11426" t="str">
        <f>_xlfn.XLOOKUP(B11426,'[1]Retorno lançamentos'!$D$5:$D$330,'[1]Retorno lançamentos'!$R$5:$R$330)</f>
        <v>Lançada</v>
      </c>
      <c r="M11426" s="6">
        <v>701203</v>
      </c>
      <c r="N11426" s="6" t="s">
        <v>1125</v>
      </c>
      <c r="O11426" t="str">
        <f t="shared" si="36"/>
        <v>FLAC</v>
      </c>
      <c r="Q11426" s="2" t="s">
        <v>1344</v>
      </c>
    </row>
    <row r="11427" spans="1:17" ht="16.8" x14ac:dyDescent="0.3">
      <c r="A11427" t="str">
        <f t="shared" si="34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1345</v>
      </c>
      <c r="G11427" s="11">
        <v>6127.5</v>
      </c>
      <c r="H11427" s="12">
        <v>183.83</v>
      </c>
      <c r="I11427" s="6">
        <v>7204</v>
      </c>
      <c r="J11427" t="str">
        <f t="shared" si="35"/>
        <v>7204 - CD São Paulo</v>
      </c>
      <c r="K11427" t="str">
        <f t="shared" si="35"/>
        <v>43.340.312/0010-48</v>
      </c>
      <c r="L11427" t="str">
        <f>_xlfn.XLOOKUP(B11427,'[1]Retorno lançamentos'!$D$5:$D$330,'[1]Retorno lançamentos'!$R$5:$R$330)</f>
        <v>Lançada</v>
      </c>
      <c r="M11427" s="6">
        <v>701203</v>
      </c>
      <c r="N11427" s="6" t="s">
        <v>1125</v>
      </c>
      <c r="O11427" t="str">
        <f t="shared" si="36"/>
        <v>FLAC</v>
      </c>
      <c r="Q11427" s="2" t="s">
        <v>1344</v>
      </c>
    </row>
    <row r="11428" spans="1:17" ht="16.8" x14ac:dyDescent="0.3">
      <c r="A11428" t="str">
        <f t="shared" si="34"/>
        <v>Lactalis - 7000</v>
      </c>
      <c r="B11428" s="6">
        <v>4501169722</v>
      </c>
      <c r="C11428" s="6">
        <v>5278512</v>
      </c>
      <c r="D11428" s="6" t="s">
        <v>1325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 t="shared" si="35"/>
        <v>7204 - CD São Paulo</v>
      </c>
      <c r="K11428" t="str">
        <f t="shared" si="35"/>
        <v>43.340.312/0010-48</v>
      </c>
      <c r="L11428" t="str">
        <f>_xlfn.XLOOKUP(B11428,'[1]Retorno lançamentos'!$D$5:$D$330,'[1]Retorno lançamentos'!$R$5:$R$330)</f>
        <v>Lançada</v>
      </c>
      <c r="M11428" s="6">
        <v>701203</v>
      </c>
      <c r="N11428" s="6" t="s">
        <v>1125</v>
      </c>
      <c r="O11428" t="str">
        <f t="shared" si="36"/>
        <v>FLAC</v>
      </c>
      <c r="Q11428" s="2" t="s">
        <v>1344</v>
      </c>
    </row>
    <row r="11429" spans="1:17" ht="16.8" x14ac:dyDescent="0.3">
      <c r="A11429" t="str">
        <f t="shared" si="34"/>
        <v>Lactalis - 7000</v>
      </c>
      <c r="B11429" s="6">
        <v>4501169722</v>
      </c>
      <c r="C11429" s="6">
        <v>5278512</v>
      </c>
      <c r="D11429" s="6" t="s">
        <v>1325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 t="shared" si="35"/>
        <v>7204 - CD São Paulo</v>
      </c>
      <c r="K11429" t="str">
        <f t="shared" si="35"/>
        <v>43.340.312/0010-48</v>
      </c>
      <c r="L11429" t="str">
        <f>_xlfn.XLOOKUP(B11429,'[1]Retorno lançamentos'!$D$5:$D$330,'[1]Retorno lançamentos'!$R$5:$R$330)</f>
        <v>Lançada</v>
      </c>
      <c r="M11429" s="6">
        <v>701203</v>
      </c>
      <c r="N11429" s="6" t="s">
        <v>1125</v>
      </c>
      <c r="O11429" t="str">
        <f t="shared" si="36"/>
        <v>FLAC</v>
      </c>
      <c r="Q11429" s="2" t="s">
        <v>1344</v>
      </c>
    </row>
    <row r="11430" spans="1:17" ht="16.8" x14ac:dyDescent="0.3">
      <c r="A11430" t="str">
        <f t="shared" si="34"/>
        <v>Lactalis - 7000</v>
      </c>
      <c r="B11430" s="6">
        <v>4501169722</v>
      </c>
      <c r="C11430" s="6">
        <v>5278512</v>
      </c>
      <c r="D11430" s="6" t="s">
        <v>1325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 t="shared" si="35"/>
        <v>7204 - CD São Paulo</v>
      </c>
      <c r="K11430" t="str">
        <f t="shared" si="35"/>
        <v>43.340.312/0010-48</v>
      </c>
      <c r="L11430" t="str">
        <f>_xlfn.XLOOKUP(B11430,'[1]Retorno lançamentos'!$D$5:$D$330,'[1]Retorno lançamentos'!$R$5:$R$330)</f>
        <v>Lançada</v>
      </c>
      <c r="M11430" s="6">
        <v>701203</v>
      </c>
      <c r="N11430" s="6" t="s">
        <v>1125</v>
      </c>
      <c r="O11430" t="str">
        <f t="shared" si="36"/>
        <v>FLAC</v>
      </c>
      <c r="Q11430" s="2" t="s">
        <v>1344</v>
      </c>
    </row>
    <row r="11431" spans="1:17" ht="16.8" x14ac:dyDescent="0.3">
      <c r="A11431" t="str">
        <f t="shared" si="34"/>
        <v>Lactalis - 7000</v>
      </c>
      <c r="B11431" s="6">
        <v>4501169722</v>
      </c>
      <c r="C11431" s="6">
        <v>5278512</v>
      </c>
      <c r="D11431" s="6" t="s">
        <v>1325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 t="shared" si="35"/>
        <v>7204 - CD São Paulo</v>
      </c>
      <c r="K11431" t="str">
        <f t="shared" si="35"/>
        <v>43.340.312/0010-48</v>
      </c>
      <c r="L11431" t="str">
        <f>_xlfn.XLOOKUP(B11431,'[1]Retorno lançamentos'!$D$5:$D$330,'[1]Retorno lançamentos'!$R$5:$R$330)</f>
        <v>Lançada</v>
      </c>
      <c r="M11431" s="6">
        <v>701203</v>
      </c>
      <c r="N11431" s="6" t="s">
        <v>1125</v>
      </c>
      <c r="O11431" t="str">
        <f t="shared" si="36"/>
        <v>FLAC</v>
      </c>
      <c r="Q11431" s="2" t="s">
        <v>1344</v>
      </c>
    </row>
    <row r="11432" spans="1:17" ht="16.8" x14ac:dyDescent="0.3">
      <c r="A11432" t="str">
        <f t="shared" si="34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 t="shared" si="35"/>
        <v>7204 - CD São Paulo</v>
      </c>
      <c r="K11432" t="str">
        <f t="shared" si="35"/>
        <v>43.340.312/0010-48</v>
      </c>
      <c r="L11432" t="str">
        <f>_xlfn.XLOOKUP(B11432,'[1]Retorno lançamentos'!$D$5:$D$330,'[1]Retorno lançamentos'!$R$5:$R$330)</f>
        <v>Lançada</v>
      </c>
      <c r="M11432" s="6">
        <v>701203</v>
      </c>
      <c r="N11432" s="6" t="s">
        <v>1125</v>
      </c>
      <c r="O11432" t="str">
        <f t="shared" si="36"/>
        <v>FLAC</v>
      </c>
      <c r="Q11432" s="2" t="s">
        <v>1344</v>
      </c>
    </row>
    <row r="11433" spans="1:17" ht="16.8" x14ac:dyDescent="0.3">
      <c r="A11433" t="str">
        <f t="shared" si="34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 t="shared" si="35"/>
        <v>7204 - CD São Paulo</v>
      </c>
      <c r="K11433" t="str">
        <f t="shared" si="35"/>
        <v>43.340.312/0010-48</v>
      </c>
      <c r="L11433" t="str">
        <f>_xlfn.XLOOKUP(B11433,'[1]Retorno lançamentos'!$D$5:$D$330,'[1]Retorno lançamentos'!$R$5:$R$330)</f>
        <v>Lançada</v>
      </c>
      <c r="M11433" s="6">
        <v>701122</v>
      </c>
      <c r="N11433" s="6" t="s">
        <v>1120</v>
      </c>
      <c r="O11433" t="str">
        <f t="shared" si="36"/>
        <v>Nutri</v>
      </c>
      <c r="Q11433" s="2" t="s">
        <v>1344</v>
      </c>
    </row>
    <row r="11434" spans="1:17" ht="16.8" x14ac:dyDescent="0.3">
      <c r="A11434" t="str">
        <f t="shared" si="34"/>
        <v>Lactalis - 7000</v>
      </c>
      <c r="B11434" s="6">
        <v>4501169722</v>
      </c>
      <c r="C11434" s="6">
        <v>5356221</v>
      </c>
      <c r="D11434" s="6" t="s">
        <v>1297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 t="shared" si="35"/>
        <v>7204 - CD São Paulo</v>
      </c>
      <c r="K11434" t="str">
        <f t="shared" si="35"/>
        <v>43.340.312/0010-48</v>
      </c>
      <c r="L11434" t="str">
        <f>_xlfn.XLOOKUP(B11434,'[1]Retorno lançamentos'!$D$5:$D$330,'[1]Retorno lançamentos'!$R$5:$R$330)</f>
        <v>Lançada</v>
      </c>
      <c r="M11434" s="6">
        <v>701203</v>
      </c>
      <c r="N11434" s="6" t="s">
        <v>1125</v>
      </c>
      <c r="O11434" t="str">
        <f t="shared" si="36"/>
        <v>FLAC</v>
      </c>
      <c r="Q11434" s="2" t="s">
        <v>1344</v>
      </c>
    </row>
    <row r="11435" spans="1:17" ht="16.8" x14ac:dyDescent="0.3">
      <c r="A11435" t="str">
        <f t="shared" si="34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 t="shared" si="35"/>
        <v>7204 - CD São Paulo</v>
      </c>
      <c r="K11435" t="str">
        <f t="shared" si="35"/>
        <v>43.340.312/0010-48</v>
      </c>
      <c r="L11435" t="str">
        <f>_xlfn.XLOOKUP(B11435,'[1]Retorno lançamentos'!$D$5:$D$330,'[1]Retorno lançamentos'!$R$5:$R$330)</f>
        <v>Lançada</v>
      </c>
      <c r="M11435" s="6">
        <v>701122</v>
      </c>
      <c r="N11435" s="6" t="s">
        <v>1120</v>
      </c>
      <c r="O11435" t="str">
        <f t="shared" si="36"/>
        <v>Nutri</v>
      </c>
      <c r="Q11435" s="2" t="s">
        <v>1344</v>
      </c>
    </row>
    <row r="11436" spans="1:17" ht="16.8" x14ac:dyDescent="0.3">
      <c r="A11436" t="str">
        <f t="shared" si="34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 t="shared" si="35"/>
        <v>7204 - CD São Paulo</v>
      </c>
      <c r="K11436" t="str">
        <f t="shared" si="35"/>
        <v>43.340.312/0010-48</v>
      </c>
      <c r="L11436" t="str">
        <f>_xlfn.XLOOKUP(B11436,'[1]Retorno lançamentos'!$D$5:$D$330,'[1]Retorno lançamentos'!$R$5:$R$330)</f>
        <v>Lançada</v>
      </c>
      <c r="M11436" s="6">
        <v>701122</v>
      </c>
      <c r="N11436" s="6" t="s">
        <v>1120</v>
      </c>
      <c r="O11436" t="str">
        <f t="shared" si="36"/>
        <v>Nutri</v>
      </c>
      <c r="Q11436" s="2" t="s">
        <v>1344</v>
      </c>
    </row>
    <row r="11437" spans="1:17" ht="16.8" x14ac:dyDescent="0.3">
      <c r="A11437" t="str">
        <f t="shared" si="34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 t="shared" si="35"/>
        <v>7204 - CD São Paulo</v>
      </c>
      <c r="K11437" t="str">
        <f t="shared" si="35"/>
        <v>43.340.312/0010-48</v>
      </c>
      <c r="L11437" t="str">
        <f>_xlfn.XLOOKUP(B11437,'[1]Retorno lançamentos'!$D$5:$D$330,'[1]Retorno lançamentos'!$R$5:$R$330)</f>
        <v>Lançada</v>
      </c>
      <c r="M11437" s="6">
        <v>701122</v>
      </c>
      <c r="N11437" s="6" t="s">
        <v>1120</v>
      </c>
      <c r="O11437" t="str">
        <f t="shared" si="36"/>
        <v>Nutri</v>
      </c>
      <c r="Q11437" s="2" t="s">
        <v>1344</v>
      </c>
    </row>
    <row r="11438" spans="1:17" ht="16.8" x14ac:dyDescent="0.3">
      <c r="A11438" t="str">
        <f t="shared" si="34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1345</v>
      </c>
      <c r="G11438" s="11">
        <v>1021.25</v>
      </c>
      <c r="H11438" s="12">
        <v>30.64</v>
      </c>
      <c r="I11438" s="6">
        <v>7204</v>
      </c>
      <c r="J11438" t="str">
        <f t="shared" si="35"/>
        <v>7204 - CD São Paulo</v>
      </c>
      <c r="K11438" t="str">
        <f t="shared" si="35"/>
        <v>43.340.312/0010-48</v>
      </c>
      <c r="L11438" t="str">
        <f>_xlfn.XLOOKUP(B11438,'[1]Retorno lançamentos'!$D$5:$D$330,'[1]Retorno lançamentos'!$R$5:$R$330)</f>
        <v>Lançada</v>
      </c>
      <c r="M11438" s="6">
        <v>701203</v>
      </c>
      <c r="N11438" s="6" t="s">
        <v>1125</v>
      </c>
      <c r="O11438" t="str">
        <f t="shared" si="36"/>
        <v>FLAC</v>
      </c>
      <c r="Q11438" s="2" t="s">
        <v>1344</v>
      </c>
    </row>
    <row r="11439" spans="1:17" ht="16.8" x14ac:dyDescent="0.3">
      <c r="A11439" t="str">
        <f t="shared" si="34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1345</v>
      </c>
      <c r="G11439" s="11">
        <v>2042.5</v>
      </c>
      <c r="H11439" s="12">
        <v>61.28</v>
      </c>
      <c r="I11439" s="6">
        <v>7204</v>
      </c>
      <c r="J11439" t="str">
        <f t="shared" si="35"/>
        <v>7204 - CD São Paulo</v>
      </c>
      <c r="K11439" t="str">
        <f t="shared" si="35"/>
        <v>43.340.312/0010-48</v>
      </c>
      <c r="L11439" t="str">
        <f>_xlfn.XLOOKUP(B11439,'[1]Retorno lançamentos'!$D$5:$D$330,'[1]Retorno lançamentos'!$R$5:$R$330)</f>
        <v>Lançada</v>
      </c>
      <c r="M11439" s="6">
        <v>701203</v>
      </c>
      <c r="N11439" s="6" t="s">
        <v>1125</v>
      </c>
      <c r="O11439" t="str">
        <f t="shared" si="36"/>
        <v>FLAC</v>
      </c>
      <c r="Q11439" s="2" t="s">
        <v>1344</v>
      </c>
    </row>
    <row r="11440" spans="1:17" ht="16.8" x14ac:dyDescent="0.3">
      <c r="A11440" t="str">
        <f t="shared" si="34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 t="shared" si="35"/>
        <v>7204 - CD São Paulo</v>
      </c>
      <c r="K11440" t="str">
        <f t="shared" si="35"/>
        <v>43.340.312/0010-48</v>
      </c>
      <c r="L11440" t="str">
        <f>_xlfn.XLOOKUP(B11440,'[1]Retorno lançamentos'!$D$5:$D$330,'[1]Retorno lançamentos'!$R$5:$R$330)</f>
        <v>Lançada</v>
      </c>
      <c r="M11440" s="6">
        <v>701203</v>
      </c>
      <c r="N11440" s="6" t="s">
        <v>1125</v>
      </c>
      <c r="O11440" t="str">
        <f t="shared" si="36"/>
        <v>FLAC</v>
      </c>
      <c r="Q11440" s="2" t="s">
        <v>1344</v>
      </c>
    </row>
    <row r="11441" spans="1:17" ht="16.8" x14ac:dyDescent="0.3">
      <c r="A11441" t="str">
        <f t="shared" si="34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1351</v>
      </c>
      <c r="G11441" s="12">
        <v>257.88</v>
      </c>
      <c r="H11441" s="12">
        <v>7.74</v>
      </c>
      <c r="I11441" s="6">
        <v>7204</v>
      </c>
      <c r="J11441" t="str">
        <f t="shared" si="35"/>
        <v>7204 - CD São Paulo</v>
      </c>
      <c r="K11441" t="str">
        <f t="shared" si="35"/>
        <v>43.340.312/0010-48</v>
      </c>
      <c r="L11441" t="str">
        <f>_xlfn.XLOOKUP(B11441,'[1]Retorno lançamentos'!$D$5:$D$330,'[1]Retorno lançamentos'!$R$5:$R$330)</f>
        <v>Lançada</v>
      </c>
      <c r="M11441" s="6">
        <v>701203</v>
      </c>
      <c r="N11441" s="6" t="s">
        <v>1125</v>
      </c>
      <c r="O11441" t="str">
        <f t="shared" si="36"/>
        <v>FLAC</v>
      </c>
      <c r="Q11441" s="2" t="s">
        <v>1344</v>
      </c>
    </row>
    <row r="11442" spans="1:17" ht="16.8" x14ac:dyDescent="0.3">
      <c r="A11442" t="str">
        <f t="shared" si="34"/>
        <v>Lactalis - 7000</v>
      </c>
      <c r="B11442" s="6">
        <v>4501169722</v>
      </c>
      <c r="C11442" s="6">
        <v>5369708</v>
      </c>
      <c r="D11442" s="6" t="s">
        <v>1301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 t="shared" si="35"/>
        <v>7204 - CD São Paulo</v>
      </c>
      <c r="K11442" t="str">
        <f t="shared" si="35"/>
        <v>43.340.312/0010-48</v>
      </c>
      <c r="L11442" t="str">
        <f>_xlfn.XLOOKUP(B11442,'[1]Retorno lançamentos'!$D$5:$D$330,'[1]Retorno lançamentos'!$R$5:$R$330)</f>
        <v>Lançada</v>
      </c>
      <c r="M11442" s="6">
        <v>701203</v>
      </c>
      <c r="N11442" s="6" t="s">
        <v>1125</v>
      </c>
      <c r="O11442" t="str">
        <f t="shared" si="36"/>
        <v>FLAC</v>
      </c>
      <c r="Q11442" s="2" t="s">
        <v>1344</v>
      </c>
    </row>
    <row r="11443" spans="1:17" ht="16.8" x14ac:dyDescent="0.3">
      <c r="A11443" t="str">
        <f t="shared" si="34"/>
        <v>Lactalis - 7000</v>
      </c>
      <c r="B11443" s="6">
        <v>4501169722</v>
      </c>
      <c r="C11443" s="6">
        <v>5369708</v>
      </c>
      <c r="D11443" s="6" t="s">
        <v>1301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 t="shared" si="35"/>
        <v>7204 - CD São Paulo</v>
      </c>
      <c r="K11443" t="str">
        <f t="shared" si="35"/>
        <v>43.340.312/0010-48</v>
      </c>
      <c r="L11443" t="str">
        <f>_xlfn.XLOOKUP(B11443,'[1]Retorno lançamentos'!$D$5:$D$330,'[1]Retorno lançamentos'!$R$5:$R$330)</f>
        <v>Lançada</v>
      </c>
      <c r="M11443" s="6">
        <v>701203</v>
      </c>
      <c r="N11443" s="6" t="s">
        <v>1125</v>
      </c>
      <c r="O11443" t="str">
        <f t="shared" si="36"/>
        <v>FLAC</v>
      </c>
      <c r="Q11443" s="2" t="s">
        <v>1344</v>
      </c>
    </row>
    <row r="11444" spans="1:17" ht="16.8" x14ac:dyDescent="0.3">
      <c r="A11444" t="str">
        <f t="shared" si="34"/>
        <v>Lactalis - 7000</v>
      </c>
      <c r="B11444" s="6">
        <v>4501169722</v>
      </c>
      <c r="C11444" s="6">
        <v>5369708</v>
      </c>
      <c r="D11444" s="6" t="s">
        <v>1301</v>
      </c>
      <c r="E11444" s="6">
        <v>610402075</v>
      </c>
      <c r="F11444" s="6" t="s">
        <v>1345</v>
      </c>
      <c r="G11444" s="12">
        <v>427.9</v>
      </c>
      <c r="H11444" s="12">
        <v>12.84</v>
      </c>
      <c r="I11444" s="6">
        <v>7204</v>
      </c>
      <c r="J11444" t="str">
        <f t="shared" si="35"/>
        <v>7204 - CD São Paulo</v>
      </c>
      <c r="K11444" t="str">
        <f t="shared" si="35"/>
        <v>43.340.312/0010-48</v>
      </c>
      <c r="L11444" t="str">
        <f>_xlfn.XLOOKUP(B11444,'[1]Retorno lançamentos'!$D$5:$D$330,'[1]Retorno lançamentos'!$R$5:$R$330)</f>
        <v>Lançada</v>
      </c>
      <c r="M11444" s="6">
        <v>701203</v>
      </c>
      <c r="N11444" s="6" t="s">
        <v>1125</v>
      </c>
      <c r="O11444" t="str">
        <f t="shared" si="36"/>
        <v>FLAC</v>
      </c>
      <c r="Q11444" s="2" t="s">
        <v>1344</v>
      </c>
    </row>
    <row r="11445" spans="1:17" ht="16.8" x14ac:dyDescent="0.3">
      <c r="A11445" t="str">
        <f t="shared" si="34"/>
        <v>Lactalis - 7000</v>
      </c>
      <c r="B11445" s="6">
        <v>4501169722</v>
      </c>
      <c r="C11445" s="6">
        <v>5369708</v>
      </c>
      <c r="D11445" s="6" t="s">
        <v>1301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 t="shared" si="35"/>
        <v>7204 - CD São Paulo</v>
      </c>
      <c r="K11445" t="str">
        <f t="shared" si="35"/>
        <v>43.340.312/0010-48</v>
      </c>
      <c r="L11445" t="str">
        <f>_xlfn.XLOOKUP(B11445,'[1]Retorno lançamentos'!$D$5:$D$330,'[1]Retorno lançamentos'!$R$5:$R$330)</f>
        <v>Lançada</v>
      </c>
      <c r="M11445" s="6">
        <v>701203</v>
      </c>
      <c r="N11445" s="6" t="s">
        <v>1125</v>
      </c>
      <c r="O11445" t="str">
        <f t="shared" si="36"/>
        <v>FLAC</v>
      </c>
      <c r="Q11445" s="2" t="s">
        <v>1344</v>
      </c>
    </row>
    <row r="11446" spans="1:17" ht="16.8" x14ac:dyDescent="0.3">
      <c r="A11446" t="str">
        <f t="shared" si="34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 t="shared" si="35"/>
        <v>7204 - CD São Paulo</v>
      </c>
      <c r="K11446" t="str">
        <f t="shared" si="35"/>
        <v>43.340.312/0010-48</v>
      </c>
      <c r="L11446" t="str">
        <f>_xlfn.XLOOKUP(B11446,'[1]Retorno lançamentos'!$D$5:$D$330,'[1]Retorno lançamentos'!$R$5:$R$330)</f>
        <v>Lançada</v>
      </c>
      <c r="M11446" s="6">
        <v>701203</v>
      </c>
      <c r="N11446" s="6" t="s">
        <v>1125</v>
      </c>
      <c r="O11446" t="str">
        <f t="shared" si="36"/>
        <v>FLAC</v>
      </c>
      <c r="Q11446" s="2" t="s">
        <v>1344</v>
      </c>
    </row>
    <row r="11447" spans="1:17" ht="16.8" x14ac:dyDescent="0.3">
      <c r="A11447" t="str">
        <f t="shared" si="34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1345</v>
      </c>
      <c r="G11447" s="11">
        <v>2451</v>
      </c>
      <c r="H11447" s="12">
        <v>73.53</v>
      </c>
      <c r="I11447" s="6">
        <v>7204</v>
      </c>
      <c r="J11447" t="str">
        <f t="shared" si="35"/>
        <v>7204 - CD São Paulo</v>
      </c>
      <c r="K11447" t="str">
        <f t="shared" si="35"/>
        <v>43.340.312/0010-48</v>
      </c>
      <c r="L11447" t="str">
        <f>_xlfn.XLOOKUP(B11447,'[1]Retorno lançamentos'!$D$5:$D$330,'[1]Retorno lançamentos'!$R$5:$R$330)</f>
        <v>Lançada</v>
      </c>
      <c r="M11447" s="6">
        <v>701203</v>
      </c>
      <c r="N11447" s="6" t="s">
        <v>1125</v>
      </c>
      <c r="O11447" t="str">
        <f t="shared" si="36"/>
        <v>FLAC</v>
      </c>
      <c r="Q11447" s="2" t="s">
        <v>1344</v>
      </c>
    </row>
    <row r="11448" spans="1:17" ht="16.8" x14ac:dyDescent="0.3">
      <c r="A11448" t="str">
        <f t="shared" si="34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1345</v>
      </c>
      <c r="G11448" s="12">
        <v>408.5</v>
      </c>
      <c r="H11448" s="12">
        <v>12.26</v>
      </c>
      <c r="I11448" s="6">
        <v>7204</v>
      </c>
      <c r="J11448" t="str">
        <f t="shared" si="35"/>
        <v>7204 - CD São Paulo</v>
      </c>
      <c r="K11448" t="str">
        <f t="shared" si="35"/>
        <v>43.340.312/0010-48</v>
      </c>
      <c r="L11448" t="str">
        <f>_xlfn.XLOOKUP(B11448,'[1]Retorno lançamentos'!$D$5:$D$330,'[1]Retorno lançamentos'!$R$5:$R$330)</f>
        <v>Lançada</v>
      </c>
      <c r="M11448" s="6">
        <v>701203</v>
      </c>
      <c r="N11448" s="6" t="s">
        <v>1125</v>
      </c>
      <c r="O11448" t="str">
        <f t="shared" si="36"/>
        <v>FLAC</v>
      </c>
      <c r="Q11448" s="2" t="s">
        <v>1344</v>
      </c>
    </row>
    <row r="11449" spans="1:17" ht="16.8" x14ac:dyDescent="0.3">
      <c r="A11449" t="str">
        <f t="shared" si="34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 t="shared" si="35"/>
        <v>7204 - CD São Paulo</v>
      </c>
      <c r="K11449" t="str">
        <f t="shared" si="35"/>
        <v>43.340.312/0010-48</v>
      </c>
      <c r="L11449" t="str">
        <f>_xlfn.XLOOKUP(B11449,'[1]Retorno lançamentos'!$D$5:$D$330,'[1]Retorno lançamentos'!$R$5:$R$330)</f>
        <v>Lançada</v>
      </c>
      <c r="M11449" s="6">
        <v>701203</v>
      </c>
      <c r="N11449" s="6" t="s">
        <v>1125</v>
      </c>
      <c r="O11449" t="str">
        <f t="shared" si="36"/>
        <v>FLAC</v>
      </c>
      <c r="Q11449" s="2" t="s">
        <v>1344</v>
      </c>
    </row>
    <row r="11450" spans="1:17" ht="16.8" x14ac:dyDescent="0.3">
      <c r="A11450" t="str">
        <f t="shared" si="34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 t="shared" si="35"/>
        <v>7204 - CD São Paulo</v>
      </c>
      <c r="K11450" t="str">
        <f t="shared" si="35"/>
        <v>43.340.312/0010-48</v>
      </c>
      <c r="L11450" t="str">
        <f>_xlfn.XLOOKUP(B11450,'[1]Retorno lançamentos'!$D$5:$D$330,'[1]Retorno lançamentos'!$R$5:$R$330)</f>
        <v>Lançada</v>
      </c>
      <c r="M11450" s="6">
        <v>701203</v>
      </c>
      <c r="N11450" s="6" t="s">
        <v>1125</v>
      </c>
      <c r="O11450" t="str">
        <f t="shared" si="36"/>
        <v>FLAC</v>
      </c>
      <c r="Q11450" s="2" t="s">
        <v>1344</v>
      </c>
    </row>
    <row r="11451" spans="1:17" ht="16.8" x14ac:dyDescent="0.3">
      <c r="A11451" t="str">
        <f t="shared" si="34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 t="shared" si="35"/>
        <v>7204 - CD São Paulo</v>
      </c>
      <c r="K11451" t="str">
        <f t="shared" si="35"/>
        <v>43.340.312/0010-48</v>
      </c>
      <c r="L11451" t="str">
        <f>_xlfn.XLOOKUP(B11451,'[1]Retorno lançamentos'!$D$5:$D$330,'[1]Retorno lançamentos'!$R$5:$R$330)</f>
        <v>Lançada</v>
      </c>
      <c r="M11451" s="6">
        <v>701203</v>
      </c>
      <c r="N11451" s="6" t="s">
        <v>1125</v>
      </c>
      <c r="O11451" t="str">
        <f t="shared" si="36"/>
        <v>FLAC</v>
      </c>
      <c r="Q11451" s="2" t="s">
        <v>1344</v>
      </c>
    </row>
    <row r="11452" spans="1:17" ht="16.8" x14ac:dyDescent="0.3">
      <c r="A11452" t="str">
        <f t="shared" si="34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 t="shared" si="35"/>
        <v>7204 - CD São Paulo</v>
      </c>
      <c r="K11452" t="str">
        <f t="shared" si="35"/>
        <v>43.340.312/0010-48</v>
      </c>
      <c r="L11452" t="str">
        <f>_xlfn.XLOOKUP(B11452,'[1]Retorno lançamentos'!$D$5:$D$330,'[1]Retorno lançamentos'!$R$5:$R$330)</f>
        <v>Lançada</v>
      </c>
      <c r="M11452" s="6">
        <v>701203</v>
      </c>
      <c r="N11452" s="6" t="s">
        <v>1125</v>
      </c>
      <c r="O11452" t="str">
        <f t="shared" si="36"/>
        <v>FLAC</v>
      </c>
      <c r="Q11452" s="2" t="s">
        <v>1344</v>
      </c>
    </row>
    <row r="11453" spans="1:17" ht="16.8" x14ac:dyDescent="0.3">
      <c r="A11453" t="str">
        <f t="shared" si="34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 t="shared" si="35"/>
        <v>7204 - CD São Paulo</v>
      </c>
      <c r="K11453" t="str">
        <f t="shared" si="35"/>
        <v>43.340.312/0010-48</v>
      </c>
      <c r="L11453" t="str">
        <f>_xlfn.XLOOKUP(B11453,'[1]Retorno lançamentos'!$D$5:$D$330,'[1]Retorno lançamentos'!$R$5:$R$330)</f>
        <v>Lançada</v>
      </c>
      <c r="M11453" s="6">
        <v>701203</v>
      </c>
      <c r="N11453" s="6" t="s">
        <v>1125</v>
      </c>
      <c r="O11453" t="str">
        <f t="shared" si="36"/>
        <v>FLAC</v>
      </c>
      <c r="Q11453" s="2" t="s">
        <v>1344</v>
      </c>
    </row>
    <row r="11454" spans="1:17" ht="16.8" x14ac:dyDescent="0.3">
      <c r="A11454" t="str">
        <f t="shared" si="34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 t="shared" si="35"/>
        <v>7204 - CD São Paulo</v>
      </c>
      <c r="K11454" t="str">
        <f t="shared" si="35"/>
        <v>43.340.312/0010-48</v>
      </c>
      <c r="L11454" t="str">
        <f>_xlfn.XLOOKUP(B11454,'[1]Retorno lançamentos'!$D$5:$D$330,'[1]Retorno lançamentos'!$R$5:$R$330)</f>
        <v>Lançada</v>
      </c>
      <c r="M11454" s="6">
        <v>701203</v>
      </c>
      <c r="N11454" s="6" t="s">
        <v>1125</v>
      </c>
      <c r="O11454" t="str">
        <f t="shared" si="36"/>
        <v>FLAC</v>
      </c>
      <c r="Q11454" s="2" t="s">
        <v>1344</v>
      </c>
    </row>
    <row r="11455" spans="1:17" ht="16.8" x14ac:dyDescent="0.3">
      <c r="A11455" t="str">
        <f t="shared" si="34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 t="shared" si="35"/>
        <v>7204 - CD São Paulo</v>
      </c>
      <c r="K11455" t="str">
        <f t="shared" si="35"/>
        <v>43.340.312/0010-48</v>
      </c>
      <c r="L11455" t="str">
        <f>_xlfn.XLOOKUP(B11455,'[1]Retorno lançamentos'!$D$5:$D$330,'[1]Retorno lançamentos'!$R$5:$R$330)</f>
        <v>Lançada</v>
      </c>
      <c r="M11455" s="6">
        <v>701203</v>
      </c>
      <c r="N11455" s="6" t="s">
        <v>1125</v>
      </c>
      <c r="O11455" t="str">
        <f t="shared" si="36"/>
        <v>FLAC</v>
      </c>
      <c r="Q11455" s="2" t="s">
        <v>1344</v>
      </c>
    </row>
    <row r="11456" spans="1:17" ht="16.8" x14ac:dyDescent="0.3">
      <c r="A11456" t="str">
        <f t="shared" si="34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1345</v>
      </c>
      <c r="G11456" s="12">
        <v>408.5</v>
      </c>
      <c r="H11456" s="12">
        <v>12.26</v>
      </c>
      <c r="I11456" s="6">
        <v>7204</v>
      </c>
      <c r="J11456" t="str">
        <f t="shared" si="35"/>
        <v>7204 - CD São Paulo</v>
      </c>
      <c r="K11456" t="str">
        <f t="shared" si="35"/>
        <v>43.340.312/0010-48</v>
      </c>
      <c r="L11456" t="str">
        <f>_xlfn.XLOOKUP(B11456,'[1]Retorno lançamentos'!$D$5:$D$330,'[1]Retorno lançamentos'!$R$5:$R$330)</f>
        <v>Lançada</v>
      </c>
      <c r="M11456" s="6">
        <v>701203</v>
      </c>
      <c r="N11456" s="6" t="s">
        <v>1125</v>
      </c>
      <c r="O11456" t="str">
        <f t="shared" si="36"/>
        <v>FLAC</v>
      </c>
      <c r="Q11456" s="2" t="s">
        <v>1344</v>
      </c>
    </row>
    <row r="11457" spans="1:17" ht="16.8" x14ac:dyDescent="0.3">
      <c r="A11457" t="str">
        <f t="shared" si="34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1345</v>
      </c>
      <c r="G11457" s="12">
        <v>204.25</v>
      </c>
      <c r="H11457" s="12">
        <v>6.13</v>
      </c>
      <c r="I11457" s="6">
        <v>7204</v>
      </c>
      <c r="J11457" t="str">
        <f t="shared" si="35"/>
        <v>7204 - CD São Paulo</v>
      </c>
      <c r="K11457" t="str">
        <f t="shared" si="35"/>
        <v>43.340.312/0010-48</v>
      </c>
      <c r="L11457" t="str">
        <f>_xlfn.XLOOKUP(B11457,'[1]Retorno lançamentos'!$D$5:$D$330,'[1]Retorno lançamentos'!$R$5:$R$330)</f>
        <v>Lançada</v>
      </c>
      <c r="M11457" s="6">
        <v>701203</v>
      </c>
      <c r="N11457" s="6" t="s">
        <v>1125</v>
      </c>
      <c r="O11457" t="str">
        <f t="shared" si="36"/>
        <v>FLAC</v>
      </c>
      <c r="Q11457" s="2" t="s">
        <v>1344</v>
      </c>
    </row>
    <row r="11458" spans="1:17" ht="16.8" x14ac:dyDescent="0.3">
      <c r="A11458" t="str">
        <f t="shared" si="34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1345</v>
      </c>
      <c r="G11458" s="12">
        <v>612.75</v>
      </c>
      <c r="H11458" s="12">
        <v>18.38</v>
      </c>
      <c r="I11458" s="6">
        <v>7204</v>
      </c>
      <c r="J11458" t="str">
        <f t="shared" si="35"/>
        <v>7204 - CD São Paulo</v>
      </c>
      <c r="K11458" t="str">
        <f t="shared" si="35"/>
        <v>43.340.312/0010-48</v>
      </c>
      <c r="L11458" t="str">
        <f>_xlfn.XLOOKUP(B11458,'[1]Retorno lançamentos'!$D$5:$D$330,'[1]Retorno lançamentos'!$R$5:$R$330)</f>
        <v>Lançada</v>
      </c>
      <c r="M11458" s="6">
        <v>701203</v>
      </c>
      <c r="N11458" s="6" t="s">
        <v>1125</v>
      </c>
      <c r="O11458" t="str">
        <f t="shared" si="36"/>
        <v>FLAC</v>
      </c>
      <c r="Q11458" s="2" t="s">
        <v>1344</v>
      </c>
    </row>
    <row r="11459" spans="1:17" ht="16.8" x14ac:dyDescent="0.3">
      <c r="A11459" t="str">
        <f t="shared" si="34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1345</v>
      </c>
      <c r="G11459" s="12">
        <v>211.45</v>
      </c>
      <c r="H11459" s="12">
        <v>6.34</v>
      </c>
      <c r="I11459" s="6">
        <v>7204</v>
      </c>
      <c r="J11459" t="str">
        <f t="shared" si="35"/>
        <v>7204 - CD São Paulo</v>
      </c>
      <c r="K11459" t="str">
        <f t="shared" si="35"/>
        <v>43.340.312/0010-48</v>
      </c>
      <c r="L11459" t="str">
        <f>_xlfn.XLOOKUP(B11459,'[1]Retorno lançamentos'!$D$5:$D$330,'[1]Retorno lançamentos'!$R$5:$R$330)</f>
        <v>Lançada</v>
      </c>
      <c r="M11459" s="6">
        <v>701203</v>
      </c>
      <c r="N11459" s="6" t="s">
        <v>1125</v>
      </c>
      <c r="O11459" t="str">
        <f t="shared" si="36"/>
        <v>FLAC</v>
      </c>
      <c r="Q11459" s="2" t="s">
        <v>1344</v>
      </c>
    </row>
    <row r="11460" spans="1:17" ht="16.8" x14ac:dyDescent="0.3">
      <c r="A11460" t="str">
        <f t="shared" si="34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 t="shared" si="35"/>
        <v>7204 - CD São Paulo</v>
      </c>
      <c r="K11460" t="str">
        <f t="shared" si="35"/>
        <v>43.340.312/0010-48</v>
      </c>
      <c r="L11460" t="str">
        <f>_xlfn.XLOOKUP(B11460,'[1]Retorno lançamentos'!$D$5:$D$330,'[1]Retorno lançamentos'!$R$5:$R$330)</f>
        <v>Lançada</v>
      </c>
      <c r="M11460" s="6">
        <v>701203</v>
      </c>
      <c r="N11460" s="6" t="s">
        <v>1125</v>
      </c>
      <c r="O11460" t="str">
        <f t="shared" si="36"/>
        <v>FLAC</v>
      </c>
      <c r="Q11460" s="2" t="s">
        <v>1344</v>
      </c>
    </row>
    <row r="11461" spans="1:17" ht="16.8" x14ac:dyDescent="0.3">
      <c r="A11461" t="str">
        <f t="shared" si="34"/>
        <v>Lactalis - 7000</v>
      </c>
      <c r="B11461" s="6">
        <v>4501169722</v>
      </c>
      <c r="C11461" s="6">
        <v>5339674</v>
      </c>
      <c r="D11461" s="6" t="s">
        <v>1308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 t="shared" si="35"/>
        <v>7204 - CD São Paulo</v>
      </c>
      <c r="K11461" t="str">
        <f t="shared" si="35"/>
        <v>43.340.312/0010-48</v>
      </c>
      <c r="L11461" t="str">
        <f>_xlfn.XLOOKUP(B11461,'[1]Retorno lançamentos'!$D$5:$D$330,'[1]Retorno lançamentos'!$R$5:$R$330)</f>
        <v>Lançada</v>
      </c>
      <c r="M11461" s="6">
        <v>701203</v>
      </c>
      <c r="N11461" s="6" t="s">
        <v>1125</v>
      </c>
      <c r="O11461" t="str">
        <f t="shared" si="36"/>
        <v>FLAC</v>
      </c>
      <c r="Q11461" s="2" t="s">
        <v>1344</v>
      </c>
    </row>
    <row r="11462" spans="1:17" ht="16.8" x14ac:dyDescent="0.3">
      <c r="A11462" t="str">
        <f t="shared" si="34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1345</v>
      </c>
      <c r="G11462" s="11">
        <v>1021.25</v>
      </c>
      <c r="H11462" s="12">
        <v>30.64</v>
      </c>
      <c r="I11462" s="6">
        <v>7204</v>
      </c>
      <c r="J11462" t="str">
        <f t="shared" si="35"/>
        <v>7204 - CD São Paulo</v>
      </c>
      <c r="K11462" t="str">
        <f t="shared" si="35"/>
        <v>43.340.312/0010-48</v>
      </c>
      <c r="L11462" t="str">
        <f>_xlfn.XLOOKUP(B11462,'[1]Retorno lançamentos'!$D$5:$D$330,'[1]Retorno lançamentos'!$R$5:$R$330)</f>
        <v>Lançada</v>
      </c>
      <c r="M11462" s="6">
        <v>701203</v>
      </c>
      <c r="N11462" s="6" t="s">
        <v>1125</v>
      </c>
      <c r="O11462" t="str">
        <f t="shared" si="36"/>
        <v>FLAC</v>
      </c>
      <c r="Q11462" s="2" t="s">
        <v>1344</v>
      </c>
    </row>
    <row r="11463" spans="1:17" ht="16.8" x14ac:dyDescent="0.3">
      <c r="A11463" t="str">
        <f t="shared" si="34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 t="shared" si="35"/>
        <v>7204 - CD São Paulo</v>
      </c>
      <c r="K11463" t="str">
        <f t="shared" si="35"/>
        <v>43.340.312/0010-48</v>
      </c>
      <c r="L11463" t="str">
        <f>_xlfn.XLOOKUP(B11463,'[1]Retorno lançamentos'!$D$5:$D$330,'[1]Retorno lançamentos'!$R$5:$R$330)</f>
        <v>Lançada</v>
      </c>
      <c r="M11463" s="6">
        <v>701122</v>
      </c>
      <c r="N11463" s="6" t="s">
        <v>1120</v>
      </c>
      <c r="O11463" t="str">
        <f t="shared" si="36"/>
        <v>Nutri</v>
      </c>
      <c r="Q11463" s="2" t="s">
        <v>1344</v>
      </c>
    </row>
    <row r="11464" spans="1:17" ht="16.8" x14ac:dyDescent="0.3">
      <c r="A11464" t="str">
        <f t="shared" si="34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 t="shared" si="35"/>
        <v>7204 - CD São Paulo</v>
      </c>
      <c r="K11464" t="str">
        <f t="shared" si="35"/>
        <v>43.340.312/0010-48</v>
      </c>
      <c r="L11464" t="str">
        <f>_xlfn.XLOOKUP(B11464,'[1]Retorno lançamentos'!$D$5:$D$330,'[1]Retorno lançamentos'!$R$5:$R$330)</f>
        <v>Lançada</v>
      </c>
      <c r="M11464" s="6">
        <v>701203</v>
      </c>
      <c r="N11464" s="6" t="s">
        <v>1125</v>
      </c>
      <c r="O11464" t="str">
        <f t="shared" si="36"/>
        <v>FLAC</v>
      </c>
      <c r="Q11464" s="2" t="s">
        <v>1344</v>
      </c>
    </row>
    <row r="11465" spans="1:17" ht="16.8" x14ac:dyDescent="0.3">
      <c r="A11465" t="str">
        <f t="shared" si="34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 t="shared" si="35"/>
        <v>7204 - CD São Paulo</v>
      </c>
      <c r="K11465" t="str">
        <f t="shared" si="35"/>
        <v>43.340.312/0010-48</v>
      </c>
      <c r="L11465" t="str">
        <f>_xlfn.XLOOKUP(B11465,'[1]Retorno lançamentos'!$D$5:$D$330,'[1]Retorno lançamentos'!$R$5:$R$330)</f>
        <v>Lançada</v>
      </c>
      <c r="M11465" s="6">
        <v>701203</v>
      </c>
      <c r="N11465" s="6" t="s">
        <v>1125</v>
      </c>
      <c r="O11465" t="str">
        <f t="shared" si="36"/>
        <v>FLAC</v>
      </c>
      <c r="Q11465" s="2" t="s">
        <v>1344</v>
      </c>
    </row>
    <row r="11466" spans="1:17" ht="16.8" x14ac:dyDescent="0.3">
      <c r="A11466" t="str">
        <f t="shared" si="34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1345</v>
      </c>
      <c r="G11466" s="12">
        <v>408.5</v>
      </c>
      <c r="H11466" s="12">
        <v>12.26</v>
      </c>
      <c r="I11466" s="6">
        <v>7204</v>
      </c>
      <c r="J11466" t="str">
        <f t="shared" si="35"/>
        <v>7204 - CD São Paulo</v>
      </c>
      <c r="K11466" t="str">
        <f t="shared" si="35"/>
        <v>43.340.312/0010-48</v>
      </c>
      <c r="L11466" t="str">
        <f>_xlfn.XLOOKUP(B11466,'[1]Retorno lançamentos'!$D$5:$D$330,'[1]Retorno lançamentos'!$R$5:$R$330)</f>
        <v>Lançada</v>
      </c>
      <c r="M11466" s="6">
        <v>701203</v>
      </c>
      <c r="N11466" s="6" t="s">
        <v>1125</v>
      </c>
      <c r="O11466" t="str">
        <f t="shared" si="36"/>
        <v>FLAC</v>
      </c>
      <c r="Q11466" s="2" t="s">
        <v>1344</v>
      </c>
    </row>
    <row r="11467" spans="1:17" ht="16.8" x14ac:dyDescent="0.3">
      <c r="A11467" t="str">
        <f t="shared" si="34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 t="shared" si="35"/>
        <v>7204 - CD São Paulo</v>
      </c>
      <c r="K11467" t="str">
        <f t="shared" si="35"/>
        <v>43.340.312/0010-48</v>
      </c>
      <c r="L11467" t="str">
        <f>_xlfn.XLOOKUP(B11467,'[1]Retorno lançamentos'!$D$5:$D$330,'[1]Retorno lançamentos'!$R$5:$R$330)</f>
        <v>Lançada</v>
      </c>
      <c r="M11467" s="6">
        <v>701203</v>
      </c>
      <c r="N11467" s="6" t="s">
        <v>1125</v>
      </c>
      <c r="O11467" t="str">
        <f t="shared" si="36"/>
        <v>FLAC</v>
      </c>
      <c r="Q11467" s="2" t="s">
        <v>1344</v>
      </c>
    </row>
    <row r="11468" spans="1:17" ht="16.8" x14ac:dyDescent="0.3">
      <c r="A11468" t="str">
        <f t="shared" si="34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1345</v>
      </c>
      <c r="G11468" s="11">
        <v>2042.5</v>
      </c>
      <c r="H11468" s="12">
        <v>61.28</v>
      </c>
      <c r="I11468" s="6">
        <v>7204</v>
      </c>
      <c r="J11468" t="str">
        <f t="shared" si="35"/>
        <v>7204 - CD São Paulo</v>
      </c>
      <c r="K11468" t="str">
        <f t="shared" si="35"/>
        <v>43.340.312/0010-48</v>
      </c>
      <c r="L11468" t="str">
        <f>_xlfn.XLOOKUP(B11468,'[1]Retorno lançamentos'!$D$5:$D$330,'[1]Retorno lançamentos'!$R$5:$R$330)</f>
        <v>Lançada</v>
      </c>
      <c r="M11468" s="6">
        <v>701203</v>
      </c>
      <c r="N11468" s="6" t="s">
        <v>1125</v>
      </c>
      <c r="O11468" t="str">
        <f t="shared" si="36"/>
        <v>FLAC</v>
      </c>
      <c r="Q11468" s="2" t="s">
        <v>1344</v>
      </c>
    </row>
    <row r="11469" spans="1:17" ht="16.8" x14ac:dyDescent="0.3">
      <c r="A11469" t="str">
        <f t="shared" si="34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 t="shared" si="35"/>
        <v>7204 - CD São Paulo</v>
      </c>
      <c r="K11469" t="str">
        <f t="shared" si="35"/>
        <v>43.340.312/0010-48</v>
      </c>
      <c r="L11469" t="str">
        <f>_xlfn.XLOOKUP(B11469,'[1]Retorno lançamentos'!$D$5:$D$330,'[1]Retorno lançamentos'!$R$5:$R$330)</f>
        <v>Lançada</v>
      </c>
      <c r="M11469" s="6">
        <v>701203</v>
      </c>
      <c r="N11469" s="6" t="s">
        <v>1125</v>
      </c>
      <c r="O11469" t="str">
        <f t="shared" si="36"/>
        <v>FLAC</v>
      </c>
      <c r="Q11469" s="2" t="s">
        <v>1344</v>
      </c>
    </row>
    <row r="11470" spans="1:17" ht="16.8" x14ac:dyDescent="0.3">
      <c r="A11470" t="str">
        <f t="shared" si="34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 t="shared" si="35"/>
        <v>7204 - CD São Paulo</v>
      </c>
      <c r="K11470" t="str">
        <f t="shared" si="35"/>
        <v>43.340.312/0010-48</v>
      </c>
      <c r="L11470" t="str">
        <f>_xlfn.XLOOKUP(B11470,'[1]Retorno lançamentos'!$D$5:$D$330,'[1]Retorno lançamentos'!$R$5:$R$330)</f>
        <v>Lançada</v>
      </c>
      <c r="M11470" s="6">
        <v>701203</v>
      </c>
      <c r="N11470" s="6" t="s">
        <v>1125</v>
      </c>
      <c r="O11470" t="str">
        <f t="shared" si="36"/>
        <v>FLAC</v>
      </c>
      <c r="Q11470" s="2" t="s">
        <v>1344</v>
      </c>
    </row>
    <row r="11471" spans="1:17" ht="16.8" x14ac:dyDescent="0.3">
      <c r="A11471" t="str">
        <f t="shared" si="34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 t="shared" si="35"/>
        <v>7204 - CD São Paulo</v>
      </c>
      <c r="K11471" t="str">
        <f t="shared" si="35"/>
        <v>43.340.312/0010-48</v>
      </c>
      <c r="L11471" t="str">
        <f>_xlfn.XLOOKUP(B11471,'[1]Retorno lançamentos'!$D$5:$D$330,'[1]Retorno lançamentos'!$R$5:$R$330)</f>
        <v>Lançada</v>
      </c>
      <c r="M11471" s="6">
        <v>701203</v>
      </c>
      <c r="N11471" s="6" t="s">
        <v>1125</v>
      </c>
      <c r="O11471" t="str">
        <f t="shared" si="36"/>
        <v>FLAC</v>
      </c>
      <c r="Q11471" s="2" t="s">
        <v>1344</v>
      </c>
    </row>
    <row r="11472" spans="1:17" ht="16.8" x14ac:dyDescent="0.3">
      <c r="A11472" t="str">
        <f t="shared" si="34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 t="shared" si="35"/>
        <v>7204 - CD São Paulo</v>
      </c>
      <c r="K11472" t="str">
        <f t="shared" si="35"/>
        <v>43.340.312/0010-48</v>
      </c>
      <c r="L11472" t="str">
        <f>_xlfn.XLOOKUP(B11472,'[1]Retorno lançamentos'!$D$5:$D$330,'[1]Retorno lançamentos'!$R$5:$R$330)</f>
        <v>Lançada</v>
      </c>
      <c r="M11472" s="6">
        <v>701203</v>
      </c>
      <c r="N11472" s="6" t="s">
        <v>1125</v>
      </c>
      <c r="O11472" t="str">
        <f t="shared" si="36"/>
        <v>FLAC</v>
      </c>
      <c r="Q11472" s="2" t="s">
        <v>1344</v>
      </c>
    </row>
    <row r="11473" spans="1:17" ht="16.8" x14ac:dyDescent="0.3">
      <c r="A11473" t="str">
        <f t="shared" si="34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 t="shared" si="35"/>
        <v>7204 - CD São Paulo</v>
      </c>
      <c r="K11473" t="str">
        <f t="shared" si="35"/>
        <v>43.340.312/0010-48</v>
      </c>
      <c r="L11473" t="str">
        <f>_xlfn.XLOOKUP(B11473,'[1]Retorno lançamentos'!$D$5:$D$330,'[1]Retorno lançamentos'!$R$5:$R$330)</f>
        <v>Lançada</v>
      </c>
      <c r="M11473" s="6">
        <v>701203</v>
      </c>
      <c r="N11473" s="6" t="s">
        <v>1125</v>
      </c>
      <c r="O11473" t="str">
        <f t="shared" si="36"/>
        <v>FLAC</v>
      </c>
      <c r="Q11473" s="2" t="s">
        <v>1344</v>
      </c>
    </row>
    <row r="11474" spans="1:17" ht="16.8" x14ac:dyDescent="0.3">
      <c r="A11474" t="str">
        <f t="shared" si="34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 t="shared" si="35"/>
        <v>7204 - CD São Paulo</v>
      </c>
      <c r="K11474" t="str">
        <f t="shared" si="35"/>
        <v>43.340.312/0010-48</v>
      </c>
      <c r="L11474" t="str">
        <f>_xlfn.XLOOKUP(B11474,'[1]Retorno lançamentos'!$D$5:$D$330,'[1]Retorno lançamentos'!$R$5:$R$330)</f>
        <v>Lançada</v>
      </c>
      <c r="M11474" s="6">
        <v>701203</v>
      </c>
      <c r="N11474" s="6" t="s">
        <v>1125</v>
      </c>
      <c r="O11474" t="str">
        <f t="shared" si="36"/>
        <v>FLAC</v>
      </c>
      <c r="Q11474" s="2" t="s">
        <v>1344</v>
      </c>
    </row>
    <row r="11475" spans="1:17" ht="16.8" x14ac:dyDescent="0.3">
      <c r="A11475" t="str">
        <f t="shared" si="34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 t="shared" si="35"/>
        <v>7204 - CD São Paulo</v>
      </c>
      <c r="K11475" t="str">
        <f t="shared" si="35"/>
        <v>43.340.312/0010-48</v>
      </c>
      <c r="L11475" t="str">
        <f>_xlfn.XLOOKUP(B11475,'[1]Retorno lançamentos'!$D$5:$D$330,'[1]Retorno lançamentos'!$R$5:$R$330)</f>
        <v>Lançada</v>
      </c>
      <c r="M11475" s="6">
        <v>701203</v>
      </c>
      <c r="N11475" s="6" t="s">
        <v>1125</v>
      </c>
      <c r="O11475" t="str">
        <f t="shared" si="36"/>
        <v>FLAC</v>
      </c>
      <c r="Q11475" s="2" t="s">
        <v>1344</v>
      </c>
    </row>
    <row r="11476" spans="1:17" ht="16.8" x14ac:dyDescent="0.3">
      <c r="A11476" t="str">
        <f t="shared" si="34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 t="shared" si="35"/>
        <v>7204 - CD São Paulo</v>
      </c>
      <c r="K11476" t="str">
        <f t="shared" si="35"/>
        <v>43.340.312/0010-48</v>
      </c>
      <c r="L11476" t="str">
        <f>_xlfn.XLOOKUP(B11476,'[1]Retorno lançamentos'!$D$5:$D$330,'[1]Retorno lançamentos'!$R$5:$R$330)</f>
        <v>Lançada</v>
      </c>
      <c r="M11476" s="6">
        <v>701203</v>
      </c>
      <c r="N11476" s="6" t="s">
        <v>1125</v>
      </c>
      <c r="O11476" t="str">
        <f t="shared" si="36"/>
        <v>FLAC</v>
      </c>
      <c r="Q11476" s="2" t="s">
        <v>1344</v>
      </c>
    </row>
    <row r="11477" spans="1:17" ht="16.8" x14ac:dyDescent="0.3">
      <c r="A11477" t="str">
        <f t="shared" si="34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 t="shared" si="35"/>
        <v>7204 - CD São Paulo</v>
      </c>
      <c r="K11477" t="str">
        <f t="shared" si="35"/>
        <v>43.340.312/0010-48</v>
      </c>
      <c r="L11477" t="str">
        <f>_xlfn.XLOOKUP(B11477,'[1]Retorno lançamentos'!$D$5:$D$330,'[1]Retorno lançamentos'!$R$5:$R$330)</f>
        <v>Lançada</v>
      </c>
      <c r="M11477" s="6">
        <v>701203</v>
      </c>
      <c r="N11477" s="6" t="s">
        <v>1125</v>
      </c>
      <c r="O11477" t="str">
        <f t="shared" si="36"/>
        <v>FLAC</v>
      </c>
      <c r="Q11477" s="2" t="s">
        <v>1344</v>
      </c>
    </row>
    <row r="11478" spans="1:17" ht="16.8" x14ac:dyDescent="0.3">
      <c r="A11478" t="str">
        <f t="shared" ref="A11478:A11541" si="37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 t="shared" ref="J11478:K11541" si="38">_xlfn.XLOOKUP(I11478,I:I,J:J)</f>
        <v>7204 - CD São Paulo</v>
      </c>
      <c r="K11478" t="str">
        <f t="shared" si="38"/>
        <v>43.340.312/0010-48</v>
      </c>
      <c r="L11478" t="str">
        <f>_xlfn.XLOOKUP(B11478,'[1]Retorno lançamentos'!$D$5:$D$330,'[1]Retorno lançamentos'!$R$5:$R$330)</f>
        <v>Lançada</v>
      </c>
      <c r="M11478" s="6">
        <v>701203</v>
      </c>
      <c r="N11478" s="6" t="s">
        <v>1125</v>
      </c>
      <c r="O11478" t="str">
        <f t="shared" ref="O11478:O11541" si="39">_xlfn.XLOOKUP(N11478,N:N,O:O)</f>
        <v>FLAC</v>
      </c>
      <c r="Q11478" s="2" t="s">
        <v>1344</v>
      </c>
    </row>
    <row r="11479" spans="1:17" ht="16.8" x14ac:dyDescent="0.3">
      <c r="A11479" t="str">
        <f t="shared" si="37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 t="shared" si="38"/>
        <v>7204 - CD São Paulo</v>
      </c>
      <c r="K11479" t="str">
        <f t="shared" si="38"/>
        <v>43.340.312/0010-48</v>
      </c>
      <c r="L11479" t="str">
        <f>_xlfn.XLOOKUP(B11479,'[1]Retorno lançamentos'!$D$5:$D$330,'[1]Retorno lançamentos'!$R$5:$R$330)</f>
        <v>Lançada</v>
      </c>
      <c r="M11479" s="6">
        <v>701203</v>
      </c>
      <c r="N11479" s="6" t="s">
        <v>1125</v>
      </c>
      <c r="O11479" t="str">
        <f t="shared" si="39"/>
        <v>FLAC</v>
      </c>
      <c r="Q11479" s="2" t="s">
        <v>1344</v>
      </c>
    </row>
    <row r="11480" spans="1:17" ht="16.8" x14ac:dyDescent="0.3">
      <c r="A11480" t="str">
        <f t="shared" si="37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 t="shared" si="38"/>
        <v>7204 - CD São Paulo</v>
      </c>
      <c r="K11480" t="str">
        <f t="shared" si="38"/>
        <v>43.340.312/0010-48</v>
      </c>
      <c r="L11480" t="str">
        <f>_xlfn.XLOOKUP(B11480,'[1]Retorno lançamentos'!$D$5:$D$330,'[1]Retorno lançamentos'!$R$5:$R$330)</f>
        <v>Lançada</v>
      </c>
      <c r="M11480" s="6">
        <v>701203</v>
      </c>
      <c r="N11480" s="6" t="s">
        <v>1125</v>
      </c>
      <c r="O11480" t="str">
        <f t="shared" si="39"/>
        <v>FLAC</v>
      </c>
      <c r="Q11480" s="2" t="s">
        <v>1344</v>
      </c>
    </row>
    <row r="11481" spans="1:17" ht="16.8" x14ac:dyDescent="0.3">
      <c r="A11481" t="str">
        <f t="shared" si="37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 t="shared" si="38"/>
        <v>7204 - CD São Paulo</v>
      </c>
      <c r="K11481" t="str">
        <f t="shared" si="38"/>
        <v>43.340.312/0010-48</v>
      </c>
      <c r="L11481" t="str">
        <f>_xlfn.XLOOKUP(B11481,'[1]Retorno lançamentos'!$D$5:$D$330,'[1]Retorno lançamentos'!$R$5:$R$330)</f>
        <v>Lançada</v>
      </c>
      <c r="M11481" s="6">
        <v>701203</v>
      </c>
      <c r="N11481" s="6" t="s">
        <v>1125</v>
      </c>
      <c r="O11481" t="str">
        <f t="shared" si="39"/>
        <v>FLAC</v>
      </c>
      <c r="Q11481" s="2" t="s">
        <v>1344</v>
      </c>
    </row>
    <row r="11482" spans="1:17" ht="16.8" x14ac:dyDescent="0.3">
      <c r="A11482" t="str">
        <f t="shared" si="37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 t="shared" si="38"/>
        <v>7204 - CD São Paulo</v>
      </c>
      <c r="K11482" t="str">
        <f t="shared" si="38"/>
        <v>43.340.312/0010-48</v>
      </c>
      <c r="L11482" t="str">
        <f>_xlfn.XLOOKUP(B11482,'[1]Retorno lançamentos'!$D$5:$D$330,'[1]Retorno lançamentos'!$R$5:$R$330)</f>
        <v>Lançada</v>
      </c>
      <c r="M11482" s="6">
        <v>701203</v>
      </c>
      <c r="N11482" s="6" t="s">
        <v>1125</v>
      </c>
      <c r="O11482" t="str">
        <f t="shared" si="39"/>
        <v>FLAC</v>
      </c>
      <c r="Q11482" s="2" t="s">
        <v>1344</v>
      </c>
    </row>
    <row r="11483" spans="1:17" ht="16.8" x14ac:dyDescent="0.3">
      <c r="A11483" t="str">
        <f t="shared" si="37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 t="shared" si="38"/>
        <v>7204 - CD São Paulo</v>
      </c>
      <c r="K11483" t="str">
        <f t="shared" si="38"/>
        <v>43.340.312/0010-48</v>
      </c>
      <c r="L11483" t="str">
        <f>_xlfn.XLOOKUP(B11483,'[1]Retorno lançamentos'!$D$5:$D$330,'[1]Retorno lançamentos'!$R$5:$R$330)</f>
        <v>Lançada</v>
      </c>
      <c r="M11483" s="6">
        <v>701203</v>
      </c>
      <c r="N11483" s="6" t="s">
        <v>1125</v>
      </c>
      <c r="O11483" t="str">
        <f t="shared" si="39"/>
        <v>FLAC</v>
      </c>
      <c r="Q11483" s="2" t="s">
        <v>1344</v>
      </c>
    </row>
    <row r="11484" spans="1:17" ht="16.8" x14ac:dyDescent="0.3">
      <c r="A11484" t="str">
        <f t="shared" si="37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 t="shared" si="38"/>
        <v>7204 - CD São Paulo</v>
      </c>
      <c r="K11484" t="str">
        <f t="shared" si="38"/>
        <v>43.340.312/0010-48</v>
      </c>
      <c r="L11484" t="str">
        <f>_xlfn.XLOOKUP(B11484,'[1]Retorno lançamentos'!$D$5:$D$330,'[1]Retorno lançamentos'!$R$5:$R$330)</f>
        <v>Lançada</v>
      </c>
      <c r="M11484" s="6">
        <v>701203</v>
      </c>
      <c r="N11484" s="6" t="s">
        <v>1125</v>
      </c>
      <c r="O11484" t="str">
        <f t="shared" si="39"/>
        <v>FLAC</v>
      </c>
      <c r="Q11484" s="2" t="s">
        <v>1344</v>
      </c>
    </row>
    <row r="11485" spans="1:17" ht="16.8" x14ac:dyDescent="0.3">
      <c r="A11485" t="str">
        <f t="shared" si="37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1345</v>
      </c>
      <c r="G11485" s="12">
        <v>204.25</v>
      </c>
      <c r="H11485" s="12">
        <v>6.13</v>
      </c>
      <c r="I11485" s="6">
        <v>7204</v>
      </c>
      <c r="J11485" t="str">
        <f t="shared" si="38"/>
        <v>7204 - CD São Paulo</v>
      </c>
      <c r="K11485" t="str">
        <f t="shared" si="38"/>
        <v>43.340.312/0010-48</v>
      </c>
      <c r="L11485" t="str">
        <f>_xlfn.XLOOKUP(B11485,'[1]Retorno lançamentos'!$D$5:$D$330,'[1]Retorno lançamentos'!$R$5:$R$330)</f>
        <v>Lançada</v>
      </c>
      <c r="M11485" s="6">
        <v>701203</v>
      </c>
      <c r="N11485" s="6" t="s">
        <v>1125</v>
      </c>
      <c r="O11485" t="str">
        <f t="shared" si="39"/>
        <v>FLAC</v>
      </c>
      <c r="Q11485" s="2" t="s">
        <v>1344</v>
      </c>
    </row>
    <row r="11486" spans="1:17" ht="16.8" x14ac:dyDescent="0.3">
      <c r="A11486" t="str">
        <f t="shared" si="37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 t="shared" si="38"/>
        <v>7204 - CD São Paulo</v>
      </c>
      <c r="K11486" t="str">
        <f t="shared" si="38"/>
        <v>43.340.312/0010-48</v>
      </c>
      <c r="L11486" t="str">
        <f>_xlfn.XLOOKUP(B11486,'[1]Retorno lançamentos'!$D$5:$D$330,'[1]Retorno lançamentos'!$R$5:$R$330)</f>
        <v>Lançada</v>
      </c>
      <c r="M11486" s="6">
        <v>701203</v>
      </c>
      <c r="N11486" s="6" t="s">
        <v>1125</v>
      </c>
      <c r="O11486" t="str">
        <f t="shared" si="39"/>
        <v>FLAC</v>
      </c>
      <c r="Q11486" s="2" t="s">
        <v>1344</v>
      </c>
    </row>
    <row r="11487" spans="1:17" ht="16.8" x14ac:dyDescent="0.3">
      <c r="A11487" t="str">
        <f t="shared" si="37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 t="shared" si="38"/>
        <v>7204 - CD São Paulo</v>
      </c>
      <c r="K11487" t="str">
        <f t="shared" si="38"/>
        <v>43.340.312/0010-48</v>
      </c>
      <c r="L11487" t="str">
        <f>_xlfn.XLOOKUP(B11487,'[1]Retorno lançamentos'!$D$5:$D$330,'[1]Retorno lançamentos'!$R$5:$R$330)</f>
        <v>Lançada</v>
      </c>
      <c r="M11487" s="6">
        <v>701203</v>
      </c>
      <c r="N11487" s="6" t="s">
        <v>1125</v>
      </c>
      <c r="O11487" t="str">
        <f t="shared" si="39"/>
        <v>FLAC</v>
      </c>
      <c r="Q11487" s="2" t="s">
        <v>1344</v>
      </c>
    </row>
    <row r="11488" spans="1:17" ht="16.8" x14ac:dyDescent="0.3">
      <c r="A11488" t="str">
        <f t="shared" si="37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 t="shared" si="38"/>
        <v>7204 - CD São Paulo</v>
      </c>
      <c r="K11488" t="str">
        <f t="shared" si="38"/>
        <v>43.340.312/0010-48</v>
      </c>
      <c r="L11488" t="str">
        <f>_xlfn.XLOOKUP(B11488,'[1]Retorno lançamentos'!$D$5:$D$330,'[1]Retorno lançamentos'!$R$5:$R$330)</f>
        <v>Lançada</v>
      </c>
      <c r="M11488" s="6">
        <v>701203</v>
      </c>
      <c r="N11488" s="6" t="s">
        <v>1125</v>
      </c>
      <c r="O11488" t="str">
        <f t="shared" si="39"/>
        <v>FLAC</v>
      </c>
      <c r="Q11488" s="2" t="s">
        <v>1344</v>
      </c>
    </row>
    <row r="11489" spans="1:17" ht="16.8" x14ac:dyDescent="0.3">
      <c r="A11489" t="str">
        <f t="shared" si="37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 t="shared" si="38"/>
        <v>7204 - CD São Paulo</v>
      </c>
      <c r="K11489" t="str">
        <f t="shared" si="38"/>
        <v>43.340.312/0010-48</v>
      </c>
      <c r="L11489" t="str">
        <f>_xlfn.XLOOKUP(B11489,'[1]Retorno lançamentos'!$D$5:$D$330,'[1]Retorno lançamentos'!$R$5:$R$330)</f>
        <v>Lançada</v>
      </c>
      <c r="M11489" s="6">
        <v>701203</v>
      </c>
      <c r="N11489" s="6" t="s">
        <v>1125</v>
      </c>
      <c r="O11489" t="str">
        <f t="shared" si="39"/>
        <v>FLAC</v>
      </c>
      <c r="Q11489" s="2" t="s">
        <v>1344</v>
      </c>
    </row>
    <row r="11490" spans="1:17" ht="16.8" x14ac:dyDescent="0.3">
      <c r="A11490" t="str">
        <f t="shared" si="37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 t="shared" si="38"/>
        <v>7204 - CD São Paulo</v>
      </c>
      <c r="K11490" t="str">
        <f t="shared" si="38"/>
        <v>43.340.312/0010-48</v>
      </c>
      <c r="L11490" t="str">
        <f>_xlfn.XLOOKUP(B11490,'[1]Retorno lançamentos'!$D$5:$D$330,'[1]Retorno lançamentos'!$R$5:$R$330)</f>
        <v>Lançada</v>
      </c>
      <c r="M11490" s="6">
        <v>701203</v>
      </c>
      <c r="N11490" s="6" t="s">
        <v>1125</v>
      </c>
      <c r="O11490" t="str">
        <f t="shared" si="39"/>
        <v>FLAC</v>
      </c>
      <c r="Q11490" s="2" t="s">
        <v>1344</v>
      </c>
    </row>
    <row r="11491" spans="1:17" ht="16.8" x14ac:dyDescent="0.3">
      <c r="A11491" t="str">
        <f t="shared" si="37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 t="shared" si="38"/>
        <v>7204 - CD São Paulo</v>
      </c>
      <c r="K11491" t="str">
        <f t="shared" si="38"/>
        <v>43.340.312/0010-48</v>
      </c>
      <c r="L11491" t="str">
        <f>_xlfn.XLOOKUP(B11491,'[1]Retorno lançamentos'!$D$5:$D$330,'[1]Retorno lançamentos'!$R$5:$R$330)</f>
        <v>Lançada</v>
      </c>
      <c r="M11491" s="6">
        <v>701203</v>
      </c>
      <c r="N11491" s="6" t="s">
        <v>1125</v>
      </c>
      <c r="O11491" t="str">
        <f t="shared" si="39"/>
        <v>FLAC</v>
      </c>
      <c r="Q11491" s="2" t="s">
        <v>1344</v>
      </c>
    </row>
    <row r="11492" spans="1:17" ht="16.8" x14ac:dyDescent="0.3">
      <c r="A11492" t="str">
        <f t="shared" si="37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 t="shared" si="38"/>
        <v>7204 - CD São Paulo</v>
      </c>
      <c r="K11492" t="str">
        <f t="shared" si="38"/>
        <v>43.340.312/0010-48</v>
      </c>
      <c r="L11492" t="str">
        <f>_xlfn.XLOOKUP(B11492,'[1]Retorno lançamentos'!$D$5:$D$330,'[1]Retorno lançamentos'!$R$5:$R$330)</f>
        <v>Lançada</v>
      </c>
      <c r="M11492" s="6">
        <v>701203</v>
      </c>
      <c r="N11492" s="6" t="s">
        <v>1125</v>
      </c>
      <c r="O11492" t="str">
        <f t="shared" si="39"/>
        <v>FLAC</v>
      </c>
      <c r="Q11492" s="2" t="s">
        <v>1344</v>
      </c>
    </row>
    <row r="11493" spans="1:17" ht="16.8" x14ac:dyDescent="0.3">
      <c r="A11493" t="str">
        <f t="shared" si="37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 t="shared" si="38"/>
        <v>7204 - CD São Paulo</v>
      </c>
      <c r="K11493" t="str">
        <f t="shared" si="38"/>
        <v>43.340.312/0010-48</v>
      </c>
      <c r="L11493" t="str">
        <f>_xlfn.XLOOKUP(B11493,'[1]Retorno lançamentos'!$D$5:$D$330,'[1]Retorno lançamentos'!$R$5:$R$330)</f>
        <v>Lançada</v>
      </c>
      <c r="M11493" s="6">
        <v>701203</v>
      </c>
      <c r="N11493" s="6" t="s">
        <v>1125</v>
      </c>
      <c r="O11493" t="str">
        <f t="shared" si="39"/>
        <v>FLAC</v>
      </c>
      <c r="Q11493" s="2" t="s">
        <v>1344</v>
      </c>
    </row>
    <row r="11494" spans="1:17" ht="16.8" x14ac:dyDescent="0.3">
      <c r="A11494" t="str">
        <f t="shared" si="37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1345</v>
      </c>
      <c r="G11494" s="12">
        <v>817</v>
      </c>
      <c r="H11494" s="12">
        <v>24.51</v>
      </c>
      <c r="I11494" s="6">
        <v>7204</v>
      </c>
      <c r="J11494" t="str">
        <f t="shared" si="38"/>
        <v>7204 - CD São Paulo</v>
      </c>
      <c r="K11494" t="str">
        <f t="shared" si="38"/>
        <v>43.340.312/0010-48</v>
      </c>
      <c r="L11494" t="str">
        <f>_xlfn.XLOOKUP(B11494,'[1]Retorno lançamentos'!$D$5:$D$330,'[1]Retorno lançamentos'!$R$5:$R$330)</f>
        <v>Lançada</v>
      </c>
      <c r="M11494" s="6">
        <v>701203</v>
      </c>
      <c r="N11494" s="6" t="s">
        <v>1125</v>
      </c>
      <c r="O11494" t="str">
        <f t="shared" si="39"/>
        <v>FLAC</v>
      </c>
      <c r="Q11494" s="2" t="s">
        <v>1344</v>
      </c>
    </row>
    <row r="11495" spans="1:17" ht="16.8" x14ac:dyDescent="0.3">
      <c r="A11495" t="str">
        <f t="shared" si="37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1345</v>
      </c>
      <c r="G11495" s="12">
        <v>817</v>
      </c>
      <c r="H11495" s="12">
        <v>24.51</v>
      </c>
      <c r="I11495" s="6">
        <v>7204</v>
      </c>
      <c r="J11495" t="str">
        <f t="shared" si="38"/>
        <v>7204 - CD São Paulo</v>
      </c>
      <c r="K11495" t="str">
        <f t="shared" si="38"/>
        <v>43.340.312/0010-48</v>
      </c>
      <c r="L11495" t="str">
        <f>_xlfn.XLOOKUP(B11495,'[1]Retorno lançamentos'!$D$5:$D$330,'[1]Retorno lançamentos'!$R$5:$R$330)</f>
        <v>Lançada</v>
      </c>
      <c r="M11495" s="6">
        <v>701203</v>
      </c>
      <c r="N11495" s="6" t="s">
        <v>1125</v>
      </c>
      <c r="O11495" t="str">
        <f t="shared" si="39"/>
        <v>FLAC</v>
      </c>
      <c r="Q11495" s="2" t="s">
        <v>1344</v>
      </c>
    </row>
    <row r="11496" spans="1:17" ht="16.8" x14ac:dyDescent="0.3">
      <c r="A11496" t="str">
        <f t="shared" si="37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 t="shared" si="38"/>
        <v>7204 - CD São Paulo</v>
      </c>
      <c r="K11496" t="str">
        <f t="shared" si="38"/>
        <v>43.340.312/0010-48</v>
      </c>
      <c r="L11496" t="str">
        <f>_xlfn.XLOOKUP(B11496,'[1]Retorno lançamentos'!$D$5:$D$330,'[1]Retorno lançamentos'!$R$5:$R$330)</f>
        <v>Lançada</v>
      </c>
      <c r="M11496" s="6">
        <v>701203</v>
      </c>
      <c r="N11496" s="6" t="s">
        <v>1125</v>
      </c>
      <c r="O11496" t="str">
        <f t="shared" si="39"/>
        <v>FLAC</v>
      </c>
      <c r="Q11496" s="2" t="s">
        <v>1344</v>
      </c>
    </row>
    <row r="11497" spans="1:17" ht="16.8" x14ac:dyDescent="0.3">
      <c r="A11497" t="str">
        <f t="shared" si="37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 t="shared" si="38"/>
        <v>7204 - CD São Paulo</v>
      </c>
      <c r="K11497" t="str">
        <f t="shared" si="38"/>
        <v>43.340.312/0010-48</v>
      </c>
      <c r="L11497" t="str">
        <f>_xlfn.XLOOKUP(B11497,'[1]Retorno lançamentos'!$D$5:$D$330,'[1]Retorno lançamentos'!$R$5:$R$330)</f>
        <v>Lançada</v>
      </c>
      <c r="M11497" s="6">
        <v>701203</v>
      </c>
      <c r="N11497" s="6" t="s">
        <v>1125</v>
      </c>
      <c r="O11497" t="str">
        <f t="shared" si="39"/>
        <v>FLAC</v>
      </c>
      <c r="Q11497" s="2" t="s">
        <v>1344</v>
      </c>
    </row>
    <row r="11498" spans="1:17" ht="16.8" x14ac:dyDescent="0.3">
      <c r="A11498" t="str">
        <f t="shared" si="37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 t="shared" si="38"/>
        <v>7204 - CD São Paulo</v>
      </c>
      <c r="K11498" t="str">
        <f t="shared" si="38"/>
        <v>43.340.312/0010-48</v>
      </c>
      <c r="L11498" t="str">
        <f>_xlfn.XLOOKUP(B11498,'[1]Retorno lançamentos'!$D$5:$D$330,'[1]Retorno lançamentos'!$R$5:$R$330)</f>
        <v>Lançada</v>
      </c>
      <c r="M11498" s="6">
        <v>701203</v>
      </c>
      <c r="N11498" s="6" t="s">
        <v>1125</v>
      </c>
      <c r="O11498" t="str">
        <f t="shared" si="39"/>
        <v>FLAC</v>
      </c>
      <c r="Q11498" s="2" t="s">
        <v>1344</v>
      </c>
    </row>
    <row r="11499" spans="1:17" ht="16.8" x14ac:dyDescent="0.3">
      <c r="A11499" t="str">
        <f t="shared" si="37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 t="shared" si="38"/>
        <v>7204 - CD São Paulo</v>
      </c>
      <c r="K11499" t="str">
        <f t="shared" si="38"/>
        <v>43.340.312/0010-48</v>
      </c>
      <c r="L11499" t="str">
        <f>_xlfn.XLOOKUP(B11499,'[1]Retorno lançamentos'!$D$5:$D$330,'[1]Retorno lançamentos'!$R$5:$R$330)</f>
        <v>Lançada</v>
      </c>
      <c r="M11499" s="6">
        <v>701203</v>
      </c>
      <c r="N11499" s="6" t="s">
        <v>1125</v>
      </c>
      <c r="O11499" t="str">
        <f t="shared" si="39"/>
        <v>FLAC</v>
      </c>
      <c r="Q11499" s="2" t="s">
        <v>1344</v>
      </c>
    </row>
    <row r="11500" spans="1:17" ht="16.8" x14ac:dyDescent="0.3">
      <c r="A11500" t="str">
        <f t="shared" si="37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1345</v>
      </c>
      <c r="G11500" s="11">
        <v>2114.5</v>
      </c>
      <c r="H11500" s="12">
        <v>63.44</v>
      </c>
      <c r="I11500" s="6">
        <v>7204</v>
      </c>
      <c r="J11500" t="str">
        <f t="shared" si="38"/>
        <v>7204 - CD São Paulo</v>
      </c>
      <c r="K11500" t="str">
        <f t="shared" si="38"/>
        <v>43.340.312/0010-48</v>
      </c>
      <c r="L11500" t="str">
        <f>_xlfn.XLOOKUP(B11500,'[1]Retorno lançamentos'!$D$5:$D$330,'[1]Retorno lançamentos'!$R$5:$R$330)</f>
        <v>Lançada</v>
      </c>
      <c r="M11500" s="6">
        <v>701203</v>
      </c>
      <c r="N11500" s="6" t="s">
        <v>1125</v>
      </c>
      <c r="O11500" t="str">
        <f t="shared" si="39"/>
        <v>FLAC</v>
      </c>
      <c r="Q11500" s="2" t="s">
        <v>1344</v>
      </c>
    </row>
    <row r="11501" spans="1:17" ht="16.8" x14ac:dyDescent="0.3">
      <c r="A11501" t="str">
        <f t="shared" si="37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 t="shared" si="38"/>
        <v>7204 - CD São Paulo</v>
      </c>
      <c r="K11501" t="str">
        <f t="shared" si="38"/>
        <v>43.340.312/0010-48</v>
      </c>
      <c r="L11501" t="str">
        <f>_xlfn.XLOOKUP(B11501,'[1]Retorno lançamentos'!$D$5:$D$330,'[1]Retorno lançamentos'!$R$5:$R$330)</f>
        <v>Lançada</v>
      </c>
      <c r="M11501" s="6">
        <v>701203</v>
      </c>
      <c r="N11501" s="6" t="s">
        <v>1125</v>
      </c>
      <c r="O11501" t="str">
        <f t="shared" si="39"/>
        <v>FLAC</v>
      </c>
      <c r="Q11501" s="2" t="s">
        <v>1344</v>
      </c>
    </row>
    <row r="11502" spans="1:17" ht="16.8" x14ac:dyDescent="0.3">
      <c r="A11502" t="str">
        <f t="shared" si="37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 t="shared" si="38"/>
        <v>7204 - CD São Paulo</v>
      </c>
      <c r="K11502" t="str">
        <f t="shared" si="38"/>
        <v>43.340.312/0010-48</v>
      </c>
      <c r="L11502" t="str">
        <f>_xlfn.XLOOKUP(B11502,'[1]Retorno lançamentos'!$D$5:$D$330,'[1]Retorno lançamentos'!$R$5:$R$330)</f>
        <v>Lançada</v>
      </c>
      <c r="M11502" s="6">
        <v>701203</v>
      </c>
      <c r="N11502" s="6" t="s">
        <v>1125</v>
      </c>
      <c r="O11502" t="str">
        <f t="shared" si="39"/>
        <v>FLAC</v>
      </c>
      <c r="Q11502" s="2" t="s">
        <v>1344</v>
      </c>
    </row>
    <row r="11503" spans="1:17" ht="16.8" x14ac:dyDescent="0.3">
      <c r="A11503" t="str">
        <f t="shared" si="37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 t="shared" si="38"/>
        <v>7204 - CD São Paulo</v>
      </c>
      <c r="K11503" t="str">
        <f t="shared" si="38"/>
        <v>43.340.312/0010-48</v>
      </c>
      <c r="L11503" t="str">
        <f>_xlfn.XLOOKUP(B11503,'[1]Retorno lançamentos'!$D$5:$D$330,'[1]Retorno lançamentos'!$R$5:$R$330)</f>
        <v>Lançada</v>
      </c>
      <c r="M11503" s="6">
        <v>701203</v>
      </c>
      <c r="N11503" s="6" t="s">
        <v>1125</v>
      </c>
      <c r="O11503" t="str">
        <f t="shared" si="39"/>
        <v>FLAC</v>
      </c>
      <c r="Q11503" s="2" t="s">
        <v>1344</v>
      </c>
    </row>
    <row r="11504" spans="1:17" ht="16.8" x14ac:dyDescent="0.3">
      <c r="A11504" t="str">
        <f t="shared" si="37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 t="shared" si="38"/>
        <v>7204 - CD São Paulo</v>
      </c>
      <c r="K11504" t="str">
        <f t="shared" si="38"/>
        <v>43.340.312/0010-48</v>
      </c>
      <c r="L11504" t="str">
        <f>_xlfn.XLOOKUP(B11504,'[1]Retorno lançamentos'!$D$5:$D$330,'[1]Retorno lançamentos'!$R$5:$R$330)</f>
        <v>Lançada</v>
      </c>
      <c r="M11504" s="6">
        <v>701122</v>
      </c>
      <c r="N11504" s="6" t="s">
        <v>1120</v>
      </c>
      <c r="O11504" t="str">
        <f t="shared" si="39"/>
        <v>Nutri</v>
      </c>
      <c r="Q11504" s="2" t="s">
        <v>1344</v>
      </c>
    </row>
    <row r="11505" spans="1:17" ht="16.8" x14ac:dyDescent="0.3">
      <c r="A11505" t="str">
        <f t="shared" si="37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 t="shared" si="38"/>
        <v>7204 - CD São Paulo</v>
      </c>
      <c r="K11505" t="str">
        <f t="shared" si="38"/>
        <v>43.340.312/0010-48</v>
      </c>
      <c r="L11505" t="str">
        <f>_xlfn.XLOOKUP(B11505,'[1]Retorno lançamentos'!$D$5:$D$330,'[1]Retorno lançamentos'!$R$5:$R$330)</f>
        <v>Lançada</v>
      </c>
      <c r="M11505" s="6">
        <v>701203</v>
      </c>
      <c r="N11505" s="6" t="s">
        <v>1125</v>
      </c>
      <c r="O11505" t="str">
        <f t="shared" si="39"/>
        <v>FLAC</v>
      </c>
      <c r="Q11505" s="2" t="s">
        <v>1344</v>
      </c>
    </row>
    <row r="11506" spans="1:17" ht="16.8" x14ac:dyDescent="0.3">
      <c r="A11506" t="str">
        <f t="shared" si="37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 t="shared" si="38"/>
        <v>7204 - CD São Paulo</v>
      </c>
      <c r="K11506" t="str">
        <f t="shared" si="38"/>
        <v>43.340.312/0010-48</v>
      </c>
      <c r="L11506" t="str">
        <f>_xlfn.XLOOKUP(B11506,'[1]Retorno lançamentos'!$D$5:$D$330,'[1]Retorno lançamentos'!$R$5:$R$330)</f>
        <v>Lançada</v>
      </c>
      <c r="M11506" s="6">
        <v>701203</v>
      </c>
      <c r="N11506" s="6" t="s">
        <v>1125</v>
      </c>
      <c r="O11506" t="str">
        <f t="shared" si="39"/>
        <v>FLAC</v>
      </c>
      <c r="Q11506" s="2" t="s">
        <v>1344</v>
      </c>
    </row>
    <row r="11507" spans="1:17" ht="16.8" x14ac:dyDescent="0.3">
      <c r="A11507" t="str">
        <f t="shared" si="37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 t="shared" ca="1" si="38"/>
        <v>4309 - CD - Teutônia</v>
      </c>
      <c r="K11507" t="str">
        <f t="shared" ca="1" si="38"/>
        <v>14.049.467/0027-70</v>
      </c>
      <c r="L11507" t="str">
        <f>_xlfn.XLOOKUP(B11507,'[1]Retorno lançamentos'!$D$5:$D$330,'[1]Retorno lançamentos'!$R$5:$R$330)</f>
        <v>Emitir NF</v>
      </c>
      <c r="M11507" s="6">
        <v>136420</v>
      </c>
      <c r="N11507" s="6" t="s">
        <v>1123</v>
      </c>
      <c r="O11507" t="str">
        <f t="shared" si="39"/>
        <v>Cláudio Jorge</v>
      </c>
      <c r="Q11507" s="2" t="s">
        <v>1344</v>
      </c>
    </row>
    <row r="11508" spans="1:17" ht="16.8" x14ac:dyDescent="0.3">
      <c r="A11508" t="str">
        <f t="shared" si="37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 t="shared" si="38"/>
        <v>7204 - CD São Paulo</v>
      </c>
      <c r="K11508" t="str">
        <f t="shared" si="38"/>
        <v>43.340.312/0010-48</v>
      </c>
      <c r="L11508" t="str">
        <f>_xlfn.XLOOKUP(B11508,'[1]Retorno lançamentos'!$D$5:$D$330,'[1]Retorno lançamentos'!$R$5:$R$330)</f>
        <v>Lançada</v>
      </c>
      <c r="M11508" s="6">
        <v>701203</v>
      </c>
      <c r="N11508" s="6" t="s">
        <v>1125</v>
      </c>
      <c r="O11508" t="str">
        <f t="shared" si="39"/>
        <v>FLAC</v>
      </c>
      <c r="Q11508" s="2" t="s">
        <v>1344</v>
      </c>
    </row>
    <row r="11509" spans="1:17" ht="16.8" x14ac:dyDescent="0.3">
      <c r="A11509" t="str">
        <f t="shared" si="37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 t="shared" si="38"/>
        <v>7204 - CD São Paulo</v>
      </c>
      <c r="K11509" t="str">
        <f t="shared" si="38"/>
        <v>43.340.312/0010-48</v>
      </c>
      <c r="L11509" t="str">
        <f>_xlfn.XLOOKUP(B11509,'[1]Retorno lançamentos'!$D$5:$D$330,'[1]Retorno lançamentos'!$R$5:$R$330)</f>
        <v>Lançada</v>
      </c>
      <c r="M11509" s="6">
        <v>701203</v>
      </c>
      <c r="N11509" s="6" t="s">
        <v>1125</v>
      </c>
      <c r="O11509" t="str">
        <f t="shared" si="39"/>
        <v>FLAC</v>
      </c>
      <c r="Q11509" s="2" t="s">
        <v>1344</v>
      </c>
    </row>
    <row r="11510" spans="1:17" ht="16.8" x14ac:dyDescent="0.3">
      <c r="A11510" t="str">
        <f t="shared" si="37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 t="shared" si="38"/>
        <v>7204 - CD São Paulo</v>
      </c>
      <c r="K11510" t="str">
        <f t="shared" si="38"/>
        <v>43.340.312/0010-48</v>
      </c>
      <c r="L11510" t="str">
        <f>_xlfn.XLOOKUP(B11510,'[1]Retorno lançamentos'!$D$5:$D$330,'[1]Retorno lançamentos'!$R$5:$R$330)</f>
        <v>Lançada</v>
      </c>
      <c r="M11510" s="6">
        <v>701203</v>
      </c>
      <c r="N11510" s="6" t="s">
        <v>1125</v>
      </c>
      <c r="O11510" t="str">
        <f t="shared" si="39"/>
        <v>FLAC</v>
      </c>
      <c r="Q11510" s="2" t="s">
        <v>1344</v>
      </c>
    </row>
    <row r="11511" spans="1:17" ht="16.8" x14ac:dyDescent="0.3">
      <c r="A11511" t="str">
        <f t="shared" si="37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 t="shared" si="38"/>
        <v>7204 - CD São Paulo</v>
      </c>
      <c r="K11511" t="str">
        <f t="shared" si="38"/>
        <v>43.340.312/0010-48</v>
      </c>
      <c r="L11511" t="str">
        <f>_xlfn.XLOOKUP(B11511,'[1]Retorno lançamentos'!$D$5:$D$330,'[1]Retorno lançamentos'!$R$5:$R$330)</f>
        <v>Lançada</v>
      </c>
      <c r="M11511" s="6">
        <v>701203</v>
      </c>
      <c r="N11511" s="6" t="s">
        <v>1125</v>
      </c>
      <c r="O11511" t="str">
        <f t="shared" si="39"/>
        <v>FLAC</v>
      </c>
      <c r="Q11511" s="2" t="s">
        <v>1344</v>
      </c>
    </row>
    <row r="11512" spans="1:17" ht="16.8" x14ac:dyDescent="0.3">
      <c r="A11512" t="str">
        <f t="shared" si="37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 t="shared" si="38"/>
        <v>7204 - CD São Paulo</v>
      </c>
      <c r="K11512" t="str">
        <f t="shared" si="38"/>
        <v>43.340.312/0010-48</v>
      </c>
      <c r="L11512" t="str">
        <f>_xlfn.XLOOKUP(B11512,'[1]Retorno lançamentos'!$D$5:$D$330,'[1]Retorno lançamentos'!$R$5:$R$330)</f>
        <v>Lançada</v>
      </c>
      <c r="M11512" s="6">
        <v>701203</v>
      </c>
      <c r="N11512" s="6" t="s">
        <v>1125</v>
      </c>
      <c r="O11512" t="str">
        <f t="shared" si="39"/>
        <v>FLAC</v>
      </c>
      <c r="Q11512" s="2" t="s">
        <v>1344</v>
      </c>
    </row>
    <row r="11513" spans="1:17" ht="16.8" x14ac:dyDescent="0.3">
      <c r="A11513" t="str">
        <f t="shared" si="37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 t="shared" si="38"/>
        <v>7204 - CD São Paulo</v>
      </c>
      <c r="K11513" t="str">
        <f t="shared" si="38"/>
        <v>43.340.312/0010-48</v>
      </c>
      <c r="L11513" t="str">
        <f>_xlfn.XLOOKUP(B11513,'[1]Retorno lançamentos'!$D$5:$D$330,'[1]Retorno lançamentos'!$R$5:$R$330)</f>
        <v>Lançada</v>
      </c>
      <c r="M11513" s="6">
        <v>701203</v>
      </c>
      <c r="N11513" s="6" t="s">
        <v>1125</v>
      </c>
      <c r="O11513" t="str">
        <f t="shared" si="39"/>
        <v>FLAC</v>
      </c>
      <c r="Q11513" s="2" t="s">
        <v>1344</v>
      </c>
    </row>
    <row r="11514" spans="1:17" ht="16.8" x14ac:dyDescent="0.3">
      <c r="A11514" t="str">
        <f t="shared" si="37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 t="shared" si="38"/>
        <v>7204 - CD São Paulo</v>
      </c>
      <c r="K11514" t="str">
        <f t="shared" si="38"/>
        <v>43.340.312/0010-48</v>
      </c>
      <c r="L11514" t="str">
        <f>_xlfn.XLOOKUP(B11514,'[1]Retorno lançamentos'!$D$5:$D$330,'[1]Retorno lançamentos'!$R$5:$R$330)</f>
        <v>Lançada</v>
      </c>
      <c r="M11514" s="6">
        <v>701203</v>
      </c>
      <c r="N11514" s="6" t="s">
        <v>1125</v>
      </c>
      <c r="O11514" t="str">
        <f t="shared" si="39"/>
        <v>FLAC</v>
      </c>
      <c r="Q11514" s="2" t="s">
        <v>1344</v>
      </c>
    </row>
    <row r="11515" spans="1:17" ht="16.8" x14ac:dyDescent="0.3">
      <c r="A11515" t="str">
        <f t="shared" si="37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 t="shared" si="38"/>
        <v>7204 - CD São Paulo</v>
      </c>
      <c r="K11515" t="str">
        <f t="shared" si="38"/>
        <v>43.340.312/0010-48</v>
      </c>
      <c r="L11515" t="str">
        <f>_xlfn.XLOOKUP(B11515,'[1]Retorno lançamentos'!$D$5:$D$330,'[1]Retorno lançamentos'!$R$5:$R$330)</f>
        <v>Lançada</v>
      </c>
      <c r="M11515" s="6">
        <v>701122</v>
      </c>
      <c r="N11515" s="6" t="s">
        <v>1120</v>
      </c>
      <c r="O11515" t="str">
        <f t="shared" si="39"/>
        <v>Nutri</v>
      </c>
      <c r="Q11515" s="2" t="s">
        <v>1344</v>
      </c>
    </row>
    <row r="11516" spans="1:17" ht="16.8" x14ac:dyDescent="0.3">
      <c r="A11516" t="str">
        <f t="shared" si="37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 t="shared" si="38"/>
        <v>7204 - CD São Paulo</v>
      </c>
      <c r="K11516" t="str">
        <f t="shared" si="38"/>
        <v>43.340.312/0010-48</v>
      </c>
      <c r="L11516" t="str">
        <f>_xlfn.XLOOKUP(B11516,'[1]Retorno lançamentos'!$D$5:$D$330,'[1]Retorno lançamentos'!$R$5:$R$330)</f>
        <v>Lançada</v>
      </c>
      <c r="M11516" s="6">
        <v>701122</v>
      </c>
      <c r="N11516" s="6" t="s">
        <v>1120</v>
      </c>
      <c r="O11516" t="str">
        <f t="shared" si="39"/>
        <v>Nutri</v>
      </c>
      <c r="Q11516" s="2" t="s">
        <v>1344</v>
      </c>
    </row>
    <row r="11517" spans="1:17" ht="16.8" x14ac:dyDescent="0.3">
      <c r="A11517" t="str">
        <f t="shared" si="37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 t="shared" si="38"/>
        <v>7204 - CD São Paulo</v>
      </c>
      <c r="K11517" t="str">
        <f t="shared" si="38"/>
        <v>43.340.312/0010-48</v>
      </c>
      <c r="L11517" t="str">
        <f>_xlfn.XLOOKUP(B11517,'[1]Retorno lançamentos'!$D$5:$D$330,'[1]Retorno lançamentos'!$R$5:$R$330)</f>
        <v>Lançada</v>
      </c>
      <c r="M11517" s="6">
        <v>701203</v>
      </c>
      <c r="N11517" s="6" t="s">
        <v>1125</v>
      </c>
      <c r="O11517" t="str">
        <f t="shared" si="39"/>
        <v>FLAC</v>
      </c>
      <c r="Q11517" s="2" t="s">
        <v>1344</v>
      </c>
    </row>
    <row r="11518" spans="1:17" ht="16.8" x14ac:dyDescent="0.3">
      <c r="A11518" t="str">
        <f t="shared" si="37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 t="shared" si="38"/>
        <v>7204 - CD São Paulo</v>
      </c>
      <c r="K11518" t="str">
        <f t="shared" si="38"/>
        <v>43.340.312/0010-48</v>
      </c>
      <c r="L11518" t="str">
        <f>_xlfn.XLOOKUP(B11518,'[1]Retorno lançamentos'!$D$5:$D$330,'[1]Retorno lançamentos'!$R$5:$R$330)</f>
        <v>Lançada</v>
      </c>
      <c r="M11518" s="6">
        <v>701203</v>
      </c>
      <c r="N11518" s="6" t="s">
        <v>1125</v>
      </c>
      <c r="O11518" t="str">
        <f t="shared" si="39"/>
        <v>FLAC</v>
      </c>
      <c r="Q11518" s="2" t="s">
        <v>1344</v>
      </c>
    </row>
    <row r="11519" spans="1:17" ht="16.8" x14ac:dyDescent="0.3">
      <c r="A11519" t="str">
        <f t="shared" si="37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 t="shared" si="38"/>
        <v>7204 - CD São Paulo</v>
      </c>
      <c r="K11519" t="str">
        <f t="shared" si="38"/>
        <v>43.340.312/0010-48</v>
      </c>
      <c r="L11519" t="str">
        <f>_xlfn.XLOOKUP(B11519,'[1]Retorno lançamentos'!$D$5:$D$330,'[1]Retorno lançamentos'!$R$5:$R$330)</f>
        <v>Lançada</v>
      </c>
      <c r="M11519" s="6">
        <v>701203</v>
      </c>
      <c r="N11519" s="6" t="s">
        <v>1125</v>
      </c>
      <c r="O11519" t="str">
        <f t="shared" si="39"/>
        <v>FLAC</v>
      </c>
      <c r="Q11519" s="2" t="s">
        <v>1344</v>
      </c>
    </row>
    <row r="11520" spans="1:17" ht="16.8" x14ac:dyDescent="0.3">
      <c r="A11520" t="str">
        <f t="shared" si="37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 t="shared" si="38"/>
        <v>7204 - CD São Paulo</v>
      </c>
      <c r="K11520" t="str">
        <f t="shared" si="38"/>
        <v>43.340.312/0010-48</v>
      </c>
      <c r="L11520" t="str">
        <f>_xlfn.XLOOKUP(B11520,'[1]Retorno lançamentos'!$D$5:$D$330,'[1]Retorno lançamentos'!$R$5:$R$330)</f>
        <v>Lançada</v>
      </c>
      <c r="M11520" s="6">
        <v>701203</v>
      </c>
      <c r="N11520" s="6" t="s">
        <v>1125</v>
      </c>
      <c r="O11520" t="str">
        <f t="shared" si="39"/>
        <v>FLAC</v>
      </c>
      <c r="Q11520" s="2" t="s">
        <v>1344</v>
      </c>
    </row>
    <row r="11521" spans="1:17" ht="16.8" x14ac:dyDescent="0.3">
      <c r="A11521" t="str">
        <f t="shared" si="37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 t="shared" si="38"/>
        <v>7204 - CD São Paulo</v>
      </c>
      <c r="K11521" t="str">
        <f t="shared" si="38"/>
        <v>43.340.312/0010-48</v>
      </c>
      <c r="L11521" t="str">
        <f>_xlfn.XLOOKUP(B11521,'[1]Retorno lançamentos'!$D$5:$D$330,'[1]Retorno lançamentos'!$R$5:$R$330)</f>
        <v>Lançada</v>
      </c>
      <c r="M11521" s="6">
        <v>701203</v>
      </c>
      <c r="N11521" s="6" t="s">
        <v>1125</v>
      </c>
      <c r="O11521" t="str">
        <f t="shared" si="39"/>
        <v>FLAC</v>
      </c>
      <c r="Q11521" s="2" t="s">
        <v>1344</v>
      </c>
    </row>
    <row r="11522" spans="1:17" ht="16.8" x14ac:dyDescent="0.3">
      <c r="A11522" t="str">
        <f t="shared" si="37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 t="shared" si="38"/>
        <v>7204 - CD São Paulo</v>
      </c>
      <c r="K11522" t="str">
        <f t="shared" si="38"/>
        <v>43.340.312/0010-48</v>
      </c>
      <c r="L11522" t="str">
        <f>_xlfn.XLOOKUP(B11522,'[1]Retorno lançamentos'!$D$5:$D$330,'[1]Retorno lançamentos'!$R$5:$R$330)</f>
        <v>Lançada</v>
      </c>
      <c r="M11522" s="6">
        <v>701203</v>
      </c>
      <c r="N11522" s="6" t="s">
        <v>1125</v>
      </c>
      <c r="O11522" t="str">
        <f t="shared" si="39"/>
        <v>FLAC</v>
      </c>
      <c r="Q11522" s="2" t="s">
        <v>1344</v>
      </c>
    </row>
    <row r="11523" spans="1:17" ht="16.8" x14ac:dyDescent="0.3">
      <c r="A11523" t="str">
        <f t="shared" si="37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1345</v>
      </c>
      <c r="G11523" s="12">
        <v>-634.35</v>
      </c>
      <c r="H11523" s="12">
        <v>-19.03</v>
      </c>
      <c r="I11523" s="6">
        <v>7204</v>
      </c>
      <c r="J11523" t="str">
        <f t="shared" si="38"/>
        <v>7204 - CD São Paulo</v>
      </c>
      <c r="K11523" t="str">
        <f t="shared" si="38"/>
        <v>43.340.312/0010-48</v>
      </c>
      <c r="L11523" t="str">
        <f>_xlfn.XLOOKUP(B11523,'[1]Retorno lançamentos'!$D$5:$D$330,'[1]Retorno lançamentos'!$R$5:$R$330)</f>
        <v>Lançada</v>
      </c>
      <c r="M11523" s="6">
        <v>701203</v>
      </c>
      <c r="N11523" s="6" t="s">
        <v>1125</v>
      </c>
      <c r="O11523" t="str">
        <f t="shared" si="39"/>
        <v>FLAC</v>
      </c>
      <c r="Q11523" s="2" t="s">
        <v>1344</v>
      </c>
    </row>
    <row r="11524" spans="1:17" ht="16.8" x14ac:dyDescent="0.3">
      <c r="A11524" t="str">
        <f t="shared" si="37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1345</v>
      </c>
      <c r="G11524" s="12">
        <v>-612.75</v>
      </c>
      <c r="H11524" s="12">
        <v>-18.38</v>
      </c>
      <c r="I11524" s="6">
        <v>7204</v>
      </c>
      <c r="J11524" t="str">
        <f t="shared" si="38"/>
        <v>7204 - CD São Paulo</v>
      </c>
      <c r="K11524" t="str">
        <f t="shared" si="38"/>
        <v>43.340.312/0010-48</v>
      </c>
      <c r="L11524" t="str">
        <f>_xlfn.XLOOKUP(B11524,'[1]Retorno lançamentos'!$D$5:$D$330,'[1]Retorno lançamentos'!$R$5:$R$330)</f>
        <v>Lançada</v>
      </c>
      <c r="M11524" s="6">
        <v>701203</v>
      </c>
      <c r="N11524" s="6" t="s">
        <v>1125</v>
      </c>
      <c r="O11524" t="str">
        <f t="shared" si="39"/>
        <v>FLAC</v>
      </c>
      <c r="Q11524" s="2" t="s">
        <v>1344</v>
      </c>
    </row>
    <row r="11525" spans="1:17" ht="16.8" x14ac:dyDescent="0.3">
      <c r="A11525" t="str">
        <f t="shared" si="37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 t="shared" si="38"/>
        <v>7204 - CD São Paulo</v>
      </c>
      <c r="K11525" t="str">
        <f t="shared" si="38"/>
        <v>43.340.312/0010-48</v>
      </c>
      <c r="L11525" t="str">
        <f>_xlfn.XLOOKUP(B11525,'[1]Retorno lançamentos'!$D$5:$D$330,'[1]Retorno lançamentos'!$R$5:$R$330)</f>
        <v>Lançada</v>
      </c>
      <c r="M11525" s="6">
        <v>701203</v>
      </c>
      <c r="N11525" s="6" t="s">
        <v>1125</v>
      </c>
      <c r="O11525" t="str">
        <f t="shared" si="39"/>
        <v>FLAC</v>
      </c>
      <c r="Q11525" s="2" t="s">
        <v>1344</v>
      </c>
    </row>
    <row r="11526" spans="1:17" ht="16.8" x14ac:dyDescent="0.3">
      <c r="A11526" t="str">
        <f t="shared" si="37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 t="shared" si="38"/>
        <v>7204 - CD São Paulo</v>
      </c>
      <c r="K11526" t="str">
        <f t="shared" si="38"/>
        <v>43.340.312/0010-48</v>
      </c>
      <c r="L11526" t="str">
        <f>_xlfn.XLOOKUP(B11526,'[1]Retorno lançamentos'!$D$5:$D$330,'[1]Retorno lançamentos'!$R$5:$R$330)</f>
        <v>Lançada</v>
      </c>
      <c r="M11526" s="6">
        <v>701203</v>
      </c>
      <c r="N11526" s="6" t="s">
        <v>1125</v>
      </c>
      <c r="O11526" t="str">
        <f t="shared" si="39"/>
        <v>FLAC</v>
      </c>
      <c r="Q11526" s="2" t="s">
        <v>1344</v>
      </c>
    </row>
    <row r="11527" spans="1:17" ht="16.8" x14ac:dyDescent="0.3">
      <c r="A11527" t="str">
        <f t="shared" si="37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 t="shared" si="38"/>
        <v>7204 - CD São Paulo</v>
      </c>
      <c r="K11527" t="str">
        <f t="shared" si="38"/>
        <v>43.340.312/0010-48</v>
      </c>
      <c r="L11527" t="str">
        <f>_xlfn.XLOOKUP(B11527,'[1]Retorno lançamentos'!$D$5:$D$330,'[1]Retorno lançamentos'!$R$5:$R$330)</f>
        <v>Lançada</v>
      </c>
      <c r="M11527" s="6">
        <v>701203</v>
      </c>
      <c r="N11527" s="6" t="s">
        <v>1125</v>
      </c>
      <c r="O11527" t="str">
        <f t="shared" si="39"/>
        <v>FLAC</v>
      </c>
      <c r="Q11527" s="2" t="s">
        <v>1344</v>
      </c>
    </row>
    <row r="11528" spans="1:17" ht="16.8" x14ac:dyDescent="0.3">
      <c r="A11528" t="str">
        <f t="shared" si="37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 t="shared" si="38"/>
        <v>7204 - CD São Paulo</v>
      </c>
      <c r="K11528" t="str">
        <f t="shared" si="38"/>
        <v>43.340.312/0010-48</v>
      </c>
      <c r="L11528" t="str">
        <f>_xlfn.XLOOKUP(B11528,'[1]Retorno lançamentos'!$D$5:$D$330,'[1]Retorno lançamentos'!$R$5:$R$330)</f>
        <v>Lançada</v>
      </c>
      <c r="M11528" s="6">
        <v>701203</v>
      </c>
      <c r="N11528" s="6" t="s">
        <v>1125</v>
      </c>
      <c r="O11528" t="str">
        <f t="shared" si="39"/>
        <v>FLAC</v>
      </c>
      <c r="Q11528" s="2" t="s">
        <v>1344</v>
      </c>
    </row>
    <row r="11529" spans="1:17" ht="16.8" x14ac:dyDescent="0.3">
      <c r="A11529" t="str">
        <f t="shared" si="37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 t="shared" si="38"/>
        <v>7204 - CD São Paulo</v>
      </c>
      <c r="K11529" t="str">
        <f t="shared" si="38"/>
        <v>43.340.312/0010-48</v>
      </c>
      <c r="L11529" t="str">
        <f>_xlfn.XLOOKUP(B11529,'[1]Retorno lançamentos'!$D$5:$D$330,'[1]Retorno lançamentos'!$R$5:$R$330)</f>
        <v>Lançada</v>
      </c>
      <c r="M11529" s="6">
        <v>701203</v>
      </c>
      <c r="N11529" s="6" t="s">
        <v>1125</v>
      </c>
      <c r="O11529" t="str">
        <f t="shared" si="39"/>
        <v>FLAC</v>
      </c>
      <c r="Q11529" s="2" t="s">
        <v>1344</v>
      </c>
    </row>
    <row r="11530" spans="1:17" ht="16.8" x14ac:dyDescent="0.3">
      <c r="A11530" t="str">
        <f t="shared" si="37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 t="shared" si="38"/>
        <v>7204 - CD São Paulo</v>
      </c>
      <c r="K11530" t="str">
        <f t="shared" si="38"/>
        <v>43.340.312/0010-48</v>
      </c>
      <c r="L11530" t="str">
        <f>_xlfn.XLOOKUP(B11530,'[1]Retorno lançamentos'!$D$5:$D$330,'[1]Retorno lançamentos'!$R$5:$R$330)</f>
        <v>Lançada</v>
      </c>
      <c r="M11530" s="6">
        <v>701203</v>
      </c>
      <c r="N11530" s="6" t="s">
        <v>1125</v>
      </c>
      <c r="O11530" t="str">
        <f t="shared" si="39"/>
        <v>FLAC</v>
      </c>
      <c r="Q11530" s="2" t="s">
        <v>1344</v>
      </c>
    </row>
    <row r="11531" spans="1:17" ht="16.8" x14ac:dyDescent="0.3">
      <c r="A11531" t="str">
        <f t="shared" si="37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 t="shared" si="38"/>
        <v>7204 - CD São Paulo</v>
      </c>
      <c r="K11531" t="str">
        <f t="shared" si="38"/>
        <v>43.340.312/0010-48</v>
      </c>
      <c r="L11531" t="str">
        <f>_xlfn.XLOOKUP(B11531,'[1]Retorno lançamentos'!$D$5:$D$330,'[1]Retorno lançamentos'!$R$5:$R$330)</f>
        <v>Lançada</v>
      </c>
      <c r="M11531" s="6">
        <v>701203</v>
      </c>
      <c r="N11531" s="6" t="s">
        <v>1125</v>
      </c>
      <c r="O11531" t="str">
        <f t="shared" si="39"/>
        <v>FLAC</v>
      </c>
      <c r="Q11531" s="2" t="s">
        <v>1344</v>
      </c>
    </row>
    <row r="11532" spans="1:17" ht="16.8" x14ac:dyDescent="0.3">
      <c r="A11532" t="str">
        <f t="shared" si="37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 t="shared" si="38"/>
        <v>7204 - CD São Paulo</v>
      </c>
      <c r="K11532" t="str">
        <f t="shared" si="38"/>
        <v>43.340.312/0010-48</v>
      </c>
      <c r="L11532" t="str">
        <f>_xlfn.XLOOKUP(B11532,'[1]Retorno lançamentos'!$D$5:$D$330,'[1]Retorno lançamentos'!$R$5:$R$330)</f>
        <v>Lançada</v>
      </c>
      <c r="M11532" s="6">
        <v>701203</v>
      </c>
      <c r="N11532" s="6" t="s">
        <v>1125</v>
      </c>
      <c r="O11532" t="str">
        <f t="shared" si="39"/>
        <v>FLAC</v>
      </c>
      <c r="Q11532" s="2" t="s">
        <v>1344</v>
      </c>
    </row>
    <row r="11533" spans="1:17" ht="16.8" x14ac:dyDescent="0.3">
      <c r="A11533" t="str">
        <f t="shared" si="37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 t="shared" si="38"/>
        <v>7204 - CD São Paulo</v>
      </c>
      <c r="K11533" t="str">
        <f t="shared" si="38"/>
        <v>43.340.312/0010-48</v>
      </c>
      <c r="L11533" t="str">
        <f>_xlfn.XLOOKUP(B11533,'[1]Retorno lançamentos'!$D$5:$D$330,'[1]Retorno lançamentos'!$R$5:$R$330)</f>
        <v>Lançada</v>
      </c>
      <c r="M11533" s="6">
        <v>701203</v>
      </c>
      <c r="N11533" s="6" t="s">
        <v>1125</v>
      </c>
      <c r="O11533" t="str">
        <f t="shared" si="39"/>
        <v>FLAC</v>
      </c>
      <c r="Q11533" s="2" t="s">
        <v>1344</v>
      </c>
    </row>
    <row r="11534" spans="1:17" ht="16.8" x14ac:dyDescent="0.3">
      <c r="A11534" t="str">
        <f t="shared" si="37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 t="shared" si="38"/>
        <v>7204 - CD São Paulo</v>
      </c>
      <c r="K11534" t="str">
        <f t="shared" si="38"/>
        <v>43.340.312/0010-48</v>
      </c>
      <c r="L11534" t="str">
        <f>_xlfn.XLOOKUP(B11534,'[1]Retorno lançamentos'!$D$5:$D$330,'[1]Retorno lançamentos'!$R$5:$R$330)</f>
        <v>Lançada</v>
      </c>
      <c r="M11534" s="6">
        <v>701203</v>
      </c>
      <c r="N11534" s="6" t="s">
        <v>1125</v>
      </c>
      <c r="O11534" t="str">
        <f t="shared" si="39"/>
        <v>FLAC</v>
      </c>
      <c r="Q11534" s="2" t="s">
        <v>1344</v>
      </c>
    </row>
    <row r="11535" spans="1:17" ht="16.8" x14ac:dyDescent="0.3">
      <c r="A11535" t="str">
        <f t="shared" si="37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 t="shared" si="38"/>
        <v>7204 - CD São Paulo</v>
      </c>
      <c r="K11535" t="str">
        <f t="shared" si="38"/>
        <v>43.340.312/0010-48</v>
      </c>
      <c r="L11535" t="str">
        <f>_xlfn.XLOOKUP(B11535,'[1]Retorno lançamentos'!$D$5:$D$330,'[1]Retorno lançamentos'!$R$5:$R$330)</f>
        <v>Lançada</v>
      </c>
      <c r="M11535" s="6">
        <v>701203</v>
      </c>
      <c r="N11535" s="6" t="s">
        <v>1125</v>
      </c>
      <c r="O11535" t="str">
        <f t="shared" si="39"/>
        <v>FLAC</v>
      </c>
      <c r="Q11535" s="2" t="s">
        <v>1344</v>
      </c>
    </row>
    <row r="11536" spans="1:17" ht="16.8" x14ac:dyDescent="0.3">
      <c r="A11536" t="str">
        <f t="shared" si="37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1345</v>
      </c>
      <c r="G11536" s="12">
        <v>216.45</v>
      </c>
      <c r="H11536" s="12">
        <v>6.49</v>
      </c>
      <c r="I11536" s="6">
        <v>7204</v>
      </c>
      <c r="J11536" t="str">
        <f t="shared" si="38"/>
        <v>7204 - CD São Paulo</v>
      </c>
      <c r="K11536" t="str">
        <f t="shared" si="38"/>
        <v>43.340.312/0010-48</v>
      </c>
      <c r="L11536" t="str">
        <f>_xlfn.XLOOKUP(B11536,'[1]Retorno lançamentos'!$D$5:$D$330,'[1]Retorno lançamentos'!$R$5:$R$330)</f>
        <v>Lançada</v>
      </c>
      <c r="M11536" s="6">
        <v>701203</v>
      </c>
      <c r="N11536" s="6" t="s">
        <v>1125</v>
      </c>
      <c r="O11536" t="str">
        <f t="shared" si="39"/>
        <v>FLAC</v>
      </c>
      <c r="Q11536" s="2" t="s">
        <v>1344</v>
      </c>
    </row>
    <row r="11537" spans="1:17" ht="16.8" x14ac:dyDescent="0.3">
      <c r="A11537" t="str">
        <f t="shared" si="37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 t="shared" si="38"/>
        <v>7204 - CD São Paulo</v>
      </c>
      <c r="K11537" t="str">
        <f t="shared" si="38"/>
        <v>43.340.312/0010-48</v>
      </c>
      <c r="L11537" t="str">
        <f>_xlfn.XLOOKUP(B11537,'[1]Retorno lançamentos'!$D$5:$D$330,'[1]Retorno lançamentos'!$R$5:$R$330)</f>
        <v>Lançada</v>
      </c>
      <c r="M11537" s="6">
        <v>701203</v>
      </c>
      <c r="N11537" s="6" t="s">
        <v>1125</v>
      </c>
      <c r="O11537" t="str">
        <f t="shared" si="39"/>
        <v>FLAC</v>
      </c>
      <c r="Q11537" s="2" t="s">
        <v>1344</v>
      </c>
    </row>
    <row r="11538" spans="1:17" ht="16.8" x14ac:dyDescent="0.3">
      <c r="A11538" t="str">
        <f t="shared" si="37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 t="shared" si="38"/>
        <v>7204 - CD São Paulo</v>
      </c>
      <c r="K11538" t="str">
        <f t="shared" si="38"/>
        <v>43.340.312/0010-48</v>
      </c>
      <c r="L11538" t="str">
        <f>_xlfn.XLOOKUP(B11538,'[1]Retorno lançamentos'!$D$5:$D$330,'[1]Retorno lançamentos'!$R$5:$R$330)</f>
        <v>Lançada</v>
      </c>
      <c r="M11538" s="6">
        <v>701203</v>
      </c>
      <c r="N11538" s="6" t="s">
        <v>1125</v>
      </c>
      <c r="O11538" t="str">
        <f t="shared" si="39"/>
        <v>FLAC</v>
      </c>
      <c r="Q11538" s="2" t="s">
        <v>1344</v>
      </c>
    </row>
    <row r="11539" spans="1:17" ht="16.8" x14ac:dyDescent="0.3">
      <c r="A11539" t="str">
        <f t="shared" si="37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 t="shared" si="38"/>
        <v>7204 - CD São Paulo</v>
      </c>
      <c r="K11539" t="str">
        <f t="shared" si="38"/>
        <v>43.340.312/0010-48</v>
      </c>
      <c r="L11539" t="str">
        <f>_xlfn.XLOOKUP(B11539,'[1]Retorno lançamentos'!$D$5:$D$330,'[1]Retorno lançamentos'!$R$5:$R$330)</f>
        <v>Lançada</v>
      </c>
      <c r="M11539" s="6">
        <v>701203</v>
      </c>
      <c r="N11539" s="6" t="s">
        <v>1125</v>
      </c>
      <c r="O11539" t="str">
        <f t="shared" si="39"/>
        <v>FLAC</v>
      </c>
      <c r="Q11539" s="2" t="s">
        <v>1344</v>
      </c>
    </row>
    <row r="11540" spans="1:17" ht="16.8" x14ac:dyDescent="0.3">
      <c r="A11540" t="str">
        <f t="shared" si="37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 t="shared" si="38"/>
        <v>7204 - CD São Paulo</v>
      </c>
      <c r="K11540" t="str">
        <f t="shared" si="38"/>
        <v>43.340.312/0010-48</v>
      </c>
      <c r="L11540" t="str">
        <f>_xlfn.XLOOKUP(B11540,'[1]Retorno lançamentos'!$D$5:$D$330,'[1]Retorno lançamentos'!$R$5:$R$330)</f>
        <v>Lançada</v>
      </c>
      <c r="M11540" s="6">
        <v>701203</v>
      </c>
      <c r="N11540" s="6" t="s">
        <v>1125</v>
      </c>
      <c r="O11540" t="str">
        <f t="shared" si="39"/>
        <v>FLAC</v>
      </c>
      <c r="Q11540" s="2" t="s">
        <v>1344</v>
      </c>
    </row>
    <row r="11541" spans="1:17" ht="16.8" x14ac:dyDescent="0.3">
      <c r="A11541" t="str">
        <f t="shared" si="37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 t="shared" si="38"/>
        <v>7204 - CD São Paulo</v>
      </c>
      <c r="K11541" t="str">
        <f t="shared" si="38"/>
        <v>43.340.312/0010-48</v>
      </c>
      <c r="L11541" t="str">
        <f>_xlfn.XLOOKUP(B11541,'[1]Retorno lançamentos'!$D$5:$D$330,'[1]Retorno lançamentos'!$R$5:$R$330)</f>
        <v>Lançada</v>
      </c>
      <c r="M11541" s="6">
        <v>701203</v>
      </c>
      <c r="N11541" s="6" t="s">
        <v>1125</v>
      </c>
      <c r="O11541" t="str">
        <f t="shared" si="39"/>
        <v>FLAC</v>
      </c>
      <c r="Q11541" s="2" t="s">
        <v>1344</v>
      </c>
    </row>
    <row r="11542" spans="1:17" ht="16.8" x14ac:dyDescent="0.3">
      <c r="A11542" t="str">
        <f t="shared" ref="A11542:A11605" si="40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 t="shared" ref="J11542:K11605" si="41">_xlfn.XLOOKUP(I11542,I:I,J:J)</f>
        <v>7204 - CD São Paulo</v>
      </c>
      <c r="K11542" t="str">
        <f t="shared" si="41"/>
        <v>43.340.312/0010-48</v>
      </c>
      <c r="L11542" t="str">
        <f>_xlfn.XLOOKUP(B11542,'[1]Retorno lançamentos'!$D$5:$D$330,'[1]Retorno lançamentos'!$R$5:$R$330)</f>
        <v>Lançada</v>
      </c>
      <c r="M11542" s="6">
        <v>701203</v>
      </c>
      <c r="N11542" s="6" t="s">
        <v>1125</v>
      </c>
      <c r="O11542" t="str">
        <f t="shared" ref="O11542:O11605" si="42">_xlfn.XLOOKUP(N11542,N:N,O:O)</f>
        <v>FLAC</v>
      </c>
      <c r="Q11542" s="2" t="s">
        <v>1344</v>
      </c>
    </row>
    <row r="11543" spans="1:17" ht="16.8" x14ac:dyDescent="0.3">
      <c r="A11543" t="str">
        <f t="shared" si="40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 t="shared" si="41"/>
        <v>7204 - CD São Paulo</v>
      </c>
      <c r="K11543" t="str">
        <f t="shared" si="41"/>
        <v>43.340.312/0010-48</v>
      </c>
      <c r="L11543" t="str">
        <f>_xlfn.XLOOKUP(B11543,'[1]Retorno lançamentos'!$D$5:$D$330,'[1]Retorno lançamentos'!$R$5:$R$330)</f>
        <v>Lançada</v>
      </c>
      <c r="M11543" s="6">
        <v>701203</v>
      </c>
      <c r="N11543" s="6" t="s">
        <v>1125</v>
      </c>
      <c r="O11543" t="str">
        <f t="shared" si="42"/>
        <v>FLAC</v>
      </c>
      <c r="Q11543" s="2" t="s">
        <v>1344</v>
      </c>
    </row>
    <row r="11544" spans="1:17" ht="16.8" x14ac:dyDescent="0.3">
      <c r="A11544" t="str">
        <f t="shared" si="40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 t="shared" si="41"/>
        <v>7204 - CD São Paulo</v>
      </c>
      <c r="K11544" t="str">
        <f t="shared" si="41"/>
        <v>43.340.312/0010-48</v>
      </c>
      <c r="L11544" t="str">
        <f>_xlfn.XLOOKUP(B11544,'[1]Retorno lançamentos'!$D$5:$D$330,'[1]Retorno lançamentos'!$R$5:$R$330)</f>
        <v>Lançada</v>
      </c>
      <c r="M11544" s="6">
        <v>701203</v>
      </c>
      <c r="N11544" s="6" t="s">
        <v>1125</v>
      </c>
      <c r="O11544" t="str">
        <f t="shared" si="42"/>
        <v>FLAC</v>
      </c>
      <c r="Q11544" s="2" t="s">
        <v>1344</v>
      </c>
    </row>
    <row r="11545" spans="1:17" ht="16.8" x14ac:dyDescent="0.3">
      <c r="A11545" t="str">
        <f t="shared" si="40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1345</v>
      </c>
      <c r="G11545" s="12">
        <v>-408.5</v>
      </c>
      <c r="H11545" s="12">
        <v>-12.26</v>
      </c>
      <c r="I11545" s="6">
        <v>7204</v>
      </c>
      <c r="J11545" t="str">
        <f t="shared" si="41"/>
        <v>7204 - CD São Paulo</v>
      </c>
      <c r="K11545" t="str">
        <f t="shared" si="41"/>
        <v>43.340.312/0010-48</v>
      </c>
      <c r="L11545" t="str">
        <f>_xlfn.XLOOKUP(B11545,'[1]Retorno lançamentos'!$D$5:$D$330,'[1]Retorno lançamentos'!$R$5:$R$330)</f>
        <v>Lançada</v>
      </c>
      <c r="M11545" s="6">
        <v>701203</v>
      </c>
      <c r="N11545" s="6" t="s">
        <v>1125</v>
      </c>
      <c r="O11545" t="str">
        <f t="shared" si="42"/>
        <v>FLAC</v>
      </c>
      <c r="Q11545" s="2" t="s">
        <v>1344</v>
      </c>
    </row>
    <row r="11546" spans="1:17" ht="16.8" x14ac:dyDescent="0.3">
      <c r="A11546" t="str">
        <f t="shared" si="40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 t="shared" si="41"/>
        <v>7204 - CD São Paulo</v>
      </c>
      <c r="K11546" t="str">
        <f t="shared" si="41"/>
        <v>43.340.312/0010-48</v>
      </c>
      <c r="L11546" t="str">
        <f>_xlfn.XLOOKUP(B11546,'[1]Retorno lançamentos'!$D$5:$D$330,'[1]Retorno lançamentos'!$R$5:$R$330)</f>
        <v>Lançada</v>
      </c>
      <c r="M11546" s="6">
        <v>701203</v>
      </c>
      <c r="N11546" s="6" t="s">
        <v>1125</v>
      </c>
      <c r="O11546" t="str">
        <f t="shared" si="42"/>
        <v>FLAC</v>
      </c>
      <c r="Q11546" s="2" t="s">
        <v>1344</v>
      </c>
    </row>
    <row r="11547" spans="1:17" ht="16.8" x14ac:dyDescent="0.3">
      <c r="A11547" t="str">
        <f t="shared" si="40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 t="shared" si="41"/>
        <v>7204 - CD São Paulo</v>
      </c>
      <c r="K11547" t="str">
        <f t="shared" si="41"/>
        <v>43.340.312/0010-48</v>
      </c>
      <c r="L11547" t="str">
        <f>_xlfn.XLOOKUP(B11547,'[1]Retorno lançamentos'!$D$5:$D$330,'[1]Retorno lançamentos'!$R$5:$R$330)</f>
        <v>Lançada</v>
      </c>
      <c r="M11547" s="6">
        <v>701203</v>
      </c>
      <c r="N11547" s="6" t="s">
        <v>1125</v>
      </c>
      <c r="O11547" t="str">
        <f t="shared" si="42"/>
        <v>FLAC</v>
      </c>
      <c r="Q11547" s="2" t="s">
        <v>1344</v>
      </c>
    </row>
    <row r="11548" spans="1:17" ht="16.8" x14ac:dyDescent="0.3">
      <c r="A11548" t="str">
        <f t="shared" si="40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1345</v>
      </c>
      <c r="G11548" s="12">
        <v>408.5</v>
      </c>
      <c r="H11548" s="12">
        <v>12.26</v>
      </c>
      <c r="I11548" s="6">
        <v>7204</v>
      </c>
      <c r="J11548" t="str">
        <f t="shared" si="41"/>
        <v>7204 - CD São Paulo</v>
      </c>
      <c r="K11548" t="str">
        <f t="shared" si="41"/>
        <v>43.340.312/0010-48</v>
      </c>
      <c r="L11548" t="str">
        <f>_xlfn.XLOOKUP(B11548,'[1]Retorno lançamentos'!$D$5:$D$330,'[1]Retorno lançamentos'!$R$5:$R$330)</f>
        <v>Lançada</v>
      </c>
      <c r="M11548" s="6">
        <v>701203</v>
      </c>
      <c r="N11548" s="6" t="s">
        <v>1125</v>
      </c>
      <c r="O11548" t="str">
        <f t="shared" si="42"/>
        <v>FLAC</v>
      </c>
      <c r="Q11548" s="2" t="s">
        <v>1344</v>
      </c>
    </row>
    <row r="11549" spans="1:17" ht="16.8" x14ac:dyDescent="0.3">
      <c r="A11549" t="str">
        <f t="shared" si="40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 t="shared" si="41"/>
        <v>7204 - CD São Paulo</v>
      </c>
      <c r="K11549" t="str">
        <f t="shared" si="41"/>
        <v>43.340.312/0010-48</v>
      </c>
      <c r="L11549" t="str">
        <f>_xlfn.XLOOKUP(B11549,'[1]Retorno lançamentos'!$D$5:$D$330,'[1]Retorno lançamentos'!$R$5:$R$330)</f>
        <v>Lançada</v>
      </c>
      <c r="M11549" s="6">
        <v>701203</v>
      </c>
      <c r="N11549" s="6" t="s">
        <v>1125</v>
      </c>
      <c r="O11549" t="str">
        <f t="shared" si="42"/>
        <v>FLAC</v>
      </c>
      <c r="Q11549" s="2" t="s">
        <v>1344</v>
      </c>
    </row>
    <row r="11550" spans="1:17" ht="16.8" x14ac:dyDescent="0.3">
      <c r="A11550" t="str">
        <f t="shared" si="40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 t="shared" si="41"/>
        <v>7204 - CD São Paulo</v>
      </c>
      <c r="K11550" t="str">
        <f t="shared" si="41"/>
        <v>43.340.312/0010-48</v>
      </c>
      <c r="L11550" t="str">
        <f>_xlfn.XLOOKUP(B11550,'[1]Retorno lançamentos'!$D$5:$D$330,'[1]Retorno lançamentos'!$R$5:$R$330)</f>
        <v>Lançada</v>
      </c>
      <c r="M11550" s="6">
        <v>701203</v>
      </c>
      <c r="N11550" s="6" t="s">
        <v>1125</v>
      </c>
      <c r="O11550" t="str">
        <f t="shared" si="42"/>
        <v>FLAC</v>
      </c>
      <c r="Q11550" s="2" t="s">
        <v>1344</v>
      </c>
    </row>
    <row r="11551" spans="1:17" ht="16.8" x14ac:dyDescent="0.3">
      <c r="A11551" t="str">
        <f t="shared" si="40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 t="shared" si="41"/>
        <v>7204 - CD São Paulo</v>
      </c>
      <c r="K11551" t="str">
        <f t="shared" si="41"/>
        <v>43.340.312/0010-48</v>
      </c>
      <c r="L11551" t="str">
        <f>_xlfn.XLOOKUP(B11551,'[1]Retorno lançamentos'!$D$5:$D$330,'[1]Retorno lançamentos'!$R$5:$R$330)</f>
        <v>Lançada</v>
      </c>
      <c r="M11551" s="6">
        <v>701203</v>
      </c>
      <c r="N11551" s="6" t="s">
        <v>1125</v>
      </c>
      <c r="O11551" t="str">
        <f t="shared" si="42"/>
        <v>FLAC</v>
      </c>
      <c r="Q11551" s="2" t="s">
        <v>1344</v>
      </c>
    </row>
    <row r="11552" spans="1:17" ht="16.8" x14ac:dyDescent="0.3">
      <c r="A11552" t="str">
        <f t="shared" si="40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1345</v>
      </c>
      <c r="G11552" s="12">
        <v>408.5</v>
      </c>
      <c r="H11552" s="12">
        <v>12.26</v>
      </c>
      <c r="I11552" s="6">
        <v>7204</v>
      </c>
      <c r="J11552" t="str">
        <f t="shared" si="41"/>
        <v>7204 - CD São Paulo</v>
      </c>
      <c r="K11552" t="str">
        <f t="shared" si="41"/>
        <v>43.340.312/0010-48</v>
      </c>
      <c r="L11552" t="str">
        <f>_xlfn.XLOOKUP(B11552,'[1]Retorno lançamentos'!$D$5:$D$330,'[1]Retorno lançamentos'!$R$5:$R$330)</f>
        <v>Lançada</v>
      </c>
      <c r="M11552" s="6">
        <v>701203</v>
      </c>
      <c r="N11552" s="6" t="s">
        <v>1125</v>
      </c>
      <c r="O11552" t="str">
        <f t="shared" si="42"/>
        <v>FLAC</v>
      </c>
      <c r="Q11552" s="2" t="s">
        <v>1344</v>
      </c>
    </row>
    <row r="11553" spans="1:17" ht="16.8" x14ac:dyDescent="0.3">
      <c r="A11553" t="str">
        <f t="shared" si="40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 t="shared" si="41"/>
        <v>7204 - CD São Paulo</v>
      </c>
      <c r="K11553" t="str">
        <f t="shared" si="41"/>
        <v>43.340.312/0010-48</v>
      </c>
      <c r="L11553" t="str">
        <f>_xlfn.XLOOKUP(B11553,'[1]Retorno lançamentos'!$D$5:$D$330,'[1]Retorno lançamentos'!$R$5:$R$330)</f>
        <v>Lançada</v>
      </c>
      <c r="M11553" s="6">
        <v>701203</v>
      </c>
      <c r="N11553" s="6" t="s">
        <v>1125</v>
      </c>
      <c r="O11553" t="str">
        <f t="shared" si="42"/>
        <v>FLAC</v>
      </c>
      <c r="Q11553" s="2" t="s">
        <v>1344</v>
      </c>
    </row>
    <row r="11554" spans="1:17" ht="16.8" x14ac:dyDescent="0.3">
      <c r="A11554" t="str">
        <f t="shared" si="40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 t="shared" si="41"/>
        <v>7204 - CD São Paulo</v>
      </c>
      <c r="K11554" t="str">
        <f t="shared" si="41"/>
        <v>43.340.312/0010-48</v>
      </c>
      <c r="L11554" t="str">
        <f>_xlfn.XLOOKUP(B11554,'[1]Retorno lançamentos'!$D$5:$D$330,'[1]Retorno lançamentos'!$R$5:$R$330)</f>
        <v>Lançada</v>
      </c>
      <c r="M11554" s="6">
        <v>701203</v>
      </c>
      <c r="N11554" s="6" t="s">
        <v>1125</v>
      </c>
      <c r="O11554" t="str">
        <f t="shared" si="42"/>
        <v>FLAC</v>
      </c>
      <c r="Q11554" s="2" t="s">
        <v>1344</v>
      </c>
    </row>
    <row r="11555" spans="1:17" ht="16.8" x14ac:dyDescent="0.3">
      <c r="A11555" t="str">
        <f t="shared" si="40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 t="shared" si="41"/>
        <v>7204 - CD São Paulo</v>
      </c>
      <c r="K11555" t="str">
        <f t="shared" si="41"/>
        <v>43.340.312/0010-48</v>
      </c>
      <c r="L11555" t="str">
        <f>_xlfn.XLOOKUP(B11555,'[1]Retorno lançamentos'!$D$5:$D$330,'[1]Retorno lançamentos'!$R$5:$R$330)</f>
        <v>Lançada</v>
      </c>
      <c r="M11555" s="6">
        <v>701203</v>
      </c>
      <c r="N11555" s="6" t="s">
        <v>1125</v>
      </c>
      <c r="O11555" t="str">
        <f t="shared" si="42"/>
        <v>FLAC</v>
      </c>
      <c r="Q11555" s="2" t="s">
        <v>1344</v>
      </c>
    </row>
    <row r="11556" spans="1:17" ht="16.8" x14ac:dyDescent="0.3">
      <c r="A11556" t="str">
        <f t="shared" si="40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 t="shared" si="41"/>
        <v>7204 - CD São Paulo</v>
      </c>
      <c r="K11556" t="str">
        <f t="shared" si="41"/>
        <v>43.340.312/0010-48</v>
      </c>
      <c r="L11556" t="str">
        <f>_xlfn.XLOOKUP(B11556,'[1]Retorno lançamentos'!$D$5:$D$330,'[1]Retorno lançamentos'!$R$5:$R$330)</f>
        <v>Lançada</v>
      </c>
      <c r="M11556" s="6">
        <v>701203</v>
      </c>
      <c r="N11556" s="6" t="s">
        <v>1125</v>
      </c>
      <c r="O11556" t="str">
        <f t="shared" si="42"/>
        <v>FLAC</v>
      </c>
      <c r="Q11556" s="2" t="s">
        <v>1344</v>
      </c>
    </row>
    <row r="11557" spans="1:17" ht="16.8" x14ac:dyDescent="0.3">
      <c r="A11557" t="str">
        <f t="shared" si="40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1345</v>
      </c>
      <c r="G11557" s="12">
        <v>408.5</v>
      </c>
      <c r="H11557" s="12">
        <v>12.26</v>
      </c>
      <c r="I11557" s="6">
        <v>7204</v>
      </c>
      <c r="J11557" t="str">
        <f t="shared" si="41"/>
        <v>7204 - CD São Paulo</v>
      </c>
      <c r="K11557" t="str">
        <f t="shared" si="41"/>
        <v>43.340.312/0010-48</v>
      </c>
      <c r="L11557" t="str">
        <f>_xlfn.XLOOKUP(B11557,'[1]Retorno lançamentos'!$D$5:$D$330,'[1]Retorno lançamentos'!$R$5:$R$330)</f>
        <v>Lançada</v>
      </c>
      <c r="M11557" s="6">
        <v>701203</v>
      </c>
      <c r="N11557" s="6" t="s">
        <v>1125</v>
      </c>
      <c r="O11557" t="str">
        <f t="shared" si="42"/>
        <v>FLAC</v>
      </c>
      <c r="Q11557" s="2" t="s">
        <v>1344</v>
      </c>
    </row>
    <row r="11558" spans="1:17" ht="16.8" x14ac:dyDescent="0.3">
      <c r="A11558" t="str">
        <f t="shared" si="40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 t="shared" si="41"/>
        <v>7204 - CD São Paulo</v>
      </c>
      <c r="K11558" t="str">
        <f t="shared" si="41"/>
        <v>43.340.312/0010-48</v>
      </c>
      <c r="L11558" t="str">
        <f>_xlfn.XLOOKUP(B11558,'[1]Retorno lançamentos'!$D$5:$D$330,'[1]Retorno lançamentos'!$R$5:$R$330)</f>
        <v>Lançada</v>
      </c>
      <c r="M11558" s="6">
        <v>701203</v>
      </c>
      <c r="N11558" s="6" t="s">
        <v>1125</v>
      </c>
      <c r="O11558" t="str">
        <f t="shared" si="42"/>
        <v>FLAC</v>
      </c>
      <c r="Q11558" s="2" t="s">
        <v>1344</v>
      </c>
    </row>
    <row r="11559" spans="1:17" ht="16.8" x14ac:dyDescent="0.3">
      <c r="A11559" t="str">
        <f t="shared" si="40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 t="shared" si="41"/>
        <v>7204 - CD São Paulo</v>
      </c>
      <c r="K11559" t="str">
        <f t="shared" si="41"/>
        <v>43.340.312/0010-48</v>
      </c>
      <c r="L11559" t="str">
        <f>_xlfn.XLOOKUP(B11559,'[1]Retorno lançamentos'!$D$5:$D$330,'[1]Retorno lançamentos'!$R$5:$R$330)</f>
        <v>Lançada</v>
      </c>
      <c r="M11559" s="6">
        <v>701203</v>
      </c>
      <c r="N11559" s="6" t="s">
        <v>1125</v>
      </c>
      <c r="O11559" t="str">
        <f t="shared" si="42"/>
        <v>FLAC</v>
      </c>
      <c r="Q11559" s="2" t="s">
        <v>1344</v>
      </c>
    </row>
    <row r="11560" spans="1:17" ht="16.8" x14ac:dyDescent="0.3">
      <c r="A11560" t="str">
        <f t="shared" si="40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1345</v>
      </c>
      <c r="G11560" s="11">
        <v>1021.25</v>
      </c>
      <c r="H11560" s="12">
        <v>30.64</v>
      </c>
      <c r="I11560" s="6">
        <v>7204</v>
      </c>
      <c r="J11560" t="str">
        <f t="shared" si="41"/>
        <v>7204 - CD São Paulo</v>
      </c>
      <c r="K11560" t="str">
        <f t="shared" si="41"/>
        <v>43.340.312/0010-48</v>
      </c>
      <c r="L11560" t="str">
        <f>_xlfn.XLOOKUP(B11560,'[1]Retorno lançamentos'!$D$5:$D$330,'[1]Retorno lançamentos'!$R$5:$R$330)</f>
        <v>Lançada</v>
      </c>
      <c r="M11560" s="6">
        <v>701203</v>
      </c>
      <c r="N11560" s="6" t="s">
        <v>1125</v>
      </c>
      <c r="O11560" t="str">
        <f t="shared" si="42"/>
        <v>FLAC</v>
      </c>
      <c r="Q11560" s="2" t="s">
        <v>1344</v>
      </c>
    </row>
    <row r="11561" spans="1:17" ht="16.8" x14ac:dyDescent="0.3">
      <c r="A11561" t="str">
        <f t="shared" si="40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 t="shared" si="41"/>
        <v>7204 - CD São Paulo</v>
      </c>
      <c r="K11561" t="str">
        <f t="shared" si="41"/>
        <v>43.340.312/0010-48</v>
      </c>
      <c r="L11561" t="str">
        <f>_xlfn.XLOOKUP(B11561,'[1]Retorno lançamentos'!$D$5:$D$330,'[1]Retorno lançamentos'!$R$5:$R$330)</f>
        <v>Lançada</v>
      </c>
      <c r="M11561" s="6">
        <v>701203</v>
      </c>
      <c r="N11561" s="6" t="s">
        <v>1125</v>
      </c>
      <c r="O11561" t="str">
        <f t="shared" si="42"/>
        <v>FLAC</v>
      </c>
      <c r="Q11561" s="2" t="s">
        <v>1344</v>
      </c>
    </row>
    <row r="11562" spans="1:17" ht="16.8" x14ac:dyDescent="0.3">
      <c r="A11562" t="str">
        <f t="shared" si="40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 t="shared" si="41"/>
        <v>7204 - CD São Paulo</v>
      </c>
      <c r="K11562" t="str">
        <f t="shared" si="41"/>
        <v>43.340.312/0010-48</v>
      </c>
      <c r="L11562" t="str">
        <f>_xlfn.XLOOKUP(B11562,'[1]Retorno lançamentos'!$D$5:$D$330,'[1]Retorno lançamentos'!$R$5:$R$330)</f>
        <v>Lançada</v>
      </c>
      <c r="M11562" s="6">
        <v>701203</v>
      </c>
      <c r="N11562" s="6" t="s">
        <v>1125</v>
      </c>
      <c r="O11562" t="str">
        <f t="shared" si="42"/>
        <v>FLAC</v>
      </c>
      <c r="Q11562" s="2" t="s">
        <v>1344</v>
      </c>
    </row>
    <row r="11563" spans="1:17" ht="16.8" x14ac:dyDescent="0.3">
      <c r="A11563" t="str">
        <f t="shared" si="40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 t="shared" si="41"/>
        <v>7204 - CD São Paulo</v>
      </c>
      <c r="K11563" t="str">
        <f t="shared" si="41"/>
        <v>43.340.312/0010-48</v>
      </c>
      <c r="L11563" t="str">
        <f>_xlfn.XLOOKUP(B11563,'[1]Retorno lançamentos'!$D$5:$D$330,'[1]Retorno lançamentos'!$R$5:$R$330)</f>
        <v>Lançada</v>
      </c>
      <c r="M11563" s="6">
        <v>701203</v>
      </c>
      <c r="N11563" s="6" t="s">
        <v>1125</v>
      </c>
      <c r="O11563" t="str">
        <f t="shared" si="42"/>
        <v>FLAC</v>
      </c>
      <c r="Q11563" s="2" t="s">
        <v>1344</v>
      </c>
    </row>
    <row r="11564" spans="1:17" ht="16.8" x14ac:dyDescent="0.3">
      <c r="A11564" t="str">
        <f t="shared" si="40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 t="shared" si="41"/>
        <v>7204 - CD São Paulo</v>
      </c>
      <c r="K11564" t="str">
        <f t="shared" si="41"/>
        <v>43.340.312/0010-48</v>
      </c>
      <c r="L11564" t="str">
        <f>_xlfn.XLOOKUP(B11564,'[1]Retorno lançamentos'!$D$5:$D$330,'[1]Retorno lançamentos'!$R$5:$R$330)</f>
        <v>Lançada</v>
      </c>
      <c r="M11564" s="6">
        <v>701203</v>
      </c>
      <c r="N11564" s="6" t="s">
        <v>1125</v>
      </c>
      <c r="O11564" t="str">
        <f t="shared" si="42"/>
        <v>FLAC</v>
      </c>
      <c r="Q11564" s="2" t="s">
        <v>1344</v>
      </c>
    </row>
    <row r="11565" spans="1:17" ht="16.8" x14ac:dyDescent="0.3">
      <c r="A11565" t="str">
        <f t="shared" si="40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 t="shared" si="41"/>
        <v>7204 - CD São Paulo</v>
      </c>
      <c r="K11565" t="str">
        <f t="shared" si="41"/>
        <v>43.340.312/0010-48</v>
      </c>
      <c r="L11565" t="str">
        <f>_xlfn.XLOOKUP(B11565,'[1]Retorno lançamentos'!$D$5:$D$330,'[1]Retorno lançamentos'!$R$5:$R$330)</f>
        <v>Lançada</v>
      </c>
      <c r="M11565" s="6">
        <v>701203</v>
      </c>
      <c r="N11565" s="6" t="s">
        <v>1125</v>
      </c>
      <c r="O11565" t="str">
        <f t="shared" si="42"/>
        <v>FLAC</v>
      </c>
      <c r="Q11565" s="2" t="s">
        <v>1344</v>
      </c>
    </row>
    <row r="11566" spans="1:17" ht="16.8" x14ac:dyDescent="0.3">
      <c r="A11566" t="str">
        <f t="shared" si="40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 t="shared" si="41"/>
        <v>7204 - CD São Paulo</v>
      </c>
      <c r="K11566" t="str">
        <f t="shared" si="41"/>
        <v>43.340.312/0010-48</v>
      </c>
      <c r="L11566" t="str">
        <f>_xlfn.XLOOKUP(B11566,'[1]Retorno lançamentos'!$D$5:$D$330,'[1]Retorno lançamentos'!$R$5:$R$330)</f>
        <v>Lançada</v>
      </c>
      <c r="M11566" s="6">
        <v>701203</v>
      </c>
      <c r="N11566" s="6" t="s">
        <v>1125</v>
      </c>
      <c r="O11566" t="str">
        <f t="shared" si="42"/>
        <v>FLAC</v>
      </c>
      <c r="Q11566" s="2" t="s">
        <v>1344</v>
      </c>
    </row>
    <row r="11567" spans="1:17" ht="16.8" x14ac:dyDescent="0.3">
      <c r="A11567" t="str">
        <f t="shared" si="40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 t="shared" si="41"/>
        <v>7204 - CD São Paulo</v>
      </c>
      <c r="K11567" t="str">
        <f t="shared" si="41"/>
        <v>43.340.312/0010-48</v>
      </c>
      <c r="L11567" t="str">
        <f>_xlfn.XLOOKUP(B11567,'[1]Retorno lançamentos'!$D$5:$D$330,'[1]Retorno lançamentos'!$R$5:$R$330)</f>
        <v>Lançada</v>
      </c>
      <c r="M11567" s="6">
        <v>701203</v>
      </c>
      <c r="N11567" s="6" t="s">
        <v>1125</v>
      </c>
      <c r="O11567" t="str">
        <f t="shared" si="42"/>
        <v>FLAC</v>
      </c>
      <c r="Q11567" s="2" t="s">
        <v>1344</v>
      </c>
    </row>
    <row r="11568" spans="1:17" ht="16.8" x14ac:dyDescent="0.3">
      <c r="A11568" t="str">
        <f t="shared" si="40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 t="shared" si="41"/>
        <v>7204 - CD São Paulo</v>
      </c>
      <c r="K11568" t="str">
        <f t="shared" si="41"/>
        <v>43.340.312/0010-48</v>
      </c>
      <c r="L11568" t="str">
        <f>_xlfn.XLOOKUP(B11568,'[1]Retorno lançamentos'!$D$5:$D$330,'[1]Retorno lançamentos'!$R$5:$R$330)</f>
        <v>Lançada</v>
      </c>
      <c r="M11568" s="6">
        <v>701203</v>
      </c>
      <c r="N11568" s="6" t="s">
        <v>1125</v>
      </c>
      <c r="O11568" t="str">
        <f t="shared" si="42"/>
        <v>FLAC</v>
      </c>
      <c r="Q11568" s="2" t="s">
        <v>1344</v>
      </c>
    </row>
    <row r="11569" spans="1:17" ht="16.8" x14ac:dyDescent="0.3">
      <c r="A11569" t="str">
        <f t="shared" si="40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 t="shared" si="41"/>
        <v>7204 - CD São Paulo</v>
      </c>
      <c r="K11569" t="str">
        <f t="shared" si="41"/>
        <v>43.340.312/0010-48</v>
      </c>
      <c r="L11569" t="str">
        <f>_xlfn.XLOOKUP(B11569,'[1]Retorno lançamentos'!$D$5:$D$330,'[1]Retorno lançamentos'!$R$5:$R$330)</f>
        <v>Lançada</v>
      </c>
      <c r="M11569" s="6">
        <v>701203</v>
      </c>
      <c r="N11569" s="6" t="s">
        <v>1125</v>
      </c>
      <c r="O11569" t="str">
        <f t="shared" si="42"/>
        <v>FLAC</v>
      </c>
      <c r="Q11569" s="2" t="s">
        <v>1344</v>
      </c>
    </row>
    <row r="11570" spans="1:17" ht="16.8" x14ac:dyDescent="0.3">
      <c r="A11570" t="str">
        <f t="shared" si="40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 t="shared" si="41"/>
        <v>7204 - CD São Paulo</v>
      </c>
      <c r="K11570" t="str">
        <f t="shared" si="41"/>
        <v>43.340.312/0010-48</v>
      </c>
      <c r="L11570" t="str">
        <f>_xlfn.XLOOKUP(B11570,'[1]Retorno lançamentos'!$D$5:$D$330,'[1]Retorno lançamentos'!$R$5:$R$330)</f>
        <v>Lançada</v>
      </c>
      <c r="M11570" s="6">
        <v>701203</v>
      </c>
      <c r="N11570" s="6" t="s">
        <v>1125</v>
      </c>
      <c r="O11570" t="str">
        <f t="shared" si="42"/>
        <v>FLAC</v>
      </c>
      <c r="Q11570" s="2" t="s">
        <v>1344</v>
      </c>
    </row>
    <row r="11571" spans="1:17" ht="16.8" x14ac:dyDescent="0.3">
      <c r="A11571" t="str">
        <f t="shared" si="40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 t="shared" si="41"/>
        <v>7204 - CD São Paulo</v>
      </c>
      <c r="K11571" t="str">
        <f t="shared" si="41"/>
        <v>43.340.312/0010-48</v>
      </c>
      <c r="L11571" t="str">
        <f>_xlfn.XLOOKUP(B11571,'[1]Retorno lançamentos'!$D$5:$D$330,'[1]Retorno lançamentos'!$R$5:$R$330)</f>
        <v>Lançada</v>
      </c>
      <c r="M11571" s="6">
        <v>701203</v>
      </c>
      <c r="N11571" s="6" t="s">
        <v>1125</v>
      </c>
      <c r="O11571" t="str">
        <f t="shared" si="42"/>
        <v>FLAC</v>
      </c>
      <c r="Q11571" s="2" t="s">
        <v>1344</v>
      </c>
    </row>
    <row r="11572" spans="1:17" ht="16.8" x14ac:dyDescent="0.3">
      <c r="A11572" t="str">
        <f t="shared" si="40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 t="shared" si="41"/>
        <v>7204 - CD São Paulo</v>
      </c>
      <c r="K11572" t="str">
        <f t="shared" si="41"/>
        <v>43.340.312/0010-48</v>
      </c>
      <c r="L11572" t="str">
        <f>_xlfn.XLOOKUP(B11572,'[1]Retorno lançamentos'!$D$5:$D$330,'[1]Retorno lançamentos'!$R$5:$R$330)</f>
        <v>Lançada</v>
      </c>
      <c r="M11572" s="6">
        <v>701203</v>
      </c>
      <c r="N11572" s="6" t="s">
        <v>1125</v>
      </c>
      <c r="O11572" t="str">
        <f t="shared" si="42"/>
        <v>FLAC</v>
      </c>
      <c r="Q11572" s="2" t="s">
        <v>1344</v>
      </c>
    </row>
    <row r="11573" spans="1:17" ht="16.8" x14ac:dyDescent="0.3">
      <c r="A11573" t="str">
        <f t="shared" si="40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 t="shared" si="41"/>
        <v>7204 - CD São Paulo</v>
      </c>
      <c r="K11573" t="str">
        <f t="shared" si="41"/>
        <v>43.340.312/0010-48</v>
      </c>
      <c r="L11573" t="str">
        <f>_xlfn.XLOOKUP(B11573,'[1]Retorno lançamentos'!$D$5:$D$330,'[1]Retorno lançamentos'!$R$5:$R$330)</f>
        <v>Lançada</v>
      </c>
      <c r="M11573" s="6">
        <v>701203</v>
      </c>
      <c r="N11573" s="6" t="s">
        <v>1125</v>
      </c>
      <c r="O11573" t="str">
        <f t="shared" si="42"/>
        <v>FLAC</v>
      </c>
      <c r="Q11573" s="2" t="s">
        <v>1344</v>
      </c>
    </row>
    <row r="11574" spans="1:17" ht="16.8" x14ac:dyDescent="0.3">
      <c r="A11574" t="str">
        <f t="shared" si="40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 t="shared" si="41"/>
        <v>7204 - CD São Paulo</v>
      </c>
      <c r="K11574" t="str">
        <f t="shared" si="41"/>
        <v>43.340.312/0010-48</v>
      </c>
      <c r="L11574" t="str">
        <f>_xlfn.XLOOKUP(B11574,'[1]Retorno lançamentos'!$D$5:$D$330,'[1]Retorno lançamentos'!$R$5:$R$330)</f>
        <v>Lançada</v>
      </c>
      <c r="M11574" s="6">
        <v>701203</v>
      </c>
      <c r="N11574" s="6" t="s">
        <v>1125</v>
      </c>
      <c r="O11574" t="str">
        <f t="shared" si="42"/>
        <v>FLAC</v>
      </c>
      <c r="Q11574" s="2" t="s">
        <v>1344</v>
      </c>
    </row>
    <row r="11575" spans="1:17" ht="16.8" x14ac:dyDescent="0.3">
      <c r="A11575" t="str">
        <f t="shared" si="40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1345</v>
      </c>
      <c r="G11575" s="12">
        <v>204.25</v>
      </c>
      <c r="H11575" s="12">
        <v>6.13</v>
      </c>
      <c r="I11575" s="6">
        <v>7204</v>
      </c>
      <c r="J11575" t="str">
        <f t="shared" si="41"/>
        <v>7204 - CD São Paulo</v>
      </c>
      <c r="K11575" t="str">
        <f t="shared" si="41"/>
        <v>43.340.312/0010-48</v>
      </c>
      <c r="L11575" t="str">
        <f>_xlfn.XLOOKUP(B11575,'[1]Retorno lançamentos'!$D$5:$D$330,'[1]Retorno lançamentos'!$R$5:$R$330)</f>
        <v>Lançada</v>
      </c>
      <c r="M11575" s="6">
        <v>701203</v>
      </c>
      <c r="N11575" s="6" t="s">
        <v>1125</v>
      </c>
      <c r="O11575" t="str">
        <f t="shared" si="42"/>
        <v>FLAC</v>
      </c>
      <c r="Q11575" s="2" t="s">
        <v>1344</v>
      </c>
    </row>
    <row r="11576" spans="1:17" ht="16.8" x14ac:dyDescent="0.3">
      <c r="A11576" t="str">
        <f t="shared" si="40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1345</v>
      </c>
      <c r="G11576" s="11">
        <v>2451</v>
      </c>
      <c r="H11576" s="12">
        <v>73.53</v>
      </c>
      <c r="I11576" s="6">
        <v>7204</v>
      </c>
      <c r="J11576" t="str">
        <f t="shared" si="41"/>
        <v>7204 - CD São Paulo</v>
      </c>
      <c r="K11576" t="str">
        <f t="shared" si="41"/>
        <v>43.340.312/0010-48</v>
      </c>
      <c r="L11576" t="str">
        <f>_xlfn.XLOOKUP(B11576,'[1]Retorno lançamentos'!$D$5:$D$330,'[1]Retorno lançamentos'!$R$5:$R$330)</f>
        <v>Lançada</v>
      </c>
      <c r="M11576" s="6">
        <v>701203</v>
      </c>
      <c r="N11576" s="6" t="s">
        <v>1125</v>
      </c>
      <c r="O11576" t="str">
        <f t="shared" si="42"/>
        <v>FLAC</v>
      </c>
      <c r="Q11576" s="2" t="s">
        <v>1344</v>
      </c>
    </row>
    <row r="11577" spans="1:17" ht="16.8" x14ac:dyDescent="0.3">
      <c r="A11577" t="str">
        <f t="shared" si="40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 t="shared" si="41"/>
        <v>7204 - CD São Paulo</v>
      </c>
      <c r="K11577" t="str">
        <f t="shared" si="41"/>
        <v>43.340.312/0010-48</v>
      </c>
      <c r="L11577" t="str">
        <f>_xlfn.XLOOKUP(B11577,'[1]Retorno lançamentos'!$D$5:$D$330,'[1]Retorno lançamentos'!$R$5:$R$330)</f>
        <v>Lançada</v>
      </c>
      <c r="M11577" s="6">
        <v>701203</v>
      </c>
      <c r="N11577" s="6" t="s">
        <v>1125</v>
      </c>
      <c r="O11577" t="str">
        <f t="shared" si="42"/>
        <v>FLAC</v>
      </c>
      <c r="Q11577" s="2" t="s">
        <v>1344</v>
      </c>
    </row>
    <row r="11578" spans="1:17" ht="16.8" x14ac:dyDescent="0.3">
      <c r="A11578" t="str">
        <f t="shared" si="40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 t="shared" si="41"/>
        <v>7204 - CD São Paulo</v>
      </c>
      <c r="K11578" t="str">
        <f t="shared" si="41"/>
        <v>43.340.312/0010-48</v>
      </c>
      <c r="L11578" t="str">
        <f>_xlfn.XLOOKUP(B11578,'[1]Retorno lançamentos'!$D$5:$D$330,'[1]Retorno lançamentos'!$R$5:$R$330)</f>
        <v>Lançada</v>
      </c>
      <c r="M11578" s="6">
        <v>701203</v>
      </c>
      <c r="N11578" s="6" t="s">
        <v>1125</v>
      </c>
      <c r="O11578" t="str">
        <f t="shared" si="42"/>
        <v>FLAC</v>
      </c>
      <c r="Q11578" s="2" t="s">
        <v>1344</v>
      </c>
    </row>
    <row r="11579" spans="1:17" ht="16.8" x14ac:dyDescent="0.3">
      <c r="A11579" t="str">
        <f t="shared" si="40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 t="shared" si="41"/>
        <v>7204 - CD São Paulo</v>
      </c>
      <c r="K11579" t="str">
        <f t="shared" si="41"/>
        <v>43.340.312/0010-48</v>
      </c>
      <c r="L11579" t="str">
        <f>_xlfn.XLOOKUP(B11579,'[1]Retorno lançamentos'!$D$5:$D$330,'[1]Retorno lançamentos'!$R$5:$R$330)</f>
        <v>Lançada</v>
      </c>
      <c r="M11579" s="6">
        <v>701203</v>
      </c>
      <c r="N11579" s="6" t="s">
        <v>1125</v>
      </c>
      <c r="O11579" t="str">
        <f t="shared" si="42"/>
        <v>FLAC</v>
      </c>
      <c r="Q11579" s="2" t="s">
        <v>1344</v>
      </c>
    </row>
    <row r="11580" spans="1:17" ht="16.8" x14ac:dyDescent="0.3">
      <c r="A11580" t="str">
        <f t="shared" si="40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 t="shared" si="41"/>
        <v>7204 - CD São Paulo</v>
      </c>
      <c r="K11580" t="str">
        <f t="shared" si="41"/>
        <v>43.340.312/0010-48</v>
      </c>
      <c r="L11580" t="str">
        <f>_xlfn.XLOOKUP(B11580,'[1]Retorno lançamentos'!$D$5:$D$330,'[1]Retorno lançamentos'!$R$5:$R$330)</f>
        <v>Lançada</v>
      </c>
      <c r="M11580" s="6">
        <v>701203</v>
      </c>
      <c r="N11580" s="6" t="s">
        <v>1125</v>
      </c>
      <c r="O11580" t="str">
        <f t="shared" si="42"/>
        <v>FLAC</v>
      </c>
      <c r="Q11580" s="2" t="s">
        <v>1344</v>
      </c>
    </row>
    <row r="11581" spans="1:17" ht="16.8" x14ac:dyDescent="0.3">
      <c r="A11581" t="str">
        <f t="shared" si="40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 t="shared" si="41"/>
        <v>7204 - CD São Paulo</v>
      </c>
      <c r="K11581" t="str">
        <f t="shared" si="41"/>
        <v>43.340.312/0010-48</v>
      </c>
      <c r="L11581" t="str">
        <f>_xlfn.XLOOKUP(B11581,'[1]Retorno lançamentos'!$D$5:$D$330,'[1]Retorno lançamentos'!$R$5:$R$330)</f>
        <v>Lançada</v>
      </c>
      <c r="M11581" s="6">
        <v>701203</v>
      </c>
      <c r="N11581" s="6" t="s">
        <v>1125</v>
      </c>
      <c r="O11581" t="str">
        <f t="shared" si="42"/>
        <v>FLAC</v>
      </c>
      <c r="Q11581" s="2" t="s">
        <v>1344</v>
      </c>
    </row>
    <row r="11582" spans="1:17" ht="16.8" x14ac:dyDescent="0.3">
      <c r="A11582" t="str">
        <f t="shared" si="40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 t="shared" si="41"/>
        <v>7204 - CD São Paulo</v>
      </c>
      <c r="K11582" t="str">
        <f t="shared" si="41"/>
        <v>43.340.312/0010-48</v>
      </c>
      <c r="L11582" t="str">
        <f>_xlfn.XLOOKUP(B11582,'[1]Retorno lançamentos'!$D$5:$D$330,'[1]Retorno lançamentos'!$R$5:$R$330)</f>
        <v>Lançada</v>
      </c>
      <c r="M11582" s="6">
        <v>701203</v>
      </c>
      <c r="N11582" s="6" t="s">
        <v>1125</v>
      </c>
      <c r="O11582" t="str">
        <f t="shared" si="42"/>
        <v>FLAC</v>
      </c>
      <c r="Q11582" s="2" t="s">
        <v>1344</v>
      </c>
    </row>
    <row r="11583" spans="1:17" ht="16.8" x14ac:dyDescent="0.3">
      <c r="A11583" t="str">
        <f t="shared" si="40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 t="shared" si="41"/>
        <v>7204 - CD São Paulo</v>
      </c>
      <c r="K11583" t="str">
        <f t="shared" si="41"/>
        <v>43.340.312/0010-48</v>
      </c>
      <c r="L11583" t="str">
        <f>_xlfn.XLOOKUP(B11583,'[1]Retorno lançamentos'!$D$5:$D$330,'[1]Retorno lançamentos'!$R$5:$R$330)</f>
        <v>Lançada</v>
      </c>
      <c r="M11583" s="6">
        <v>701203</v>
      </c>
      <c r="N11583" s="6" t="s">
        <v>1125</v>
      </c>
      <c r="O11583" t="str">
        <f t="shared" si="42"/>
        <v>FLAC</v>
      </c>
      <c r="Q11583" s="2" t="s">
        <v>1344</v>
      </c>
    </row>
    <row r="11584" spans="1:17" ht="16.8" x14ac:dyDescent="0.3">
      <c r="A11584" t="str">
        <f t="shared" si="40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 t="shared" si="41"/>
        <v>7204 - CD São Paulo</v>
      </c>
      <c r="K11584" t="str">
        <f t="shared" si="41"/>
        <v>43.340.312/0010-48</v>
      </c>
      <c r="L11584" t="str">
        <f>_xlfn.XLOOKUP(B11584,'[1]Retorno lançamentos'!$D$5:$D$330,'[1]Retorno lançamentos'!$R$5:$R$330)</f>
        <v>Lançada</v>
      </c>
      <c r="M11584" s="6">
        <v>701203</v>
      </c>
      <c r="N11584" s="6" t="s">
        <v>1125</v>
      </c>
      <c r="O11584" t="str">
        <f t="shared" si="42"/>
        <v>FLAC</v>
      </c>
      <c r="Q11584" s="2" t="s">
        <v>1344</v>
      </c>
    </row>
    <row r="11585" spans="1:17" ht="16.8" x14ac:dyDescent="0.3">
      <c r="A11585" t="str">
        <f t="shared" si="40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 t="shared" si="41"/>
        <v>7204 - CD São Paulo</v>
      </c>
      <c r="K11585" t="str">
        <f t="shared" si="41"/>
        <v>43.340.312/0010-48</v>
      </c>
      <c r="L11585" t="str">
        <f>_xlfn.XLOOKUP(B11585,'[1]Retorno lançamentos'!$D$5:$D$330,'[1]Retorno lançamentos'!$R$5:$R$330)</f>
        <v>Lançada</v>
      </c>
      <c r="M11585" s="6">
        <v>701203</v>
      </c>
      <c r="N11585" s="6" t="s">
        <v>1125</v>
      </c>
      <c r="O11585" t="str">
        <f t="shared" si="42"/>
        <v>FLAC</v>
      </c>
      <c r="Q11585" s="2" t="s">
        <v>1344</v>
      </c>
    </row>
    <row r="11586" spans="1:17" ht="16.8" x14ac:dyDescent="0.3">
      <c r="A11586" t="str">
        <f t="shared" si="40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 t="shared" si="41"/>
        <v>7204 - CD São Paulo</v>
      </c>
      <c r="K11586" t="str">
        <f t="shared" si="41"/>
        <v>43.340.312/0010-48</v>
      </c>
      <c r="L11586" t="str">
        <f>_xlfn.XLOOKUP(B11586,'[1]Retorno lançamentos'!$D$5:$D$330,'[1]Retorno lançamentos'!$R$5:$R$330)</f>
        <v>Lançada</v>
      </c>
      <c r="M11586" s="6">
        <v>701203</v>
      </c>
      <c r="N11586" s="6" t="s">
        <v>1125</v>
      </c>
      <c r="O11586" t="str">
        <f t="shared" si="42"/>
        <v>FLAC</v>
      </c>
      <c r="Q11586" s="2" t="s">
        <v>1344</v>
      </c>
    </row>
    <row r="11587" spans="1:17" ht="16.8" x14ac:dyDescent="0.3">
      <c r="A11587" t="str">
        <f t="shared" si="40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 t="shared" si="41"/>
        <v>7204 - CD São Paulo</v>
      </c>
      <c r="K11587" t="str">
        <f t="shared" si="41"/>
        <v>43.340.312/0010-48</v>
      </c>
      <c r="L11587" t="str">
        <f>_xlfn.XLOOKUP(B11587,'[1]Retorno lançamentos'!$D$5:$D$330,'[1]Retorno lançamentos'!$R$5:$R$330)</f>
        <v>Lançada</v>
      </c>
      <c r="M11587" s="6">
        <v>701203</v>
      </c>
      <c r="N11587" s="6" t="s">
        <v>1125</v>
      </c>
      <c r="O11587" t="str">
        <f t="shared" si="42"/>
        <v>FLAC</v>
      </c>
      <c r="Q11587" s="2" t="s">
        <v>1344</v>
      </c>
    </row>
    <row r="11588" spans="1:17" ht="16.8" x14ac:dyDescent="0.3">
      <c r="A11588" t="str">
        <f t="shared" si="40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 t="shared" si="41"/>
        <v>7204 - CD São Paulo</v>
      </c>
      <c r="K11588" t="str">
        <f t="shared" si="41"/>
        <v>43.340.312/0010-48</v>
      </c>
      <c r="L11588" t="str">
        <f>_xlfn.XLOOKUP(B11588,'[1]Retorno lançamentos'!$D$5:$D$330,'[1]Retorno lançamentos'!$R$5:$R$330)</f>
        <v>Lançada</v>
      </c>
      <c r="M11588" s="6">
        <v>701203</v>
      </c>
      <c r="N11588" s="6" t="s">
        <v>1125</v>
      </c>
      <c r="O11588" t="str">
        <f t="shared" si="42"/>
        <v>FLAC</v>
      </c>
      <c r="Q11588" s="2" t="s">
        <v>1344</v>
      </c>
    </row>
    <row r="11589" spans="1:17" ht="16.8" x14ac:dyDescent="0.3">
      <c r="A11589" t="str">
        <f t="shared" si="40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 t="shared" si="41"/>
        <v>7204 - CD São Paulo</v>
      </c>
      <c r="K11589" t="str">
        <f t="shared" si="41"/>
        <v>43.340.312/0010-48</v>
      </c>
      <c r="L11589" t="str">
        <f>_xlfn.XLOOKUP(B11589,'[1]Retorno lançamentos'!$D$5:$D$330,'[1]Retorno lançamentos'!$R$5:$R$330)</f>
        <v>Lançada</v>
      </c>
      <c r="M11589" s="6">
        <v>701203</v>
      </c>
      <c r="N11589" s="6" t="s">
        <v>1125</v>
      </c>
      <c r="O11589" t="str">
        <f t="shared" si="42"/>
        <v>FLAC</v>
      </c>
      <c r="Q11589" s="2" t="s">
        <v>1344</v>
      </c>
    </row>
    <row r="11590" spans="1:17" ht="16.8" x14ac:dyDescent="0.3">
      <c r="A11590" t="str">
        <f t="shared" si="40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 t="shared" si="41"/>
        <v>7204 - CD São Paulo</v>
      </c>
      <c r="K11590" t="str">
        <f t="shared" si="41"/>
        <v>43.340.312/0010-48</v>
      </c>
      <c r="L11590" t="str">
        <f>_xlfn.XLOOKUP(B11590,'[1]Retorno lançamentos'!$D$5:$D$330,'[1]Retorno lançamentos'!$R$5:$R$330)</f>
        <v>Lançada</v>
      </c>
      <c r="M11590" s="6">
        <v>701203</v>
      </c>
      <c r="N11590" s="6" t="s">
        <v>1125</v>
      </c>
      <c r="O11590" t="str">
        <f t="shared" si="42"/>
        <v>FLAC</v>
      </c>
      <c r="Q11590" s="2" t="s">
        <v>1344</v>
      </c>
    </row>
    <row r="11591" spans="1:17" ht="16.8" x14ac:dyDescent="0.3">
      <c r="A11591" t="str">
        <f t="shared" si="40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 t="shared" si="41"/>
        <v>7204 - CD São Paulo</v>
      </c>
      <c r="K11591" t="str">
        <f t="shared" si="41"/>
        <v>43.340.312/0010-48</v>
      </c>
      <c r="L11591" t="str">
        <f>_xlfn.XLOOKUP(B11591,'[1]Retorno lançamentos'!$D$5:$D$330,'[1]Retorno lançamentos'!$R$5:$R$330)</f>
        <v>Lançada</v>
      </c>
      <c r="M11591" s="6">
        <v>701203</v>
      </c>
      <c r="N11591" s="6" t="s">
        <v>1125</v>
      </c>
      <c r="O11591" t="str">
        <f t="shared" si="42"/>
        <v>FLAC</v>
      </c>
      <c r="Q11591" s="2" t="s">
        <v>1344</v>
      </c>
    </row>
    <row r="11592" spans="1:17" ht="16.8" x14ac:dyDescent="0.3">
      <c r="A11592" t="str">
        <f t="shared" si="40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1345</v>
      </c>
      <c r="G11592" s="11">
        <v>1634</v>
      </c>
      <c r="H11592" s="12">
        <v>49.02</v>
      </c>
      <c r="I11592" s="6">
        <v>7204</v>
      </c>
      <c r="J11592" t="str">
        <f t="shared" si="41"/>
        <v>7204 - CD São Paulo</v>
      </c>
      <c r="K11592" t="str">
        <f t="shared" si="41"/>
        <v>43.340.312/0010-48</v>
      </c>
      <c r="L11592" t="str">
        <f>_xlfn.XLOOKUP(B11592,'[1]Retorno lançamentos'!$D$5:$D$330,'[1]Retorno lançamentos'!$R$5:$R$330)</f>
        <v>Lançada</v>
      </c>
      <c r="M11592" s="6">
        <v>701203</v>
      </c>
      <c r="N11592" s="6" t="s">
        <v>1125</v>
      </c>
      <c r="O11592" t="str">
        <f t="shared" si="42"/>
        <v>FLAC</v>
      </c>
      <c r="Q11592" s="2" t="s">
        <v>1344</v>
      </c>
    </row>
    <row r="11593" spans="1:17" ht="16.8" x14ac:dyDescent="0.3">
      <c r="A11593" t="str">
        <f t="shared" si="40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 t="shared" si="41"/>
        <v>7204 - CD São Paulo</v>
      </c>
      <c r="K11593" t="str">
        <f t="shared" si="41"/>
        <v>43.340.312/0010-48</v>
      </c>
      <c r="L11593" t="str">
        <f>_xlfn.XLOOKUP(B11593,'[1]Retorno lançamentos'!$D$5:$D$330,'[1]Retorno lançamentos'!$R$5:$R$330)</f>
        <v>Lançada</v>
      </c>
      <c r="M11593" s="6">
        <v>701203</v>
      </c>
      <c r="N11593" s="6" t="s">
        <v>1125</v>
      </c>
      <c r="O11593" t="str">
        <f t="shared" si="42"/>
        <v>FLAC</v>
      </c>
      <c r="Q11593" s="2" t="s">
        <v>1344</v>
      </c>
    </row>
    <row r="11594" spans="1:17" ht="16.8" x14ac:dyDescent="0.3">
      <c r="A11594" t="str">
        <f t="shared" si="40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 t="shared" si="41"/>
        <v>7204 - CD São Paulo</v>
      </c>
      <c r="K11594" t="str">
        <f t="shared" si="41"/>
        <v>43.340.312/0010-48</v>
      </c>
      <c r="L11594" t="str">
        <f>_xlfn.XLOOKUP(B11594,'[1]Retorno lançamentos'!$D$5:$D$330,'[1]Retorno lançamentos'!$R$5:$R$330)</f>
        <v>Lançada</v>
      </c>
      <c r="M11594" s="6">
        <v>701203</v>
      </c>
      <c r="N11594" s="6" t="s">
        <v>1125</v>
      </c>
      <c r="O11594" t="str">
        <f t="shared" si="42"/>
        <v>FLAC</v>
      </c>
      <c r="Q11594" s="2" t="s">
        <v>1344</v>
      </c>
    </row>
    <row r="11595" spans="1:17" ht="16.8" x14ac:dyDescent="0.3">
      <c r="A11595" t="str">
        <f t="shared" si="40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1345</v>
      </c>
      <c r="G11595" s="11">
        <v>7148.75</v>
      </c>
      <c r="H11595" s="12">
        <v>214.46</v>
      </c>
      <c r="I11595" s="6">
        <v>7204</v>
      </c>
      <c r="J11595" t="str">
        <f t="shared" si="41"/>
        <v>7204 - CD São Paulo</v>
      </c>
      <c r="K11595" t="str">
        <f t="shared" si="41"/>
        <v>43.340.312/0010-48</v>
      </c>
      <c r="L11595" t="str">
        <f>_xlfn.XLOOKUP(B11595,'[1]Retorno lançamentos'!$D$5:$D$330,'[1]Retorno lançamentos'!$R$5:$R$330)</f>
        <v>Lançada</v>
      </c>
      <c r="M11595" s="6">
        <v>701203</v>
      </c>
      <c r="N11595" s="6" t="s">
        <v>1125</v>
      </c>
      <c r="O11595" t="str">
        <f t="shared" si="42"/>
        <v>FLAC</v>
      </c>
      <c r="Q11595" s="2" t="s">
        <v>1344</v>
      </c>
    </row>
    <row r="11596" spans="1:17" ht="16.8" x14ac:dyDescent="0.3">
      <c r="A11596" t="str">
        <f t="shared" si="40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 t="shared" si="41"/>
        <v>7204 - CD São Paulo</v>
      </c>
      <c r="K11596" t="str">
        <f t="shared" si="41"/>
        <v>43.340.312/0010-48</v>
      </c>
      <c r="L11596" t="str">
        <f>_xlfn.XLOOKUP(B11596,'[1]Retorno lançamentos'!$D$5:$D$330,'[1]Retorno lançamentos'!$R$5:$R$330)</f>
        <v>Lançada</v>
      </c>
      <c r="M11596" s="6">
        <v>701203</v>
      </c>
      <c r="N11596" s="6" t="s">
        <v>1125</v>
      </c>
      <c r="O11596" t="str">
        <f t="shared" si="42"/>
        <v>FLAC</v>
      </c>
      <c r="Q11596" s="2" t="s">
        <v>1344</v>
      </c>
    </row>
    <row r="11597" spans="1:17" ht="16.8" x14ac:dyDescent="0.3">
      <c r="A11597" t="str">
        <f t="shared" si="40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 t="shared" si="41"/>
        <v>7204 - CD São Paulo</v>
      </c>
      <c r="K11597" t="str">
        <f t="shared" si="41"/>
        <v>43.340.312/0010-48</v>
      </c>
      <c r="L11597" t="str">
        <f>_xlfn.XLOOKUP(B11597,'[1]Retorno lançamentos'!$D$5:$D$330,'[1]Retorno lançamentos'!$R$5:$R$330)</f>
        <v>Lançada</v>
      </c>
      <c r="M11597" s="6">
        <v>701203</v>
      </c>
      <c r="N11597" s="6" t="s">
        <v>1125</v>
      </c>
      <c r="O11597" t="str">
        <f t="shared" si="42"/>
        <v>FLAC</v>
      </c>
      <c r="Q11597" s="2" t="s">
        <v>1344</v>
      </c>
    </row>
    <row r="11598" spans="1:17" ht="16.8" x14ac:dyDescent="0.3">
      <c r="A11598" t="str">
        <f t="shared" si="40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 t="shared" si="41"/>
        <v>7204 - CD São Paulo</v>
      </c>
      <c r="K11598" t="str">
        <f t="shared" si="41"/>
        <v>43.340.312/0010-48</v>
      </c>
      <c r="L11598" t="str">
        <f>_xlfn.XLOOKUP(B11598,'[1]Retorno lançamentos'!$D$5:$D$330,'[1]Retorno lançamentos'!$R$5:$R$330)</f>
        <v>Lançada</v>
      </c>
      <c r="M11598" s="6">
        <v>701203</v>
      </c>
      <c r="N11598" s="6" t="s">
        <v>1125</v>
      </c>
      <c r="O11598" t="str">
        <f t="shared" si="42"/>
        <v>FLAC</v>
      </c>
      <c r="Q11598" s="2" t="s">
        <v>1344</v>
      </c>
    </row>
    <row r="11599" spans="1:17" ht="16.8" x14ac:dyDescent="0.3">
      <c r="A11599" t="str">
        <f t="shared" si="40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 t="shared" si="41"/>
        <v>7204 - CD São Paulo</v>
      </c>
      <c r="K11599" t="str">
        <f t="shared" si="41"/>
        <v>43.340.312/0010-48</v>
      </c>
      <c r="L11599" t="str">
        <f>_xlfn.XLOOKUP(B11599,'[1]Retorno lançamentos'!$D$5:$D$330,'[1]Retorno lançamentos'!$R$5:$R$330)</f>
        <v>Lançada</v>
      </c>
      <c r="M11599" s="6">
        <v>701203</v>
      </c>
      <c r="N11599" s="6" t="s">
        <v>1125</v>
      </c>
      <c r="O11599" t="str">
        <f t="shared" si="42"/>
        <v>FLAC</v>
      </c>
      <c r="Q11599" s="2" t="s">
        <v>1344</v>
      </c>
    </row>
    <row r="11600" spans="1:17" ht="16.8" x14ac:dyDescent="0.3">
      <c r="A11600" t="str">
        <f t="shared" si="40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 t="shared" si="41"/>
        <v>7204 - CD São Paulo</v>
      </c>
      <c r="K11600" t="str">
        <f t="shared" si="41"/>
        <v>43.340.312/0010-48</v>
      </c>
      <c r="L11600" t="str">
        <f>_xlfn.XLOOKUP(B11600,'[1]Retorno lançamentos'!$D$5:$D$330,'[1]Retorno lançamentos'!$R$5:$R$330)</f>
        <v>Lançada</v>
      </c>
      <c r="M11600" s="6">
        <v>701203</v>
      </c>
      <c r="N11600" s="6" t="s">
        <v>1125</v>
      </c>
      <c r="O11600" t="str">
        <f t="shared" si="42"/>
        <v>FLAC</v>
      </c>
      <c r="Q11600" s="2" t="s">
        <v>1344</v>
      </c>
    </row>
    <row r="11601" spans="1:17" ht="16.8" x14ac:dyDescent="0.3">
      <c r="A11601" t="str">
        <f t="shared" si="40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 t="shared" si="41"/>
        <v>7204 - CD São Paulo</v>
      </c>
      <c r="K11601" t="str">
        <f t="shared" si="41"/>
        <v>43.340.312/0010-48</v>
      </c>
      <c r="L11601" t="str">
        <f>_xlfn.XLOOKUP(B11601,'[1]Retorno lançamentos'!$D$5:$D$330,'[1]Retorno lançamentos'!$R$5:$R$330)</f>
        <v>Lançada</v>
      </c>
      <c r="M11601" s="6">
        <v>701203</v>
      </c>
      <c r="N11601" s="6" t="s">
        <v>1125</v>
      </c>
      <c r="O11601" t="str">
        <f t="shared" si="42"/>
        <v>FLAC</v>
      </c>
      <c r="Q11601" s="2" t="s">
        <v>1344</v>
      </c>
    </row>
    <row r="11602" spans="1:17" ht="16.8" x14ac:dyDescent="0.3">
      <c r="A11602" t="str">
        <f t="shared" si="40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 t="shared" si="41"/>
        <v>7204 - CD São Paulo</v>
      </c>
      <c r="K11602" t="str">
        <f t="shared" si="41"/>
        <v>43.340.312/0010-48</v>
      </c>
      <c r="L11602" t="str">
        <f>_xlfn.XLOOKUP(B11602,'[1]Retorno lançamentos'!$D$5:$D$330,'[1]Retorno lançamentos'!$R$5:$R$330)</f>
        <v>Lançada</v>
      </c>
      <c r="M11602" s="6">
        <v>701203</v>
      </c>
      <c r="N11602" s="6" t="s">
        <v>1125</v>
      </c>
      <c r="O11602" t="str">
        <f t="shared" si="42"/>
        <v>FLAC</v>
      </c>
      <c r="Q11602" s="2" t="s">
        <v>1344</v>
      </c>
    </row>
    <row r="11603" spans="1:17" ht="16.8" x14ac:dyDescent="0.3">
      <c r="A11603" t="str">
        <f t="shared" si="40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 t="shared" si="41"/>
        <v>7204 - CD São Paulo</v>
      </c>
      <c r="K11603" t="str">
        <f t="shared" si="41"/>
        <v>43.340.312/0010-48</v>
      </c>
      <c r="L11603" t="str">
        <f>_xlfn.XLOOKUP(B11603,'[1]Retorno lançamentos'!$D$5:$D$330,'[1]Retorno lançamentos'!$R$5:$R$330)</f>
        <v>Lançada</v>
      </c>
      <c r="M11603" s="6">
        <v>701203</v>
      </c>
      <c r="N11603" s="6" t="s">
        <v>1125</v>
      </c>
      <c r="O11603" t="str">
        <f t="shared" si="42"/>
        <v>FLAC</v>
      </c>
      <c r="Q11603" s="2" t="s">
        <v>1344</v>
      </c>
    </row>
    <row r="11604" spans="1:17" ht="16.8" x14ac:dyDescent="0.3">
      <c r="A11604" t="str">
        <f t="shared" si="40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 t="shared" si="41"/>
        <v>7204 - CD São Paulo</v>
      </c>
      <c r="K11604" t="str">
        <f t="shared" si="41"/>
        <v>43.340.312/0010-48</v>
      </c>
      <c r="L11604" t="str">
        <f>_xlfn.XLOOKUP(B11604,'[1]Retorno lançamentos'!$D$5:$D$330,'[1]Retorno lançamentos'!$R$5:$R$330)</f>
        <v>Lançada</v>
      </c>
      <c r="M11604" s="6">
        <v>701203</v>
      </c>
      <c r="N11604" s="6" t="s">
        <v>1125</v>
      </c>
      <c r="O11604" t="str">
        <f t="shared" si="42"/>
        <v>FLAC</v>
      </c>
      <c r="Q11604" s="2" t="s">
        <v>1344</v>
      </c>
    </row>
    <row r="11605" spans="1:17" ht="16.8" x14ac:dyDescent="0.3">
      <c r="A11605" t="str">
        <f t="shared" si="40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 t="shared" si="41"/>
        <v>7204 - CD São Paulo</v>
      </c>
      <c r="K11605" t="str">
        <f t="shared" si="41"/>
        <v>43.340.312/0010-48</v>
      </c>
      <c r="L11605" t="str">
        <f>_xlfn.XLOOKUP(B11605,'[1]Retorno lançamentos'!$D$5:$D$330,'[1]Retorno lançamentos'!$R$5:$R$330)</f>
        <v>Lançada</v>
      </c>
      <c r="M11605" s="6">
        <v>701203</v>
      </c>
      <c r="N11605" s="6" t="s">
        <v>1125</v>
      </c>
      <c r="O11605" t="str">
        <f t="shared" si="42"/>
        <v>FLAC</v>
      </c>
      <c r="Q11605" s="2" t="s">
        <v>1344</v>
      </c>
    </row>
    <row r="11606" spans="1:17" ht="16.8" x14ac:dyDescent="0.3">
      <c r="A11606" t="str">
        <f t="shared" ref="A11606:A11669" si="43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 t="shared" ref="J11606:K11669" si="44">_xlfn.XLOOKUP(I11606,I:I,J:J)</f>
        <v>7204 - CD São Paulo</v>
      </c>
      <c r="K11606" t="str">
        <f t="shared" si="44"/>
        <v>43.340.312/0010-48</v>
      </c>
      <c r="L11606" t="str">
        <f>_xlfn.XLOOKUP(B11606,'[1]Retorno lançamentos'!$D$5:$D$330,'[1]Retorno lançamentos'!$R$5:$R$330)</f>
        <v>Lançada</v>
      </c>
      <c r="M11606" s="6">
        <v>701203</v>
      </c>
      <c r="N11606" s="6" t="s">
        <v>1125</v>
      </c>
      <c r="O11606" t="str">
        <f t="shared" ref="O11606:O11669" si="45">_xlfn.XLOOKUP(N11606,N:N,O:O)</f>
        <v>FLAC</v>
      </c>
      <c r="Q11606" s="2" t="s">
        <v>1344</v>
      </c>
    </row>
    <row r="11607" spans="1:17" ht="16.8" x14ac:dyDescent="0.3">
      <c r="A11607" t="str">
        <f t="shared" si="43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 t="shared" si="44"/>
        <v>7204 - CD São Paulo</v>
      </c>
      <c r="K11607" t="str">
        <f t="shared" si="44"/>
        <v>43.340.312/0010-48</v>
      </c>
      <c r="L11607" t="str">
        <f>_xlfn.XLOOKUP(B11607,'[1]Retorno lançamentos'!$D$5:$D$330,'[1]Retorno lançamentos'!$R$5:$R$330)</f>
        <v>Lançada</v>
      </c>
      <c r="M11607" s="6">
        <v>701203</v>
      </c>
      <c r="N11607" s="6" t="s">
        <v>1125</v>
      </c>
      <c r="O11607" t="str">
        <f t="shared" si="45"/>
        <v>FLAC</v>
      </c>
      <c r="Q11607" s="2" t="s">
        <v>1344</v>
      </c>
    </row>
    <row r="11608" spans="1:17" ht="16.8" x14ac:dyDescent="0.3">
      <c r="A11608" t="str">
        <f t="shared" si="43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 t="shared" si="44"/>
        <v>7204 - CD São Paulo</v>
      </c>
      <c r="K11608" t="str">
        <f t="shared" si="44"/>
        <v>43.340.312/0010-48</v>
      </c>
      <c r="L11608" t="str">
        <f>_xlfn.XLOOKUP(B11608,'[1]Retorno lançamentos'!$D$5:$D$330,'[1]Retorno lançamentos'!$R$5:$R$330)</f>
        <v>Lançada</v>
      </c>
      <c r="M11608" s="6">
        <v>701203</v>
      </c>
      <c r="N11608" s="6" t="s">
        <v>1125</v>
      </c>
      <c r="O11608" t="str">
        <f t="shared" si="45"/>
        <v>FLAC</v>
      </c>
      <c r="Q11608" s="2" t="s">
        <v>1344</v>
      </c>
    </row>
    <row r="11609" spans="1:17" ht="16.8" x14ac:dyDescent="0.3">
      <c r="A11609" t="str">
        <f t="shared" si="43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 t="shared" si="44"/>
        <v>7204 - CD São Paulo</v>
      </c>
      <c r="K11609" t="str">
        <f t="shared" si="44"/>
        <v>43.340.312/0010-48</v>
      </c>
      <c r="L11609" t="str">
        <f>_xlfn.XLOOKUP(B11609,'[1]Retorno lançamentos'!$D$5:$D$330,'[1]Retorno lançamentos'!$R$5:$R$330)</f>
        <v>Lançada</v>
      </c>
      <c r="M11609" s="6">
        <v>701203</v>
      </c>
      <c r="N11609" s="6" t="s">
        <v>1125</v>
      </c>
      <c r="O11609" t="str">
        <f t="shared" si="45"/>
        <v>FLAC</v>
      </c>
      <c r="Q11609" s="2" t="s">
        <v>1344</v>
      </c>
    </row>
    <row r="11610" spans="1:17" ht="16.8" x14ac:dyDescent="0.3">
      <c r="A11610" t="str">
        <f t="shared" si="43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 t="shared" si="44"/>
        <v>7204 - CD São Paulo</v>
      </c>
      <c r="K11610" t="str">
        <f t="shared" si="44"/>
        <v>43.340.312/0010-48</v>
      </c>
      <c r="L11610" t="str">
        <f>_xlfn.XLOOKUP(B11610,'[1]Retorno lançamentos'!$D$5:$D$330,'[1]Retorno lançamentos'!$R$5:$R$330)</f>
        <v>Lançada</v>
      </c>
      <c r="M11610" s="6">
        <v>701203</v>
      </c>
      <c r="N11610" s="6" t="s">
        <v>1125</v>
      </c>
      <c r="O11610" t="str">
        <f t="shared" si="45"/>
        <v>FLAC</v>
      </c>
      <c r="Q11610" s="2" t="s">
        <v>1344</v>
      </c>
    </row>
    <row r="11611" spans="1:17" ht="16.8" x14ac:dyDescent="0.3">
      <c r="A11611" t="str">
        <f t="shared" si="43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 t="shared" si="44"/>
        <v>7204 - CD São Paulo</v>
      </c>
      <c r="K11611" t="str">
        <f t="shared" si="44"/>
        <v>43.340.312/0010-48</v>
      </c>
      <c r="L11611" t="str">
        <f>_xlfn.XLOOKUP(B11611,'[1]Retorno lançamentos'!$D$5:$D$330,'[1]Retorno lançamentos'!$R$5:$R$330)</f>
        <v>Lançada</v>
      </c>
      <c r="M11611" s="6">
        <v>701203</v>
      </c>
      <c r="N11611" s="6" t="s">
        <v>1125</v>
      </c>
      <c r="O11611" t="str">
        <f t="shared" si="45"/>
        <v>FLAC</v>
      </c>
      <c r="Q11611" s="2" t="s">
        <v>1344</v>
      </c>
    </row>
    <row r="11612" spans="1:17" ht="16.8" x14ac:dyDescent="0.3">
      <c r="A11612" t="str">
        <f t="shared" si="43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 t="shared" si="44"/>
        <v>7204 - CD São Paulo</v>
      </c>
      <c r="K11612" t="str">
        <f t="shared" si="44"/>
        <v>43.340.312/0010-48</v>
      </c>
      <c r="L11612" t="str">
        <f>_xlfn.XLOOKUP(B11612,'[1]Retorno lançamentos'!$D$5:$D$330,'[1]Retorno lançamentos'!$R$5:$R$330)</f>
        <v>Lançada</v>
      </c>
      <c r="M11612" s="6">
        <v>701122</v>
      </c>
      <c r="N11612" s="6" t="s">
        <v>1120</v>
      </c>
      <c r="O11612" t="str">
        <f t="shared" si="45"/>
        <v>Nutri</v>
      </c>
      <c r="Q11612" s="2" t="s">
        <v>1344</v>
      </c>
    </row>
    <row r="11613" spans="1:17" ht="16.8" x14ac:dyDescent="0.3">
      <c r="A11613" t="str">
        <f t="shared" si="43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 t="shared" si="44"/>
        <v>7204 - CD São Paulo</v>
      </c>
      <c r="K11613" t="str">
        <f t="shared" si="44"/>
        <v>43.340.312/0010-48</v>
      </c>
      <c r="L11613" t="str">
        <f>_xlfn.XLOOKUP(B11613,'[1]Retorno lançamentos'!$D$5:$D$330,'[1]Retorno lançamentos'!$R$5:$R$330)</f>
        <v>Lançada</v>
      </c>
      <c r="M11613" s="6">
        <v>701122</v>
      </c>
      <c r="N11613" s="6" t="s">
        <v>1120</v>
      </c>
      <c r="O11613" t="str">
        <f t="shared" si="45"/>
        <v>Nutri</v>
      </c>
      <c r="Q11613" s="2" t="s">
        <v>1344</v>
      </c>
    </row>
    <row r="11614" spans="1:17" ht="16.8" x14ac:dyDescent="0.3">
      <c r="A11614" t="str">
        <f t="shared" si="43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 t="shared" si="44"/>
        <v>7204 - CD São Paulo</v>
      </c>
      <c r="K11614" t="str">
        <f t="shared" si="44"/>
        <v>43.340.312/0010-48</v>
      </c>
      <c r="L11614" t="str">
        <f>_xlfn.XLOOKUP(B11614,'[1]Retorno lançamentos'!$D$5:$D$330,'[1]Retorno lançamentos'!$R$5:$R$330)</f>
        <v>Lançada</v>
      </c>
      <c r="M11614" s="6">
        <v>701203</v>
      </c>
      <c r="N11614" s="6" t="s">
        <v>1125</v>
      </c>
      <c r="O11614" t="str">
        <f t="shared" si="45"/>
        <v>FLAC</v>
      </c>
      <c r="Q11614" s="2" t="s">
        <v>1344</v>
      </c>
    </row>
    <row r="11615" spans="1:17" ht="16.8" x14ac:dyDescent="0.3">
      <c r="A11615" t="str">
        <f t="shared" si="43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 t="shared" si="44"/>
        <v>7204 - CD São Paulo</v>
      </c>
      <c r="K11615" t="str">
        <f t="shared" si="44"/>
        <v>43.340.312/0010-48</v>
      </c>
      <c r="L11615" t="str">
        <f>_xlfn.XLOOKUP(B11615,'[1]Retorno lançamentos'!$D$5:$D$330,'[1]Retorno lançamentos'!$R$5:$R$330)</f>
        <v>Lançada</v>
      </c>
      <c r="M11615" s="6">
        <v>701203</v>
      </c>
      <c r="N11615" s="6" t="s">
        <v>1125</v>
      </c>
      <c r="O11615" t="str">
        <f t="shared" si="45"/>
        <v>FLAC</v>
      </c>
      <c r="Q11615" s="2" t="s">
        <v>1344</v>
      </c>
    </row>
    <row r="11616" spans="1:17" ht="16.8" x14ac:dyDescent="0.3">
      <c r="A11616" t="str">
        <f t="shared" si="43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1345</v>
      </c>
      <c r="G11616" s="12">
        <v>817</v>
      </c>
      <c r="H11616" s="12">
        <v>24.51</v>
      </c>
      <c r="I11616" s="6">
        <v>7204</v>
      </c>
      <c r="J11616" t="str">
        <f t="shared" si="44"/>
        <v>7204 - CD São Paulo</v>
      </c>
      <c r="K11616" t="str">
        <f t="shared" si="44"/>
        <v>43.340.312/0010-48</v>
      </c>
      <c r="L11616" t="str">
        <f>_xlfn.XLOOKUP(B11616,'[1]Retorno lançamentos'!$D$5:$D$330,'[1]Retorno lançamentos'!$R$5:$R$330)</f>
        <v>Lançada</v>
      </c>
      <c r="M11616" s="6">
        <v>701203</v>
      </c>
      <c r="N11616" s="6" t="s">
        <v>1125</v>
      </c>
      <c r="O11616" t="str">
        <f t="shared" si="45"/>
        <v>FLAC</v>
      </c>
      <c r="Q11616" s="2" t="s">
        <v>1344</v>
      </c>
    </row>
    <row r="11617" spans="1:17" ht="16.8" x14ac:dyDescent="0.3">
      <c r="A11617" t="str">
        <f t="shared" si="43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1345</v>
      </c>
      <c r="G11617" s="11">
        <v>1225.5</v>
      </c>
      <c r="H11617" s="12">
        <v>36.770000000000003</v>
      </c>
      <c r="I11617" s="6">
        <v>7204</v>
      </c>
      <c r="J11617" t="str">
        <f t="shared" si="44"/>
        <v>7204 - CD São Paulo</v>
      </c>
      <c r="K11617" t="str">
        <f t="shared" si="44"/>
        <v>43.340.312/0010-48</v>
      </c>
      <c r="L11617" t="str">
        <f>_xlfn.XLOOKUP(B11617,'[1]Retorno lançamentos'!$D$5:$D$330,'[1]Retorno lançamentos'!$R$5:$R$330)</f>
        <v>Lançada</v>
      </c>
      <c r="M11617" s="6">
        <v>701203</v>
      </c>
      <c r="N11617" s="6" t="s">
        <v>1125</v>
      </c>
      <c r="O11617" t="str">
        <f t="shared" si="45"/>
        <v>FLAC</v>
      </c>
      <c r="Q11617" s="2" t="s">
        <v>1344</v>
      </c>
    </row>
    <row r="11618" spans="1:17" ht="16.8" x14ac:dyDescent="0.3">
      <c r="A11618" t="str">
        <f t="shared" si="43"/>
        <v>Lactalis - 7000</v>
      </c>
      <c r="B11618" s="6">
        <v>4501169722</v>
      </c>
      <c r="C11618" s="6">
        <v>5274613</v>
      </c>
      <c r="D11618" s="6" t="s">
        <v>1362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 t="shared" si="44"/>
        <v>7204 - CD São Paulo</v>
      </c>
      <c r="K11618" t="str">
        <f t="shared" si="44"/>
        <v>43.340.312/0010-48</v>
      </c>
      <c r="L11618" t="str">
        <f>_xlfn.XLOOKUP(B11618,'[1]Retorno lançamentos'!$D$5:$D$330,'[1]Retorno lançamentos'!$R$5:$R$330)</f>
        <v>Lançada</v>
      </c>
      <c r="M11618" s="6">
        <v>701203</v>
      </c>
      <c r="N11618" s="6" t="s">
        <v>1125</v>
      </c>
      <c r="O11618" t="str">
        <f t="shared" si="45"/>
        <v>FLAC</v>
      </c>
      <c r="Q11618" s="2" t="s">
        <v>1344</v>
      </c>
    </row>
    <row r="11619" spans="1:17" ht="16.8" x14ac:dyDescent="0.3">
      <c r="A11619" t="str">
        <f t="shared" si="43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 t="shared" si="44"/>
        <v>7204 - CD São Paulo</v>
      </c>
      <c r="K11619" t="str">
        <f t="shared" si="44"/>
        <v>43.340.312/0010-48</v>
      </c>
      <c r="L11619" t="str">
        <f>_xlfn.XLOOKUP(B11619,'[1]Retorno lançamentos'!$D$5:$D$330,'[1]Retorno lançamentos'!$R$5:$R$330)</f>
        <v>Lançada</v>
      </c>
      <c r="M11619" s="6">
        <v>701203</v>
      </c>
      <c r="N11619" s="6" t="s">
        <v>1125</v>
      </c>
      <c r="O11619" t="str">
        <f t="shared" si="45"/>
        <v>FLAC</v>
      </c>
      <c r="Q11619" s="2" t="s">
        <v>1344</v>
      </c>
    </row>
    <row r="11620" spans="1:17" ht="16.8" x14ac:dyDescent="0.3">
      <c r="A11620" t="str">
        <f t="shared" si="43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 t="shared" si="44"/>
        <v>7204 - CD São Paulo</v>
      </c>
      <c r="K11620" t="str">
        <f t="shared" si="44"/>
        <v>43.340.312/0010-48</v>
      </c>
      <c r="L11620" t="str">
        <f>_xlfn.XLOOKUP(B11620,'[1]Retorno lançamentos'!$D$5:$D$330,'[1]Retorno lançamentos'!$R$5:$R$330)</f>
        <v>Lançada</v>
      </c>
      <c r="M11620" s="6">
        <v>701203</v>
      </c>
      <c r="N11620" s="6" t="s">
        <v>1125</v>
      </c>
      <c r="O11620" t="str">
        <f t="shared" si="45"/>
        <v>FLAC</v>
      </c>
      <c r="Q11620" s="2" t="s">
        <v>1344</v>
      </c>
    </row>
    <row r="11621" spans="1:17" ht="16.8" x14ac:dyDescent="0.3">
      <c r="A11621" t="str">
        <f t="shared" si="43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 t="shared" si="44"/>
        <v>7204 - CD São Paulo</v>
      </c>
      <c r="K11621" t="str">
        <f t="shared" si="44"/>
        <v>43.340.312/0010-48</v>
      </c>
      <c r="L11621" t="str">
        <f>_xlfn.XLOOKUP(B11621,'[1]Retorno lançamentos'!$D$5:$D$330,'[1]Retorno lançamentos'!$R$5:$R$330)</f>
        <v>Lançada</v>
      </c>
      <c r="M11621" s="6">
        <v>701203</v>
      </c>
      <c r="N11621" s="6" t="s">
        <v>1125</v>
      </c>
      <c r="O11621" t="str">
        <f t="shared" si="45"/>
        <v>FLAC</v>
      </c>
      <c r="Q11621" s="2" t="s">
        <v>1344</v>
      </c>
    </row>
    <row r="11622" spans="1:17" ht="16.8" x14ac:dyDescent="0.3">
      <c r="A11622" t="str">
        <f t="shared" si="43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1345</v>
      </c>
      <c r="G11622" s="12">
        <v>211.45</v>
      </c>
      <c r="H11622" s="12">
        <v>6.34</v>
      </c>
      <c r="I11622" s="6">
        <v>7204</v>
      </c>
      <c r="J11622" t="str">
        <f t="shared" si="44"/>
        <v>7204 - CD São Paulo</v>
      </c>
      <c r="K11622" t="str">
        <f t="shared" si="44"/>
        <v>43.340.312/0010-48</v>
      </c>
      <c r="L11622" t="str">
        <f>_xlfn.XLOOKUP(B11622,'[1]Retorno lançamentos'!$D$5:$D$330,'[1]Retorno lançamentos'!$R$5:$R$330)</f>
        <v>Lançada</v>
      </c>
      <c r="M11622" s="6">
        <v>701203</v>
      </c>
      <c r="N11622" s="6" t="s">
        <v>1125</v>
      </c>
      <c r="O11622" t="str">
        <f t="shared" si="45"/>
        <v>FLAC</v>
      </c>
      <c r="Q11622" s="2" t="s">
        <v>1344</v>
      </c>
    </row>
    <row r="11623" spans="1:17" ht="16.8" x14ac:dyDescent="0.3">
      <c r="A11623" t="str">
        <f t="shared" si="43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 t="shared" si="44"/>
        <v>7204 - CD São Paulo</v>
      </c>
      <c r="K11623" t="str">
        <f t="shared" si="44"/>
        <v>43.340.312/0010-48</v>
      </c>
      <c r="L11623" t="str">
        <f>_xlfn.XLOOKUP(B11623,'[1]Retorno lançamentos'!$D$5:$D$330,'[1]Retorno lançamentos'!$R$5:$R$330)</f>
        <v>Lançada</v>
      </c>
      <c r="M11623" s="6">
        <v>701203</v>
      </c>
      <c r="N11623" s="6" t="s">
        <v>1125</v>
      </c>
      <c r="O11623" t="str">
        <f t="shared" si="45"/>
        <v>FLAC</v>
      </c>
      <c r="Q11623" s="2" t="s">
        <v>1344</v>
      </c>
    </row>
    <row r="11624" spans="1:17" ht="16.8" x14ac:dyDescent="0.3">
      <c r="A11624" t="str">
        <f t="shared" si="43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 t="shared" si="44"/>
        <v>7204 - CD São Paulo</v>
      </c>
      <c r="K11624" t="str">
        <f t="shared" si="44"/>
        <v>43.340.312/0010-48</v>
      </c>
      <c r="L11624" t="str">
        <f>_xlfn.XLOOKUP(B11624,'[1]Retorno lançamentos'!$D$5:$D$330,'[1]Retorno lançamentos'!$R$5:$R$330)</f>
        <v>Lançada</v>
      </c>
      <c r="M11624" s="6">
        <v>701203</v>
      </c>
      <c r="N11624" s="6" t="s">
        <v>1125</v>
      </c>
      <c r="O11624" t="str">
        <f t="shared" si="45"/>
        <v>FLAC</v>
      </c>
      <c r="Q11624" s="2" t="s">
        <v>1344</v>
      </c>
    </row>
    <row r="11625" spans="1:17" ht="16.8" x14ac:dyDescent="0.3">
      <c r="A11625" t="str">
        <f t="shared" si="43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 t="shared" si="44"/>
        <v>7204 - CD São Paulo</v>
      </c>
      <c r="K11625" t="str">
        <f t="shared" si="44"/>
        <v>43.340.312/0010-48</v>
      </c>
      <c r="L11625" t="str">
        <f>_xlfn.XLOOKUP(B11625,'[1]Retorno lançamentos'!$D$5:$D$330,'[1]Retorno lançamentos'!$R$5:$R$330)</f>
        <v>Lançada</v>
      </c>
      <c r="M11625" s="6">
        <v>701203</v>
      </c>
      <c r="N11625" s="6" t="s">
        <v>1125</v>
      </c>
      <c r="O11625" t="str">
        <f t="shared" si="45"/>
        <v>FLAC</v>
      </c>
      <c r="Q11625" s="2" t="s">
        <v>1344</v>
      </c>
    </row>
    <row r="11626" spans="1:17" ht="16.8" x14ac:dyDescent="0.3">
      <c r="A11626" t="str">
        <f t="shared" si="43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 t="shared" si="44"/>
        <v>7204 - CD São Paulo</v>
      </c>
      <c r="K11626" t="str">
        <f t="shared" si="44"/>
        <v>43.340.312/0010-48</v>
      </c>
      <c r="L11626" t="str">
        <f>_xlfn.XLOOKUP(B11626,'[1]Retorno lançamentos'!$D$5:$D$330,'[1]Retorno lançamentos'!$R$5:$R$330)</f>
        <v>Lançada</v>
      </c>
      <c r="M11626" s="6">
        <v>701203</v>
      </c>
      <c r="N11626" s="6" t="s">
        <v>1125</v>
      </c>
      <c r="O11626" t="str">
        <f t="shared" si="45"/>
        <v>FLAC</v>
      </c>
      <c r="Q11626" s="2" t="s">
        <v>1344</v>
      </c>
    </row>
    <row r="11627" spans="1:17" ht="16.8" x14ac:dyDescent="0.3">
      <c r="A11627" t="str">
        <f t="shared" si="43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 t="shared" si="44"/>
        <v>7204 - CD São Paulo</v>
      </c>
      <c r="K11627" t="str">
        <f t="shared" si="44"/>
        <v>43.340.312/0010-48</v>
      </c>
      <c r="L11627" t="str">
        <f>_xlfn.XLOOKUP(B11627,'[1]Retorno lançamentos'!$D$5:$D$330,'[1]Retorno lançamentos'!$R$5:$R$330)</f>
        <v>Lançada</v>
      </c>
      <c r="M11627" s="6">
        <v>701203</v>
      </c>
      <c r="N11627" s="6" t="s">
        <v>1125</v>
      </c>
      <c r="O11627" t="str">
        <f t="shared" si="45"/>
        <v>FLAC</v>
      </c>
      <c r="Q11627" s="2" t="s">
        <v>1344</v>
      </c>
    </row>
    <row r="11628" spans="1:17" ht="16.8" x14ac:dyDescent="0.3">
      <c r="A11628" t="str">
        <f t="shared" si="43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 t="shared" si="44"/>
        <v>7204 - CD São Paulo</v>
      </c>
      <c r="K11628" t="str">
        <f t="shared" si="44"/>
        <v>43.340.312/0010-48</v>
      </c>
      <c r="L11628" t="str">
        <f>_xlfn.XLOOKUP(B11628,'[1]Retorno lançamentos'!$D$5:$D$330,'[1]Retorno lançamentos'!$R$5:$R$330)</f>
        <v>Lançada</v>
      </c>
      <c r="M11628" s="6">
        <v>701203</v>
      </c>
      <c r="N11628" s="6" t="s">
        <v>1125</v>
      </c>
      <c r="O11628" t="str">
        <f t="shared" si="45"/>
        <v>FLAC</v>
      </c>
      <c r="Q11628" s="2" t="s">
        <v>1344</v>
      </c>
    </row>
    <row r="11629" spans="1:17" ht="16.8" x14ac:dyDescent="0.3">
      <c r="A11629" t="str">
        <f t="shared" si="43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 t="shared" si="44"/>
        <v>7204 - CD São Paulo</v>
      </c>
      <c r="K11629" t="str">
        <f t="shared" si="44"/>
        <v>43.340.312/0010-48</v>
      </c>
      <c r="L11629" t="str">
        <f>_xlfn.XLOOKUP(B11629,'[1]Retorno lançamentos'!$D$5:$D$330,'[1]Retorno lançamentos'!$R$5:$R$330)</f>
        <v>Lançada</v>
      </c>
      <c r="M11629" s="6">
        <v>701203</v>
      </c>
      <c r="N11629" s="6" t="s">
        <v>1125</v>
      </c>
      <c r="O11629" t="str">
        <f t="shared" si="45"/>
        <v>FLAC</v>
      </c>
      <c r="Q11629" s="2" t="s">
        <v>1344</v>
      </c>
    </row>
    <row r="11630" spans="1:17" ht="16.8" x14ac:dyDescent="0.3">
      <c r="A11630" t="str">
        <f t="shared" si="43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 t="shared" si="44"/>
        <v>7204 - CD São Paulo</v>
      </c>
      <c r="K11630" t="str">
        <f t="shared" si="44"/>
        <v>43.340.312/0010-48</v>
      </c>
      <c r="L11630" t="str">
        <f>_xlfn.XLOOKUP(B11630,'[1]Retorno lançamentos'!$D$5:$D$330,'[1]Retorno lançamentos'!$R$5:$R$330)</f>
        <v>Lançada</v>
      </c>
      <c r="M11630" s="6">
        <v>701203</v>
      </c>
      <c r="N11630" s="6" t="s">
        <v>1125</v>
      </c>
      <c r="O11630" t="str">
        <f t="shared" si="45"/>
        <v>FLAC</v>
      </c>
      <c r="Q11630" s="2" t="s">
        <v>1344</v>
      </c>
    </row>
    <row r="11631" spans="1:17" ht="16.8" x14ac:dyDescent="0.3">
      <c r="A11631" t="str">
        <f t="shared" si="43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 t="shared" si="44"/>
        <v>7204 - CD São Paulo</v>
      </c>
      <c r="K11631" t="str">
        <f t="shared" si="44"/>
        <v>43.340.312/0010-48</v>
      </c>
      <c r="L11631" t="str">
        <f>_xlfn.XLOOKUP(B11631,'[1]Retorno lançamentos'!$D$5:$D$330,'[1]Retorno lançamentos'!$R$5:$R$330)</f>
        <v>Lançada</v>
      </c>
      <c r="M11631" s="6">
        <v>701203</v>
      </c>
      <c r="N11631" s="6" t="s">
        <v>1125</v>
      </c>
      <c r="O11631" t="str">
        <f t="shared" si="45"/>
        <v>FLAC</v>
      </c>
      <c r="Q11631" s="2" t="s">
        <v>1344</v>
      </c>
    </row>
    <row r="11632" spans="1:17" ht="16.8" x14ac:dyDescent="0.3">
      <c r="A11632" t="str">
        <f t="shared" si="43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 t="shared" si="44"/>
        <v>7204 - CD São Paulo</v>
      </c>
      <c r="K11632" t="str">
        <f t="shared" si="44"/>
        <v>43.340.312/0010-48</v>
      </c>
      <c r="L11632" t="str">
        <f>_xlfn.XLOOKUP(B11632,'[1]Retorno lançamentos'!$D$5:$D$330,'[1]Retorno lançamentos'!$R$5:$R$330)</f>
        <v>Lançada</v>
      </c>
      <c r="M11632" s="6">
        <v>701203</v>
      </c>
      <c r="N11632" s="6" t="s">
        <v>1125</v>
      </c>
      <c r="O11632" t="str">
        <f t="shared" si="45"/>
        <v>FLAC</v>
      </c>
      <c r="Q11632" s="2" t="s">
        <v>1344</v>
      </c>
    </row>
    <row r="11633" spans="1:17" ht="16.8" x14ac:dyDescent="0.3">
      <c r="A11633" t="str">
        <f t="shared" si="43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1345</v>
      </c>
      <c r="G11633" s="11">
        <v>4085</v>
      </c>
      <c r="H11633" s="12">
        <v>122.55</v>
      </c>
      <c r="I11633" s="6">
        <v>7204</v>
      </c>
      <c r="J11633" t="str">
        <f t="shared" si="44"/>
        <v>7204 - CD São Paulo</v>
      </c>
      <c r="K11633" t="str">
        <f t="shared" si="44"/>
        <v>43.340.312/0010-48</v>
      </c>
      <c r="L11633" t="str">
        <f>_xlfn.XLOOKUP(B11633,'[1]Retorno lançamentos'!$D$5:$D$330,'[1]Retorno lançamentos'!$R$5:$R$330)</f>
        <v>Lançada</v>
      </c>
      <c r="M11633" s="6">
        <v>701203</v>
      </c>
      <c r="N11633" s="6" t="s">
        <v>1125</v>
      </c>
      <c r="O11633" t="str">
        <f t="shared" si="45"/>
        <v>FLAC</v>
      </c>
      <c r="Q11633" s="2" t="s">
        <v>1344</v>
      </c>
    </row>
    <row r="11634" spans="1:17" ht="16.8" x14ac:dyDescent="0.3">
      <c r="A11634" t="str">
        <f t="shared" si="43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 t="shared" si="44"/>
        <v>7204 - CD São Paulo</v>
      </c>
      <c r="K11634" t="str">
        <f t="shared" si="44"/>
        <v>43.340.312/0010-48</v>
      </c>
      <c r="L11634" t="str">
        <f>_xlfn.XLOOKUP(B11634,'[1]Retorno lançamentos'!$D$5:$D$330,'[1]Retorno lançamentos'!$R$5:$R$330)</f>
        <v>Lançada</v>
      </c>
      <c r="M11634" s="6">
        <v>701203</v>
      </c>
      <c r="N11634" s="6" t="s">
        <v>1125</v>
      </c>
      <c r="O11634" t="str">
        <f t="shared" si="45"/>
        <v>FLAC</v>
      </c>
      <c r="Q11634" s="2" t="s">
        <v>1344</v>
      </c>
    </row>
    <row r="11635" spans="1:17" ht="16.8" x14ac:dyDescent="0.3">
      <c r="A11635" t="str">
        <f t="shared" si="43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1345</v>
      </c>
      <c r="G11635" s="12">
        <v>649.35</v>
      </c>
      <c r="H11635" s="12">
        <v>19.48</v>
      </c>
      <c r="I11635" s="6">
        <v>7204</v>
      </c>
      <c r="J11635" t="str">
        <f t="shared" si="44"/>
        <v>7204 - CD São Paulo</v>
      </c>
      <c r="K11635" t="str">
        <f t="shared" si="44"/>
        <v>43.340.312/0010-48</v>
      </c>
      <c r="L11635" t="str">
        <f>_xlfn.XLOOKUP(B11635,'[1]Retorno lançamentos'!$D$5:$D$330,'[1]Retorno lançamentos'!$R$5:$R$330)</f>
        <v>Lançada</v>
      </c>
      <c r="M11635" s="6">
        <v>701203</v>
      </c>
      <c r="N11635" s="6" t="s">
        <v>1125</v>
      </c>
      <c r="O11635" t="str">
        <f t="shared" si="45"/>
        <v>FLAC</v>
      </c>
      <c r="Q11635" s="2" t="s">
        <v>1344</v>
      </c>
    </row>
    <row r="11636" spans="1:17" ht="16.8" x14ac:dyDescent="0.3">
      <c r="A11636" t="str">
        <f t="shared" si="43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 t="shared" si="44"/>
        <v>7204 - CD São Paulo</v>
      </c>
      <c r="K11636" t="str">
        <f t="shared" si="44"/>
        <v>43.340.312/0010-48</v>
      </c>
      <c r="L11636" t="str">
        <f>_xlfn.XLOOKUP(B11636,'[1]Retorno lançamentos'!$D$5:$D$330,'[1]Retorno lançamentos'!$R$5:$R$330)</f>
        <v>Lançada</v>
      </c>
      <c r="M11636" s="6">
        <v>701203</v>
      </c>
      <c r="N11636" s="6" t="s">
        <v>1125</v>
      </c>
      <c r="O11636" t="str">
        <f t="shared" si="45"/>
        <v>FLAC</v>
      </c>
      <c r="Q11636" s="2" t="s">
        <v>1344</v>
      </c>
    </row>
    <row r="11637" spans="1:17" ht="16.8" x14ac:dyDescent="0.3">
      <c r="A11637" t="str">
        <f t="shared" si="43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 t="shared" ca="1" si="44"/>
        <v>4309 - CD - Teutônia</v>
      </c>
      <c r="K11637" t="str">
        <f t="shared" ca="1" si="44"/>
        <v>14.049.467/0027-70</v>
      </c>
      <c r="L11637" t="str">
        <f>_xlfn.XLOOKUP(B11637,'[1]Retorno lançamentos'!$D$5:$D$330,'[1]Retorno lançamentos'!$R$5:$R$330)</f>
        <v>Emitir NF</v>
      </c>
      <c r="M11637" s="6">
        <v>136420</v>
      </c>
      <c r="N11637" s="6" t="s">
        <v>1123</v>
      </c>
      <c r="O11637" t="str">
        <f t="shared" si="45"/>
        <v>Cláudio Jorge</v>
      </c>
      <c r="Q11637" s="2" t="s">
        <v>1344</v>
      </c>
    </row>
    <row r="11638" spans="1:17" ht="16.8" x14ac:dyDescent="0.3">
      <c r="A11638" t="str">
        <f t="shared" si="43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1345</v>
      </c>
      <c r="G11638" s="11">
        <v>2597.4</v>
      </c>
      <c r="H11638" s="12">
        <v>77.92</v>
      </c>
      <c r="I11638" s="6">
        <v>7406</v>
      </c>
      <c r="J11638" t="str">
        <f t="shared" si="44"/>
        <v>7406 - TSPF - Louveira</v>
      </c>
      <c r="K11638" t="str">
        <f t="shared" si="44"/>
        <v>43.340.312/0023-62</v>
      </c>
      <c r="L11638" t="str">
        <f>_xlfn.XLOOKUP(B11638,'[1]Retorno lançamentos'!$D$5:$D$330,'[1]Retorno lançamentos'!$R$5:$R$330)</f>
        <v>Lançada</v>
      </c>
      <c r="M11638" s="6">
        <v>701203</v>
      </c>
      <c r="N11638" s="6" t="s">
        <v>1125</v>
      </c>
      <c r="O11638" t="str">
        <f t="shared" si="45"/>
        <v>FLAC</v>
      </c>
      <c r="Q11638" s="2" t="s">
        <v>1344</v>
      </c>
    </row>
    <row r="11639" spans="1:17" ht="16.8" x14ac:dyDescent="0.3">
      <c r="A11639" t="str">
        <f t="shared" si="43"/>
        <v>Lactalis - 7000</v>
      </c>
      <c r="B11639" s="6">
        <v>4501169722</v>
      </c>
      <c r="C11639" s="6">
        <v>5278512</v>
      </c>
      <c r="D11639" s="6" t="s">
        <v>1325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 t="shared" si="44"/>
        <v>7204 - CD São Paulo</v>
      </c>
      <c r="K11639" t="str">
        <f t="shared" si="44"/>
        <v>43.340.312/0010-48</v>
      </c>
      <c r="L11639" t="str">
        <f>_xlfn.XLOOKUP(B11639,'[1]Retorno lançamentos'!$D$5:$D$330,'[1]Retorno lançamentos'!$R$5:$R$330)</f>
        <v>Lançada</v>
      </c>
      <c r="M11639" s="6">
        <v>701203</v>
      </c>
      <c r="N11639" s="6" t="s">
        <v>1125</v>
      </c>
      <c r="O11639" t="str">
        <f t="shared" si="45"/>
        <v>FLAC</v>
      </c>
      <c r="Q11639" s="2" t="s">
        <v>1344</v>
      </c>
    </row>
    <row r="11640" spans="1:17" ht="16.8" x14ac:dyDescent="0.3">
      <c r="A11640" t="str">
        <f t="shared" si="43"/>
        <v>Lactalis - 7000</v>
      </c>
      <c r="B11640" s="6">
        <v>4501169722</v>
      </c>
      <c r="C11640" s="6">
        <v>5278512</v>
      </c>
      <c r="D11640" s="6" t="s">
        <v>1325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 t="shared" si="44"/>
        <v>7204 - CD São Paulo</v>
      </c>
      <c r="K11640" t="str">
        <f t="shared" si="44"/>
        <v>43.340.312/0010-48</v>
      </c>
      <c r="L11640" t="str">
        <f>_xlfn.XLOOKUP(B11640,'[1]Retorno lançamentos'!$D$5:$D$330,'[1]Retorno lançamentos'!$R$5:$R$330)</f>
        <v>Lançada</v>
      </c>
      <c r="M11640" s="6">
        <v>701203</v>
      </c>
      <c r="N11640" s="6" t="s">
        <v>1125</v>
      </c>
      <c r="O11640" t="str">
        <f t="shared" si="45"/>
        <v>FLAC</v>
      </c>
      <c r="Q11640" s="2" t="s">
        <v>1344</v>
      </c>
    </row>
    <row r="11641" spans="1:17" ht="16.8" x14ac:dyDescent="0.3">
      <c r="A11641" t="str">
        <f t="shared" si="43"/>
        <v>Lactalis - 7000</v>
      </c>
      <c r="B11641" s="6">
        <v>4501169722</v>
      </c>
      <c r="C11641" s="6">
        <v>5278512</v>
      </c>
      <c r="D11641" s="6" t="s">
        <v>1325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 t="shared" si="44"/>
        <v>7204 - CD São Paulo</v>
      </c>
      <c r="K11641" t="str">
        <f t="shared" si="44"/>
        <v>43.340.312/0010-48</v>
      </c>
      <c r="L11641" t="str">
        <f>_xlfn.XLOOKUP(B11641,'[1]Retorno lançamentos'!$D$5:$D$330,'[1]Retorno lançamentos'!$R$5:$R$330)</f>
        <v>Lançada</v>
      </c>
      <c r="M11641" s="6">
        <v>701203</v>
      </c>
      <c r="N11641" s="6" t="s">
        <v>1125</v>
      </c>
      <c r="O11641" t="str">
        <f t="shared" si="45"/>
        <v>FLAC</v>
      </c>
      <c r="Q11641" s="2" t="s">
        <v>1344</v>
      </c>
    </row>
    <row r="11642" spans="1:17" ht="16.8" x14ac:dyDescent="0.3">
      <c r="A11642" t="str">
        <f t="shared" si="43"/>
        <v>Lactalis - 7000</v>
      </c>
      <c r="B11642" s="6">
        <v>4501169722</v>
      </c>
      <c r="C11642" s="6">
        <v>5278512</v>
      </c>
      <c r="D11642" s="6" t="s">
        <v>1325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 t="shared" si="44"/>
        <v>7204 - CD São Paulo</v>
      </c>
      <c r="K11642" t="str">
        <f t="shared" si="44"/>
        <v>43.340.312/0010-48</v>
      </c>
      <c r="L11642" t="str">
        <f>_xlfn.XLOOKUP(B11642,'[1]Retorno lançamentos'!$D$5:$D$330,'[1]Retorno lançamentos'!$R$5:$R$330)</f>
        <v>Lançada</v>
      </c>
      <c r="M11642" s="6">
        <v>701203</v>
      </c>
      <c r="N11642" s="6" t="s">
        <v>1125</v>
      </c>
      <c r="O11642" t="str">
        <f t="shared" si="45"/>
        <v>FLAC</v>
      </c>
      <c r="Q11642" s="2" t="s">
        <v>1344</v>
      </c>
    </row>
    <row r="11643" spans="1:17" ht="16.8" x14ac:dyDescent="0.3">
      <c r="A11643" t="str">
        <f t="shared" si="43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 t="shared" si="44"/>
        <v>7204 - CD São Paulo</v>
      </c>
      <c r="K11643" t="str">
        <f t="shared" si="44"/>
        <v>43.340.312/0010-48</v>
      </c>
      <c r="L11643" t="str">
        <f>_xlfn.XLOOKUP(B11643,'[1]Retorno lançamentos'!$D$5:$D$330,'[1]Retorno lançamentos'!$R$5:$R$330)</f>
        <v>Lançada</v>
      </c>
      <c r="M11643" s="6">
        <v>701203</v>
      </c>
      <c r="N11643" s="6" t="s">
        <v>1125</v>
      </c>
      <c r="O11643" t="str">
        <f t="shared" si="45"/>
        <v>FLAC</v>
      </c>
      <c r="Q11643" s="2" t="s">
        <v>1344</v>
      </c>
    </row>
    <row r="11644" spans="1:17" ht="16.8" x14ac:dyDescent="0.3">
      <c r="A11644" t="str">
        <f t="shared" si="43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 t="shared" si="44"/>
        <v>7204 - CD São Paulo</v>
      </c>
      <c r="K11644" t="str">
        <f t="shared" si="44"/>
        <v>43.340.312/0010-48</v>
      </c>
      <c r="L11644" t="str">
        <f>_xlfn.XLOOKUP(B11644,'[1]Retorno lançamentos'!$D$5:$D$330,'[1]Retorno lançamentos'!$R$5:$R$330)</f>
        <v>Lançada</v>
      </c>
      <c r="M11644" s="6">
        <v>701203</v>
      </c>
      <c r="N11644" s="6" t="s">
        <v>1125</v>
      </c>
      <c r="O11644" t="str">
        <f t="shared" si="45"/>
        <v>FLAC</v>
      </c>
      <c r="Q11644" s="2" t="s">
        <v>1344</v>
      </c>
    </row>
    <row r="11645" spans="1:17" ht="16.8" x14ac:dyDescent="0.3">
      <c r="A11645" t="str">
        <f t="shared" si="43"/>
        <v>Lactalis - 7000</v>
      </c>
      <c r="B11645" s="6">
        <v>4501169722</v>
      </c>
      <c r="C11645" s="6">
        <v>5352804</v>
      </c>
      <c r="D11645" s="6" t="s">
        <v>1363</v>
      </c>
      <c r="E11645" s="6">
        <v>610402075</v>
      </c>
      <c r="F11645" s="6" t="s">
        <v>1345</v>
      </c>
      <c r="G11645" s="12">
        <v>817</v>
      </c>
      <c r="H11645" s="12">
        <v>24.51</v>
      </c>
      <c r="I11645" s="6">
        <v>7204</v>
      </c>
      <c r="J11645" t="str">
        <f t="shared" si="44"/>
        <v>7204 - CD São Paulo</v>
      </c>
      <c r="K11645" t="str">
        <f t="shared" si="44"/>
        <v>43.340.312/0010-48</v>
      </c>
      <c r="L11645" t="str">
        <f>_xlfn.XLOOKUP(B11645,'[1]Retorno lançamentos'!$D$5:$D$330,'[1]Retorno lançamentos'!$R$5:$R$330)</f>
        <v>Lançada</v>
      </c>
      <c r="M11645" s="6">
        <v>701203</v>
      </c>
      <c r="N11645" s="6" t="s">
        <v>1125</v>
      </c>
      <c r="O11645" t="str">
        <f t="shared" si="45"/>
        <v>FLAC</v>
      </c>
      <c r="Q11645" s="2" t="s">
        <v>1344</v>
      </c>
    </row>
    <row r="11646" spans="1:17" ht="16.8" x14ac:dyDescent="0.3">
      <c r="A11646" t="str">
        <f t="shared" si="43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1345</v>
      </c>
      <c r="G11646" s="11">
        <v>1021.25</v>
      </c>
      <c r="H11646" s="12">
        <v>30.64</v>
      </c>
      <c r="I11646" s="6">
        <v>7204</v>
      </c>
      <c r="J11646" t="str">
        <f t="shared" si="44"/>
        <v>7204 - CD São Paulo</v>
      </c>
      <c r="K11646" t="str">
        <f t="shared" si="44"/>
        <v>43.340.312/0010-48</v>
      </c>
      <c r="L11646" t="str">
        <f>_xlfn.XLOOKUP(B11646,'[1]Retorno lançamentos'!$D$5:$D$330,'[1]Retorno lançamentos'!$R$5:$R$330)</f>
        <v>Lançada</v>
      </c>
      <c r="M11646" s="6">
        <v>701203</v>
      </c>
      <c r="N11646" s="6" t="s">
        <v>1125</v>
      </c>
      <c r="O11646" t="str">
        <f t="shared" si="45"/>
        <v>FLAC</v>
      </c>
      <c r="Q11646" s="2" t="s">
        <v>1344</v>
      </c>
    </row>
    <row r="11647" spans="1:17" ht="16.8" x14ac:dyDescent="0.3">
      <c r="A11647" t="str">
        <f t="shared" si="43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 t="shared" si="44"/>
        <v>7204 - CD São Paulo</v>
      </c>
      <c r="K11647" t="str">
        <f t="shared" si="44"/>
        <v>43.340.312/0010-48</v>
      </c>
      <c r="L11647" t="str">
        <f>_xlfn.XLOOKUP(B11647,'[1]Retorno lançamentos'!$D$5:$D$330,'[1]Retorno lançamentos'!$R$5:$R$330)</f>
        <v>Lançada</v>
      </c>
      <c r="M11647" s="6">
        <v>701203</v>
      </c>
      <c r="N11647" s="6" t="s">
        <v>1125</v>
      </c>
      <c r="O11647" t="str">
        <f t="shared" si="45"/>
        <v>FLAC</v>
      </c>
      <c r="Q11647" s="2" t="s">
        <v>1344</v>
      </c>
    </row>
    <row r="11648" spans="1:17" ht="16.8" x14ac:dyDescent="0.3">
      <c r="A11648" t="str">
        <f t="shared" si="43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 t="shared" si="44"/>
        <v>7204 - CD São Paulo</v>
      </c>
      <c r="K11648" t="str">
        <f t="shared" si="44"/>
        <v>43.340.312/0010-48</v>
      </c>
      <c r="L11648" t="str">
        <f>_xlfn.XLOOKUP(B11648,'[1]Retorno lançamentos'!$D$5:$D$330,'[1]Retorno lançamentos'!$R$5:$R$330)</f>
        <v>Lançada</v>
      </c>
      <c r="M11648" s="6">
        <v>701203</v>
      </c>
      <c r="N11648" s="6" t="s">
        <v>1125</v>
      </c>
      <c r="O11648" t="str">
        <f t="shared" si="45"/>
        <v>FLAC</v>
      </c>
      <c r="Q11648" s="2" t="s">
        <v>1344</v>
      </c>
    </row>
    <row r="11649" spans="1:17" ht="16.8" x14ac:dyDescent="0.3">
      <c r="A11649" t="str">
        <f t="shared" si="43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 t="shared" si="44"/>
        <v>7204 - CD São Paulo</v>
      </c>
      <c r="K11649" t="str">
        <f t="shared" si="44"/>
        <v>43.340.312/0010-48</v>
      </c>
      <c r="L11649" t="str">
        <f>_xlfn.XLOOKUP(B11649,'[1]Retorno lançamentos'!$D$5:$D$330,'[1]Retorno lançamentos'!$R$5:$R$330)</f>
        <v>Lançada</v>
      </c>
      <c r="M11649" s="6">
        <v>701203</v>
      </c>
      <c r="N11649" s="6" t="s">
        <v>1125</v>
      </c>
      <c r="O11649" t="str">
        <f t="shared" si="45"/>
        <v>FLAC</v>
      </c>
      <c r="Q11649" s="2" t="s">
        <v>1344</v>
      </c>
    </row>
    <row r="11650" spans="1:17" ht="16.8" x14ac:dyDescent="0.3">
      <c r="A11650" t="str">
        <f t="shared" si="43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 t="shared" si="44"/>
        <v>7204 - CD São Paulo</v>
      </c>
      <c r="K11650" t="str">
        <f t="shared" si="44"/>
        <v>43.340.312/0010-48</v>
      </c>
      <c r="L11650" t="str">
        <f>_xlfn.XLOOKUP(B11650,'[1]Retorno lançamentos'!$D$5:$D$330,'[1]Retorno lançamentos'!$R$5:$R$330)</f>
        <v>Lançada</v>
      </c>
      <c r="M11650" s="6">
        <v>701203</v>
      </c>
      <c r="N11650" s="6" t="s">
        <v>1125</v>
      </c>
      <c r="O11650" t="str">
        <f t="shared" si="45"/>
        <v>FLAC</v>
      </c>
      <c r="Q11650" s="2" t="s">
        <v>1344</v>
      </c>
    </row>
    <row r="11651" spans="1:17" ht="16.8" x14ac:dyDescent="0.3">
      <c r="A11651" t="str">
        <f t="shared" si="43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 t="shared" si="44"/>
        <v>7204 - CD São Paulo</v>
      </c>
      <c r="K11651" t="str">
        <f t="shared" si="44"/>
        <v>43.340.312/0010-48</v>
      </c>
      <c r="L11651" t="str">
        <f>_xlfn.XLOOKUP(B11651,'[1]Retorno lançamentos'!$D$5:$D$330,'[1]Retorno lançamentos'!$R$5:$R$330)</f>
        <v>Lançada</v>
      </c>
      <c r="M11651" s="6">
        <v>701203</v>
      </c>
      <c r="N11651" s="6" t="s">
        <v>1125</v>
      </c>
      <c r="O11651" t="str">
        <f t="shared" si="45"/>
        <v>FLAC</v>
      </c>
      <c r="Q11651" s="2" t="s">
        <v>1344</v>
      </c>
    </row>
    <row r="11652" spans="1:17" ht="16.8" x14ac:dyDescent="0.3">
      <c r="A11652" t="str">
        <f t="shared" si="43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 t="shared" si="44"/>
        <v>7204 - CD São Paulo</v>
      </c>
      <c r="K11652" t="str">
        <f t="shared" si="44"/>
        <v>43.340.312/0010-48</v>
      </c>
      <c r="L11652" t="str">
        <f>_xlfn.XLOOKUP(B11652,'[1]Retorno lançamentos'!$D$5:$D$330,'[1]Retorno lançamentos'!$R$5:$R$330)</f>
        <v>Lançada</v>
      </c>
      <c r="M11652" s="6">
        <v>701203</v>
      </c>
      <c r="N11652" s="6" t="s">
        <v>1125</v>
      </c>
      <c r="O11652" t="str">
        <f t="shared" si="45"/>
        <v>FLAC</v>
      </c>
      <c r="Q11652" s="2" t="s">
        <v>1344</v>
      </c>
    </row>
    <row r="11653" spans="1:17" ht="16.8" x14ac:dyDescent="0.3">
      <c r="A11653" t="str">
        <f t="shared" si="43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 t="shared" si="44"/>
        <v>7204 - CD São Paulo</v>
      </c>
      <c r="K11653" t="str">
        <f t="shared" si="44"/>
        <v>43.340.312/0010-48</v>
      </c>
      <c r="L11653" t="str">
        <f>_xlfn.XLOOKUP(B11653,'[1]Retorno lançamentos'!$D$5:$D$330,'[1]Retorno lançamentos'!$R$5:$R$330)</f>
        <v>Lançada</v>
      </c>
      <c r="M11653" s="6">
        <v>701203</v>
      </c>
      <c r="N11653" s="6" t="s">
        <v>1125</v>
      </c>
      <c r="O11653" t="str">
        <f t="shared" si="45"/>
        <v>FLAC</v>
      </c>
      <c r="Q11653" s="2" t="s">
        <v>1344</v>
      </c>
    </row>
    <row r="11654" spans="1:17" ht="16.8" x14ac:dyDescent="0.3">
      <c r="A11654" t="str">
        <f t="shared" si="43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1345</v>
      </c>
      <c r="G11654" s="12">
        <v>817</v>
      </c>
      <c r="H11654" s="12">
        <v>24.51</v>
      </c>
      <c r="I11654" s="6">
        <v>7204</v>
      </c>
      <c r="J11654" t="str">
        <f t="shared" si="44"/>
        <v>7204 - CD São Paulo</v>
      </c>
      <c r="K11654" t="str">
        <f t="shared" si="44"/>
        <v>43.340.312/0010-48</v>
      </c>
      <c r="L11654" t="str">
        <f>_xlfn.XLOOKUP(B11654,'[1]Retorno lançamentos'!$D$5:$D$330,'[1]Retorno lançamentos'!$R$5:$R$330)</f>
        <v>Lançada</v>
      </c>
      <c r="M11654" s="6">
        <v>701203</v>
      </c>
      <c r="N11654" s="6" t="s">
        <v>1125</v>
      </c>
      <c r="O11654" t="str">
        <f t="shared" si="45"/>
        <v>FLAC</v>
      </c>
      <c r="Q11654" s="2" t="s">
        <v>1344</v>
      </c>
    </row>
    <row r="11655" spans="1:17" ht="16.8" x14ac:dyDescent="0.3">
      <c r="A11655" t="str">
        <f t="shared" si="43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 t="shared" si="44"/>
        <v>7204 - CD São Paulo</v>
      </c>
      <c r="K11655" t="str">
        <f t="shared" si="44"/>
        <v>43.340.312/0010-48</v>
      </c>
      <c r="L11655" t="str">
        <f>_xlfn.XLOOKUP(B11655,'[1]Retorno lançamentos'!$D$5:$D$330,'[1]Retorno lançamentos'!$R$5:$R$330)</f>
        <v>Lançada</v>
      </c>
      <c r="M11655" s="6">
        <v>701203</v>
      </c>
      <c r="N11655" s="6" t="s">
        <v>1125</v>
      </c>
      <c r="O11655" t="str">
        <f t="shared" si="45"/>
        <v>FLAC</v>
      </c>
      <c r="Q11655" s="2" t="s">
        <v>1344</v>
      </c>
    </row>
    <row r="11656" spans="1:17" ht="16.8" x14ac:dyDescent="0.3">
      <c r="A11656" t="str">
        <f t="shared" si="43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 t="shared" si="44"/>
        <v>7204 - CD São Paulo</v>
      </c>
      <c r="K11656" t="str">
        <f t="shared" si="44"/>
        <v>43.340.312/0010-48</v>
      </c>
      <c r="L11656" t="str">
        <f>_xlfn.XLOOKUP(B11656,'[1]Retorno lançamentos'!$D$5:$D$330,'[1]Retorno lançamentos'!$R$5:$R$330)</f>
        <v>Lançada</v>
      </c>
      <c r="M11656" s="6">
        <v>701203</v>
      </c>
      <c r="N11656" s="6" t="s">
        <v>1125</v>
      </c>
      <c r="O11656" t="str">
        <f t="shared" si="45"/>
        <v>FLAC</v>
      </c>
      <c r="Q11656" s="2" t="s">
        <v>1344</v>
      </c>
    </row>
    <row r="11657" spans="1:17" ht="16.8" x14ac:dyDescent="0.3">
      <c r="A11657" t="str">
        <f t="shared" si="43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1345</v>
      </c>
      <c r="G11657" s="12">
        <v>612.75</v>
      </c>
      <c r="H11657" s="12">
        <v>18.38</v>
      </c>
      <c r="I11657" s="6">
        <v>7204</v>
      </c>
      <c r="J11657" t="str">
        <f t="shared" si="44"/>
        <v>7204 - CD São Paulo</v>
      </c>
      <c r="K11657" t="str">
        <f t="shared" si="44"/>
        <v>43.340.312/0010-48</v>
      </c>
      <c r="L11657" t="str">
        <f>_xlfn.XLOOKUP(B11657,'[1]Retorno lançamentos'!$D$5:$D$330,'[1]Retorno lançamentos'!$R$5:$R$330)</f>
        <v>Lançada</v>
      </c>
      <c r="M11657" s="6">
        <v>701203</v>
      </c>
      <c r="N11657" s="6" t="s">
        <v>1125</v>
      </c>
      <c r="O11657" t="str">
        <f t="shared" si="45"/>
        <v>FLAC</v>
      </c>
      <c r="Q11657" s="2" t="s">
        <v>1344</v>
      </c>
    </row>
    <row r="11658" spans="1:17" ht="16.8" x14ac:dyDescent="0.3">
      <c r="A11658" t="str">
        <f t="shared" si="43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1345</v>
      </c>
      <c r="G11658" s="11">
        <v>2083.5</v>
      </c>
      <c r="H11658" s="12">
        <v>62.51</v>
      </c>
      <c r="I11658" s="6">
        <v>7204</v>
      </c>
      <c r="J11658" t="str">
        <f t="shared" si="44"/>
        <v>7204 - CD São Paulo</v>
      </c>
      <c r="K11658" t="str">
        <f t="shared" si="44"/>
        <v>43.340.312/0010-48</v>
      </c>
      <c r="L11658" t="str">
        <f>_xlfn.XLOOKUP(B11658,'[1]Retorno lançamentos'!$D$5:$D$330,'[1]Retorno lançamentos'!$R$5:$R$330)</f>
        <v>Lançada</v>
      </c>
      <c r="M11658" s="6">
        <v>701203</v>
      </c>
      <c r="N11658" s="6" t="s">
        <v>1125</v>
      </c>
      <c r="O11658" t="str">
        <f t="shared" si="45"/>
        <v>FLAC</v>
      </c>
      <c r="Q11658" s="2" t="s">
        <v>1344</v>
      </c>
    </row>
    <row r="11659" spans="1:17" ht="16.8" x14ac:dyDescent="0.3">
      <c r="A11659" t="str">
        <f t="shared" si="43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 t="shared" si="44"/>
        <v>7204 - CD São Paulo</v>
      </c>
      <c r="K11659" t="str">
        <f t="shared" si="44"/>
        <v>43.340.312/0010-48</v>
      </c>
      <c r="L11659" t="str">
        <f>_xlfn.XLOOKUP(B11659,'[1]Retorno lançamentos'!$D$5:$D$330,'[1]Retorno lançamentos'!$R$5:$R$330)</f>
        <v>Lançada</v>
      </c>
      <c r="M11659" s="6">
        <v>701203</v>
      </c>
      <c r="N11659" s="6" t="s">
        <v>1125</v>
      </c>
      <c r="O11659" t="str">
        <f t="shared" si="45"/>
        <v>FLAC</v>
      </c>
      <c r="Q11659" s="2" t="s">
        <v>1344</v>
      </c>
    </row>
    <row r="11660" spans="1:17" ht="16.8" x14ac:dyDescent="0.3">
      <c r="A11660" t="str">
        <f t="shared" si="43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 t="shared" si="44"/>
        <v>7204 - CD São Paulo</v>
      </c>
      <c r="K11660" t="str">
        <f t="shared" si="44"/>
        <v>43.340.312/0010-48</v>
      </c>
      <c r="L11660" t="str">
        <f>_xlfn.XLOOKUP(B11660,'[1]Retorno lançamentos'!$D$5:$D$330,'[1]Retorno lançamentos'!$R$5:$R$330)</f>
        <v>Lançada</v>
      </c>
      <c r="M11660" s="6">
        <v>701203</v>
      </c>
      <c r="N11660" s="6" t="s">
        <v>1125</v>
      </c>
      <c r="O11660" t="str">
        <f t="shared" si="45"/>
        <v>FLAC</v>
      </c>
      <c r="Q11660" s="2" t="s">
        <v>1344</v>
      </c>
    </row>
    <row r="11661" spans="1:17" ht="16.8" x14ac:dyDescent="0.3">
      <c r="A11661" t="str">
        <f t="shared" si="43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 t="shared" si="44"/>
        <v>7204 - CD São Paulo</v>
      </c>
      <c r="K11661" t="str">
        <f t="shared" si="44"/>
        <v>43.340.312/0010-48</v>
      </c>
      <c r="L11661" t="str">
        <f>_xlfn.XLOOKUP(B11661,'[1]Retorno lançamentos'!$D$5:$D$330,'[1]Retorno lançamentos'!$R$5:$R$330)</f>
        <v>Lançada</v>
      </c>
      <c r="M11661" s="6">
        <v>701203</v>
      </c>
      <c r="N11661" s="6" t="s">
        <v>1125</v>
      </c>
      <c r="O11661" t="str">
        <f t="shared" si="45"/>
        <v>FLAC</v>
      </c>
      <c r="Q11661" s="2" t="s">
        <v>1344</v>
      </c>
    </row>
    <row r="11662" spans="1:17" ht="16.8" x14ac:dyDescent="0.3">
      <c r="A11662" t="str">
        <f t="shared" si="43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 t="shared" si="44"/>
        <v>7204 - CD São Paulo</v>
      </c>
      <c r="K11662" t="str">
        <f t="shared" si="44"/>
        <v>43.340.312/0010-48</v>
      </c>
      <c r="L11662" t="str">
        <f>_xlfn.XLOOKUP(B11662,'[1]Retorno lançamentos'!$D$5:$D$330,'[1]Retorno lançamentos'!$R$5:$R$330)</f>
        <v>Lançada</v>
      </c>
      <c r="M11662" s="6">
        <v>701203</v>
      </c>
      <c r="N11662" s="6" t="s">
        <v>1125</v>
      </c>
      <c r="O11662" t="str">
        <f t="shared" si="45"/>
        <v>FLAC</v>
      </c>
      <c r="Q11662" s="2" t="s">
        <v>1344</v>
      </c>
    </row>
    <row r="11663" spans="1:17" ht="16.8" x14ac:dyDescent="0.3">
      <c r="A11663" t="str">
        <f t="shared" si="43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 t="shared" si="44"/>
        <v>7204 - CD São Paulo</v>
      </c>
      <c r="K11663" t="str">
        <f t="shared" si="44"/>
        <v>43.340.312/0010-48</v>
      </c>
      <c r="L11663" t="str">
        <f>_xlfn.XLOOKUP(B11663,'[1]Retorno lançamentos'!$D$5:$D$330,'[1]Retorno lançamentos'!$R$5:$R$330)</f>
        <v>Lançada</v>
      </c>
      <c r="M11663" s="6">
        <v>701203</v>
      </c>
      <c r="N11663" s="6" t="s">
        <v>1125</v>
      </c>
      <c r="O11663" t="str">
        <f t="shared" si="45"/>
        <v>FLAC</v>
      </c>
      <c r="Q11663" s="2" t="s">
        <v>1344</v>
      </c>
    </row>
    <row r="11664" spans="1:17" ht="16.8" x14ac:dyDescent="0.3">
      <c r="A11664" t="str">
        <f t="shared" si="43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 t="shared" si="44"/>
        <v>7204 - CD São Paulo</v>
      </c>
      <c r="K11664" t="str">
        <f t="shared" si="44"/>
        <v>43.340.312/0010-48</v>
      </c>
      <c r="L11664" t="str">
        <f>_xlfn.XLOOKUP(B11664,'[1]Retorno lançamentos'!$D$5:$D$330,'[1]Retorno lançamentos'!$R$5:$R$330)</f>
        <v>Lançada</v>
      </c>
      <c r="M11664" s="6">
        <v>701203</v>
      </c>
      <c r="N11664" s="6" t="s">
        <v>1125</v>
      </c>
      <c r="O11664" t="str">
        <f t="shared" si="45"/>
        <v>FLAC</v>
      </c>
      <c r="Q11664" s="2" t="s">
        <v>1344</v>
      </c>
    </row>
    <row r="11665" spans="1:17" ht="16.8" x14ac:dyDescent="0.3">
      <c r="A11665" t="str">
        <f t="shared" si="43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 t="shared" si="44"/>
        <v>7204 - CD São Paulo</v>
      </c>
      <c r="K11665" t="str">
        <f t="shared" si="44"/>
        <v>43.340.312/0010-48</v>
      </c>
      <c r="L11665" t="str">
        <f>_xlfn.XLOOKUP(B11665,'[1]Retorno lançamentos'!$D$5:$D$330,'[1]Retorno lançamentos'!$R$5:$R$330)</f>
        <v>Lançada</v>
      </c>
      <c r="M11665" s="6">
        <v>701203</v>
      </c>
      <c r="N11665" s="6" t="s">
        <v>1125</v>
      </c>
      <c r="O11665" t="str">
        <f t="shared" si="45"/>
        <v>FLAC</v>
      </c>
      <c r="Q11665" s="2" t="s">
        <v>1344</v>
      </c>
    </row>
    <row r="11666" spans="1:17" ht="16.8" x14ac:dyDescent="0.3">
      <c r="A11666" t="str">
        <f t="shared" si="43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 t="shared" si="44"/>
        <v>7204 - CD São Paulo</v>
      </c>
      <c r="K11666" t="str">
        <f t="shared" si="44"/>
        <v>43.340.312/0010-48</v>
      </c>
      <c r="L11666" t="str">
        <f>_xlfn.XLOOKUP(B11666,'[1]Retorno lançamentos'!$D$5:$D$330,'[1]Retorno lançamentos'!$R$5:$R$330)</f>
        <v>Lançada</v>
      </c>
      <c r="M11666" s="6">
        <v>701203</v>
      </c>
      <c r="N11666" s="6" t="s">
        <v>1125</v>
      </c>
      <c r="O11666" t="str">
        <f t="shared" si="45"/>
        <v>FLAC</v>
      </c>
      <c r="Q11666" s="2" t="s">
        <v>1344</v>
      </c>
    </row>
    <row r="11667" spans="1:17" ht="16.8" x14ac:dyDescent="0.3">
      <c r="A11667" t="str">
        <f t="shared" si="43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 t="shared" si="44"/>
        <v>7204 - CD São Paulo</v>
      </c>
      <c r="K11667" t="str">
        <f t="shared" si="44"/>
        <v>43.340.312/0010-48</v>
      </c>
      <c r="L11667" t="str">
        <f>_xlfn.XLOOKUP(B11667,'[1]Retorno lançamentos'!$D$5:$D$330,'[1]Retorno lançamentos'!$R$5:$R$330)</f>
        <v>Lançada</v>
      </c>
      <c r="M11667" s="6">
        <v>701203</v>
      </c>
      <c r="N11667" s="6" t="s">
        <v>1125</v>
      </c>
      <c r="O11667" t="str">
        <f t="shared" si="45"/>
        <v>FLAC</v>
      </c>
      <c r="Q11667" s="2" t="s">
        <v>1344</v>
      </c>
    </row>
    <row r="11668" spans="1:17" ht="16.8" x14ac:dyDescent="0.3">
      <c r="A11668" t="str">
        <f t="shared" si="43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 t="shared" si="44"/>
        <v>7204 - CD São Paulo</v>
      </c>
      <c r="K11668" t="str">
        <f t="shared" si="44"/>
        <v>43.340.312/0010-48</v>
      </c>
      <c r="L11668" t="str">
        <f>_xlfn.XLOOKUP(B11668,'[1]Retorno lançamentos'!$D$5:$D$330,'[1]Retorno lançamentos'!$R$5:$R$330)</f>
        <v>Lançada</v>
      </c>
      <c r="M11668" s="6">
        <v>701203</v>
      </c>
      <c r="N11668" s="6" t="s">
        <v>1125</v>
      </c>
      <c r="O11668" t="str">
        <f t="shared" si="45"/>
        <v>FLAC</v>
      </c>
      <c r="Q11668" s="2" t="s">
        <v>1344</v>
      </c>
    </row>
    <row r="11669" spans="1:17" ht="16.8" x14ac:dyDescent="0.3">
      <c r="A11669" t="str">
        <f t="shared" si="43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 t="shared" si="44"/>
        <v>7204 - CD São Paulo</v>
      </c>
      <c r="K11669" t="str">
        <f t="shared" si="44"/>
        <v>43.340.312/0010-48</v>
      </c>
      <c r="L11669" t="str">
        <f>_xlfn.XLOOKUP(B11669,'[1]Retorno lançamentos'!$D$5:$D$330,'[1]Retorno lançamentos'!$R$5:$R$330)</f>
        <v>Lançada</v>
      </c>
      <c r="M11669" s="6">
        <v>701203</v>
      </c>
      <c r="N11669" s="6" t="s">
        <v>1125</v>
      </c>
      <c r="O11669" t="str">
        <f t="shared" si="45"/>
        <v>FLAC</v>
      </c>
      <c r="Q11669" s="2" t="s">
        <v>1344</v>
      </c>
    </row>
    <row r="11670" spans="1:17" ht="16.8" x14ac:dyDescent="0.3">
      <c r="A11670" t="str">
        <f t="shared" ref="A11670:A11733" si="46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1345</v>
      </c>
      <c r="G11670" s="12">
        <v>216.45</v>
      </c>
      <c r="H11670" s="12">
        <v>6.49</v>
      </c>
      <c r="I11670" s="6">
        <v>7204</v>
      </c>
      <c r="J11670" t="str">
        <f t="shared" ref="J11670:K11733" si="47">_xlfn.XLOOKUP(I11670,I:I,J:J)</f>
        <v>7204 - CD São Paulo</v>
      </c>
      <c r="K11670" t="str">
        <f t="shared" si="47"/>
        <v>43.340.312/0010-48</v>
      </c>
      <c r="L11670" t="str">
        <f>_xlfn.XLOOKUP(B11670,'[1]Retorno lançamentos'!$D$5:$D$330,'[1]Retorno lançamentos'!$R$5:$R$330)</f>
        <v>Lançada</v>
      </c>
      <c r="M11670" s="6">
        <v>701203</v>
      </c>
      <c r="N11670" s="6" t="s">
        <v>1125</v>
      </c>
      <c r="O11670" t="str">
        <f t="shared" ref="O11670:O11733" si="48">_xlfn.XLOOKUP(N11670,N:N,O:O)</f>
        <v>FLAC</v>
      </c>
      <c r="Q11670" s="2" t="s">
        <v>1344</v>
      </c>
    </row>
    <row r="11671" spans="1:17" ht="16.8" x14ac:dyDescent="0.3">
      <c r="A11671" t="str">
        <f t="shared" si="46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 t="shared" si="47"/>
        <v>7204 - CD São Paulo</v>
      </c>
      <c r="K11671" t="str">
        <f t="shared" si="47"/>
        <v>43.340.312/0010-48</v>
      </c>
      <c r="L11671" t="str">
        <f>_xlfn.XLOOKUP(B11671,'[1]Retorno lançamentos'!$D$5:$D$330,'[1]Retorno lançamentos'!$R$5:$R$330)</f>
        <v>Lançada</v>
      </c>
      <c r="M11671" s="6">
        <v>701203</v>
      </c>
      <c r="N11671" s="6" t="s">
        <v>1125</v>
      </c>
      <c r="O11671" t="str">
        <f t="shared" si="48"/>
        <v>FLAC</v>
      </c>
      <c r="Q11671" s="2" t="s">
        <v>1344</v>
      </c>
    </row>
    <row r="11672" spans="1:17" ht="16.8" x14ac:dyDescent="0.3">
      <c r="A11672" t="str">
        <f t="shared" si="46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1345</v>
      </c>
      <c r="G11672" s="11">
        <v>1021.25</v>
      </c>
      <c r="H11672" s="12">
        <v>30.64</v>
      </c>
      <c r="I11672" s="6">
        <v>7204</v>
      </c>
      <c r="J11672" t="str">
        <f t="shared" si="47"/>
        <v>7204 - CD São Paulo</v>
      </c>
      <c r="K11672" t="str">
        <f t="shared" si="47"/>
        <v>43.340.312/0010-48</v>
      </c>
      <c r="L11672" t="str">
        <f>_xlfn.XLOOKUP(B11672,'[1]Retorno lançamentos'!$D$5:$D$330,'[1]Retorno lançamentos'!$R$5:$R$330)</f>
        <v>Lançada</v>
      </c>
      <c r="M11672" s="6">
        <v>701203</v>
      </c>
      <c r="N11672" s="6" t="s">
        <v>1125</v>
      </c>
      <c r="O11672" t="str">
        <f t="shared" si="48"/>
        <v>FLAC</v>
      </c>
      <c r="Q11672" s="2" t="s">
        <v>1344</v>
      </c>
    </row>
    <row r="11673" spans="1:17" ht="16.8" x14ac:dyDescent="0.3">
      <c r="A11673" t="str">
        <f t="shared" si="46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1345</v>
      </c>
      <c r="G11673" s="12">
        <v>422.9</v>
      </c>
      <c r="H11673" s="12">
        <v>12.69</v>
      </c>
      <c r="I11673" s="6">
        <v>7204</v>
      </c>
      <c r="J11673" t="str">
        <f t="shared" si="47"/>
        <v>7204 - CD São Paulo</v>
      </c>
      <c r="K11673" t="str">
        <f t="shared" si="47"/>
        <v>43.340.312/0010-48</v>
      </c>
      <c r="L11673" t="str">
        <f>_xlfn.XLOOKUP(B11673,'[1]Retorno lançamentos'!$D$5:$D$330,'[1]Retorno lançamentos'!$R$5:$R$330)</f>
        <v>Lançada</v>
      </c>
      <c r="M11673" s="6">
        <v>701203</v>
      </c>
      <c r="N11673" s="6" t="s">
        <v>1125</v>
      </c>
      <c r="O11673" t="str">
        <f t="shared" si="48"/>
        <v>FLAC</v>
      </c>
      <c r="Q11673" s="2" t="s">
        <v>1344</v>
      </c>
    </row>
    <row r="11674" spans="1:17" ht="16.8" x14ac:dyDescent="0.3">
      <c r="A11674" t="str">
        <f t="shared" si="46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 t="shared" si="47"/>
        <v>7204 - CD São Paulo</v>
      </c>
      <c r="K11674" t="str">
        <f t="shared" si="47"/>
        <v>43.340.312/0010-48</v>
      </c>
      <c r="L11674" t="str">
        <f>_xlfn.XLOOKUP(B11674,'[1]Retorno lançamentos'!$D$5:$D$330,'[1]Retorno lançamentos'!$R$5:$R$330)</f>
        <v>Lançada</v>
      </c>
      <c r="M11674" s="6">
        <v>701203</v>
      </c>
      <c r="N11674" s="6" t="s">
        <v>1125</v>
      </c>
      <c r="O11674" t="str">
        <f t="shared" si="48"/>
        <v>FLAC</v>
      </c>
      <c r="Q11674" s="2" t="s">
        <v>1344</v>
      </c>
    </row>
    <row r="11675" spans="1:17" ht="16.8" x14ac:dyDescent="0.3">
      <c r="A11675" t="str">
        <f t="shared" si="46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 t="shared" si="47"/>
        <v>7204 - CD São Paulo</v>
      </c>
      <c r="K11675" t="str">
        <f t="shared" si="47"/>
        <v>43.340.312/0010-48</v>
      </c>
      <c r="L11675" t="str">
        <f>_xlfn.XLOOKUP(B11675,'[1]Retorno lançamentos'!$D$5:$D$330,'[1]Retorno lançamentos'!$R$5:$R$330)</f>
        <v>Lançada</v>
      </c>
      <c r="M11675" s="6">
        <v>701203</v>
      </c>
      <c r="N11675" s="6" t="s">
        <v>1125</v>
      </c>
      <c r="O11675" t="str">
        <f t="shared" si="48"/>
        <v>FLAC</v>
      </c>
      <c r="Q11675" s="2" t="s">
        <v>1344</v>
      </c>
    </row>
    <row r="11676" spans="1:17" ht="16.8" x14ac:dyDescent="0.3">
      <c r="A11676" t="str">
        <f t="shared" si="46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 t="shared" si="47"/>
        <v>7204 - CD São Paulo</v>
      </c>
      <c r="K11676" t="str">
        <f t="shared" si="47"/>
        <v>43.340.312/0010-48</v>
      </c>
      <c r="L11676" t="str">
        <f>_xlfn.XLOOKUP(B11676,'[1]Retorno lançamentos'!$D$5:$D$330,'[1]Retorno lançamentos'!$R$5:$R$330)</f>
        <v>Lançada</v>
      </c>
      <c r="M11676" s="6">
        <v>701203</v>
      </c>
      <c r="N11676" s="6" t="s">
        <v>1125</v>
      </c>
      <c r="O11676" t="str">
        <f t="shared" si="48"/>
        <v>FLAC</v>
      </c>
      <c r="Q11676" s="2" t="s">
        <v>1344</v>
      </c>
    </row>
    <row r="11677" spans="1:17" ht="16.8" x14ac:dyDescent="0.3">
      <c r="A11677" t="str">
        <f t="shared" si="46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 t="shared" si="47"/>
        <v>7204 - CD São Paulo</v>
      </c>
      <c r="K11677" t="str">
        <f t="shared" si="47"/>
        <v>43.340.312/0010-48</v>
      </c>
      <c r="L11677" t="str">
        <f>_xlfn.XLOOKUP(B11677,'[1]Retorno lançamentos'!$D$5:$D$330,'[1]Retorno lançamentos'!$R$5:$R$330)</f>
        <v>Lançada</v>
      </c>
      <c r="M11677" s="6">
        <v>701203</v>
      </c>
      <c r="N11677" s="6" t="s">
        <v>1125</v>
      </c>
      <c r="O11677" t="str">
        <f t="shared" si="48"/>
        <v>FLAC</v>
      </c>
      <c r="Q11677" s="2" t="s">
        <v>1344</v>
      </c>
    </row>
    <row r="11678" spans="1:17" ht="16.8" x14ac:dyDescent="0.3">
      <c r="A11678" t="str">
        <f t="shared" si="46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 t="shared" si="47"/>
        <v>7204 - CD São Paulo</v>
      </c>
      <c r="K11678" t="str">
        <f t="shared" si="47"/>
        <v>43.340.312/0010-48</v>
      </c>
      <c r="L11678" t="str">
        <f>_xlfn.XLOOKUP(B11678,'[1]Retorno lançamentos'!$D$5:$D$330,'[1]Retorno lançamentos'!$R$5:$R$330)</f>
        <v>Lançada</v>
      </c>
      <c r="M11678" s="6">
        <v>701203</v>
      </c>
      <c r="N11678" s="6" t="s">
        <v>1125</v>
      </c>
      <c r="O11678" t="str">
        <f t="shared" si="48"/>
        <v>FLAC</v>
      </c>
      <c r="Q11678" s="2" t="s">
        <v>1344</v>
      </c>
    </row>
    <row r="11679" spans="1:17" ht="16.8" x14ac:dyDescent="0.3">
      <c r="A11679" t="str">
        <f t="shared" si="46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 t="shared" si="47"/>
        <v>7204 - CD São Paulo</v>
      </c>
      <c r="K11679" t="str">
        <f t="shared" si="47"/>
        <v>43.340.312/0010-48</v>
      </c>
      <c r="L11679" t="str">
        <f>_xlfn.XLOOKUP(B11679,'[1]Retorno lançamentos'!$D$5:$D$330,'[1]Retorno lançamentos'!$R$5:$R$330)</f>
        <v>Lançada</v>
      </c>
      <c r="M11679" s="6">
        <v>701203</v>
      </c>
      <c r="N11679" s="6" t="s">
        <v>1125</v>
      </c>
      <c r="O11679" t="str">
        <f t="shared" si="48"/>
        <v>FLAC</v>
      </c>
      <c r="Q11679" s="2" t="s">
        <v>1344</v>
      </c>
    </row>
    <row r="11680" spans="1:17" ht="16.8" x14ac:dyDescent="0.3">
      <c r="A11680" t="str">
        <f t="shared" si="46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 t="shared" si="47"/>
        <v>7204 - CD São Paulo</v>
      </c>
      <c r="K11680" t="str">
        <f t="shared" si="47"/>
        <v>43.340.312/0010-48</v>
      </c>
      <c r="L11680" t="str">
        <f>_xlfn.XLOOKUP(B11680,'[1]Retorno lançamentos'!$D$5:$D$330,'[1]Retorno lançamentos'!$R$5:$R$330)</f>
        <v>Lançada</v>
      </c>
      <c r="M11680" s="6">
        <v>701203</v>
      </c>
      <c r="N11680" s="6" t="s">
        <v>1125</v>
      </c>
      <c r="O11680" t="str">
        <f t="shared" si="48"/>
        <v>FLAC</v>
      </c>
      <c r="Q11680" s="2" t="s">
        <v>1344</v>
      </c>
    </row>
    <row r="11681" spans="1:17" ht="16.8" x14ac:dyDescent="0.3">
      <c r="A11681" t="str">
        <f t="shared" si="46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 t="shared" si="47"/>
        <v>7204 - CD São Paulo</v>
      </c>
      <c r="K11681" t="str">
        <f t="shared" si="47"/>
        <v>43.340.312/0010-48</v>
      </c>
      <c r="L11681" t="str">
        <f>_xlfn.XLOOKUP(B11681,'[1]Retorno lançamentos'!$D$5:$D$330,'[1]Retorno lançamentos'!$R$5:$R$330)</f>
        <v>Lançada</v>
      </c>
      <c r="M11681" s="6">
        <v>701203</v>
      </c>
      <c r="N11681" s="6" t="s">
        <v>1125</v>
      </c>
      <c r="O11681" t="str">
        <f t="shared" si="48"/>
        <v>FLAC</v>
      </c>
      <c r="Q11681" s="2" t="s">
        <v>1344</v>
      </c>
    </row>
    <row r="11682" spans="1:17" ht="16.8" x14ac:dyDescent="0.3">
      <c r="A11682" t="str">
        <f t="shared" si="46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 t="shared" si="47"/>
        <v>7204 - CD São Paulo</v>
      </c>
      <c r="K11682" t="str">
        <f t="shared" si="47"/>
        <v>43.340.312/0010-48</v>
      </c>
      <c r="L11682" t="str">
        <f>_xlfn.XLOOKUP(B11682,'[1]Retorno lançamentos'!$D$5:$D$330,'[1]Retorno lançamentos'!$R$5:$R$330)</f>
        <v>Lançada</v>
      </c>
      <c r="M11682" s="6">
        <v>701203</v>
      </c>
      <c r="N11682" s="6" t="s">
        <v>1125</v>
      </c>
      <c r="O11682" t="str">
        <f t="shared" si="48"/>
        <v>FLAC</v>
      </c>
      <c r="Q11682" s="2" t="s">
        <v>1344</v>
      </c>
    </row>
    <row r="11683" spans="1:17" ht="16.8" x14ac:dyDescent="0.3">
      <c r="A11683" t="str">
        <f t="shared" si="46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 t="shared" si="47"/>
        <v>7204 - CD São Paulo</v>
      </c>
      <c r="K11683" t="str">
        <f t="shared" si="47"/>
        <v>43.340.312/0010-48</v>
      </c>
      <c r="L11683" t="str">
        <f>_xlfn.XLOOKUP(B11683,'[1]Retorno lançamentos'!$D$5:$D$330,'[1]Retorno lançamentos'!$R$5:$R$330)</f>
        <v>Lançada</v>
      </c>
      <c r="M11683" s="6">
        <v>701203</v>
      </c>
      <c r="N11683" s="6" t="s">
        <v>1125</v>
      </c>
      <c r="O11683" t="str">
        <f t="shared" si="48"/>
        <v>FLAC</v>
      </c>
      <c r="Q11683" s="2" t="s">
        <v>1344</v>
      </c>
    </row>
    <row r="11684" spans="1:17" ht="16.8" x14ac:dyDescent="0.3">
      <c r="A11684" t="str">
        <f t="shared" si="46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 t="shared" si="47"/>
        <v>7204 - CD São Paulo</v>
      </c>
      <c r="K11684" t="str">
        <f t="shared" si="47"/>
        <v>43.340.312/0010-48</v>
      </c>
      <c r="L11684" t="str">
        <f>_xlfn.XLOOKUP(B11684,'[1]Retorno lançamentos'!$D$5:$D$330,'[1]Retorno lançamentos'!$R$5:$R$330)</f>
        <v>Lançada</v>
      </c>
      <c r="M11684" s="6">
        <v>701203</v>
      </c>
      <c r="N11684" s="6" t="s">
        <v>1125</v>
      </c>
      <c r="O11684" t="str">
        <f t="shared" si="48"/>
        <v>FLAC</v>
      </c>
      <c r="Q11684" s="2" t="s">
        <v>1344</v>
      </c>
    </row>
    <row r="11685" spans="1:17" ht="16.8" x14ac:dyDescent="0.3">
      <c r="A11685" t="str">
        <f t="shared" si="46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 t="shared" si="47"/>
        <v>7204 - CD São Paulo</v>
      </c>
      <c r="K11685" t="str">
        <f t="shared" si="47"/>
        <v>43.340.312/0010-48</v>
      </c>
      <c r="L11685" t="str">
        <f>_xlfn.XLOOKUP(B11685,'[1]Retorno lançamentos'!$D$5:$D$330,'[1]Retorno lançamentos'!$R$5:$R$330)</f>
        <v>Lançada</v>
      </c>
      <c r="M11685" s="6">
        <v>701203</v>
      </c>
      <c r="N11685" s="6" t="s">
        <v>1125</v>
      </c>
      <c r="O11685" t="str">
        <f t="shared" si="48"/>
        <v>FLAC</v>
      </c>
      <c r="Q11685" s="2" t="s">
        <v>1344</v>
      </c>
    </row>
    <row r="11686" spans="1:17" ht="16.8" x14ac:dyDescent="0.3">
      <c r="A11686" t="str">
        <f t="shared" si="46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 t="shared" si="47"/>
        <v>7204 - CD São Paulo</v>
      </c>
      <c r="K11686" t="str">
        <f t="shared" si="47"/>
        <v>43.340.312/0010-48</v>
      </c>
      <c r="L11686" t="str">
        <f>_xlfn.XLOOKUP(B11686,'[1]Retorno lançamentos'!$D$5:$D$330,'[1]Retorno lançamentos'!$R$5:$R$330)</f>
        <v>Lançada</v>
      </c>
      <c r="M11686" s="6">
        <v>701203</v>
      </c>
      <c r="N11686" s="6" t="s">
        <v>1125</v>
      </c>
      <c r="O11686" t="str">
        <f t="shared" si="48"/>
        <v>FLAC</v>
      </c>
      <c r="Q11686" s="2" t="s">
        <v>1344</v>
      </c>
    </row>
    <row r="11687" spans="1:17" ht="16.8" x14ac:dyDescent="0.3">
      <c r="A11687" t="str">
        <f t="shared" si="46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 t="shared" si="47"/>
        <v>7204 - CD São Paulo</v>
      </c>
      <c r="K11687" t="str">
        <f t="shared" si="47"/>
        <v>43.340.312/0010-48</v>
      </c>
      <c r="L11687" t="str">
        <f>_xlfn.XLOOKUP(B11687,'[1]Retorno lançamentos'!$D$5:$D$330,'[1]Retorno lançamentos'!$R$5:$R$330)</f>
        <v>Lançada</v>
      </c>
      <c r="M11687" s="6">
        <v>701203</v>
      </c>
      <c r="N11687" s="6" t="s">
        <v>1125</v>
      </c>
      <c r="O11687" t="str">
        <f t="shared" si="48"/>
        <v>FLAC</v>
      </c>
      <c r="Q11687" s="2" t="s">
        <v>1344</v>
      </c>
    </row>
    <row r="11688" spans="1:17" ht="16.8" x14ac:dyDescent="0.3">
      <c r="A11688" t="str">
        <f t="shared" si="46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1345</v>
      </c>
      <c r="G11688" s="12">
        <v>422.9</v>
      </c>
      <c r="H11688" s="12">
        <v>12.69</v>
      </c>
      <c r="I11688" s="6">
        <v>7204</v>
      </c>
      <c r="J11688" t="str">
        <f t="shared" si="47"/>
        <v>7204 - CD São Paulo</v>
      </c>
      <c r="K11688" t="str">
        <f t="shared" si="47"/>
        <v>43.340.312/0010-48</v>
      </c>
      <c r="L11688" t="str">
        <f>_xlfn.XLOOKUP(B11688,'[1]Retorno lançamentos'!$D$5:$D$330,'[1]Retorno lançamentos'!$R$5:$R$330)</f>
        <v>Lançada</v>
      </c>
      <c r="M11688" s="6">
        <v>701203</v>
      </c>
      <c r="N11688" s="6" t="s">
        <v>1125</v>
      </c>
      <c r="O11688" t="str">
        <f t="shared" si="48"/>
        <v>FLAC</v>
      </c>
      <c r="Q11688" s="2" t="s">
        <v>1344</v>
      </c>
    </row>
    <row r="11689" spans="1:17" ht="16.8" x14ac:dyDescent="0.3">
      <c r="A11689" t="str">
        <f t="shared" si="46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 t="shared" si="47"/>
        <v>7204 - CD São Paulo</v>
      </c>
      <c r="K11689" t="str">
        <f t="shared" si="47"/>
        <v>43.340.312/0010-48</v>
      </c>
      <c r="L11689" t="str">
        <f>_xlfn.XLOOKUP(B11689,'[1]Retorno lançamentos'!$D$5:$D$330,'[1]Retorno lançamentos'!$R$5:$R$330)</f>
        <v>Lançada</v>
      </c>
      <c r="M11689" s="6">
        <v>701203</v>
      </c>
      <c r="N11689" s="6" t="s">
        <v>1125</v>
      </c>
      <c r="O11689" t="str">
        <f t="shared" si="48"/>
        <v>FLAC</v>
      </c>
      <c r="Q11689" s="2" t="s">
        <v>1344</v>
      </c>
    </row>
    <row r="11690" spans="1:17" ht="16.8" x14ac:dyDescent="0.3">
      <c r="A11690" t="str">
        <f t="shared" si="46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 t="shared" si="47"/>
        <v>7204 - CD São Paulo</v>
      </c>
      <c r="K11690" t="str">
        <f t="shared" si="47"/>
        <v>43.340.312/0010-48</v>
      </c>
      <c r="L11690" t="str">
        <f>_xlfn.XLOOKUP(B11690,'[1]Retorno lançamentos'!$D$5:$D$330,'[1]Retorno lançamentos'!$R$5:$R$330)</f>
        <v>Lançada</v>
      </c>
      <c r="M11690" s="6">
        <v>701203</v>
      </c>
      <c r="N11690" s="6" t="s">
        <v>1125</v>
      </c>
      <c r="O11690" t="str">
        <f t="shared" si="48"/>
        <v>FLAC</v>
      </c>
      <c r="Q11690" s="2" t="s">
        <v>1344</v>
      </c>
    </row>
    <row r="11691" spans="1:17" ht="16.8" x14ac:dyDescent="0.3">
      <c r="A11691" t="str">
        <f t="shared" si="46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 t="shared" si="47"/>
        <v>7204 - CD São Paulo</v>
      </c>
      <c r="K11691" t="str">
        <f t="shared" si="47"/>
        <v>43.340.312/0010-48</v>
      </c>
      <c r="L11691" t="str">
        <f>_xlfn.XLOOKUP(B11691,'[1]Retorno lançamentos'!$D$5:$D$330,'[1]Retorno lançamentos'!$R$5:$R$330)</f>
        <v>Lançada</v>
      </c>
      <c r="M11691" s="6">
        <v>701203</v>
      </c>
      <c r="N11691" s="6" t="s">
        <v>1125</v>
      </c>
      <c r="O11691" t="str">
        <f t="shared" si="48"/>
        <v>FLAC</v>
      </c>
      <c r="Q11691" s="2" t="s">
        <v>1344</v>
      </c>
    </row>
    <row r="11692" spans="1:17" ht="16.8" x14ac:dyDescent="0.3">
      <c r="A11692" t="str">
        <f t="shared" si="46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 t="shared" si="47"/>
        <v>7204 - CD São Paulo</v>
      </c>
      <c r="K11692" t="str">
        <f t="shared" si="47"/>
        <v>43.340.312/0010-48</v>
      </c>
      <c r="L11692" t="str">
        <f>_xlfn.XLOOKUP(B11692,'[1]Retorno lançamentos'!$D$5:$D$330,'[1]Retorno lançamentos'!$R$5:$R$330)</f>
        <v>Lançada</v>
      </c>
      <c r="M11692" s="6">
        <v>701203</v>
      </c>
      <c r="N11692" s="6" t="s">
        <v>1125</v>
      </c>
      <c r="O11692" t="str">
        <f t="shared" si="48"/>
        <v>FLAC</v>
      </c>
      <c r="Q11692" s="2" t="s">
        <v>1344</v>
      </c>
    </row>
    <row r="11693" spans="1:17" ht="16.8" x14ac:dyDescent="0.3">
      <c r="A11693" t="str">
        <f t="shared" si="46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 t="shared" si="47"/>
        <v>7204 - CD São Paulo</v>
      </c>
      <c r="K11693" t="str">
        <f t="shared" si="47"/>
        <v>43.340.312/0010-48</v>
      </c>
      <c r="L11693" t="str">
        <f>_xlfn.XLOOKUP(B11693,'[1]Retorno lançamentos'!$D$5:$D$330,'[1]Retorno lançamentos'!$R$5:$R$330)</f>
        <v>Lançada</v>
      </c>
      <c r="M11693" s="6">
        <v>701203</v>
      </c>
      <c r="N11693" s="6" t="s">
        <v>1125</v>
      </c>
      <c r="O11693" t="str">
        <f t="shared" si="48"/>
        <v>FLAC</v>
      </c>
      <c r="Q11693" s="2" t="s">
        <v>1344</v>
      </c>
    </row>
    <row r="11694" spans="1:17" ht="16.8" x14ac:dyDescent="0.3">
      <c r="A11694" t="str">
        <f t="shared" si="46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 t="shared" si="47"/>
        <v>7204 - CD São Paulo</v>
      </c>
      <c r="K11694" t="str">
        <f t="shared" si="47"/>
        <v>43.340.312/0010-48</v>
      </c>
      <c r="L11694" t="str">
        <f>_xlfn.XLOOKUP(B11694,'[1]Retorno lançamentos'!$D$5:$D$330,'[1]Retorno lançamentos'!$R$5:$R$330)</f>
        <v>Lançada</v>
      </c>
      <c r="M11694" s="6">
        <v>701203</v>
      </c>
      <c r="N11694" s="6" t="s">
        <v>1125</v>
      </c>
      <c r="O11694" t="str">
        <f t="shared" si="48"/>
        <v>FLAC</v>
      </c>
      <c r="Q11694" s="2" t="s">
        <v>1344</v>
      </c>
    </row>
    <row r="11695" spans="1:17" ht="16.8" x14ac:dyDescent="0.3">
      <c r="A11695" t="str">
        <f t="shared" si="46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 t="shared" si="47"/>
        <v>7204 - CD São Paulo</v>
      </c>
      <c r="K11695" t="str">
        <f t="shared" si="47"/>
        <v>43.340.312/0010-48</v>
      </c>
      <c r="L11695" t="str">
        <f>_xlfn.XLOOKUP(B11695,'[1]Retorno lançamentos'!$D$5:$D$330,'[1]Retorno lançamentos'!$R$5:$R$330)</f>
        <v>Lançada</v>
      </c>
      <c r="M11695" s="6">
        <v>701203</v>
      </c>
      <c r="N11695" s="6" t="s">
        <v>1125</v>
      </c>
      <c r="O11695" t="str">
        <f t="shared" si="48"/>
        <v>FLAC</v>
      </c>
      <c r="Q11695" s="2" t="s">
        <v>1344</v>
      </c>
    </row>
    <row r="11696" spans="1:17" ht="16.8" x14ac:dyDescent="0.3">
      <c r="A11696" t="str">
        <f t="shared" si="46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 t="shared" si="47"/>
        <v>7204 - CD São Paulo</v>
      </c>
      <c r="K11696" t="str">
        <f t="shared" si="47"/>
        <v>43.340.312/0010-48</v>
      </c>
      <c r="L11696" t="str">
        <f>_xlfn.XLOOKUP(B11696,'[1]Retorno lançamentos'!$D$5:$D$330,'[1]Retorno lançamentos'!$R$5:$R$330)</f>
        <v>Lançada</v>
      </c>
      <c r="M11696" s="6">
        <v>701203</v>
      </c>
      <c r="N11696" s="6" t="s">
        <v>1125</v>
      </c>
      <c r="O11696" t="str">
        <f t="shared" si="48"/>
        <v>FLAC</v>
      </c>
      <c r="Q11696" s="2" t="s">
        <v>1344</v>
      </c>
    </row>
    <row r="11697" spans="1:17" ht="16.8" x14ac:dyDescent="0.3">
      <c r="A11697" t="str">
        <f t="shared" si="46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 t="shared" si="47"/>
        <v>7204 - CD São Paulo</v>
      </c>
      <c r="K11697" t="str">
        <f t="shared" si="47"/>
        <v>43.340.312/0010-48</v>
      </c>
      <c r="L11697" t="str">
        <f>_xlfn.XLOOKUP(B11697,'[1]Retorno lançamentos'!$D$5:$D$330,'[1]Retorno lançamentos'!$R$5:$R$330)</f>
        <v>Lançada</v>
      </c>
      <c r="M11697" s="6">
        <v>701203</v>
      </c>
      <c r="N11697" s="6" t="s">
        <v>1125</v>
      </c>
      <c r="O11697" t="str">
        <f t="shared" si="48"/>
        <v>FLAC</v>
      </c>
      <c r="Q11697" s="2" t="s">
        <v>1344</v>
      </c>
    </row>
    <row r="11698" spans="1:17" ht="16.8" x14ac:dyDescent="0.3">
      <c r="A11698" t="str">
        <f t="shared" si="46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 t="shared" si="47"/>
        <v>7204 - CD São Paulo</v>
      </c>
      <c r="K11698" t="str">
        <f t="shared" si="47"/>
        <v>43.340.312/0010-48</v>
      </c>
      <c r="L11698" t="str">
        <f>_xlfn.XLOOKUP(B11698,'[1]Retorno lançamentos'!$D$5:$D$330,'[1]Retorno lançamentos'!$R$5:$R$330)</f>
        <v>Lançada</v>
      </c>
      <c r="M11698" s="6">
        <v>701203</v>
      </c>
      <c r="N11698" s="6" t="s">
        <v>1125</v>
      </c>
      <c r="O11698" t="str">
        <f t="shared" si="48"/>
        <v>FLAC</v>
      </c>
      <c r="Q11698" s="2" t="s">
        <v>1344</v>
      </c>
    </row>
    <row r="11699" spans="1:17" ht="16.8" x14ac:dyDescent="0.3">
      <c r="A11699" t="str">
        <f t="shared" si="46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 t="shared" si="47"/>
        <v>7204 - CD São Paulo</v>
      </c>
      <c r="K11699" t="str">
        <f t="shared" si="47"/>
        <v>43.340.312/0010-48</v>
      </c>
      <c r="L11699" t="str">
        <f>_xlfn.XLOOKUP(B11699,'[1]Retorno lançamentos'!$D$5:$D$330,'[1]Retorno lançamentos'!$R$5:$R$330)</f>
        <v>Lançada</v>
      </c>
      <c r="M11699" s="6">
        <v>701203</v>
      </c>
      <c r="N11699" s="6" t="s">
        <v>1125</v>
      </c>
      <c r="O11699" t="str">
        <f t="shared" si="48"/>
        <v>FLAC</v>
      </c>
      <c r="Q11699" s="2" t="s">
        <v>1344</v>
      </c>
    </row>
    <row r="11700" spans="1:17" ht="16.8" x14ac:dyDescent="0.3">
      <c r="A11700" t="str">
        <f t="shared" si="46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 t="shared" si="47"/>
        <v>7204 - CD São Paulo</v>
      </c>
      <c r="K11700" t="str">
        <f t="shared" si="47"/>
        <v>43.340.312/0010-48</v>
      </c>
      <c r="L11700" t="str">
        <f>_xlfn.XLOOKUP(B11700,'[1]Retorno lançamentos'!$D$5:$D$330,'[1]Retorno lançamentos'!$R$5:$R$330)</f>
        <v>Lançada</v>
      </c>
      <c r="M11700" s="6">
        <v>701122</v>
      </c>
      <c r="N11700" s="6" t="s">
        <v>1120</v>
      </c>
      <c r="O11700" t="str">
        <f t="shared" si="48"/>
        <v>Nutri</v>
      </c>
      <c r="Q11700" s="2" t="s">
        <v>1344</v>
      </c>
    </row>
    <row r="11701" spans="1:17" ht="16.8" x14ac:dyDescent="0.3">
      <c r="A11701" t="str">
        <f t="shared" si="46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 t="shared" si="47"/>
        <v>7204 - CD São Paulo</v>
      </c>
      <c r="K11701" t="str">
        <f t="shared" si="47"/>
        <v>43.340.312/0010-48</v>
      </c>
      <c r="L11701" t="str">
        <f>_xlfn.XLOOKUP(B11701,'[1]Retorno lançamentos'!$D$5:$D$330,'[1]Retorno lançamentos'!$R$5:$R$330)</f>
        <v>Lançada</v>
      </c>
      <c r="M11701" s="6">
        <v>701203</v>
      </c>
      <c r="N11701" s="6" t="s">
        <v>1125</v>
      </c>
      <c r="O11701" t="str">
        <f t="shared" si="48"/>
        <v>FLAC</v>
      </c>
      <c r="Q11701" s="2" t="s">
        <v>1344</v>
      </c>
    </row>
    <row r="11702" spans="1:17" ht="16.8" x14ac:dyDescent="0.3">
      <c r="A11702" t="str">
        <f t="shared" si="46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 t="shared" si="47"/>
        <v>7204 - CD São Paulo</v>
      </c>
      <c r="K11702" t="str">
        <f t="shared" si="47"/>
        <v>43.340.312/0010-48</v>
      </c>
      <c r="L11702" t="str">
        <f>_xlfn.XLOOKUP(B11702,'[1]Retorno lançamentos'!$D$5:$D$330,'[1]Retorno lançamentos'!$R$5:$R$330)</f>
        <v>Lançada</v>
      </c>
      <c r="M11702" s="6">
        <v>701203</v>
      </c>
      <c r="N11702" s="6" t="s">
        <v>1125</v>
      </c>
      <c r="O11702" t="str">
        <f t="shared" si="48"/>
        <v>FLAC</v>
      </c>
      <c r="Q11702" s="2" t="s">
        <v>1344</v>
      </c>
    </row>
    <row r="11703" spans="1:17" ht="16.8" x14ac:dyDescent="0.3">
      <c r="A11703" t="str">
        <f t="shared" si="46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 t="shared" si="47"/>
        <v>7204 - CD São Paulo</v>
      </c>
      <c r="K11703" t="str">
        <f t="shared" si="47"/>
        <v>43.340.312/0010-48</v>
      </c>
      <c r="L11703" t="str">
        <f>_xlfn.XLOOKUP(B11703,'[1]Retorno lançamentos'!$D$5:$D$330,'[1]Retorno lançamentos'!$R$5:$R$330)</f>
        <v>Lançada</v>
      </c>
      <c r="M11703" s="6">
        <v>701203</v>
      </c>
      <c r="N11703" s="6" t="s">
        <v>1125</v>
      </c>
      <c r="O11703" t="str">
        <f t="shared" si="48"/>
        <v>FLAC</v>
      </c>
      <c r="Q11703" s="2" t="s">
        <v>1344</v>
      </c>
    </row>
    <row r="11704" spans="1:17" ht="16.8" x14ac:dyDescent="0.3">
      <c r="A11704" t="str">
        <f t="shared" si="46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 t="shared" si="47"/>
        <v>7204 - CD São Paulo</v>
      </c>
      <c r="K11704" t="str">
        <f t="shared" si="47"/>
        <v>43.340.312/0010-48</v>
      </c>
      <c r="L11704" t="str">
        <f>_xlfn.XLOOKUP(B11704,'[1]Retorno lançamentos'!$D$5:$D$330,'[1]Retorno lançamentos'!$R$5:$R$330)</f>
        <v>Lançada</v>
      </c>
      <c r="M11704" s="6">
        <v>701203</v>
      </c>
      <c r="N11704" s="6" t="s">
        <v>1125</v>
      </c>
      <c r="O11704" t="str">
        <f t="shared" si="48"/>
        <v>FLAC</v>
      </c>
      <c r="Q11704" s="2" t="s">
        <v>1344</v>
      </c>
    </row>
    <row r="11705" spans="1:17" ht="16.8" x14ac:dyDescent="0.3">
      <c r="A11705" t="str">
        <f t="shared" si="46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 t="shared" si="47"/>
        <v>7204 - CD São Paulo</v>
      </c>
      <c r="K11705" t="str">
        <f t="shared" si="47"/>
        <v>43.340.312/0010-48</v>
      </c>
      <c r="L11705" t="str">
        <f>_xlfn.XLOOKUP(B11705,'[1]Retorno lançamentos'!$D$5:$D$330,'[1]Retorno lançamentos'!$R$5:$R$330)</f>
        <v>Lançada</v>
      </c>
      <c r="M11705" s="6">
        <v>701203</v>
      </c>
      <c r="N11705" s="6" t="s">
        <v>1125</v>
      </c>
      <c r="O11705" t="str">
        <f t="shared" si="48"/>
        <v>FLAC</v>
      </c>
      <c r="Q11705" s="2" t="s">
        <v>1344</v>
      </c>
    </row>
    <row r="11706" spans="1:17" ht="16.8" x14ac:dyDescent="0.3">
      <c r="A11706" t="str">
        <f t="shared" si="46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 t="shared" si="47"/>
        <v>7204 - CD São Paulo</v>
      </c>
      <c r="K11706" t="str">
        <f t="shared" si="47"/>
        <v>43.340.312/0010-48</v>
      </c>
      <c r="L11706" t="str">
        <f>_xlfn.XLOOKUP(B11706,'[1]Retorno lançamentos'!$D$5:$D$330,'[1]Retorno lançamentos'!$R$5:$R$330)</f>
        <v>Lançada</v>
      </c>
      <c r="M11706" s="6">
        <v>701203</v>
      </c>
      <c r="N11706" s="6" t="s">
        <v>1125</v>
      </c>
      <c r="O11706" t="str">
        <f t="shared" si="48"/>
        <v>FLAC</v>
      </c>
      <c r="Q11706" s="2" t="s">
        <v>1344</v>
      </c>
    </row>
    <row r="11707" spans="1:17" ht="16.8" x14ac:dyDescent="0.3">
      <c r="A11707" t="str">
        <f t="shared" si="46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 t="shared" si="47"/>
        <v>7204 - CD São Paulo</v>
      </c>
      <c r="K11707" t="str">
        <f t="shared" si="47"/>
        <v>43.340.312/0010-48</v>
      </c>
      <c r="L11707" t="str">
        <f>_xlfn.XLOOKUP(B11707,'[1]Retorno lançamentos'!$D$5:$D$330,'[1]Retorno lançamentos'!$R$5:$R$330)</f>
        <v>Lançada</v>
      </c>
      <c r="M11707" s="6">
        <v>701203</v>
      </c>
      <c r="N11707" s="6" t="s">
        <v>1125</v>
      </c>
      <c r="O11707" t="str">
        <f t="shared" si="48"/>
        <v>FLAC</v>
      </c>
      <c r="Q11707" s="2" t="s">
        <v>1344</v>
      </c>
    </row>
    <row r="11708" spans="1:17" ht="16.8" x14ac:dyDescent="0.3">
      <c r="A11708" t="str">
        <f t="shared" si="46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 t="shared" si="47"/>
        <v>7204 - CD São Paulo</v>
      </c>
      <c r="K11708" t="str">
        <f t="shared" si="47"/>
        <v>43.340.312/0010-48</v>
      </c>
      <c r="L11708" t="str">
        <f>_xlfn.XLOOKUP(B11708,'[1]Retorno lançamentos'!$D$5:$D$330,'[1]Retorno lançamentos'!$R$5:$R$330)</f>
        <v>Lançada</v>
      </c>
      <c r="M11708" s="6">
        <v>701203</v>
      </c>
      <c r="N11708" s="6" t="s">
        <v>1125</v>
      </c>
      <c r="O11708" t="str">
        <f t="shared" si="48"/>
        <v>FLAC</v>
      </c>
      <c r="Q11708" s="2" t="s">
        <v>1344</v>
      </c>
    </row>
    <row r="11709" spans="1:17" ht="16.8" x14ac:dyDescent="0.3">
      <c r="A11709" t="str">
        <f t="shared" si="46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 t="shared" si="47"/>
        <v>7204 - CD São Paulo</v>
      </c>
      <c r="K11709" t="str">
        <f t="shared" si="47"/>
        <v>43.340.312/0010-48</v>
      </c>
      <c r="L11709" t="str">
        <f>_xlfn.XLOOKUP(B11709,'[1]Retorno lançamentos'!$D$5:$D$330,'[1]Retorno lançamentos'!$R$5:$R$330)</f>
        <v>Lançada</v>
      </c>
      <c r="M11709" s="6">
        <v>701203</v>
      </c>
      <c r="N11709" s="6" t="s">
        <v>1125</v>
      </c>
      <c r="O11709" t="str">
        <f t="shared" si="48"/>
        <v>FLAC</v>
      </c>
      <c r="Q11709" s="2" t="s">
        <v>1344</v>
      </c>
    </row>
    <row r="11710" spans="1:17" ht="16.8" x14ac:dyDescent="0.3">
      <c r="A11710" t="str">
        <f t="shared" si="46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 t="shared" si="47"/>
        <v>7204 - CD São Paulo</v>
      </c>
      <c r="K11710" t="str">
        <f t="shared" si="47"/>
        <v>43.340.312/0010-48</v>
      </c>
      <c r="L11710" t="str">
        <f>_xlfn.XLOOKUP(B11710,'[1]Retorno lançamentos'!$D$5:$D$330,'[1]Retorno lançamentos'!$R$5:$R$330)</f>
        <v>Lançada</v>
      </c>
      <c r="M11710" s="6">
        <v>701203</v>
      </c>
      <c r="N11710" s="6" t="s">
        <v>1125</v>
      </c>
      <c r="O11710" t="str">
        <f t="shared" si="48"/>
        <v>FLAC</v>
      </c>
      <c r="Q11710" s="2" t="s">
        <v>1344</v>
      </c>
    </row>
    <row r="11711" spans="1:17" ht="16.8" x14ac:dyDescent="0.3">
      <c r="A11711" t="str">
        <f t="shared" si="46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 t="shared" si="47"/>
        <v>7204 - CD São Paulo</v>
      </c>
      <c r="K11711" t="str">
        <f t="shared" si="47"/>
        <v>43.340.312/0010-48</v>
      </c>
      <c r="L11711" t="str">
        <f>_xlfn.XLOOKUP(B11711,'[1]Retorno lançamentos'!$D$5:$D$330,'[1]Retorno lançamentos'!$R$5:$R$330)</f>
        <v>Lançada</v>
      </c>
      <c r="M11711" s="6">
        <v>701203</v>
      </c>
      <c r="N11711" s="6" t="s">
        <v>1125</v>
      </c>
      <c r="O11711" t="str">
        <f t="shared" si="48"/>
        <v>FLAC</v>
      </c>
      <c r="Q11711" s="2" t="s">
        <v>1344</v>
      </c>
    </row>
    <row r="11712" spans="1:17" ht="16.8" x14ac:dyDescent="0.3">
      <c r="A11712" t="str">
        <f t="shared" si="46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 t="shared" si="47"/>
        <v>7204 - CD São Paulo</v>
      </c>
      <c r="K11712" t="str">
        <f t="shared" si="47"/>
        <v>43.340.312/0010-48</v>
      </c>
      <c r="L11712" t="str">
        <f>_xlfn.XLOOKUP(B11712,'[1]Retorno lançamentos'!$D$5:$D$330,'[1]Retorno lançamentos'!$R$5:$R$330)</f>
        <v>Lançada</v>
      </c>
      <c r="M11712" s="6">
        <v>701203</v>
      </c>
      <c r="N11712" s="6" t="s">
        <v>1125</v>
      </c>
      <c r="O11712" t="str">
        <f t="shared" si="48"/>
        <v>FLAC</v>
      </c>
      <c r="Q11712" s="2" t="s">
        <v>1344</v>
      </c>
    </row>
    <row r="11713" spans="1:17" ht="16.8" x14ac:dyDescent="0.3">
      <c r="A11713" t="str">
        <f t="shared" si="46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 t="shared" si="47"/>
        <v>7204 - CD São Paulo</v>
      </c>
      <c r="K11713" t="str">
        <f t="shared" si="47"/>
        <v>43.340.312/0010-48</v>
      </c>
      <c r="L11713" t="str">
        <f>_xlfn.XLOOKUP(B11713,'[1]Retorno lançamentos'!$D$5:$D$330,'[1]Retorno lançamentos'!$R$5:$R$330)</f>
        <v>Lançada</v>
      </c>
      <c r="M11713" s="6">
        <v>701203</v>
      </c>
      <c r="N11713" s="6" t="s">
        <v>1125</v>
      </c>
      <c r="O11713" t="str">
        <f t="shared" si="48"/>
        <v>FLAC</v>
      </c>
      <c r="Q11713" s="2" t="s">
        <v>1344</v>
      </c>
    </row>
    <row r="11714" spans="1:17" ht="16.8" x14ac:dyDescent="0.3">
      <c r="A11714" t="str">
        <f t="shared" si="46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 t="shared" si="47"/>
        <v>7204 - CD São Paulo</v>
      </c>
      <c r="K11714" t="str">
        <f t="shared" si="47"/>
        <v>43.340.312/0010-48</v>
      </c>
      <c r="L11714" t="str">
        <f>_xlfn.XLOOKUP(B11714,'[1]Retorno lançamentos'!$D$5:$D$330,'[1]Retorno lançamentos'!$R$5:$R$330)</f>
        <v>Lançada</v>
      </c>
      <c r="M11714" s="6">
        <v>701203</v>
      </c>
      <c r="N11714" s="6" t="s">
        <v>1125</v>
      </c>
      <c r="O11714" t="str">
        <f t="shared" si="48"/>
        <v>FLAC</v>
      </c>
      <c r="Q11714" s="2" t="s">
        <v>1344</v>
      </c>
    </row>
    <row r="11715" spans="1:17" ht="16.8" x14ac:dyDescent="0.3">
      <c r="A11715" t="str">
        <f t="shared" si="46"/>
        <v>Lactalis - 7000</v>
      </c>
      <c r="B11715" s="6">
        <v>4501169722</v>
      </c>
      <c r="C11715" s="6">
        <v>5296689</v>
      </c>
      <c r="D11715" s="6" t="s">
        <v>1356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 t="shared" si="47"/>
        <v>7204 - CD São Paulo</v>
      </c>
      <c r="K11715" t="str">
        <f t="shared" si="47"/>
        <v>43.340.312/0010-48</v>
      </c>
      <c r="L11715" t="str">
        <f>_xlfn.XLOOKUP(B11715,'[1]Retorno lançamentos'!$D$5:$D$330,'[1]Retorno lançamentos'!$R$5:$R$330)</f>
        <v>Lançada</v>
      </c>
      <c r="M11715" s="6">
        <v>701203</v>
      </c>
      <c r="N11715" s="6" t="s">
        <v>1125</v>
      </c>
      <c r="O11715" t="str">
        <f t="shared" si="48"/>
        <v>FLAC</v>
      </c>
      <c r="Q11715" s="2" t="s">
        <v>1344</v>
      </c>
    </row>
    <row r="11716" spans="1:17" ht="16.8" x14ac:dyDescent="0.3">
      <c r="A11716" t="str">
        <f t="shared" si="46"/>
        <v>Lactalis - 7000</v>
      </c>
      <c r="B11716" s="6">
        <v>4501169722</v>
      </c>
      <c r="C11716" s="6">
        <v>5296689</v>
      </c>
      <c r="D11716" s="6" t="s">
        <v>1356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 t="shared" si="47"/>
        <v>7204 - CD São Paulo</v>
      </c>
      <c r="K11716" t="str">
        <f t="shared" si="47"/>
        <v>43.340.312/0010-48</v>
      </c>
      <c r="L11716" t="str">
        <f>_xlfn.XLOOKUP(B11716,'[1]Retorno lançamentos'!$D$5:$D$330,'[1]Retorno lançamentos'!$R$5:$R$330)</f>
        <v>Lançada</v>
      </c>
      <c r="M11716" s="6">
        <v>701203</v>
      </c>
      <c r="N11716" s="6" t="s">
        <v>1125</v>
      </c>
      <c r="O11716" t="str">
        <f t="shared" si="48"/>
        <v>FLAC</v>
      </c>
      <c r="Q11716" s="2" t="s">
        <v>1344</v>
      </c>
    </row>
    <row r="11717" spans="1:17" ht="16.8" x14ac:dyDescent="0.3">
      <c r="A11717" t="str">
        <f t="shared" si="46"/>
        <v>Lactalis - 7000</v>
      </c>
      <c r="B11717" s="6">
        <v>4501169722</v>
      </c>
      <c r="C11717" s="6">
        <v>5296689</v>
      </c>
      <c r="D11717" s="6" t="s">
        <v>1356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 t="shared" si="47"/>
        <v>7204 - CD São Paulo</v>
      </c>
      <c r="K11717" t="str">
        <f t="shared" si="47"/>
        <v>43.340.312/0010-48</v>
      </c>
      <c r="L11717" t="str">
        <f>_xlfn.XLOOKUP(B11717,'[1]Retorno lançamentos'!$D$5:$D$330,'[1]Retorno lançamentos'!$R$5:$R$330)</f>
        <v>Lançada</v>
      </c>
      <c r="M11717" s="6">
        <v>701203</v>
      </c>
      <c r="N11717" s="6" t="s">
        <v>1125</v>
      </c>
      <c r="O11717" t="str">
        <f t="shared" si="48"/>
        <v>FLAC</v>
      </c>
      <c r="Q11717" s="2" t="s">
        <v>1344</v>
      </c>
    </row>
    <row r="11718" spans="1:17" ht="16.8" x14ac:dyDescent="0.3">
      <c r="A11718" t="str">
        <f t="shared" si="46"/>
        <v>Lactalis - 7000</v>
      </c>
      <c r="B11718" s="6">
        <v>4501169722</v>
      </c>
      <c r="C11718" s="6">
        <v>5296689</v>
      </c>
      <c r="D11718" s="6" t="s">
        <v>1356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 t="shared" si="47"/>
        <v>7204 - CD São Paulo</v>
      </c>
      <c r="K11718" t="str">
        <f t="shared" si="47"/>
        <v>43.340.312/0010-48</v>
      </c>
      <c r="L11718" t="str">
        <f>_xlfn.XLOOKUP(B11718,'[1]Retorno lançamentos'!$D$5:$D$330,'[1]Retorno lançamentos'!$R$5:$R$330)</f>
        <v>Lançada</v>
      </c>
      <c r="M11718" s="6">
        <v>701203</v>
      </c>
      <c r="N11718" s="6" t="s">
        <v>1125</v>
      </c>
      <c r="O11718" t="str">
        <f t="shared" si="48"/>
        <v>FLAC</v>
      </c>
      <c r="Q11718" s="2" t="s">
        <v>1344</v>
      </c>
    </row>
    <row r="11719" spans="1:17" ht="16.8" x14ac:dyDescent="0.3">
      <c r="A11719" t="str">
        <f t="shared" si="46"/>
        <v>Lactalis - 7000</v>
      </c>
      <c r="B11719" s="6">
        <v>4501169722</v>
      </c>
      <c r="C11719" s="6">
        <v>5296689</v>
      </c>
      <c r="D11719" s="6" t="s">
        <v>1356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 t="shared" si="47"/>
        <v>7204 - CD São Paulo</v>
      </c>
      <c r="K11719" t="str">
        <f t="shared" si="47"/>
        <v>43.340.312/0010-48</v>
      </c>
      <c r="L11719" t="str">
        <f>_xlfn.XLOOKUP(B11719,'[1]Retorno lançamentos'!$D$5:$D$330,'[1]Retorno lançamentos'!$R$5:$R$330)</f>
        <v>Lançada</v>
      </c>
      <c r="M11719" s="6">
        <v>701203</v>
      </c>
      <c r="N11719" s="6" t="s">
        <v>1125</v>
      </c>
      <c r="O11719" t="str">
        <f t="shared" si="48"/>
        <v>FLAC</v>
      </c>
      <c r="Q11719" s="2" t="s">
        <v>1344</v>
      </c>
    </row>
    <row r="11720" spans="1:17" ht="16.8" x14ac:dyDescent="0.3">
      <c r="A11720" t="str">
        <f t="shared" si="46"/>
        <v>Lactalis - 7000</v>
      </c>
      <c r="B11720" s="6">
        <v>4501169722</v>
      </c>
      <c r="C11720" s="6">
        <v>5296689</v>
      </c>
      <c r="D11720" s="6" t="s">
        <v>1356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 t="shared" si="47"/>
        <v>7204 - CD São Paulo</v>
      </c>
      <c r="K11720" t="str">
        <f t="shared" si="47"/>
        <v>43.340.312/0010-48</v>
      </c>
      <c r="L11720" t="str">
        <f>_xlfn.XLOOKUP(B11720,'[1]Retorno lançamentos'!$D$5:$D$330,'[1]Retorno lançamentos'!$R$5:$R$330)</f>
        <v>Lançada</v>
      </c>
      <c r="M11720" s="6">
        <v>701203</v>
      </c>
      <c r="N11720" s="6" t="s">
        <v>1125</v>
      </c>
      <c r="O11720" t="str">
        <f t="shared" si="48"/>
        <v>FLAC</v>
      </c>
      <c r="Q11720" s="2" t="s">
        <v>1344</v>
      </c>
    </row>
    <row r="11721" spans="1:17" ht="16.8" x14ac:dyDescent="0.3">
      <c r="A11721" t="str">
        <f t="shared" si="46"/>
        <v>Lactalis - 7000</v>
      </c>
      <c r="B11721" s="6">
        <v>4501169722</v>
      </c>
      <c r="C11721" s="6">
        <v>5296689</v>
      </c>
      <c r="D11721" s="6" t="s">
        <v>1356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 t="shared" si="47"/>
        <v>7204 - CD São Paulo</v>
      </c>
      <c r="K11721" t="str">
        <f t="shared" si="47"/>
        <v>43.340.312/0010-48</v>
      </c>
      <c r="L11721" t="str">
        <f>_xlfn.XLOOKUP(B11721,'[1]Retorno lançamentos'!$D$5:$D$330,'[1]Retorno lançamentos'!$R$5:$R$330)</f>
        <v>Lançada</v>
      </c>
      <c r="M11721" s="6">
        <v>701203</v>
      </c>
      <c r="N11721" s="6" t="s">
        <v>1125</v>
      </c>
      <c r="O11721" t="str">
        <f t="shared" si="48"/>
        <v>FLAC</v>
      </c>
      <c r="Q11721" s="2" t="s">
        <v>1344</v>
      </c>
    </row>
    <row r="11722" spans="1:17" ht="16.8" x14ac:dyDescent="0.3">
      <c r="A11722" t="str">
        <f t="shared" si="46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 t="shared" si="47"/>
        <v>7204 - CD São Paulo</v>
      </c>
      <c r="K11722" t="str">
        <f t="shared" si="47"/>
        <v>43.340.312/0010-48</v>
      </c>
      <c r="L11722" t="str">
        <f>_xlfn.XLOOKUP(B11722,'[1]Retorno lançamentos'!$D$5:$D$330,'[1]Retorno lançamentos'!$R$5:$R$330)</f>
        <v>Lançada</v>
      </c>
      <c r="M11722" s="6">
        <v>701203</v>
      </c>
      <c r="N11722" s="6" t="s">
        <v>1125</v>
      </c>
      <c r="O11722" t="str">
        <f t="shared" si="48"/>
        <v>FLAC</v>
      </c>
      <c r="Q11722" s="2" t="s">
        <v>1344</v>
      </c>
    </row>
    <row r="11723" spans="1:17" ht="16.8" x14ac:dyDescent="0.3">
      <c r="A11723" t="str">
        <f t="shared" si="46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 t="shared" si="47"/>
        <v>7204 - CD São Paulo</v>
      </c>
      <c r="K11723" t="str">
        <f t="shared" si="47"/>
        <v>43.340.312/0010-48</v>
      </c>
      <c r="L11723" t="str">
        <f>_xlfn.XLOOKUP(B11723,'[1]Retorno lançamentos'!$D$5:$D$330,'[1]Retorno lançamentos'!$R$5:$R$330)</f>
        <v>Lançada</v>
      </c>
      <c r="M11723" s="6">
        <v>701203</v>
      </c>
      <c r="N11723" s="6" t="s">
        <v>1125</v>
      </c>
      <c r="O11723" t="str">
        <f t="shared" si="48"/>
        <v>FLAC</v>
      </c>
      <c r="Q11723" s="2" t="s">
        <v>1344</v>
      </c>
    </row>
    <row r="11724" spans="1:17" ht="16.8" x14ac:dyDescent="0.3">
      <c r="A11724" t="str">
        <f t="shared" si="46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 t="shared" si="47"/>
        <v>7204 - CD São Paulo</v>
      </c>
      <c r="K11724" t="str">
        <f t="shared" si="47"/>
        <v>43.340.312/0010-48</v>
      </c>
      <c r="L11724" t="str">
        <f>_xlfn.XLOOKUP(B11724,'[1]Retorno lançamentos'!$D$5:$D$330,'[1]Retorno lançamentos'!$R$5:$R$330)</f>
        <v>Lançada</v>
      </c>
      <c r="M11724" s="6">
        <v>701203</v>
      </c>
      <c r="N11724" s="6" t="s">
        <v>1125</v>
      </c>
      <c r="O11724" t="str">
        <f t="shared" si="48"/>
        <v>FLAC</v>
      </c>
      <c r="Q11724" s="2" t="s">
        <v>1344</v>
      </c>
    </row>
    <row r="11725" spans="1:17" ht="16.8" x14ac:dyDescent="0.3">
      <c r="A11725" t="str">
        <f t="shared" si="46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 t="shared" si="47"/>
        <v>7204 - CD São Paulo</v>
      </c>
      <c r="K11725" t="str">
        <f t="shared" si="47"/>
        <v>43.340.312/0010-48</v>
      </c>
      <c r="L11725" t="str">
        <f>_xlfn.XLOOKUP(B11725,'[1]Retorno lançamentos'!$D$5:$D$330,'[1]Retorno lançamentos'!$R$5:$R$330)</f>
        <v>Lançada</v>
      </c>
      <c r="M11725" s="6">
        <v>701203</v>
      </c>
      <c r="N11725" s="6" t="s">
        <v>1125</v>
      </c>
      <c r="O11725" t="str">
        <f t="shared" si="48"/>
        <v>FLAC</v>
      </c>
      <c r="Q11725" s="2" t="s">
        <v>1344</v>
      </c>
    </row>
    <row r="11726" spans="1:17" ht="16.8" x14ac:dyDescent="0.3">
      <c r="A11726" t="str">
        <f t="shared" si="46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 t="shared" si="47"/>
        <v>7204 - CD São Paulo</v>
      </c>
      <c r="K11726" t="str">
        <f t="shared" si="47"/>
        <v>43.340.312/0010-48</v>
      </c>
      <c r="L11726" t="str">
        <f>_xlfn.XLOOKUP(B11726,'[1]Retorno lançamentos'!$D$5:$D$330,'[1]Retorno lançamentos'!$R$5:$R$330)</f>
        <v>Lançada</v>
      </c>
      <c r="M11726" s="6">
        <v>701203</v>
      </c>
      <c r="N11726" s="6" t="s">
        <v>1125</v>
      </c>
      <c r="O11726" t="str">
        <f t="shared" si="48"/>
        <v>FLAC</v>
      </c>
      <c r="Q11726" s="2" t="s">
        <v>1344</v>
      </c>
    </row>
    <row r="11727" spans="1:17" ht="16.8" x14ac:dyDescent="0.3">
      <c r="A11727" t="str">
        <f t="shared" si="46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 t="shared" si="47"/>
        <v>7204 - CD São Paulo</v>
      </c>
      <c r="K11727" t="str">
        <f t="shared" si="47"/>
        <v>43.340.312/0010-48</v>
      </c>
      <c r="L11727" t="str">
        <f>_xlfn.XLOOKUP(B11727,'[1]Retorno lançamentos'!$D$5:$D$330,'[1]Retorno lançamentos'!$R$5:$R$330)</f>
        <v>Lançada</v>
      </c>
      <c r="M11727" s="6">
        <v>701203</v>
      </c>
      <c r="N11727" s="6" t="s">
        <v>1125</v>
      </c>
      <c r="O11727" t="str">
        <f t="shared" si="48"/>
        <v>FLAC</v>
      </c>
      <c r="Q11727" s="2" t="s">
        <v>1344</v>
      </c>
    </row>
    <row r="11728" spans="1:17" ht="16.8" x14ac:dyDescent="0.3">
      <c r="A11728" t="str">
        <f t="shared" si="46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 t="shared" si="47"/>
        <v>7204 - CD São Paulo</v>
      </c>
      <c r="K11728" t="str">
        <f t="shared" si="47"/>
        <v>43.340.312/0010-48</v>
      </c>
      <c r="L11728" t="str">
        <f>_xlfn.XLOOKUP(B11728,'[1]Retorno lançamentos'!$D$5:$D$330,'[1]Retorno lançamentos'!$R$5:$R$330)</f>
        <v>Lançada</v>
      </c>
      <c r="M11728" s="6">
        <v>701203</v>
      </c>
      <c r="N11728" s="6" t="s">
        <v>1125</v>
      </c>
      <c r="O11728" t="str">
        <f t="shared" si="48"/>
        <v>FLAC</v>
      </c>
      <c r="Q11728" s="2" t="s">
        <v>1344</v>
      </c>
    </row>
    <row r="11729" spans="1:17" ht="16.8" x14ac:dyDescent="0.3">
      <c r="A11729" t="str">
        <f t="shared" si="46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 t="shared" si="47"/>
        <v>7204 - CD São Paulo</v>
      </c>
      <c r="K11729" t="str">
        <f t="shared" si="47"/>
        <v>43.340.312/0010-48</v>
      </c>
      <c r="L11729" t="str">
        <f>_xlfn.XLOOKUP(B11729,'[1]Retorno lançamentos'!$D$5:$D$330,'[1]Retorno lançamentos'!$R$5:$R$330)</f>
        <v>Lançada</v>
      </c>
      <c r="M11729" s="6">
        <v>701203</v>
      </c>
      <c r="N11729" s="6" t="s">
        <v>1125</v>
      </c>
      <c r="O11729" t="str">
        <f t="shared" si="48"/>
        <v>FLAC</v>
      </c>
      <c r="Q11729" s="2" t="s">
        <v>1344</v>
      </c>
    </row>
    <row r="11730" spans="1:17" ht="16.8" x14ac:dyDescent="0.3">
      <c r="A11730" t="str">
        <f t="shared" si="46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 t="shared" si="47"/>
        <v>7204 - CD São Paulo</v>
      </c>
      <c r="K11730" t="str">
        <f t="shared" si="47"/>
        <v>43.340.312/0010-48</v>
      </c>
      <c r="L11730" t="str">
        <f>_xlfn.XLOOKUP(B11730,'[1]Retorno lançamentos'!$D$5:$D$330,'[1]Retorno lançamentos'!$R$5:$R$330)</f>
        <v>Lançada</v>
      </c>
      <c r="M11730" s="6">
        <v>701203</v>
      </c>
      <c r="N11730" s="6" t="s">
        <v>1125</v>
      </c>
      <c r="O11730" t="str">
        <f t="shared" si="48"/>
        <v>FLAC</v>
      </c>
      <c r="Q11730" s="2" t="s">
        <v>1344</v>
      </c>
    </row>
    <row r="11731" spans="1:17" ht="16.8" x14ac:dyDescent="0.3">
      <c r="A11731" t="str">
        <f t="shared" si="46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 t="shared" si="47"/>
        <v>7204 - CD São Paulo</v>
      </c>
      <c r="K11731" t="str">
        <f t="shared" si="47"/>
        <v>43.340.312/0010-48</v>
      </c>
      <c r="L11731" t="str">
        <f>_xlfn.XLOOKUP(B11731,'[1]Retorno lançamentos'!$D$5:$D$330,'[1]Retorno lançamentos'!$R$5:$R$330)</f>
        <v>Lançada</v>
      </c>
      <c r="M11731" s="6">
        <v>701203</v>
      </c>
      <c r="N11731" s="6" t="s">
        <v>1125</v>
      </c>
      <c r="O11731" t="str">
        <f t="shared" si="48"/>
        <v>FLAC</v>
      </c>
      <c r="Q11731" s="2" t="s">
        <v>1344</v>
      </c>
    </row>
    <row r="11732" spans="1:17" ht="16.8" x14ac:dyDescent="0.3">
      <c r="A11732" t="str">
        <f t="shared" si="46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 t="shared" si="47"/>
        <v>7204 - CD São Paulo</v>
      </c>
      <c r="K11732" t="str">
        <f t="shared" si="47"/>
        <v>43.340.312/0010-48</v>
      </c>
      <c r="L11732" t="str">
        <f>_xlfn.XLOOKUP(B11732,'[1]Retorno lançamentos'!$D$5:$D$330,'[1]Retorno lançamentos'!$R$5:$R$330)</f>
        <v>Lançada</v>
      </c>
      <c r="M11732" s="6">
        <v>701203</v>
      </c>
      <c r="N11732" s="6" t="s">
        <v>1125</v>
      </c>
      <c r="O11732" t="str">
        <f t="shared" si="48"/>
        <v>FLAC</v>
      </c>
      <c r="Q11732" s="2" t="s">
        <v>1344</v>
      </c>
    </row>
    <row r="11733" spans="1:17" ht="16.8" x14ac:dyDescent="0.3">
      <c r="A11733" t="str">
        <f t="shared" si="46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1284</v>
      </c>
      <c r="G11733" s="12">
        <v>474.8</v>
      </c>
      <c r="H11733" s="12">
        <v>14.24</v>
      </c>
      <c r="I11733" s="6">
        <v>7204</v>
      </c>
      <c r="J11733" t="str">
        <f t="shared" si="47"/>
        <v>7204 - CD São Paulo</v>
      </c>
      <c r="K11733" t="str">
        <f t="shared" si="47"/>
        <v>43.340.312/0010-48</v>
      </c>
      <c r="L11733" t="str">
        <f>_xlfn.XLOOKUP(B11733,'[1]Retorno lançamentos'!$D$5:$D$330,'[1]Retorno lançamentos'!$R$5:$R$330)</f>
        <v>Lançada</v>
      </c>
      <c r="M11733" s="6">
        <v>701203</v>
      </c>
      <c r="N11733" s="6" t="s">
        <v>1125</v>
      </c>
      <c r="O11733" t="str">
        <f t="shared" si="48"/>
        <v>FLAC</v>
      </c>
      <c r="Q11733" s="2" t="s">
        <v>1344</v>
      </c>
    </row>
    <row r="11734" spans="1:17" ht="16.8" x14ac:dyDescent="0.3">
      <c r="A11734" t="str">
        <f t="shared" ref="A11734:A11797" si="49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 t="shared" ref="J11734:K11797" si="50">_xlfn.XLOOKUP(I11734,I:I,J:J)</f>
        <v>7204 - CD São Paulo</v>
      </c>
      <c r="K11734" t="str">
        <f t="shared" si="50"/>
        <v>43.340.312/0010-48</v>
      </c>
      <c r="L11734" t="str">
        <f>_xlfn.XLOOKUP(B11734,'[1]Retorno lançamentos'!$D$5:$D$330,'[1]Retorno lançamentos'!$R$5:$R$330)</f>
        <v>Lançada</v>
      </c>
      <c r="M11734" s="6">
        <v>701203</v>
      </c>
      <c r="N11734" s="6" t="s">
        <v>1125</v>
      </c>
      <c r="O11734" t="str">
        <f t="shared" ref="O11734:O11797" si="51">_xlfn.XLOOKUP(N11734,N:N,O:O)</f>
        <v>FLAC</v>
      </c>
      <c r="Q11734" s="2" t="s">
        <v>1344</v>
      </c>
    </row>
    <row r="11735" spans="1:17" ht="16.8" x14ac:dyDescent="0.3">
      <c r="A11735" t="str">
        <f t="shared" si="49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 t="shared" si="50"/>
        <v>7204 - CD São Paulo</v>
      </c>
      <c r="K11735" t="str">
        <f t="shared" si="50"/>
        <v>43.340.312/0010-48</v>
      </c>
      <c r="L11735" t="str">
        <f>_xlfn.XLOOKUP(B11735,'[1]Retorno lançamentos'!$D$5:$D$330,'[1]Retorno lançamentos'!$R$5:$R$330)</f>
        <v>Lançada</v>
      </c>
      <c r="M11735" s="6">
        <v>701203</v>
      </c>
      <c r="N11735" s="6" t="s">
        <v>1125</v>
      </c>
      <c r="O11735" t="str">
        <f t="shared" si="51"/>
        <v>FLAC</v>
      </c>
      <c r="Q11735" s="2" t="s">
        <v>1344</v>
      </c>
    </row>
    <row r="11736" spans="1:17" ht="16.8" x14ac:dyDescent="0.3">
      <c r="A11736" t="str">
        <f t="shared" si="49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1345</v>
      </c>
      <c r="G11736" s="12">
        <v>408.5</v>
      </c>
      <c r="H11736" s="12">
        <v>12.26</v>
      </c>
      <c r="I11736" s="6">
        <v>7204</v>
      </c>
      <c r="J11736" t="str">
        <f t="shared" si="50"/>
        <v>7204 - CD São Paulo</v>
      </c>
      <c r="K11736" t="str">
        <f t="shared" si="50"/>
        <v>43.340.312/0010-48</v>
      </c>
      <c r="L11736" t="str">
        <f>_xlfn.XLOOKUP(B11736,'[1]Retorno lançamentos'!$D$5:$D$330,'[1]Retorno lançamentos'!$R$5:$R$330)</f>
        <v>Lançada</v>
      </c>
      <c r="M11736" s="6">
        <v>701203</v>
      </c>
      <c r="N11736" s="6" t="s">
        <v>1125</v>
      </c>
      <c r="O11736" t="str">
        <f t="shared" si="51"/>
        <v>FLAC</v>
      </c>
      <c r="Q11736" s="2" t="s">
        <v>1344</v>
      </c>
    </row>
    <row r="11737" spans="1:17" ht="16.8" x14ac:dyDescent="0.3">
      <c r="A11737" t="str">
        <f t="shared" si="49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 t="shared" si="50"/>
        <v>7204 - CD São Paulo</v>
      </c>
      <c r="K11737" t="str">
        <f t="shared" si="50"/>
        <v>43.340.312/0010-48</v>
      </c>
      <c r="L11737" t="str">
        <f>_xlfn.XLOOKUP(B11737,'[1]Retorno lançamentos'!$D$5:$D$330,'[1]Retorno lançamentos'!$R$5:$R$330)</f>
        <v>Lançada</v>
      </c>
      <c r="M11737" s="6">
        <v>701203</v>
      </c>
      <c r="N11737" s="6" t="s">
        <v>1125</v>
      </c>
      <c r="O11737" t="str">
        <f t="shared" si="51"/>
        <v>FLAC</v>
      </c>
      <c r="Q11737" s="2" t="s">
        <v>1344</v>
      </c>
    </row>
    <row r="11738" spans="1:17" ht="16.8" x14ac:dyDescent="0.3">
      <c r="A11738" t="str">
        <f t="shared" si="49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 t="shared" si="50"/>
        <v>7204 - CD São Paulo</v>
      </c>
      <c r="K11738" t="str">
        <f t="shared" si="50"/>
        <v>43.340.312/0010-48</v>
      </c>
      <c r="L11738" t="str">
        <f>_xlfn.XLOOKUP(B11738,'[1]Retorno lançamentos'!$D$5:$D$330,'[1]Retorno lançamentos'!$R$5:$R$330)</f>
        <v>Lançada</v>
      </c>
      <c r="M11738" s="6">
        <v>701203</v>
      </c>
      <c r="N11738" s="6" t="s">
        <v>1125</v>
      </c>
      <c r="O11738" t="str">
        <f t="shared" si="51"/>
        <v>FLAC</v>
      </c>
      <c r="Q11738" s="2" t="s">
        <v>1344</v>
      </c>
    </row>
    <row r="11739" spans="1:17" ht="16.8" x14ac:dyDescent="0.3">
      <c r="A11739" t="str">
        <f t="shared" si="49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1345</v>
      </c>
      <c r="G11739" s="11">
        <v>1057.25</v>
      </c>
      <c r="H11739" s="12">
        <v>31.72</v>
      </c>
      <c r="I11739" s="6">
        <v>7204</v>
      </c>
      <c r="J11739" t="str">
        <f t="shared" si="50"/>
        <v>7204 - CD São Paulo</v>
      </c>
      <c r="K11739" t="str">
        <f t="shared" si="50"/>
        <v>43.340.312/0010-48</v>
      </c>
      <c r="L11739" t="str">
        <f>_xlfn.XLOOKUP(B11739,'[1]Retorno lançamentos'!$D$5:$D$330,'[1]Retorno lançamentos'!$R$5:$R$330)</f>
        <v>Lançada</v>
      </c>
      <c r="M11739" s="6">
        <v>701203</v>
      </c>
      <c r="N11739" s="6" t="s">
        <v>1125</v>
      </c>
      <c r="O11739" t="str">
        <f t="shared" si="51"/>
        <v>FLAC</v>
      </c>
      <c r="Q11739" s="2" t="s">
        <v>1344</v>
      </c>
    </row>
    <row r="11740" spans="1:17" ht="16.8" x14ac:dyDescent="0.3">
      <c r="A11740" t="str">
        <f t="shared" si="49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 t="shared" si="50"/>
        <v>7204 - CD São Paulo</v>
      </c>
      <c r="K11740" t="str">
        <f t="shared" si="50"/>
        <v>43.340.312/0010-48</v>
      </c>
      <c r="L11740" t="str">
        <f>_xlfn.XLOOKUP(B11740,'[1]Retorno lançamentos'!$D$5:$D$330,'[1]Retorno lançamentos'!$R$5:$R$330)</f>
        <v>Lançada</v>
      </c>
      <c r="M11740" s="6">
        <v>701203</v>
      </c>
      <c r="N11740" s="6" t="s">
        <v>1125</v>
      </c>
      <c r="O11740" t="str">
        <f t="shared" si="51"/>
        <v>FLAC</v>
      </c>
      <c r="Q11740" s="2" t="s">
        <v>1344</v>
      </c>
    </row>
    <row r="11741" spans="1:17" ht="16.8" x14ac:dyDescent="0.3">
      <c r="A11741" t="str">
        <f t="shared" si="49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 t="shared" si="50"/>
        <v>7204 - CD São Paulo</v>
      </c>
      <c r="K11741" t="str">
        <f t="shared" si="50"/>
        <v>43.340.312/0010-48</v>
      </c>
      <c r="L11741" t="str">
        <f>_xlfn.XLOOKUP(B11741,'[1]Retorno lançamentos'!$D$5:$D$330,'[1]Retorno lançamentos'!$R$5:$R$330)</f>
        <v>Lançada</v>
      </c>
      <c r="M11741" s="6">
        <v>701203</v>
      </c>
      <c r="N11741" s="6" t="s">
        <v>1125</v>
      </c>
      <c r="O11741" t="str">
        <f t="shared" si="51"/>
        <v>FLAC</v>
      </c>
      <c r="Q11741" s="2" t="s">
        <v>1344</v>
      </c>
    </row>
    <row r="11742" spans="1:17" ht="16.8" x14ac:dyDescent="0.3">
      <c r="A11742" t="str">
        <f t="shared" si="49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 t="shared" si="50"/>
        <v>7204 - CD São Paulo</v>
      </c>
      <c r="K11742" t="str">
        <f t="shared" si="50"/>
        <v>43.340.312/0010-48</v>
      </c>
      <c r="L11742" t="str">
        <f>_xlfn.XLOOKUP(B11742,'[1]Retorno lançamentos'!$D$5:$D$330,'[1]Retorno lançamentos'!$R$5:$R$330)</f>
        <v>Lançada</v>
      </c>
      <c r="M11742" s="6">
        <v>701203</v>
      </c>
      <c r="N11742" s="6" t="s">
        <v>1125</v>
      </c>
      <c r="O11742" t="str">
        <f t="shared" si="51"/>
        <v>FLAC</v>
      </c>
      <c r="Q11742" s="2" t="s">
        <v>1344</v>
      </c>
    </row>
    <row r="11743" spans="1:17" ht="16.8" x14ac:dyDescent="0.3">
      <c r="A11743" t="str">
        <f t="shared" si="49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 t="shared" si="50"/>
        <v>7204 - CD São Paulo</v>
      </c>
      <c r="K11743" t="str">
        <f t="shared" si="50"/>
        <v>43.340.312/0010-48</v>
      </c>
      <c r="L11743" t="str">
        <f>_xlfn.XLOOKUP(B11743,'[1]Retorno lançamentos'!$D$5:$D$330,'[1]Retorno lançamentos'!$R$5:$R$330)</f>
        <v>Lançada</v>
      </c>
      <c r="M11743" s="6">
        <v>701203</v>
      </c>
      <c r="N11743" s="6" t="s">
        <v>1125</v>
      </c>
      <c r="O11743" t="str">
        <f t="shared" si="51"/>
        <v>FLAC</v>
      </c>
      <c r="Q11743" s="2" t="s">
        <v>1344</v>
      </c>
    </row>
    <row r="11744" spans="1:17" ht="16.8" x14ac:dyDescent="0.3">
      <c r="A11744" t="str">
        <f t="shared" si="49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1345</v>
      </c>
      <c r="G11744" s="11">
        <v>1082.25</v>
      </c>
      <c r="H11744" s="12">
        <v>32.47</v>
      </c>
      <c r="I11744" s="6">
        <v>7204</v>
      </c>
      <c r="J11744" t="str">
        <f t="shared" si="50"/>
        <v>7204 - CD São Paulo</v>
      </c>
      <c r="K11744" t="str">
        <f t="shared" si="50"/>
        <v>43.340.312/0010-48</v>
      </c>
      <c r="L11744" t="str">
        <f>_xlfn.XLOOKUP(B11744,'[1]Retorno lançamentos'!$D$5:$D$330,'[1]Retorno lançamentos'!$R$5:$R$330)</f>
        <v>Lançada</v>
      </c>
      <c r="M11744" s="6">
        <v>701203</v>
      </c>
      <c r="N11744" s="6" t="s">
        <v>1125</v>
      </c>
      <c r="O11744" t="str">
        <f t="shared" si="51"/>
        <v>FLAC</v>
      </c>
      <c r="Q11744" s="2" t="s">
        <v>1344</v>
      </c>
    </row>
    <row r="11745" spans="1:17" ht="16.8" x14ac:dyDescent="0.3">
      <c r="A11745" t="str">
        <f t="shared" si="49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 t="shared" si="50"/>
        <v>7204 - CD São Paulo</v>
      </c>
      <c r="K11745" t="str">
        <f t="shared" si="50"/>
        <v>43.340.312/0010-48</v>
      </c>
      <c r="L11745" t="str">
        <f>_xlfn.XLOOKUP(B11745,'[1]Retorno lançamentos'!$D$5:$D$330,'[1]Retorno lançamentos'!$R$5:$R$330)</f>
        <v>Lançada</v>
      </c>
      <c r="M11745" s="6">
        <v>701203</v>
      </c>
      <c r="N11745" s="6" t="s">
        <v>1125</v>
      </c>
      <c r="O11745" t="str">
        <f t="shared" si="51"/>
        <v>FLAC</v>
      </c>
      <c r="Q11745" s="2" t="s">
        <v>1344</v>
      </c>
    </row>
    <row r="11746" spans="1:17" ht="16.8" x14ac:dyDescent="0.3">
      <c r="A11746" t="str">
        <f t="shared" si="49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 t="shared" si="50"/>
        <v>7204 - CD São Paulo</v>
      </c>
      <c r="K11746" t="str">
        <f t="shared" si="50"/>
        <v>43.340.312/0010-48</v>
      </c>
      <c r="L11746" t="str">
        <f>_xlfn.XLOOKUP(B11746,'[1]Retorno lançamentos'!$D$5:$D$330,'[1]Retorno lançamentos'!$R$5:$R$330)</f>
        <v>Lançada</v>
      </c>
      <c r="M11746" s="6">
        <v>701203</v>
      </c>
      <c r="N11746" s="6" t="s">
        <v>1125</v>
      </c>
      <c r="O11746" t="str">
        <f t="shared" si="51"/>
        <v>FLAC</v>
      </c>
      <c r="Q11746" s="2" t="s">
        <v>1344</v>
      </c>
    </row>
    <row r="11747" spans="1:17" ht="16.8" x14ac:dyDescent="0.3">
      <c r="A11747" t="str">
        <f t="shared" si="49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 t="shared" si="50"/>
        <v>7204 - CD São Paulo</v>
      </c>
      <c r="K11747" t="str">
        <f t="shared" si="50"/>
        <v>43.340.312/0010-48</v>
      </c>
      <c r="L11747" t="str">
        <f>_xlfn.XLOOKUP(B11747,'[1]Retorno lançamentos'!$D$5:$D$330,'[1]Retorno lançamentos'!$R$5:$R$330)</f>
        <v>Lançada</v>
      </c>
      <c r="M11747" s="6">
        <v>701203</v>
      </c>
      <c r="N11747" s="6" t="s">
        <v>1125</v>
      </c>
      <c r="O11747" t="str">
        <f t="shared" si="51"/>
        <v>FLAC</v>
      </c>
      <c r="Q11747" s="2" t="s">
        <v>1344</v>
      </c>
    </row>
    <row r="11748" spans="1:17" ht="16.8" x14ac:dyDescent="0.3">
      <c r="A11748" t="str">
        <f t="shared" si="49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 t="shared" si="50"/>
        <v>7204 - CD São Paulo</v>
      </c>
      <c r="K11748" t="str">
        <f t="shared" si="50"/>
        <v>43.340.312/0010-48</v>
      </c>
      <c r="L11748" t="str">
        <f>_xlfn.XLOOKUP(B11748,'[1]Retorno lançamentos'!$D$5:$D$330,'[1]Retorno lançamentos'!$R$5:$R$330)</f>
        <v>Lançada</v>
      </c>
      <c r="M11748" s="6">
        <v>701203</v>
      </c>
      <c r="N11748" s="6" t="s">
        <v>1125</v>
      </c>
      <c r="O11748" t="str">
        <f t="shared" si="51"/>
        <v>FLAC</v>
      </c>
      <c r="Q11748" s="2" t="s">
        <v>1344</v>
      </c>
    </row>
    <row r="11749" spans="1:17" ht="16.8" x14ac:dyDescent="0.3">
      <c r="A11749" t="str">
        <f t="shared" si="49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 t="shared" si="50"/>
        <v>7204 - CD São Paulo</v>
      </c>
      <c r="K11749" t="str">
        <f t="shared" si="50"/>
        <v>43.340.312/0010-48</v>
      </c>
      <c r="L11749" t="str">
        <f>_xlfn.XLOOKUP(B11749,'[1]Retorno lançamentos'!$D$5:$D$330,'[1]Retorno lançamentos'!$R$5:$R$330)</f>
        <v>Lançada</v>
      </c>
      <c r="M11749" s="6">
        <v>701203</v>
      </c>
      <c r="N11749" s="6" t="s">
        <v>1125</v>
      </c>
      <c r="O11749" t="str">
        <f t="shared" si="51"/>
        <v>FLAC</v>
      </c>
      <c r="Q11749" s="2" t="s">
        <v>1344</v>
      </c>
    </row>
    <row r="11750" spans="1:17" ht="16.8" x14ac:dyDescent="0.3">
      <c r="A11750" t="str">
        <f t="shared" si="49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1345</v>
      </c>
      <c r="G11750" s="11">
        <v>1691.6</v>
      </c>
      <c r="H11750" s="12">
        <v>50.75</v>
      </c>
      <c r="I11750" s="6">
        <v>7204</v>
      </c>
      <c r="J11750" t="str">
        <f t="shared" si="50"/>
        <v>7204 - CD São Paulo</v>
      </c>
      <c r="K11750" t="str">
        <f t="shared" si="50"/>
        <v>43.340.312/0010-48</v>
      </c>
      <c r="L11750" t="str">
        <f>_xlfn.XLOOKUP(B11750,'[1]Retorno lançamentos'!$D$5:$D$330,'[1]Retorno lançamentos'!$R$5:$R$330)</f>
        <v>Lançada</v>
      </c>
      <c r="M11750" s="6">
        <v>701203</v>
      </c>
      <c r="N11750" s="6" t="s">
        <v>1125</v>
      </c>
      <c r="O11750" t="str">
        <f t="shared" si="51"/>
        <v>FLAC</v>
      </c>
      <c r="Q11750" s="2" t="s">
        <v>1344</v>
      </c>
    </row>
    <row r="11751" spans="1:17" ht="16.8" x14ac:dyDescent="0.3">
      <c r="A11751" t="str">
        <f t="shared" si="49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 t="shared" si="50"/>
        <v>7204 - CD São Paulo</v>
      </c>
      <c r="K11751" t="str">
        <f t="shared" si="50"/>
        <v>43.340.312/0010-48</v>
      </c>
      <c r="L11751" t="str">
        <f>_xlfn.XLOOKUP(B11751,'[1]Retorno lançamentos'!$D$5:$D$330,'[1]Retorno lançamentos'!$R$5:$R$330)</f>
        <v>Lançada</v>
      </c>
      <c r="M11751" s="6">
        <v>701203</v>
      </c>
      <c r="N11751" s="6" t="s">
        <v>1125</v>
      </c>
      <c r="O11751" t="str">
        <f t="shared" si="51"/>
        <v>FLAC</v>
      </c>
      <c r="Q11751" s="2" t="s">
        <v>1344</v>
      </c>
    </row>
    <row r="11752" spans="1:17" ht="16.8" x14ac:dyDescent="0.3">
      <c r="A11752" t="str">
        <f t="shared" si="49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1276</v>
      </c>
      <c r="G11752" s="12">
        <v>241.6</v>
      </c>
      <c r="H11752" s="12">
        <v>7.25</v>
      </c>
      <c r="I11752" s="6">
        <v>7204</v>
      </c>
      <c r="J11752" t="str">
        <f t="shared" si="50"/>
        <v>7204 - CD São Paulo</v>
      </c>
      <c r="K11752" t="str">
        <f t="shared" si="50"/>
        <v>43.340.312/0010-48</v>
      </c>
      <c r="L11752" t="str">
        <f>_xlfn.XLOOKUP(B11752,'[1]Retorno lançamentos'!$D$5:$D$330,'[1]Retorno lançamentos'!$R$5:$R$330)</f>
        <v>Lançada</v>
      </c>
      <c r="M11752" s="6">
        <v>701203</v>
      </c>
      <c r="N11752" s="6" t="s">
        <v>1125</v>
      </c>
      <c r="O11752" t="str">
        <f t="shared" si="51"/>
        <v>FLAC</v>
      </c>
      <c r="Q11752" s="2" t="s">
        <v>1344</v>
      </c>
    </row>
    <row r="11753" spans="1:17" ht="16.8" x14ac:dyDescent="0.3">
      <c r="A11753" t="str">
        <f t="shared" si="49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 t="shared" si="50"/>
        <v>7204 - CD São Paulo</v>
      </c>
      <c r="K11753" t="str">
        <f t="shared" si="50"/>
        <v>43.340.312/0010-48</v>
      </c>
      <c r="L11753" t="str">
        <f>_xlfn.XLOOKUP(B11753,'[1]Retorno lançamentos'!$D$5:$D$330,'[1]Retorno lançamentos'!$R$5:$R$330)</f>
        <v>Lançada</v>
      </c>
      <c r="M11753" s="6">
        <v>701203</v>
      </c>
      <c r="N11753" s="6" t="s">
        <v>1125</v>
      </c>
      <c r="O11753" t="str">
        <f t="shared" si="51"/>
        <v>FLAC</v>
      </c>
      <c r="Q11753" s="2" t="s">
        <v>1344</v>
      </c>
    </row>
    <row r="11754" spans="1:17" ht="16.8" x14ac:dyDescent="0.3">
      <c r="A11754" t="str">
        <f t="shared" si="49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1345</v>
      </c>
      <c r="G11754" s="11">
        <v>1225.5</v>
      </c>
      <c r="H11754" s="12">
        <v>36.770000000000003</v>
      </c>
      <c r="I11754" s="6">
        <v>7204</v>
      </c>
      <c r="J11754" t="str">
        <f t="shared" si="50"/>
        <v>7204 - CD São Paulo</v>
      </c>
      <c r="K11754" t="str">
        <f t="shared" si="50"/>
        <v>43.340.312/0010-48</v>
      </c>
      <c r="L11754" t="str">
        <f>_xlfn.XLOOKUP(B11754,'[1]Retorno lançamentos'!$D$5:$D$330,'[1]Retorno lançamentos'!$R$5:$R$330)</f>
        <v>Lançada</v>
      </c>
      <c r="M11754" s="6">
        <v>701203</v>
      </c>
      <c r="N11754" s="6" t="s">
        <v>1125</v>
      </c>
      <c r="O11754" t="str">
        <f t="shared" si="51"/>
        <v>FLAC</v>
      </c>
      <c r="Q11754" s="2" t="s">
        <v>1344</v>
      </c>
    </row>
    <row r="11755" spans="1:17" ht="16.8" x14ac:dyDescent="0.3">
      <c r="A11755" t="str">
        <f t="shared" si="49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 t="shared" si="50"/>
        <v>7204 - CD São Paulo</v>
      </c>
      <c r="K11755" t="str">
        <f t="shared" si="50"/>
        <v>43.340.312/0010-48</v>
      </c>
      <c r="L11755" t="str">
        <f>_xlfn.XLOOKUP(B11755,'[1]Retorno lançamentos'!$D$5:$D$330,'[1]Retorno lançamentos'!$R$5:$R$330)</f>
        <v>Lançada</v>
      </c>
      <c r="M11755" s="6">
        <v>701203</v>
      </c>
      <c r="N11755" s="6" t="s">
        <v>1125</v>
      </c>
      <c r="O11755" t="str">
        <f t="shared" si="51"/>
        <v>FLAC</v>
      </c>
      <c r="Q11755" s="2" t="s">
        <v>1344</v>
      </c>
    </row>
    <row r="11756" spans="1:17" ht="16.8" x14ac:dyDescent="0.3">
      <c r="A11756" t="str">
        <f t="shared" si="49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 t="shared" si="50"/>
        <v>7204 - CD São Paulo</v>
      </c>
      <c r="K11756" t="str">
        <f t="shared" si="50"/>
        <v>43.340.312/0010-48</v>
      </c>
      <c r="L11756" t="str">
        <f>_xlfn.XLOOKUP(B11756,'[1]Retorno lançamentos'!$D$5:$D$330,'[1]Retorno lançamentos'!$R$5:$R$330)</f>
        <v>Lançada</v>
      </c>
      <c r="M11756" s="6">
        <v>701203</v>
      </c>
      <c r="N11756" s="6" t="s">
        <v>1125</v>
      </c>
      <c r="O11756" t="str">
        <f t="shared" si="51"/>
        <v>FLAC</v>
      </c>
      <c r="Q11756" s="2" t="s">
        <v>1344</v>
      </c>
    </row>
    <row r="11757" spans="1:17" ht="16.8" x14ac:dyDescent="0.3">
      <c r="A11757" t="str">
        <f t="shared" si="49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1345</v>
      </c>
      <c r="G11757" s="12">
        <v>865.8</v>
      </c>
      <c r="H11757" s="12">
        <v>25.97</v>
      </c>
      <c r="I11757" s="6">
        <v>7204</v>
      </c>
      <c r="J11757" t="str">
        <f t="shared" si="50"/>
        <v>7204 - CD São Paulo</v>
      </c>
      <c r="K11757" t="str">
        <f t="shared" si="50"/>
        <v>43.340.312/0010-48</v>
      </c>
      <c r="L11757" t="str">
        <f>_xlfn.XLOOKUP(B11757,'[1]Retorno lançamentos'!$D$5:$D$330,'[1]Retorno lançamentos'!$R$5:$R$330)</f>
        <v>Lançada</v>
      </c>
      <c r="M11757" s="6">
        <v>701203</v>
      </c>
      <c r="N11757" s="6" t="s">
        <v>1125</v>
      </c>
      <c r="O11757" t="str">
        <f t="shared" si="51"/>
        <v>FLAC</v>
      </c>
      <c r="Q11757" s="2" t="s">
        <v>1344</v>
      </c>
    </row>
    <row r="11758" spans="1:17" ht="16.8" x14ac:dyDescent="0.3">
      <c r="A11758" t="str">
        <f t="shared" si="49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 t="shared" si="50"/>
        <v>7204 - CD São Paulo</v>
      </c>
      <c r="K11758" t="str">
        <f t="shared" si="50"/>
        <v>43.340.312/0010-48</v>
      </c>
      <c r="L11758" t="str">
        <f>_xlfn.XLOOKUP(B11758,'[1]Retorno lançamentos'!$D$5:$D$330,'[1]Retorno lançamentos'!$R$5:$R$330)</f>
        <v>Lançada</v>
      </c>
      <c r="M11758" s="6">
        <v>701203</v>
      </c>
      <c r="N11758" s="6" t="s">
        <v>1125</v>
      </c>
      <c r="O11758" t="str">
        <f t="shared" si="51"/>
        <v>FLAC</v>
      </c>
      <c r="Q11758" s="2" t="s">
        <v>1344</v>
      </c>
    </row>
    <row r="11759" spans="1:17" ht="16.8" x14ac:dyDescent="0.3">
      <c r="A11759" t="str">
        <f t="shared" si="49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 t="shared" si="50"/>
        <v>7204 - CD São Paulo</v>
      </c>
      <c r="K11759" t="str">
        <f t="shared" si="50"/>
        <v>43.340.312/0010-48</v>
      </c>
      <c r="L11759" t="str">
        <f>_xlfn.XLOOKUP(B11759,'[1]Retorno lançamentos'!$D$5:$D$330,'[1]Retorno lançamentos'!$R$5:$R$330)</f>
        <v>Lançada</v>
      </c>
      <c r="M11759" s="6">
        <v>701203</v>
      </c>
      <c r="N11759" s="6" t="s">
        <v>1125</v>
      </c>
      <c r="O11759" t="str">
        <f t="shared" si="51"/>
        <v>FLAC</v>
      </c>
      <c r="Q11759" s="2" t="s">
        <v>1344</v>
      </c>
    </row>
    <row r="11760" spans="1:17" ht="16.8" x14ac:dyDescent="0.3">
      <c r="A11760" t="str">
        <f t="shared" si="49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 t="shared" si="50"/>
        <v>7204 - CD São Paulo</v>
      </c>
      <c r="K11760" t="str">
        <f t="shared" si="50"/>
        <v>43.340.312/0010-48</v>
      </c>
      <c r="L11760" t="str">
        <f>_xlfn.XLOOKUP(B11760,'[1]Retorno lançamentos'!$D$5:$D$330,'[1]Retorno lançamentos'!$R$5:$R$330)</f>
        <v>Lançada</v>
      </c>
      <c r="M11760" s="6">
        <v>701203</v>
      </c>
      <c r="N11760" s="6" t="s">
        <v>1125</v>
      </c>
      <c r="O11760" t="str">
        <f t="shared" si="51"/>
        <v>FLAC</v>
      </c>
      <c r="Q11760" s="2" t="s">
        <v>1344</v>
      </c>
    </row>
    <row r="11761" spans="1:17" ht="16.8" x14ac:dyDescent="0.3">
      <c r="A11761" t="str">
        <f t="shared" si="49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 t="shared" si="50"/>
        <v>7204 - CD São Paulo</v>
      </c>
      <c r="K11761" t="str">
        <f t="shared" si="50"/>
        <v>43.340.312/0010-48</v>
      </c>
      <c r="L11761" t="str">
        <f>_xlfn.XLOOKUP(B11761,'[1]Retorno lançamentos'!$D$5:$D$330,'[1]Retorno lançamentos'!$R$5:$R$330)</f>
        <v>Lançada</v>
      </c>
      <c r="M11761" s="6">
        <v>701203</v>
      </c>
      <c r="N11761" s="6" t="s">
        <v>1125</v>
      </c>
      <c r="O11761" t="str">
        <f t="shared" si="51"/>
        <v>FLAC</v>
      </c>
      <c r="Q11761" s="2" t="s">
        <v>1344</v>
      </c>
    </row>
    <row r="11762" spans="1:17" ht="16.8" x14ac:dyDescent="0.3">
      <c r="A11762" t="str">
        <f t="shared" si="49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 t="shared" si="50"/>
        <v>7204 - CD São Paulo</v>
      </c>
      <c r="K11762" t="str">
        <f t="shared" si="50"/>
        <v>43.340.312/0010-48</v>
      </c>
      <c r="L11762" t="str">
        <f>_xlfn.XLOOKUP(B11762,'[1]Retorno lançamentos'!$D$5:$D$330,'[1]Retorno lançamentos'!$R$5:$R$330)</f>
        <v>Lançada</v>
      </c>
      <c r="M11762" s="6">
        <v>701203</v>
      </c>
      <c r="N11762" s="6" t="s">
        <v>1125</v>
      </c>
      <c r="O11762" t="str">
        <f t="shared" si="51"/>
        <v>FLAC</v>
      </c>
      <c r="Q11762" s="2" t="s">
        <v>1344</v>
      </c>
    </row>
    <row r="11763" spans="1:17" ht="16.8" x14ac:dyDescent="0.3">
      <c r="A11763" t="str">
        <f t="shared" si="49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 t="shared" si="50"/>
        <v>7204 - CD São Paulo</v>
      </c>
      <c r="K11763" t="str">
        <f t="shared" si="50"/>
        <v>43.340.312/0010-48</v>
      </c>
      <c r="L11763" t="str">
        <f>_xlfn.XLOOKUP(B11763,'[1]Retorno lançamentos'!$D$5:$D$330,'[1]Retorno lançamentos'!$R$5:$R$330)</f>
        <v>Lançada</v>
      </c>
      <c r="M11763" s="6">
        <v>701203</v>
      </c>
      <c r="N11763" s="6" t="s">
        <v>1125</v>
      </c>
      <c r="O11763" t="str">
        <f t="shared" si="51"/>
        <v>FLAC</v>
      </c>
      <c r="Q11763" s="2" t="s">
        <v>1344</v>
      </c>
    </row>
    <row r="11764" spans="1:17" ht="16.8" x14ac:dyDescent="0.3">
      <c r="A11764" t="str">
        <f t="shared" si="49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 t="shared" si="50"/>
        <v>7204 - CD São Paulo</v>
      </c>
      <c r="K11764" t="str">
        <f t="shared" si="50"/>
        <v>43.340.312/0010-48</v>
      </c>
      <c r="L11764" t="str">
        <f>_xlfn.XLOOKUP(B11764,'[1]Retorno lançamentos'!$D$5:$D$330,'[1]Retorno lançamentos'!$R$5:$R$330)</f>
        <v>Lançada</v>
      </c>
      <c r="M11764" s="6">
        <v>701203</v>
      </c>
      <c r="N11764" s="6" t="s">
        <v>1125</v>
      </c>
      <c r="O11764" t="str">
        <f t="shared" si="51"/>
        <v>FLAC</v>
      </c>
      <c r="Q11764" s="2" t="s">
        <v>1344</v>
      </c>
    </row>
    <row r="11765" spans="1:17" ht="16.8" x14ac:dyDescent="0.3">
      <c r="A11765" t="str">
        <f t="shared" si="49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 t="shared" si="50"/>
        <v>7204 - CD São Paulo</v>
      </c>
      <c r="K11765" t="str">
        <f t="shared" si="50"/>
        <v>43.340.312/0010-48</v>
      </c>
      <c r="L11765" t="str">
        <f>_xlfn.XLOOKUP(B11765,'[1]Retorno lançamentos'!$D$5:$D$330,'[1]Retorno lançamentos'!$R$5:$R$330)</f>
        <v>Lançada</v>
      </c>
      <c r="M11765" s="6">
        <v>701203</v>
      </c>
      <c r="N11765" s="6" t="s">
        <v>1125</v>
      </c>
      <c r="O11765" t="str">
        <f t="shared" si="51"/>
        <v>FLAC</v>
      </c>
      <c r="Q11765" s="2" t="s">
        <v>1344</v>
      </c>
    </row>
    <row r="11766" spans="1:17" ht="16.8" x14ac:dyDescent="0.3">
      <c r="A11766" t="str">
        <f t="shared" si="49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 t="shared" si="50"/>
        <v>7204 - CD São Paulo</v>
      </c>
      <c r="K11766" t="str">
        <f t="shared" si="50"/>
        <v>43.340.312/0010-48</v>
      </c>
      <c r="L11766" t="str">
        <f>_xlfn.XLOOKUP(B11766,'[1]Retorno lançamentos'!$D$5:$D$330,'[1]Retorno lançamentos'!$R$5:$R$330)</f>
        <v>Lançada</v>
      </c>
      <c r="M11766" s="6">
        <v>701203</v>
      </c>
      <c r="N11766" s="6" t="s">
        <v>1125</v>
      </c>
      <c r="O11766" t="str">
        <f t="shared" si="51"/>
        <v>FLAC</v>
      </c>
      <c r="Q11766" s="2" t="s">
        <v>1344</v>
      </c>
    </row>
    <row r="11767" spans="1:17" ht="16.8" x14ac:dyDescent="0.3">
      <c r="A11767" t="str">
        <f t="shared" si="49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 t="shared" si="50"/>
        <v>7204 - CD São Paulo</v>
      </c>
      <c r="K11767" t="str">
        <f t="shared" si="50"/>
        <v>43.340.312/0010-48</v>
      </c>
      <c r="L11767" t="str">
        <f>_xlfn.XLOOKUP(B11767,'[1]Retorno lançamentos'!$D$5:$D$330,'[1]Retorno lançamentos'!$R$5:$R$330)</f>
        <v>Lançada</v>
      </c>
      <c r="M11767" s="6">
        <v>701203</v>
      </c>
      <c r="N11767" s="6" t="s">
        <v>1125</v>
      </c>
      <c r="O11767" t="str">
        <f t="shared" si="51"/>
        <v>FLAC</v>
      </c>
      <c r="Q11767" s="2" t="s">
        <v>1344</v>
      </c>
    </row>
    <row r="11768" spans="1:17" ht="16.8" x14ac:dyDescent="0.3">
      <c r="A11768" t="str">
        <f t="shared" si="49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 t="shared" si="50"/>
        <v>7204 - CD São Paulo</v>
      </c>
      <c r="K11768" t="str">
        <f t="shared" si="50"/>
        <v>43.340.312/0010-48</v>
      </c>
      <c r="L11768" t="str">
        <f>_xlfn.XLOOKUP(B11768,'[1]Retorno lançamentos'!$D$5:$D$330,'[1]Retorno lançamentos'!$R$5:$R$330)</f>
        <v>Lançada</v>
      </c>
      <c r="M11768" s="6">
        <v>701203</v>
      </c>
      <c r="N11768" s="6" t="s">
        <v>1125</v>
      </c>
      <c r="O11768" t="str">
        <f t="shared" si="51"/>
        <v>FLAC</v>
      </c>
      <c r="Q11768" s="2" t="s">
        <v>1344</v>
      </c>
    </row>
    <row r="11769" spans="1:17" ht="16.8" x14ac:dyDescent="0.3">
      <c r="A11769" t="str">
        <f t="shared" si="49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1345</v>
      </c>
      <c r="G11769" s="12">
        <v>408.5</v>
      </c>
      <c r="H11769" s="12">
        <v>12.26</v>
      </c>
      <c r="I11769" s="6">
        <v>7204</v>
      </c>
      <c r="J11769" t="str">
        <f t="shared" si="50"/>
        <v>7204 - CD São Paulo</v>
      </c>
      <c r="K11769" t="str">
        <f t="shared" si="50"/>
        <v>43.340.312/0010-48</v>
      </c>
      <c r="L11769" t="str">
        <f>_xlfn.XLOOKUP(B11769,'[1]Retorno lançamentos'!$D$5:$D$330,'[1]Retorno lançamentos'!$R$5:$R$330)</f>
        <v>Lançada</v>
      </c>
      <c r="M11769" s="6">
        <v>701203</v>
      </c>
      <c r="N11769" s="6" t="s">
        <v>1125</v>
      </c>
      <c r="O11769" t="str">
        <f t="shared" si="51"/>
        <v>FLAC</v>
      </c>
      <c r="Q11769" s="2" t="s">
        <v>1344</v>
      </c>
    </row>
    <row r="11770" spans="1:17" ht="16.8" x14ac:dyDescent="0.3">
      <c r="A11770" t="str">
        <f t="shared" si="49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 t="shared" si="50"/>
        <v>7204 - CD São Paulo</v>
      </c>
      <c r="K11770" t="str">
        <f t="shared" si="50"/>
        <v>43.340.312/0010-48</v>
      </c>
      <c r="L11770" t="str">
        <f>_xlfn.XLOOKUP(B11770,'[1]Retorno lançamentos'!$D$5:$D$330,'[1]Retorno lançamentos'!$R$5:$R$330)</f>
        <v>Lançada</v>
      </c>
      <c r="M11770" s="6">
        <v>701203</v>
      </c>
      <c r="N11770" s="6" t="s">
        <v>1125</v>
      </c>
      <c r="O11770" t="str">
        <f t="shared" si="51"/>
        <v>FLAC</v>
      </c>
      <c r="Q11770" s="2" t="s">
        <v>1344</v>
      </c>
    </row>
    <row r="11771" spans="1:17" ht="16.8" x14ac:dyDescent="0.3">
      <c r="A11771" t="str">
        <f t="shared" si="49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 t="shared" si="50"/>
        <v>7204 - CD São Paulo</v>
      </c>
      <c r="K11771" t="str">
        <f t="shared" si="50"/>
        <v>43.340.312/0010-48</v>
      </c>
      <c r="L11771" t="str">
        <f>_xlfn.XLOOKUP(B11771,'[1]Retorno lançamentos'!$D$5:$D$330,'[1]Retorno lançamentos'!$R$5:$R$330)</f>
        <v>Lançada</v>
      </c>
      <c r="M11771" s="6">
        <v>701203</v>
      </c>
      <c r="N11771" s="6" t="s">
        <v>1125</v>
      </c>
      <c r="O11771" t="str">
        <f t="shared" si="51"/>
        <v>FLAC</v>
      </c>
      <c r="Q11771" s="2" t="s">
        <v>1344</v>
      </c>
    </row>
    <row r="11772" spans="1:17" ht="16.8" x14ac:dyDescent="0.3">
      <c r="A11772" t="str">
        <f t="shared" si="49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 t="shared" si="50"/>
        <v>7204 - CD São Paulo</v>
      </c>
      <c r="K11772" t="str">
        <f t="shared" si="50"/>
        <v>43.340.312/0010-48</v>
      </c>
      <c r="L11772" t="str">
        <f>_xlfn.XLOOKUP(B11772,'[1]Retorno lançamentos'!$D$5:$D$330,'[1]Retorno lançamentos'!$R$5:$R$330)</f>
        <v>Lançada</v>
      </c>
      <c r="M11772" s="6">
        <v>701203</v>
      </c>
      <c r="N11772" s="6" t="s">
        <v>1125</v>
      </c>
      <c r="O11772" t="str">
        <f t="shared" si="51"/>
        <v>FLAC</v>
      </c>
      <c r="Q11772" s="2" t="s">
        <v>1344</v>
      </c>
    </row>
    <row r="11773" spans="1:17" ht="16.8" x14ac:dyDescent="0.3">
      <c r="A11773" t="str">
        <f t="shared" si="49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 t="shared" si="50"/>
        <v>7204 - CD São Paulo</v>
      </c>
      <c r="K11773" t="str">
        <f t="shared" si="50"/>
        <v>43.340.312/0010-48</v>
      </c>
      <c r="L11773" t="str">
        <f>_xlfn.XLOOKUP(B11773,'[1]Retorno lançamentos'!$D$5:$D$330,'[1]Retorno lançamentos'!$R$5:$R$330)</f>
        <v>Lançada</v>
      </c>
      <c r="M11773" s="6">
        <v>701203</v>
      </c>
      <c r="N11773" s="6" t="s">
        <v>1125</v>
      </c>
      <c r="O11773" t="str">
        <f t="shared" si="51"/>
        <v>FLAC</v>
      </c>
      <c r="Q11773" s="2" t="s">
        <v>1344</v>
      </c>
    </row>
    <row r="11774" spans="1:17" ht="16.8" x14ac:dyDescent="0.3">
      <c r="A11774" t="str">
        <f t="shared" si="49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 t="shared" si="50"/>
        <v>7204 - CD São Paulo</v>
      </c>
      <c r="K11774" t="str">
        <f t="shared" si="50"/>
        <v>43.340.312/0010-48</v>
      </c>
      <c r="L11774" t="str">
        <f>_xlfn.XLOOKUP(B11774,'[1]Retorno lançamentos'!$D$5:$D$330,'[1]Retorno lançamentos'!$R$5:$R$330)</f>
        <v>Lançada</v>
      </c>
      <c r="M11774" s="6">
        <v>701203</v>
      </c>
      <c r="N11774" s="6" t="s">
        <v>1125</v>
      </c>
      <c r="O11774" t="str">
        <f t="shared" si="51"/>
        <v>FLAC</v>
      </c>
      <c r="Q11774" s="2" t="s">
        <v>1344</v>
      </c>
    </row>
    <row r="11775" spans="1:17" ht="16.8" x14ac:dyDescent="0.3">
      <c r="A11775" t="str">
        <f t="shared" si="49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1345</v>
      </c>
      <c r="G11775" s="11">
        <v>5225</v>
      </c>
      <c r="H11775" s="12">
        <v>156.75</v>
      </c>
      <c r="I11775" s="6">
        <v>7204</v>
      </c>
      <c r="J11775" t="str">
        <f t="shared" si="50"/>
        <v>7204 - CD São Paulo</v>
      </c>
      <c r="K11775" t="str">
        <f t="shared" si="50"/>
        <v>43.340.312/0010-48</v>
      </c>
      <c r="L11775" t="str">
        <f>_xlfn.XLOOKUP(B11775,'[1]Retorno lançamentos'!$D$5:$D$330,'[1]Retorno lançamentos'!$R$5:$R$330)</f>
        <v>Lançada</v>
      </c>
      <c r="M11775" s="6">
        <v>701203</v>
      </c>
      <c r="N11775" s="6" t="s">
        <v>1125</v>
      </c>
      <c r="O11775" t="str">
        <f t="shared" si="51"/>
        <v>FLAC</v>
      </c>
      <c r="Q11775" s="2" t="s">
        <v>1344</v>
      </c>
    </row>
    <row r="11776" spans="1:17" ht="16.8" x14ac:dyDescent="0.3">
      <c r="A11776" t="str">
        <f t="shared" si="49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 t="shared" si="50"/>
        <v>7204 - CD São Paulo</v>
      </c>
      <c r="K11776" t="str">
        <f t="shared" si="50"/>
        <v>43.340.312/0010-48</v>
      </c>
      <c r="L11776" t="str">
        <f>_xlfn.XLOOKUP(B11776,'[1]Retorno lançamentos'!$D$5:$D$330,'[1]Retorno lançamentos'!$R$5:$R$330)</f>
        <v>Lançada</v>
      </c>
      <c r="M11776" s="6">
        <v>701203</v>
      </c>
      <c r="N11776" s="6" t="s">
        <v>1125</v>
      </c>
      <c r="O11776" t="str">
        <f t="shared" si="51"/>
        <v>FLAC</v>
      </c>
      <c r="Q11776" s="2" t="s">
        <v>1344</v>
      </c>
    </row>
    <row r="11777" spans="1:17" ht="16.8" x14ac:dyDescent="0.3">
      <c r="A11777" t="str">
        <f t="shared" si="49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 t="shared" si="50"/>
        <v>7204 - CD São Paulo</v>
      </c>
      <c r="K11777" t="str">
        <f t="shared" si="50"/>
        <v>43.340.312/0010-48</v>
      </c>
      <c r="L11777" t="str">
        <f>_xlfn.XLOOKUP(B11777,'[1]Retorno lançamentos'!$D$5:$D$330,'[1]Retorno lançamentos'!$R$5:$R$330)</f>
        <v>Lançada</v>
      </c>
      <c r="M11777" s="6">
        <v>701203</v>
      </c>
      <c r="N11777" s="6" t="s">
        <v>1125</v>
      </c>
      <c r="O11777" t="str">
        <f t="shared" si="51"/>
        <v>FLAC</v>
      </c>
      <c r="Q11777" s="2" t="s">
        <v>1344</v>
      </c>
    </row>
    <row r="11778" spans="1:17" ht="16.8" x14ac:dyDescent="0.3">
      <c r="A11778" t="str">
        <f t="shared" si="49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 t="shared" si="50"/>
        <v>7204 - CD São Paulo</v>
      </c>
      <c r="K11778" t="str">
        <f t="shared" si="50"/>
        <v>43.340.312/0010-48</v>
      </c>
      <c r="L11778" t="str">
        <f>_xlfn.XLOOKUP(B11778,'[1]Retorno lançamentos'!$D$5:$D$330,'[1]Retorno lançamentos'!$R$5:$R$330)</f>
        <v>Lançada</v>
      </c>
      <c r="M11778" s="6">
        <v>701203</v>
      </c>
      <c r="N11778" s="6" t="s">
        <v>1125</v>
      </c>
      <c r="O11778" t="str">
        <f t="shared" si="51"/>
        <v>FLAC</v>
      </c>
      <c r="Q11778" s="2" t="s">
        <v>1344</v>
      </c>
    </row>
    <row r="11779" spans="1:17" ht="16.8" x14ac:dyDescent="0.3">
      <c r="A11779" t="str">
        <f t="shared" si="49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 t="shared" si="50"/>
        <v>7204 - CD São Paulo</v>
      </c>
      <c r="K11779" t="str">
        <f t="shared" si="50"/>
        <v>43.340.312/0010-48</v>
      </c>
      <c r="L11779" t="str">
        <f>_xlfn.XLOOKUP(B11779,'[1]Retorno lançamentos'!$D$5:$D$330,'[1]Retorno lançamentos'!$R$5:$R$330)</f>
        <v>Lançada</v>
      </c>
      <c r="M11779" s="6">
        <v>701203</v>
      </c>
      <c r="N11779" s="6" t="s">
        <v>1125</v>
      </c>
      <c r="O11779" t="str">
        <f t="shared" si="51"/>
        <v>FLAC</v>
      </c>
      <c r="Q11779" s="2" t="s">
        <v>1344</v>
      </c>
    </row>
    <row r="11780" spans="1:17" ht="16.8" x14ac:dyDescent="0.3">
      <c r="A11780" t="str">
        <f t="shared" si="49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 t="shared" si="50"/>
        <v>7204 - CD São Paulo</v>
      </c>
      <c r="K11780" t="str">
        <f t="shared" si="50"/>
        <v>43.340.312/0010-48</v>
      </c>
      <c r="L11780" t="str">
        <f>_xlfn.XLOOKUP(B11780,'[1]Retorno lançamentos'!$D$5:$D$330,'[1]Retorno lançamentos'!$R$5:$R$330)</f>
        <v>Lançada</v>
      </c>
      <c r="M11780" s="6">
        <v>701203</v>
      </c>
      <c r="N11780" s="6" t="s">
        <v>1125</v>
      </c>
      <c r="O11780" t="str">
        <f t="shared" si="51"/>
        <v>FLAC</v>
      </c>
      <c r="Q11780" s="2" t="s">
        <v>1344</v>
      </c>
    </row>
    <row r="11781" spans="1:17" ht="16.8" x14ac:dyDescent="0.3">
      <c r="A11781" t="str">
        <f t="shared" si="49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 t="shared" si="50"/>
        <v>7204 - CD São Paulo</v>
      </c>
      <c r="K11781" t="str">
        <f t="shared" si="50"/>
        <v>43.340.312/0010-48</v>
      </c>
      <c r="L11781" t="str">
        <f>_xlfn.XLOOKUP(B11781,'[1]Retorno lançamentos'!$D$5:$D$330,'[1]Retorno lançamentos'!$R$5:$R$330)</f>
        <v>Lançada</v>
      </c>
      <c r="M11781" s="6">
        <v>701203</v>
      </c>
      <c r="N11781" s="6" t="s">
        <v>1125</v>
      </c>
      <c r="O11781" t="str">
        <f t="shared" si="51"/>
        <v>FLAC</v>
      </c>
      <c r="Q11781" s="2" t="s">
        <v>1344</v>
      </c>
    </row>
    <row r="11782" spans="1:17" ht="16.8" x14ac:dyDescent="0.3">
      <c r="A11782" t="str">
        <f t="shared" si="49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1345</v>
      </c>
      <c r="G11782" s="12">
        <v>817</v>
      </c>
      <c r="H11782" s="12">
        <v>24.51</v>
      </c>
      <c r="I11782" s="6">
        <v>7204</v>
      </c>
      <c r="J11782" t="str">
        <f t="shared" si="50"/>
        <v>7204 - CD São Paulo</v>
      </c>
      <c r="K11782" t="str">
        <f t="shared" si="50"/>
        <v>43.340.312/0010-48</v>
      </c>
      <c r="L11782" t="str">
        <f>_xlfn.XLOOKUP(B11782,'[1]Retorno lançamentos'!$D$5:$D$330,'[1]Retorno lançamentos'!$R$5:$R$330)</f>
        <v>Lançada</v>
      </c>
      <c r="M11782" s="6">
        <v>701203</v>
      </c>
      <c r="N11782" s="6" t="s">
        <v>1125</v>
      </c>
      <c r="O11782" t="str">
        <f t="shared" si="51"/>
        <v>FLAC</v>
      </c>
      <c r="Q11782" s="2" t="s">
        <v>1344</v>
      </c>
    </row>
    <row r="11783" spans="1:17" ht="16.8" x14ac:dyDescent="0.3">
      <c r="A11783" t="str">
        <f t="shared" si="49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 t="shared" si="50"/>
        <v>7204 - CD São Paulo</v>
      </c>
      <c r="K11783" t="str">
        <f t="shared" si="50"/>
        <v>43.340.312/0010-48</v>
      </c>
      <c r="L11783" t="str">
        <f>_xlfn.XLOOKUP(B11783,'[1]Retorno lançamentos'!$D$5:$D$330,'[1]Retorno lançamentos'!$R$5:$R$330)</f>
        <v>Lançada</v>
      </c>
      <c r="M11783" s="6">
        <v>701203</v>
      </c>
      <c r="N11783" s="6" t="s">
        <v>1125</v>
      </c>
      <c r="O11783" t="str">
        <f t="shared" si="51"/>
        <v>FLAC</v>
      </c>
      <c r="Q11783" s="2" t="s">
        <v>1344</v>
      </c>
    </row>
    <row r="11784" spans="1:17" ht="16.8" x14ac:dyDescent="0.3">
      <c r="A11784" t="str">
        <f t="shared" si="49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 t="shared" si="50"/>
        <v>7204 - CD São Paulo</v>
      </c>
      <c r="K11784" t="str">
        <f t="shared" si="50"/>
        <v>43.340.312/0010-48</v>
      </c>
      <c r="L11784" t="str">
        <f>_xlfn.XLOOKUP(B11784,'[1]Retorno lançamentos'!$D$5:$D$330,'[1]Retorno lançamentos'!$R$5:$R$330)</f>
        <v>Lançada</v>
      </c>
      <c r="M11784" s="6">
        <v>701203</v>
      </c>
      <c r="N11784" s="6" t="s">
        <v>1125</v>
      </c>
      <c r="O11784" t="str">
        <f t="shared" si="51"/>
        <v>FLAC</v>
      </c>
      <c r="Q11784" s="2" t="s">
        <v>1344</v>
      </c>
    </row>
    <row r="11785" spans="1:17" ht="16.8" x14ac:dyDescent="0.3">
      <c r="A11785" t="str">
        <f t="shared" si="49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1345</v>
      </c>
      <c r="G11785" s="11">
        <v>2042.5</v>
      </c>
      <c r="H11785" s="12">
        <v>61.28</v>
      </c>
      <c r="I11785" s="6">
        <v>7204</v>
      </c>
      <c r="J11785" t="str">
        <f t="shared" si="50"/>
        <v>7204 - CD São Paulo</v>
      </c>
      <c r="K11785" t="str">
        <f t="shared" si="50"/>
        <v>43.340.312/0010-48</v>
      </c>
      <c r="L11785" t="str">
        <f>_xlfn.XLOOKUP(B11785,'[1]Retorno lançamentos'!$D$5:$D$330,'[1]Retorno lançamentos'!$R$5:$R$330)</f>
        <v>Lançada</v>
      </c>
      <c r="M11785" s="6">
        <v>701203</v>
      </c>
      <c r="N11785" s="6" t="s">
        <v>1125</v>
      </c>
      <c r="O11785" t="str">
        <f t="shared" si="51"/>
        <v>FLAC</v>
      </c>
      <c r="Q11785" s="2" t="s">
        <v>1344</v>
      </c>
    </row>
    <row r="11786" spans="1:17" ht="16.8" x14ac:dyDescent="0.3">
      <c r="A11786" t="str">
        <f t="shared" si="49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 t="shared" si="50"/>
        <v>7204 - CD São Paulo</v>
      </c>
      <c r="K11786" t="str">
        <f t="shared" si="50"/>
        <v>43.340.312/0010-48</v>
      </c>
      <c r="L11786" t="str">
        <f>_xlfn.XLOOKUP(B11786,'[1]Retorno lançamentos'!$D$5:$D$330,'[1]Retorno lançamentos'!$R$5:$R$330)</f>
        <v>Lançada</v>
      </c>
      <c r="M11786" s="6">
        <v>701203</v>
      </c>
      <c r="N11786" s="6" t="s">
        <v>1125</v>
      </c>
      <c r="O11786" t="str">
        <f t="shared" si="51"/>
        <v>FLAC</v>
      </c>
      <c r="Q11786" s="2" t="s">
        <v>1344</v>
      </c>
    </row>
    <row r="11787" spans="1:17" ht="16.8" x14ac:dyDescent="0.3">
      <c r="A11787" t="str">
        <f t="shared" si="49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1345</v>
      </c>
      <c r="G11787" s="12">
        <v>408.5</v>
      </c>
      <c r="H11787" s="12">
        <v>12.26</v>
      </c>
      <c r="I11787" s="6">
        <v>7204</v>
      </c>
      <c r="J11787" t="str">
        <f t="shared" si="50"/>
        <v>7204 - CD São Paulo</v>
      </c>
      <c r="K11787" t="str">
        <f t="shared" si="50"/>
        <v>43.340.312/0010-48</v>
      </c>
      <c r="L11787" t="str">
        <f>_xlfn.XLOOKUP(B11787,'[1]Retorno lançamentos'!$D$5:$D$330,'[1]Retorno lançamentos'!$R$5:$R$330)</f>
        <v>Lançada</v>
      </c>
      <c r="M11787" s="6">
        <v>701203</v>
      </c>
      <c r="N11787" s="6" t="s">
        <v>1125</v>
      </c>
      <c r="O11787" t="str">
        <f t="shared" si="51"/>
        <v>FLAC</v>
      </c>
      <c r="Q11787" s="2" t="s">
        <v>1344</v>
      </c>
    </row>
    <row r="11788" spans="1:17" ht="16.8" x14ac:dyDescent="0.3">
      <c r="A11788" t="str">
        <f t="shared" si="49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 t="shared" si="50"/>
        <v>7204 - CD São Paulo</v>
      </c>
      <c r="K11788" t="str">
        <f t="shared" si="50"/>
        <v>43.340.312/0010-48</v>
      </c>
      <c r="L11788" t="str">
        <f>_xlfn.XLOOKUP(B11788,'[1]Retorno lançamentos'!$D$5:$D$330,'[1]Retorno lançamentos'!$R$5:$R$330)</f>
        <v>Lançada</v>
      </c>
      <c r="M11788" s="6">
        <v>701203</v>
      </c>
      <c r="N11788" s="6" t="s">
        <v>1125</v>
      </c>
      <c r="O11788" t="str">
        <f t="shared" si="51"/>
        <v>FLAC</v>
      </c>
      <c r="Q11788" s="2" t="s">
        <v>1344</v>
      </c>
    </row>
    <row r="11789" spans="1:17" ht="16.8" x14ac:dyDescent="0.3">
      <c r="A11789" t="str">
        <f t="shared" si="49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 t="shared" si="50"/>
        <v>7204 - CD São Paulo</v>
      </c>
      <c r="K11789" t="str">
        <f t="shared" si="50"/>
        <v>43.340.312/0010-48</v>
      </c>
      <c r="L11789" t="str">
        <f>_xlfn.XLOOKUP(B11789,'[1]Retorno lançamentos'!$D$5:$D$330,'[1]Retorno lançamentos'!$R$5:$R$330)</f>
        <v>Lançada</v>
      </c>
      <c r="M11789" s="6">
        <v>701203</v>
      </c>
      <c r="N11789" s="6" t="s">
        <v>1125</v>
      </c>
      <c r="O11789" t="str">
        <f t="shared" si="51"/>
        <v>FLAC</v>
      </c>
      <c r="Q11789" s="2" t="s">
        <v>1344</v>
      </c>
    </row>
    <row r="11790" spans="1:17" ht="16.8" x14ac:dyDescent="0.3">
      <c r="A11790" t="str">
        <f t="shared" si="49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 t="shared" si="50"/>
        <v>7204 - CD São Paulo</v>
      </c>
      <c r="K11790" t="str">
        <f t="shared" si="50"/>
        <v>43.340.312/0010-48</v>
      </c>
      <c r="L11790" t="str">
        <f>_xlfn.XLOOKUP(B11790,'[1]Retorno lançamentos'!$D$5:$D$330,'[1]Retorno lançamentos'!$R$5:$R$330)</f>
        <v>Lançada</v>
      </c>
      <c r="M11790" s="6">
        <v>701203</v>
      </c>
      <c r="N11790" s="6" t="s">
        <v>1125</v>
      </c>
      <c r="O11790" t="str">
        <f t="shared" si="51"/>
        <v>FLAC</v>
      </c>
      <c r="Q11790" s="2" t="s">
        <v>1344</v>
      </c>
    </row>
    <row r="11791" spans="1:17" ht="16.8" x14ac:dyDescent="0.3">
      <c r="A11791" t="str">
        <f t="shared" si="49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 t="shared" si="50"/>
        <v>7204 - CD São Paulo</v>
      </c>
      <c r="K11791" t="str">
        <f t="shared" si="50"/>
        <v>43.340.312/0010-48</v>
      </c>
      <c r="L11791" t="str">
        <f>_xlfn.XLOOKUP(B11791,'[1]Retorno lançamentos'!$D$5:$D$330,'[1]Retorno lançamentos'!$R$5:$R$330)</f>
        <v>Lançada</v>
      </c>
      <c r="M11791" s="6">
        <v>701122</v>
      </c>
      <c r="N11791" s="6" t="s">
        <v>1120</v>
      </c>
      <c r="O11791" t="str">
        <f t="shared" si="51"/>
        <v>Nutri</v>
      </c>
      <c r="Q11791" s="2" t="s">
        <v>1344</v>
      </c>
    </row>
    <row r="11792" spans="1:17" ht="16.8" x14ac:dyDescent="0.3">
      <c r="A11792" t="str">
        <f t="shared" si="49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 t="shared" si="50"/>
        <v>7204 - CD São Paulo</v>
      </c>
      <c r="K11792" t="str">
        <f t="shared" si="50"/>
        <v>43.340.312/0010-48</v>
      </c>
      <c r="L11792" t="str">
        <f>_xlfn.XLOOKUP(B11792,'[1]Retorno lançamentos'!$D$5:$D$330,'[1]Retorno lançamentos'!$R$5:$R$330)</f>
        <v>Lançada</v>
      </c>
      <c r="M11792" s="6">
        <v>701122</v>
      </c>
      <c r="N11792" s="6" t="s">
        <v>1120</v>
      </c>
      <c r="O11792" t="str">
        <f t="shared" si="51"/>
        <v>Nutri</v>
      </c>
      <c r="Q11792" s="2" t="s">
        <v>1344</v>
      </c>
    </row>
    <row r="11793" spans="1:17" ht="16.8" x14ac:dyDescent="0.3">
      <c r="A11793" t="str">
        <f t="shared" si="49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 t="shared" si="50"/>
        <v>7204 - CD São Paulo</v>
      </c>
      <c r="K11793" t="str">
        <f t="shared" si="50"/>
        <v>43.340.312/0010-48</v>
      </c>
      <c r="L11793" t="str">
        <f>_xlfn.XLOOKUP(B11793,'[1]Retorno lançamentos'!$D$5:$D$330,'[1]Retorno lançamentos'!$R$5:$R$330)</f>
        <v>Lançada</v>
      </c>
      <c r="M11793" s="6">
        <v>701203</v>
      </c>
      <c r="N11793" s="6" t="s">
        <v>1125</v>
      </c>
      <c r="O11793" t="str">
        <f t="shared" si="51"/>
        <v>FLAC</v>
      </c>
      <c r="Q11793" s="2" t="s">
        <v>1344</v>
      </c>
    </row>
    <row r="11794" spans="1:17" ht="16.8" x14ac:dyDescent="0.3">
      <c r="A11794" t="str">
        <f t="shared" si="49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 t="shared" si="50"/>
        <v>7204 - CD São Paulo</v>
      </c>
      <c r="K11794" t="str">
        <f t="shared" si="50"/>
        <v>43.340.312/0010-48</v>
      </c>
      <c r="L11794" t="str">
        <f>_xlfn.XLOOKUP(B11794,'[1]Retorno lançamentos'!$D$5:$D$330,'[1]Retorno lançamentos'!$R$5:$R$330)</f>
        <v>Lançada</v>
      </c>
      <c r="M11794" s="6">
        <v>701203</v>
      </c>
      <c r="N11794" s="6" t="s">
        <v>1125</v>
      </c>
      <c r="O11794" t="str">
        <f t="shared" si="51"/>
        <v>FLAC</v>
      </c>
      <c r="Q11794" s="2" t="s">
        <v>1344</v>
      </c>
    </row>
    <row r="11795" spans="1:17" ht="16.8" x14ac:dyDescent="0.3">
      <c r="A11795" t="str">
        <f t="shared" si="49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 t="shared" si="50"/>
        <v>7204 - CD São Paulo</v>
      </c>
      <c r="K11795" t="str">
        <f t="shared" si="50"/>
        <v>43.340.312/0010-48</v>
      </c>
      <c r="L11795" t="str">
        <f>_xlfn.XLOOKUP(B11795,'[1]Retorno lançamentos'!$D$5:$D$330,'[1]Retorno lançamentos'!$R$5:$R$330)</f>
        <v>Lançada</v>
      </c>
      <c r="M11795" s="6">
        <v>701203</v>
      </c>
      <c r="N11795" s="6" t="s">
        <v>1125</v>
      </c>
      <c r="O11795" t="str">
        <f t="shared" si="51"/>
        <v>FLAC</v>
      </c>
      <c r="Q11795" s="2" t="s">
        <v>1344</v>
      </c>
    </row>
    <row r="11796" spans="1:17" ht="16.8" x14ac:dyDescent="0.3">
      <c r="A11796" t="str">
        <f t="shared" si="49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1345</v>
      </c>
      <c r="G11796" s="11">
        <v>4329</v>
      </c>
      <c r="H11796" s="12">
        <v>129.87</v>
      </c>
      <c r="I11796" s="6">
        <v>7204</v>
      </c>
      <c r="J11796" t="str">
        <f t="shared" si="50"/>
        <v>7204 - CD São Paulo</v>
      </c>
      <c r="K11796" t="str">
        <f t="shared" si="50"/>
        <v>43.340.312/0010-48</v>
      </c>
      <c r="L11796" t="str">
        <f>_xlfn.XLOOKUP(B11796,'[1]Retorno lançamentos'!$D$5:$D$330,'[1]Retorno lançamentos'!$R$5:$R$330)</f>
        <v>Lançada</v>
      </c>
      <c r="M11796" s="6">
        <v>701203</v>
      </c>
      <c r="N11796" s="6" t="s">
        <v>1125</v>
      </c>
      <c r="O11796" t="str">
        <f t="shared" si="51"/>
        <v>FLAC</v>
      </c>
      <c r="Q11796" s="2" t="s">
        <v>1344</v>
      </c>
    </row>
    <row r="11797" spans="1:17" ht="16.8" x14ac:dyDescent="0.3">
      <c r="A11797" t="str">
        <f t="shared" si="49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1345</v>
      </c>
      <c r="G11797" s="12">
        <v>212.45</v>
      </c>
      <c r="H11797" s="12">
        <v>6.37</v>
      </c>
      <c r="I11797" s="6">
        <v>7204</v>
      </c>
      <c r="J11797" t="str">
        <f t="shared" si="50"/>
        <v>7204 - CD São Paulo</v>
      </c>
      <c r="K11797" t="str">
        <f t="shared" si="50"/>
        <v>43.340.312/0010-48</v>
      </c>
      <c r="L11797" t="str">
        <f>_xlfn.XLOOKUP(B11797,'[1]Retorno lançamentos'!$D$5:$D$330,'[1]Retorno lançamentos'!$R$5:$R$330)</f>
        <v>Lançada</v>
      </c>
      <c r="M11797" s="6">
        <v>701203</v>
      </c>
      <c r="N11797" s="6" t="s">
        <v>1125</v>
      </c>
      <c r="O11797" t="str">
        <f t="shared" si="51"/>
        <v>FLAC</v>
      </c>
      <c r="Q11797" s="2" t="s">
        <v>1344</v>
      </c>
    </row>
    <row r="11798" spans="1:17" ht="16.8" x14ac:dyDescent="0.3">
      <c r="A11798" t="str">
        <f t="shared" ref="A11798:A11861" si="52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 t="shared" ref="J11798:K11861" si="53">_xlfn.XLOOKUP(I11798,I:I,J:J)</f>
        <v>7204 - CD São Paulo</v>
      </c>
      <c r="K11798" t="str">
        <f t="shared" si="53"/>
        <v>43.340.312/0010-48</v>
      </c>
      <c r="L11798" t="str">
        <f>_xlfn.XLOOKUP(B11798,'[1]Retorno lançamentos'!$D$5:$D$330,'[1]Retorno lançamentos'!$R$5:$R$330)</f>
        <v>Lançada</v>
      </c>
      <c r="M11798" s="6">
        <v>701122</v>
      </c>
      <c r="N11798" s="6" t="s">
        <v>1120</v>
      </c>
      <c r="O11798" t="str">
        <f t="shared" ref="O11798:O11861" si="54">_xlfn.XLOOKUP(N11798,N:N,O:O)</f>
        <v>Nutri</v>
      </c>
      <c r="Q11798" s="2" t="s">
        <v>1344</v>
      </c>
    </row>
    <row r="11799" spans="1:17" ht="16.8" x14ac:dyDescent="0.3">
      <c r="A11799" t="str">
        <f t="shared" si="52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 t="shared" si="53"/>
        <v>7204 - CD São Paulo</v>
      </c>
      <c r="K11799" t="str">
        <f t="shared" si="53"/>
        <v>43.340.312/0010-48</v>
      </c>
      <c r="L11799" t="str">
        <f>_xlfn.XLOOKUP(B11799,'[1]Retorno lançamentos'!$D$5:$D$330,'[1]Retorno lançamentos'!$R$5:$R$330)</f>
        <v>Lançada</v>
      </c>
      <c r="M11799" s="6">
        <v>701122</v>
      </c>
      <c r="N11799" s="6" t="s">
        <v>1120</v>
      </c>
      <c r="O11799" t="str">
        <f t="shared" si="54"/>
        <v>Nutri</v>
      </c>
      <c r="Q11799" s="2" t="s">
        <v>1344</v>
      </c>
    </row>
    <row r="11800" spans="1:17" ht="16.8" x14ac:dyDescent="0.3">
      <c r="A11800" t="str">
        <f t="shared" si="52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 t="shared" si="53"/>
        <v>7204 - CD São Paulo</v>
      </c>
      <c r="K11800" t="str">
        <f t="shared" si="53"/>
        <v>43.340.312/0010-48</v>
      </c>
      <c r="L11800" t="str">
        <f>_xlfn.XLOOKUP(B11800,'[1]Retorno lançamentos'!$D$5:$D$330,'[1]Retorno lançamentos'!$R$5:$R$330)</f>
        <v>Lançada</v>
      </c>
      <c r="M11800" s="6">
        <v>701122</v>
      </c>
      <c r="N11800" s="6" t="s">
        <v>1120</v>
      </c>
      <c r="O11800" t="str">
        <f t="shared" si="54"/>
        <v>Nutri</v>
      </c>
      <c r="Q11800" s="2" t="s">
        <v>1344</v>
      </c>
    </row>
    <row r="11801" spans="1:17" ht="16.8" x14ac:dyDescent="0.3">
      <c r="A11801" t="str">
        <f t="shared" si="52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 t="shared" si="53"/>
        <v>7204 - CD São Paulo</v>
      </c>
      <c r="K11801" t="str">
        <f t="shared" si="53"/>
        <v>43.340.312/0010-48</v>
      </c>
      <c r="L11801" t="str">
        <f>_xlfn.XLOOKUP(B11801,'[1]Retorno lançamentos'!$D$5:$D$330,'[1]Retorno lançamentos'!$R$5:$R$330)</f>
        <v>Lançada</v>
      </c>
      <c r="M11801" s="6">
        <v>701203</v>
      </c>
      <c r="N11801" s="6" t="s">
        <v>1125</v>
      </c>
      <c r="O11801" t="str">
        <f t="shared" si="54"/>
        <v>FLAC</v>
      </c>
      <c r="Q11801" s="2" t="s">
        <v>1344</v>
      </c>
    </row>
    <row r="11802" spans="1:17" ht="16.8" x14ac:dyDescent="0.3">
      <c r="A11802" t="str">
        <f t="shared" si="52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 t="shared" si="53"/>
        <v>7204 - CD São Paulo</v>
      </c>
      <c r="K11802" t="str">
        <f t="shared" si="53"/>
        <v>43.340.312/0010-48</v>
      </c>
      <c r="L11802" t="str">
        <f>_xlfn.XLOOKUP(B11802,'[1]Retorno lançamentos'!$D$5:$D$330,'[1]Retorno lançamentos'!$R$5:$R$330)</f>
        <v>Lançada</v>
      </c>
      <c r="M11802" s="6">
        <v>701203</v>
      </c>
      <c r="N11802" s="6" t="s">
        <v>1125</v>
      </c>
      <c r="O11802" t="str">
        <f t="shared" si="54"/>
        <v>FLAC</v>
      </c>
      <c r="Q11802" s="2" t="s">
        <v>1344</v>
      </c>
    </row>
    <row r="11803" spans="1:17" ht="16.8" x14ac:dyDescent="0.3">
      <c r="A11803" t="str">
        <f t="shared" si="52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 t="shared" si="53"/>
        <v>7204 - CD São Paulo</v>
      </c>
      <c r="K11803" t="str">
        <f t="shared" si="53"/>
        <v>43.340.312/0010-48</v>
      </c>
      <c r="L11803" t="str">
        <f>_xlfn.XLOOKUP(B11803,'[1]Retorno lançamentos'!$D$5:$D$330,'[1]Retorno lançamentos'!$R$5:$R$330)</f>
        <v>Lançada</v>
      </c>
      <c r="M11803" s="6">
        <v>701203</v>
      </c>
      <c r="N11803" s="6" t="s">
        <v>1125</v>
      </c>
      <c r="O11803" t="str">
        <f t="shared" si="54"/>
        <v>FLAC</v>
      </c>
      <c r="Q11803" s="2" t="s">
        <v>1344</v>
      </c>
    </row>
    <row r="11804" spans="1:17" ht="16.8" x14ac:dyDescent="0.3">
      <c r="A11804" t="str">
        <f t="shared" si="52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1345</v>
      </c>
      <c r="G11804" s="12">
        <v>204.25</v>
      </c>
      <c r="H11804" s="12">
        <v>6.13</v>
      </c>
      <c r="I11804" s="6">
        <v>7204</v>
      </c>
      <c r="J11804" t="str">
        <f t="shared" si="53"/>
        <v>7204 - CD São Paulo</v>
      </c>
      <c r="K11804" t="str">
        <f t="shared" si="53"/>
        <v>43.340.312/0010-48</v>
      </c>
      <c r="L11804" t="str">
        <f>_xlfn.XLOOKUP(B11804,'[1]Retorno lançamentos'!$D$5:$D$330,'[1]Retorno lançamentos'!$R$5:$R$330)</f>
        <v>Lançada</v>
      </c>
      <c r="M11804" s="6">
        <v>701203</v>
      </c>
      <c r="N11804" s="6" t="s">
        <v>1125</v>
      </c>
      <c r="O11804" t="str">
        <f t="shared" si="54"/>
        <v>FLAC</v>
      </c>
      <c r="Q11804" s="2" t="s">
        <v>1344</v>
      </c>
    </row>
    <row r="11805" spans="1:17" ht="16.8" x14ac:dyDescent="0.3">
      <c r="A11805" t="str">
        <f t="shared" si="52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 t="shared" si="53"/>
        <v>7204 - CD São Paulo</v>
      </c>
      <c r="K11805" t="str">
        <f t="shared" si="53"/>
        <v>43.340.312/0010-48</v>
      </c>
      <c r="L11805" t="str">
        <f>_xlfn.XLOOKUP(B11805,'[1]Retorno lançamentos'!$D$5:$D$330,'[1]Retorno lançamentos'!$R$5:$R$330)</f>
        <v>Lançada</v>
      </c>
      <c r="M11805" s="6">
        <v>701203</v>
      </c>
      <c r="N11805" s="6" t="s">
        <v>1125</v>
      </c>
      <c r="O11805" t="str">
        <f t="shared" si="54"/>
        <v>FLAC</v>
      </c>
      <c r="Q11805" s="2" t="s">
        <v>1344</v>
      </c>
    </row>
    <row r="11806" spans="1:17" ht="16.8" x14ac:dyDescent="0.3">
      <c r="A11806" t="str">
        <f t="shared" si="52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 t="shared" si="53"/>
        <v>7204 - CD São Paulo</v>
      </c>
      <c r="K11806" t="str">
        <f t="shared" si="53"/>
        <v>43.340.312/0010-48</v>
      </c>
      <c r="L11806" t="str">
        <f>_xlfn.XLOOKUP(B11806,'[1]Retorno lançamentos'!$D$5:$D$330,'[1]Retorno lançamentos'!$R$5:$R$330)</f>
        <v>Lançada</v>
      </c>
      <c r="M11806" s="6">
        <v>701203</v>
      </c>
      <c r="N11806" s="6" t="s">
        <v>1125</v>
      </c>
      <c r="O11806" t="str">
        <f t="shared" si="54"/>
        <v>FLAC</v>
      </c>
      <c r="Q11806" s="2" t="s">
        <v>1344</v>
      </c>
    </row>
    <row r="11807" spans="1:17" ht="16.8" x14ac:dyDescent="0.3">
      <c r="A11807" t="str">
        <f t="shared" si="52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 t="shared" si="53"/>
        <v>7204 - CD São Paulo</v>
      </c>
      <c r="K11807" t="str">
        <f t="shared" si="53"/>
        <v>43.340.312/0010-48</v>
      </c>
      <c r="L11807" t="str">
        <f>_xlfn.XLOOKUP(B11807,'[1]Retorno lançamentos'!$D$5:$D$330,'[1]Retorno lançamentos'!$R$5:$R$330)</f>
        <v>Lançada</v>
      </c>
      <c r="M11807" s="6">
        <v>701203</v>
      </c>
      <c r="N11807" s="6" t="s">
        <v>1125</v>
      </c>
      <c r="O11807" t="str">
        <f t="shared" si="54"/>
        <v>FLAC</v>
      </c>
      <c r="Q11807" s="2" t="s">
        <v>1344</v>
      </c>
    </row>
    <row r="11808" spans="1:17" ht="16.8" x14ac:dyDescent="0.3">
      <c r="A11808" t="str">
        <f t="shared" si="52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 t="shared" si="53"/>
        <v>7204 - CD São Paulo</v>
      </c>
      <c r="K11808" t="str">
        <f t="shared" si="53"/>
        <v>43.340.312/0010-48</v>
      </c>
      <c r="L11808" t="str">
        <f>_xlfn.XLOOKUP(B11808,'[1]Retorno lançamentos'!$D$5:$D$330,'[1]Retorno lançamentos'!$R$5:$R$330)</f>
        <v>Lançada</v>
      </c>
      <c r="M11808" s="6">
        <v>701203</v>
      </c>
      <c r="N11808" s="6" t="s">
        <v>1125</v>
      </c>
      <c r="O11808" t="str">
        <f t="shared" si="54"/>
        <v>FLAC</v>
      </c>
      <c r="Q11808" s="2" t="s">
        <v>1344</v>
      </c>
    </row>
    <row r="11809" spans="1:17" ht="16.8" x14ac:dyDescent="0.3">
      <c r="A11809" t="str">
        <f t="shared" si="52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 t="shared" si="53"/>
        <v>7204 - CD São Paulo</v>
      </c>
      <c r="K11809" t="str">
        <f t="shared" si="53"/>
        <v>43.340.312/0010-48</v>
      </c>
      <c r="L11809" t="str">
        <f>_xlfn.XLOOKUP(B11809,'[1]Retorno lançamentos'!$D$5:$D$330,'[1]Retorno lançamentos'!$R$5:$R$330)</f>
        <v>Lançada</v>
      </c>
      <c r="M11809" s="6">
        <v>701203</v>
      </c>
      <c r="N11809" s="6" t="s">
        <v>1125</v>
      </c>
      <c r="O11809" t="str">
        <f t="shared" si="54"/>
        <v>FLAC</v>
      </c>
      <c r="Q11809" s="2" t="s">
        <v>1344</v>
      </c>
    </row>
    <row r="11810" spans="1:17" ht="16.8" x14ac:dyDescent="0.3">
      <c r="A11810" t="str">
        <f t="shared" si="52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 t="shared" si="53"/>
        <v>7204 - CD São Paulo</v>
      </c>
      <c r="K11810" t="str">
        <f t="shared" si="53"/>
        <v>43.340.312/0010-48</v>
      </c>
      <c r="L11810" t="str">
        <f>_xlfn.XLOOKUP(B11810,'[1]Retorno lançamentos'!$D$5:$D$330,'[1]Retorno lançamentos'!$R$5:$R$330)</f>
        <v>Lançada</v>
      </c>
      <c r="M11810" s="6">
        <v>701203</v>
      </c>
      <c r="N11810" s="6" t="s">
        <v>1125</v>
      </c>
      <c r="O11810" t="str">
        <f t="shared" si="54"/>
        <v>FLAC</v>
      </c>
      <c r="Q11810" s="2" t="s">
        <v>1344</v>
      </c>
    </row>
    <row r="11811" spans="1:17" ht="16.8" x14ac:dyDescent="0.3">
      <c r="A11811" t="str">
        <f t="shared" si="52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 t="shared" si="53"/>
        <v>7204 - CD São Paulo</v>
      </c>
      <c r="K11811" t="str">
        <f t="shared" si="53"/>
        <v>43.340.312/0010-48</v>
      </c>
      <c r="L11811" t="str">
        <f>_xlfn.XLOOKUP(B11811,'[1]Retorno lançamentos'!$D$5:$D$330,'[1]Retorno lançamentos'!$R$5:$R$330)</f>
        <v>Lançada</v>
      </c>
      <c r="M11811" s="6">
        <v>701203</v>
      </c>
      <c r="N11811" s="6" t="s">
        <v>1125</v>
      </c>
      <c r="O11811" t="str">
        <f t="shared" si="54"/>
        <v>FLAC</v>
      </c>
      <c r="Q11811" s="2" t="s">
        <v>1344</v>
      </c>
    </row>
    <row r="11812" spans="1:17" ht="16.8" x14ac:dyDescent="0.3">
      <c r="A11812" t="str">
        <f t="shared" si="52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 t="shared" si="53"/>
        <v>7204 - CD São Paulo</v>
      </c>
      <c r="K11812" t="str">
        <f t="shared" si="53"/>
        <v>43.340.312/0010-48</v>
      </c>
      <c r="L11812" t="str">
        <f>_xlfn.XLOOKUP(B11812,'[1]Retorno lançamentos'!$D$5:$D$330,'[1]Retorno lançamentos'!$R$5:$R$330)</f>
        <v>Lançada</v>
      </c>
      <c r="M11812" s="6">
        <v>701203</v>
      </c>
      <c r="N11812" s="6" t="s">
        <v>1125</v>
      </c>
      <c r="O11812" t="str">
        <f t="shared" si="54"/>
        <v>FLAC</v>
      </c>
      <c r="Q11812" s="2" t="s">
        <v>1344</v>
      </c>
    </row>
    <row r="11813" spans="1:17" ht="16.8" x14ac:dyDescent="0.3">
      <c r="A11813" t="str">
        <f t="shared" si="52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 t="shared" si="53"/>
        <v>7204 - CD São Paulo</v>
      </c>
      <c r="K11813" t="str">
        <f t="shared" si="53"/>
        <v>43.340.312/0010-48</v>
      </c>
      <c r="L11813" t="str">
        <f>_xlfn.XLOOKUP(B11813,'[1]Retorno lançamentos'!$D$5:$D$330,'[1]Retorno lançamentos'!$R$5:$R$330)</f>
        <v>Lançada</v>
      </c>
      <c r="M11813" s="6">
        <v>701203</v>
      </c>
      <c r="N11813" s="6" t="s">
        <v>1125</v>
      </c>
      <c r="O11813" t="str">
        <f t="shared" si="54"/>
        <v>FLAC</v>
      </c>
      <c r="Q11813" s="2" t="s">
        <v>1344</v>
      </c>
    </row>
    <row r="11814" spans="1:17" ht="16.8" x14ac:dyDescent="0.3">
      <c r="A11814" t="str">
        <f t="shared" si="52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 t="shared" si="53"/>
        <v>7204 - CD São Paulo</v>
      </c>
      <c r="K11814" t="str">
        <f t="shared" si="53"/>
        <v>43.340.312/0010-48</v>
      </c>
      <c r="L11814" t="str">
        <f>_xlfn.XLOOKUP(B11814,'[1]Retorno lançamentos'!$D$5:$D$330,'[1]Retorno lançamentos'!$R$5:$R$330)</f>
        <v>Lançada</v>
      </c>
      <c r="M11814" s="6">
        <v>701203</v>
      </c>
      <c r="N11814" s="6" t="s">
        <v>1125</v>
      </c>
      <c r="O11814" t="str">
        <f t="shared" si="54"/>
        <v>FLAC</v>
      </c>
      <c r="Q11814" s="2" t="s">
        <v>1344</v>
      </c>
    </row>
    <row r="11815" spans="1:17" ht="16.8" x14ac:dyDescent="0.3">
      <c r="A11815" t="str">
        <f t="shared" si="52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 t="shared" si="53"/>
        <v>7204 - CD São Paulo</v>
      </c>
      <c r="K11815" t="str">
        <f t="shared" si="53"/>
        <v>43.340.312/0010-48</v>
      </c>
      <c r="L11815" t="str">
        <f>_xlfn.XLOOKUP(B11815,'[1]Retorno lançamentos'!$D$5:$D$330,'[1]Retorno lançamentos'!$R$5:$R$330)</f>
        <v>Lançada</v>
      </c>
      <c r="M11815" s="6">
        <v>701203</v>
      </c>
      <c r="N11815" s="6" t="s">
        <v>1125</v>
      </c>
      <c r="O11815" t="str">
        <f t="shared" si="54"/>
        <v>FLAC</v>
      </c>
      <c r="Q11815" s="2" t="s">
        <v>1344</v>
      </c>
    </row>
    <row r="11816" spans="1:17" ht="16.8" x14ac:dyDescent="0.3">
      <c r="A11816" t="str">
        <f t="shared" si="52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 t="shared" si="53"/>
        <v>7204 - CD São Paulo</v>
      </c>
      <c r="K11816" t="str">
        <f t="shared" si="53"/>
        <v>43.340.312/0010-48</v>
      </c>
      <c r="L11816" t="str">
        <f>_xlfn.XLOOKUP(B11816,'[1]Retorno lançamentos'!$D$5:$D$330,'[1]Retorno lançamentos'!$R$5:$R$330)</f>
        <v>Lançada</v>
      </c>
      <c r="M11816" s="6">
        <v>701203</v>
      </c>
      <c r="N11816" s="6" t="s">
        <v>1125</v>
      </c>
      <c r="O11816" t="str">
        <f t="shared" si="54"/>
        <v>FLAC</v>
      </c>
      <c r="Q11816" s="2" t="s">
        <v>1344</v>
      </c>
    </row>
    <row r="11817" spans="1:17" ht="16.8" x14ac:dyDescent="0.3">
      <c r="A11817" t="str">
        <f t="shared" si="52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 t="shared" si="53"/>
        <v>7204 - CD São Paulo</v>
      </c>
      <c r="K11817" t="str">
        <f t="shared" si="53"/>
        <v>43.340.312/0010-48</v>
      </c>
      <c r="L11817" t="str">
        <f>_xlfn.XLOOKUP(B11817,'[1]Retorno lançamentos'!$D$5:$D$330,'[1]Retorno lançamentos'!$R$5:$R$330)</f>
        <v>Lançada</v>
      </c>
      <c r="M11817" s="6">
        <v>701203</v>
      </c>
      <c r="N11817" s="6" t="s">
        <v>1125</v>
      </c>
      <c r="O11817" t="str">
        <f t="shared" si="54"/>
        <v>FLAC</v>
      </c>
      <c r="Q11817" s="2" t="s">
        <v>1344</v>
      </c>
    </row>
    <row r="11818" spans="1:17" ht="16.8" x14ac:dyDescent="0.3">
      <c r="A11818" t="str">
        <f t="shared" si="52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1345</v>
      </c>
      <c r="G11818" s="11">
        <v>2042.5</v>
      </c>
      <c r="H11818" s="12">
        <v>61.28</v>
      </c>
      <c r="I11818" s="6">
        <v>7204</v>
      </c>
      <c r="J11818" t="str">
        <f t="shared" si="53"/>
        <v>7204 - CD São Paulo</v>
      </c>
      <c r="K11818" t="str">
        <f t="shared" si="53"/>
        <v>43.340.312/0010-48</v>
      </c>
      <c r="L11818" t="str">
        <f>_xlfn.XLOOKUP(B11818,'[1]Retorno lançamentos'!$D$5:$D$330,'[1]Retorno lançamentos'!$R$5:$R$330)</f>
        <v>Lançada</v>
      </c>
      <c r="M11818" s="6">
        <v>701203</v>
      </c>
      <c r="N11818" s="6" t="s">
        <v>1125</v>
      </c>
      <c r="O11818" t="str">
        <f t="shared" si="54"/>
        <v>FLAC</v>
      </c>
      <c r="Q11818" s="2" t="s">
        <v>1344</v>
      </c>
    </row>
    <row r="11819" spans="1:17" ht="16.8" x14ac:dyDescent="0.3">
      <c r="A11819" t="str">
        <f t="shared" si="52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1345</v>
      </c>
      <c r="G11819" s="12">
        <v>204.25</v>
      </c>
      <c r="H11819" s="12">
        <v>6.13</v>
      </c>
      <c r="I11819" s="6">
        <v>7204</v>
      </c>
      <c r="J11819" t="str">
        <f t="shared" si="53"/>
        <v>7204 - CD São Paulo</v>
      </c>
      <c r="K11819" t="str">
        <f t="shared" si="53"/>
        <v>43.340.312/0010-48</v>
      </c>
      <c r="L11819" t="str">
        <f>_xlfn.XLOOKUP(B11819,'[1]Retorno lançamentos'!$D$5:$D$330,'[1]Retorno lançamentos'!$R$5:$R$330)</f>
        <v>Lançada</v>
      </c>
      <c r="M11819" s="6">
        <v>701203</v>
      </c>
      <c r="N11819" s="6" t="s">
        <v>1125</v>
      </c>
      <c r="O11819" t="str">
        <f t="shared" si="54"/>
        <v>FLAC</v>
      </c>
      <c r="Q11819" s="2" t="s">
        <v>1344</v>
      </c>
    </row>
    <row r="11820" spans="1:17" ht="16.8" x14ac:dyDescent="0.3">
      <c r="A11820" t="str">
        <f t="shared" si="52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 t="shared" si="53"/>
        <v>7204 - CD São Paulo</v>
      </c>
      <c r="K11820" t="str">
        <f t="shared" si="53"/>
        <v>43.340.312/0010-48</v>
      </c>
      <c r="L11820" t="str">
        <f>_xlfn.XLOOKUP(B11820,'[1]Retorno lançamentos'!$D$5:$D$330,'[1]Retorno lançamentos'!$R$5:$R$330)</f>
        <v>Lançada</v>
      </c>
      <c r="M11820" s="6">
        <v>701203</v>
      </c>
      <c r="N11820" s="6" t="s">
        <v>1125</v>
      </c>
      <c r="O11820" t="str">
        <f t="shared" si="54"/>
        <v>FLAC</v>
      </c>
      <c r="Q11820" s="2" t="s">
        <v>1344</v>
      </c>
    </row>
    <row r="11821" spans="1:17" ht="16.8" x14ac:dyDescent="0.3">
      <c r="A11821" t="str">
        <f t="shared" si="52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 t="shared" si="53"/>
        <v>7204 - CD São Paulo</v>
      </c>
      <c r="K11821" t="str">
        <f t="shared" si="53"/>
        <v>43.340.312/0010-48</v>
      </c>
      <c r="L11821" t="str">
        <f>_xlfn.XLOOKUP(B11821,'[1]Retorno lançamentos'!$D$5:$D$330,'[1]Retorno lançamentos'!$R$5:$R$330)</f>
        <v>Lançada</v>
      </c>
      <c r="M11821" s="6">
        <v>701203</v>
      </c>
      <c r="N11821" s="6" t="s">
        <v>1125</v>
      </c>
      <c r="O11821" t="str">
        <f t="shared" si="54"/>
        <v>FLAC</v>
      </c>
      <c r="Q11821" s="2" t="s">
        <v>1344</v>
      </c>
    </row>
    <row r="11822" spans="1:17" ht="16.8" x14ac:dyDescent="0.3">
      <c r="A11822" t="str">
        <f t="shared" si="52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 t="shared" si="53"/>
        <v>7204 - CD São Paulo</v>
      </c>
      <c r="K11822" t="str">
        <f t="shared" si="53"/>
        <v>43.340.312/0010-48</v>
      </c>
      <c r="L11822" t="str">
        <f>_xlfn.XLOOKUP(B11822,'[1]Retorno lançamentos'!$D$5:$D$330,'[1]Retorno lançamentos'!$R$5:$R$330)</f>
        <v>Lançada</v>
      </c>
      <c r="M11822" s="6">
        <v>701203</v>
      </c>
      <c r="N11822" s="6" t="s">
        <v>1125</v>
      </c>
      <c r="O11822" t="str">
        <f t="shared" si="54"/>
        <v>FLAC</v>
      </c>
      <c r="Q11822" s="2" t="s">
        <v>1344</v>
      </c>
    </row>
    <row r="11823" spans="1:17" ht="16.8" x14ac:dyDescent="0.3">
      <c r="A11823" t="str">
        <f t="shared" si="52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 t="shared" si="53"/>
        <v>7204 - CD São Paulo</v>
      </c>
      <c r="K11823" t="str">
        <f t="shared" si="53"/>
        <v>43.340.312/0010-48</v>
      </c>
      <c r="L11823" t="str">
        <f>_xlfn.XLOOKUP(B11823,'[1]Retorno lançamentos'!$D$5:$D$330,'[1]Retorno lançamentos'!$R$5:$R$330)</f>
        <v>Lançada</v>
      </c>
      <c r="M11823" s="6">
        <v>701203</v>
      </c>
      <c r="N11823" s="6" t="s">
        <v>1125</v>
      </c>
      <c r="O11823" t="str">
        <f t="shared" si="54"/>
        <v>FLAC</v>
      </c>
      <c r="Q11823" s="2" t="s">
        <v>1344</v>
      </c>
    </row>
    <row r="11824" spans="1:17" ht="16.8" x14ac:dyDescent="0.3">
      <c r="A11824" t="str">
        <f t="shared" si="52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 t="shared" si="53"/>
        <v>7204 - CD São Paulo</v>
      </c>
      <c r="K11824" t="str">
        <f t="shared" si="53"/>
        <v>43.340.312/0010-48</v>
      </c>
      <c r="L11824" t="str">
        <f>_xlfn.XLOOKUP(B11824,'[1]Retorno lançamentos'!$D$5:$D$330,'[1]Retorno lançamentos'!$R$5:$R$330)</f>
        <v>Lançada</v>
      </c>
      <c r="M11824" s="6">
        <v>701203</v>
      </c>
      <c r="N11824" s="6" t="s">
        <v>1125</v>
      </c>
      <c r="O11824" t="str">
        <f t="shared" si="54"/>
        <v>FLAC</v>
      </c>
      <c r="Q11824" s="2" t="s">
        <v>1344</v>
      </c>
    </row>
    <row r="11825" spans="1:17" ht="16.8" x14ac:dyDescent="0.3">
      <c r="A11825" t="str">
        <f t="shared" si="52"/>
        <v>Lactalis - 7000</v>
      </c>
      <c r="B11825" s="6">
        <v>4501169722</v>
      </c>
      <c r="C11825" s="6">
        <v>5270160</v>
      </c>
      <c r="D11825" s="6" t="s">
        <v>1283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 t="shared" si="53"/>
        <v>7204 - CD São Paulo</v>
      </c>
      <c r="K11825" t="str">
        <f t="shared" si="53"/>
        <v>43.340.312/0010-48</v>
      </c>
      <c r="L11825" t="str">
        <f>_xlfn.XLOOKUP(B11825,'[1]Retorno lançamentos'!$D$5:$D$330,'[1]Retorno lançamentos'!$R$5:$R$330)</f>
        <v>Lançada</v>
      </c>
      <c r="M11825" s="6">
        <v>701203</v>
      </c>
      <c r="N11825" s="6" t="s">
        <v>1125</v>
      </c>
      <c r="O11825" t="str">
        <f t="shared" si="54"/>
        <v>FLAC</v>
      </c>
      <c r="Q11825" s="2" t="s">
        <v>1344</v>
      </c>
    </row>
    <row r="11826" spans="1:17" ht="16.8" x14ac:dyDescent="0.3">
      <c r="A11826" t="str">
        <f t="shared" si="52"/>
        <v>Lactalis - 7000</v>
      </c>
      <c r="B11826" s="6">
        <v>4501169722</v>
      </c>
      <c r="C11826" s="6">
        <v>5270160</v>
      </c>
      <c r="D11826" s="6" t="s">
        <v>1283</v>
      </c>
      <c r="E11826" s="6">
        <v>610411373</v>
      </c>
      <c r="F11826" s="6" t="s">
        <v>1284</v>
      </c>
      <c r="G11826" s="12">
        <v>237.4</v>
      </c>
      <c r="H11826" s="12">
        <v>7.12</v>
      </c>
      <c r="I11826" s="6">
        <v>7204</v>
      </c>
      <c r="J11826" t="str">
        <f t="shared" si="53"/>
        <v>7204 - CD São Paulo</v>
      </c>
      <c r="K11826" t="str">
        <f t="shared" si="53"/>
        <v>43.340.312/0010-48</v>
      </c>
      <c r="L11826" t="str">
        <f>_xlfn.XLOOKUP(B11826,'[1]Retorno lançamentos'!$D$5:$D$330,'[1]Retorno lançamentos'!$R$5:$R$330)</f>
        <v>Lançada</v>
      </c>
      <c r="M11826" s="6">
        <v>701203</v>
      </c>
      <c r="N11826" s="6" t="s">
        <v>1125</v>
      </c>
      <c r="O11826" t="str">
        <f t="shared" si="54"/>
        <v>FLAC</v>
      </c>
      <c r="Q11826" s="2" t="s">
        <v>1344</v>
      </c>
    </row>
    <row r="11827" spans="1:17" ht="16.8" x14ac:dyDescent="0.3">
      <c r="A11827" t="str">
        <f t="shared" si="52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 t="shared" si="53"/>
        <v>7204 - CD São Paulo</v>
      </c>
      <c r="K11827" t="str">
        <f t="shared" si="53"/>
        <v>43.340.312/0010-48</v>
      </c>
      <c r="L11827" t="str">
        <f>_xlfn.XLOOKUP(B11827,'[1]Retorno lançamentos'!$D$5:$D$330,'[1]Retorno lançamentos'!$R$5:$R$330)</f>
        <v>Lançada</v>
      </c>
      <c r="M11827" s="6">
        <v>701203</v>
      </c>
      <c r="N11827" s="6" t="s">
        <v>1125</v>
      </c>
      <c r="O11827" t="str">
        <f t="shared" si="54"/>
        <v>FLAC</v>
      </c>
      <c r="Q11827" s="2" t="s">
        <v>1344</v>
      </c>
    </row>
    <row r="11828" spans="1:17" ht="16.8" x14ac:dyDescent="0.3">
      <c r="A11828" t="str">
        <f t="shared" si="52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 t="shared" si="53"/>
        <v>7204 - CD São Paulo</v>
      </c>
      <c r="K11828" t="str">
        <f t="shared" si="53"/>
        <v>43.340.312/0010-48</v>
      </c>
      <c r="L11828" t="str">
        <f>_xlfn.XLOOKUP(B11828,'[1]Retorno lançamentos'!$D$5:$D$330,'[1]Retorno lançamentos'!$R$5:$R$330)</f>
        <v>Lançada</v>
      </c>
      <c r="M11828" s="6">
        <v>701203</v>
      </c>
      <c r="N11828" s="6" t="s">
        <v>1125</v>
      </c>
      <c r="O11828" t="str">
        <f t="shared" si="54"/>
        <v>FLAC</v>
      </c>
      <c r="Q11828" s="2" t="s">
        <v>1344</v>
      </c>
    </row>
    <row r="11829" spans="1:17" ht="16.8" x14ac:dyDescent="0.3">
      <c r="A11829" t="str">
        <f t="shared" si="52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 t="shared" si="53"/>
        <v>7204 - CD São Paulo</v>
      </c>
      <c r="K11829" t="str">
        <f t="shared" si="53"/>
        <v>43.340.312/0010-48</v>
      </c>
      <c r="L11829" t="str">
        <f>_xlfn.XLOOKUP(B11829,'[1]Retorno lançamentos'!$D$5:$D$330,'[1]Retorno lançamentos'!$R$5:$R$330)</f>
        <v>Lançada</v>
      </c>
      <c r="M11829" s="6">
        <v>701203</v>
      </c>
      <c r="N11829" s="6" t="s">
        <v>1125</v>
      </c>
      <c r="O11829" t="str">
        <f t="shared" si="54"/>
        <v>FLAC</v>
      </c>
      <c r="Q11829" s="2" t="s">
        <v>1344</v>
      </c>
    </row>
    <row r="11830" spans="1:17" ht="16.8" x14ac:dyDescent="0.3">
      <c r="A11830" t="str">
        <f t="shared" si="52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 t="shared" si="53"/>
        <v>7204 - CD São Paulo</v>
      </c>
      <c r="K11830" t="str">
        <f t="shared" si="53"/>
        <v>43.340.312/0010-48</v>
      </c>
      <c r="L11830" t="str">
        <f>_xlfn.XLOOKUP(B11830,'[1]Retorno lançamentos'!$D$5:$D$330,'[1]Retorno lançamentos'!$R$5:$R$330)</f>
        <v>Lançada</v>
      </c>
      <c r="M11830" s="6">
        <v>701203</v>
      </c>
      <c r="N11830" s="6" t="s">
        <v>1125</v>
      </c>
      <c r="O11830" t="str">
        <f t="shared" si="54"/>
        <v>FLAC</v>
      </c>
      <c r="Q11830" s="2" t="s">
        <v>1344</v>
      </c>
    </row>
    <row r="11831" spans="1:17" ht="16.8" x14ac:dyDescent="0.3">
      <c r="A11831" t="str">
        <f t="shared" si="52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 t="shared" si="53"/>
        <v>7204 - CD São Paulo</v>
      </c>
      <c r="K11831" t="str">
        <f t="shared" si="53"/>
        <v>43.340.312/0010-48</v>
      </c>
      <c r="L11831" t="str">
        <f>_xlfn.XLOOKUP(B11831,'[1]Retorno lançamentos'!$D$5:$D$330,'[1]Retorno lançamentos'!$R$5:$R$330)</f>
        <v>Lançada</v>
      </c>
      <c r="M11831" s="6">
        <v>701203</v>
      </c>
      <c r="N11831" s="6" t="s">
        <v>1125</v>
      </c>
      <c r="O11831" t="str">
        <f t="shared" si="54"/>
        <v>FLAC</v>
      </c>
      <c r="Q11831" s="2" t="s">
        <v>1344</v>
      </c>
    </row>
    <row r="11832" spans="1:17" ht="16.8" x14ac:dyDescent="0.3">
      <c r="A11832" t="str">
        <f t="shared" si="52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 t="shared" si="53"/>
        <v>7204 - CD São Paulo</v>
      </c>
      <c r="K11832" t="str">
        <f t="shared" si="53"/>
        <v>43.340.312/0010-48</v>
      </c>
      <c r="L11832" t="str">
        <f>_xlfn.XLOOKUP(B11832,'[1]Retorno lançamentos'!$D$5:$D$330,'[1]Retorno lançamentos'!$R$5:$R$330)</f>
        <v>Lançada</v>
      </c>
      <c r="M11832" s="6">
        <v>701203</v>
      </c>
      <c r="N11832" s="6" t="s">
        <v>1125</v>
      </c>
      <c r="O11832" t="str">
        <f t="shared" si="54"/>
        <v>FLAC</v>
      </c>
      <c r="Q11832" s="2" t="s">
        <v>1344</v>
      </c>
    </row>
    <row r="11833" spans="1:17" ht="16.8" x14ac:dyDescent="0.3">
      <c r="A11833" t="str">
        <f t="shared" si="52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 t="shared" si="53"/>
        <v>7204 - CD São Paulo</v>
      </c>
      <c r="K11833" t="str">
        <f t="shared" si="53"/>
        <v>43.340.312/0010-48</v>
      </c>
      <c r="L11833" t="str">
        <f>_xlfn.XLOOKUP(B11833,'[1]Retorno lançamentos'!$D$5:$D$330,'[1]Retorno lançamentos'!$R$5:$R$330)</f>
        <v>Lançada</v>
      </c>
      <c r="M11833" s="6">
        <v>701203</v>
      </c>
      <c r="N11833" s="6" t="s">
        <v>1125</v>
      </c>
      <c r="O11833" t="str">
        <f t="shared" si="54"/>
        <v>FLAC</v>
      </c>
      <c r="Q11833" s="2" t="s">
        <v>1344</v>
      </c>
    </row>
    <row r="11834" spans="1:17" ht="16.8" x14ac:dyDescent="0.3">
      <c r="A11834" t="str">
        <f t="shared" si="52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 t="shared" si="53"/>
        <v>7204 - CD São Paulo</v>
      </c>
      <c r="K11834" t="str">
        <f t="shared" si="53"/>
        <v>43.340.312/0010-48</v>
      </c>
      <c r="L11834" t="str">
        <f>_xlfn.XLOOKUP(B11834,'[1]Retorno lançamentos'!$D$5:$D$330,'[1]Retorno lançamentos'!$R$5:$R$330)</f>
        <v>Lançada</v>
      </c>
      <c r="M11834" s="6">
        <v>701203</v>
      </c>
      <c r="N11834" s="6" t="s">
        <v>1125</v>
      </c>
      <c r="O11834" t="str">
        <f t="shared" si="54"/>
        <v>FLAC</v>
      </c>
      <c r="Q11834" s="2" t="s">
        <v>1344</v>
      </c>
    </row>
    <row r="11835" spans="1:17" ht="16.8" x14ac:dyDescent="0.3">
      <c r="A11835" t="str">
        <f t="shared" si="52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 t="shared" si="53"/>
        <v>7204 - CD São Paulo</v>
      </c>
      <c r="K11835" t="str">
        <f t="shared" si="53"/>
        <v>43.340.312/0010-48</v>
      </c>
      <c r="L11835" t="str">
        <f>_xlfn.XLOOKUP(B11835,'[1]Retorno lançamentos'!$D$5:$D$330,'[1]Retorno lançamentos'!$R$5:$R$330)</f>
        <v>Lançada</v>
      </c>
      <c r="M11835" s="6">
        <v>701203</v>
      </c>
      <c r="N11835" s="6" t="s">
        <v>1125</v>
      </c>
      <c r="O11835" t="str">
        <f t="shared" si="54"/>
        <v>FLAC</v>
      </c>
      <c r="Q11835" s="2" t="s">
        <v>1344</v>
      </c>
    </row>
    <row r="11836" spans="1:17" ht="16.8" x14ac:dyDescent="0.3">
      <c r="A11836" t="str">
        <f t="shared" si="52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 t="shared" si="53"/>
        <v>7204 - CD São Paulo</v>
      </c>
      <c r="K11836" t="str">
        <f t="shared" si="53"/>
        <v>43.340.312/0010-48</v>
      </c>
      <c r="L11836" t="str">
        <f>_xlfn.XLOOKUP(B11836,'[1]Retorno lançamentos'!$D$5:$D$330,'[1]Retorno lançamentos'!$R$5:$R$330)</f>
        <v>Lançada</v>
      </c>
      <c r="M11836" s="6">
        <v>701203</v>
      </c>
      <c r="N11836" s="6" t="s">
        <v>1125</v>
      </c>
      <c r="O11836" t="str">
        <f t="shared" si="54"/>
        <v>FLAC</v>
      </c>
      <c r="Q11836" s="2" t="s">
        <v>1344</v>
      </c>
    </row>
    <row r="11837" spans="1:17" ht="16.8" x14ac:dyDescent="0.3">
      <c r="A11837" t="str">
        <f t="shared" si="52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 t="shared" si="53"/>
        <v>7204 - CD São Paulo</v>
      </c>
      <c r="K11837" t="str">
        <f t="shared" si="53"/>
        <v>43.340.312/0010-48</v>
      </c>
      <c r="L11837" t="str">
        <f>_xlfn.XLOOKUP(B11837,'[1]Retorno lançamentos'!$D$5:$D$330,'[1]Retorno lançamentos'!$R$5:$R$330)</f>
        <v>Lançada</v>
      </c>
      <c r="M11837" s="6">
        <v>701203</v>
      </c>
      <c r="N11837" s="6" t="s">
        <v>1125</v>
      </c>
      <c r="O11837" t="str">
        <f t="shared" si="54"/>
        <v>FLAC</v>
      </c>
      <c r="Q11837" s="2" t="s">
        <v>1344</v>
      </c>
    </row>
    <row r="11838" spans="1:17" ht="16.8" x14ac:dyDescent="0.3">
      <c r="A11838" t="str">
        <f t="shared" si="52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 t="shared" si="53"/>
        <v>7204 - CD São Paulo</v>
      </c>
      <c r="K11838" t="str">
        <f t="shared" si="53"/>
        <v>43.340.312/0010-48</v>
      </c>
      <c r="L11838" t="str">
        <f>_xlfn.XLOOKUP(B11838,'[1]Retorno lançamentos'!$D$5:$D$330,'[1]Retorno lançamentos'!$R$5:$R$330)</f>
        <v>Lançada</v>
      </c>
      <c r="M11838" s="6">
        <v>701203</v>
      </c>
      <c r="N11838" s="6" t="s">
        <v>1125</v>
      </c>
      <c r="O11838" t="str">
        <f t="shared" si="54"/>
        <v>FLAC</v>
      </c>
      <c r="Q11838" s="2" t="s">
        <v>1344</v>
      </c>
    </row>
    <row r="11839" spans="1:17" ht="16.8" x14ac:dyDescent="0.3">
      <c r="A11839" t="str">
        <f t="shared" si="52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1345</v>
      </c>
      <c r="G11839" s="11">
        <v>1225.5</v>
      </c>
      <c r="H11839" s="12">
        <v>36.770000000000003</v>
      </c>
      <c r="I11839" s="6">
        <v>7204</v>
      </c>
      <c r="J11839" t="str">
        <f t="shared" si="53"/>
        <v>7204 - CD São Paulo</v>
      </c>
      <c r="K11839" t="str">
        <f t="shared" si="53"/>
        <v>43.340.312/0010-48</v>
      </c>
      <c r="L11839" t="str">
        <f>_xlfn.XLOOKUP(B11839,'[1]Retorno lançamentos'!$D$5:$D$330,'[1]Retorno lançamentos'!$R$5:$R$330)</f>
        <v>Lançada</v>
      </c>
      <c r="M11839" s="6">
        <v>701203</v>
      </c>
      <c r="N11839" s="6" t="s">
        <v>1125</v>
      </c>
      <c r="O11839" t="str">
        <f t="shared" si="54"/>
        <v>FLAC</v>
      </c>
      <c r="Q11839" s="2" t="s">
        <v>1344</v>
      </c>
    </row>
    <row r="11840" spans="1:17" ht="16.8" x14ac:dyDescent="0.3">
      <c r="A11840" t="str">
        <f t="shared" si="52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 t="shared" si="53"/>
        <v>7406 - TSPF - Louveira</v>
      </c>
      <c r="K11840" t="str">
        <f t="shared" si="53"/>
        <v>43.340.312/0023-62</v>
      </c>
      <c r="L11840" t="str">
        <f>_xlfn.XLOOKUP(B11840,'[1]Retorno lançamentos'!$D$5:$D$330,'[1]Retorno lançamentos'!$R$5:$R$330)</f>
        <v>Lançada</v>
      </c>
      <c r="M11840" s="6">
        <v>701203</v>
      </c>
      <c r="N11840" s="6" t="s">
        <v>1125</v>
      </c>
      <c r="O11840" t="str">
        <f t="shared" si="54"/>
        <v>FLAC</v>
      </c>
      <c r="Q11840" s="2" t="s">
        <v>1344</v>
      </c>
    </row>
    <row r="11841" spans="1:17" ht="16.8" x14ac:dyDescent="0.3">
      <c r="A11841" t="str">
        <f t="shared" si="52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1345</v>
      </c>
      <c r="G11841" s="12">
        <v>649.35</v>
      </c>
      <c r="H11841" s="12">
        <v>19.48</v>
      </c>
      <c r="I11841" s="6">
        <v>7406</v>
      </c>
      <c r="J11841" t="str">
        <f t="shared" si="53"/>
        <v>7406 - TSPF - Louveira</v>
      </c>
      <c r="K11841" t="str">
        <f t="shared" si="53"/>
        <v>43.340.312/0023-62</v>
      </c>
      <c r="L11841" t="str">
        <f>_xlfn.XLOOKUP(B11841,'[1]Retorno lançamentos'!$D$5:$D$330,'[1]Retorno lançamentos'!$R$5:$R$330)</f>
        <v>Lançada</v>
      </c>
      <c r="M11841" s="6">
        <v>701203</v>
      </c>
      <c r="N11841" s="6" t="s">
        <v>1125</v>
      </c>
      <c r="O11841" t="str">
        <f t="shared" si="54"/>
        <v>FLAC</v>
      </c>
      <c r="Q11841" s="2" t="s">
        <v>1344</v>
      </c>
    </row>
    <row r="11842" spans="1:17" ht="16.8" x14ac:dyDescent="0.3">
      <c r="A11842" t="str">
        <f t="shared" si="52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 t="shared" si="53"/>
        <v>7204 - CD São Paulo</v>
      </c>
      <c r="K11842" t="str">
        <f t="shared" si="53"/>
        <v>43.340.312/0010-48</v>
      </c>
      <c r="L11842" t="str">
        <f>_xlfn.XLOOKUP(B11842,'[1]Retorno lançamentos'!$D$5:$D$330,'[1]Retorno lançamentos'!$R$5:$R$330)</f>
        <v>Lançada</v>
      </c>
      <c r="M11842" s="6">
        <v>701203</v>
      </c>
      <c r="N11842" s="6" t="s">
        <v>1125</v>
      </c>
      <c r="O11842" t="str">
        <f t="shared" si="54"/>
        <v>FLAC</v>
      </c>
      <c r="Q11842" s="2" t="s">
        <v>1344</v>
      </c>
    </row>
    <row r="11843" spans="1:17" ht="16.8" x14ac:dyDescent="0.3">
      <c r="A11843" t="str">
        <f t="shared" si="52"/>
        <v>Lactalis - 7000</v>
      </c>
      <c r="B11843" s="6">
        <v>4501169722</v>
      </c>
      <c r="C11843" s="6">
        <v>5278512</v>
      </c>
      <c r="D11843" s="6" t="s">
        <v>1325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 t="shared" si="53"/>
        <v>7204 - CD São Paulo</v>
      </c>
      <c r="K11843" t="str">
        <f t="shared" si="53"/>
        <v>43.340.312/0010-48</v>
      </c>
      <c r="L11843" t="str">
        <f>_xlfn.XLOOKUP(B11843,'[1]Retorno lançamentos'!$D$5:$D$330,'[1]Retorno lançamentos'!$R$5:$R$330)</f>
        <v>Lançada</v>
      </c>
      <c r="M11843" s="6">
        <v>701203</v>
      </c>
      <c r="N11843" s="6" t="s">
        <v>1125</v>
      </c>
      <c r="O11843" t="str">
        <f t="shared" si="54"/>
        <v>FLAC</v>
      </c>
      <c r="Q11843" s="2" t="s">
        <v>1344</v>
      </c>
    </row>
    <row r="11844" spans="1:17" ht="16.8" x14ac:dyDescent="0.3">
      <c r="A11844" t="str">
        <f t="shared" si="52"/>
        <v>Lactalis - 7000</v>
      </c>
      <c r="B11844" s="6">
        <v>4501169722</v>
      </c>
      <c r="C11844" s="6">
        <v>5278512</v>
      </c>
      <c r="D11844" s="6" t="s">
        <v>1325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 t="shared" si="53"/>
        <v>7204 - CD São Paulo</v>
      </c>
      <c r="K11844" t="str">
        <f t="shared" si="53"/>
        <v>43.340.312/0010-48</v>
      </c>
      <c r="L11844" t="str">
        <f>_xlfn.XLOOKUP(B11844,'[1]Retorno lançamentos'!$D$5:$D$330,'[1]Retorno lançamentos'!$R$5:$R$330)</f>
        <v>Lançada</v>
      </c>
      <c r="M11844" s="6">
        <v>701203</v>
      </c>
      <c r="N11844" s="6" t="s">
        <v>1125</v>
      </c>
      <c r="O11844" t="str">
        <f t="shared" si="54"/>
        <v>FLAC</v>
      </c>
      <c r="Q11844" s="2" t="s">
        <v>1344</v>
      </c>
    </row>
    <row r="11845" spans="1:17" ht="16.8" x14ac:dyDescent="0.3">
      <c r="A11845" t="str">
        <f t="shared" si="52"/>
        <v>Lactalis - 7000</v>
      </c>
      <c r="B11845" s="6">
        <v>4501169722</v>
      </c>
      <c r="C11845" s="6">
        <v>5278512</v>
      </c>
      <c r="D11845" s="6" t="s">
        <v>1325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 t="shared" si="53"/>
        <v>7204 - CD São Paulo</v>
      </c>
      <c r="K11845" t="str">
        <f t="shared" si="53"/>
        <v>43.340.312/0010-48</v>
      </c>
      <c r="L11845" t="str">
        <f>_xlfn.XLOOKUP(B11845,'[1]Retorno lançamentos'!$D$5:$D$330,'[1]Retorno lançamentos'!$R$5:$R$330)</f>
        <v>Lançada</v>
      </c>
      <c r="M11845" s="6">
        <v>701203</v>
      </c>
      <c r="N11845" s="6" t="s">
        <v>1125</v>
      </c>
      <c r="O11845" t="str">
        <f t="shared" si="54"/>
        <v>FLAC</v>
      </c>
      <c r="Q11845" s="2" t="s">
        <v>1344</v>
      </c>
    </row>
    <row r="11846" spans="1:17" ht="16.8" x14ac:dyDescent="0.3">
      <c r="A11846" t="str">
        <f t="shared" si="52"/>
        <v>Lactalis - 7000</v>
      </c>
      <c r="B11846" s="6">
        <v>4501169722</v>
      </c>
      <c r="C11846" s="6">
        <v>5278512</v>
      </c>
      <c r="D11846" s="6" t="s">
        <v>1325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 t="shared" si="53"/>
        <v>7204 - CD São Paulo</v>
      </c>
      <c r="K11846" t="str">
        <f t="shared" si="53"/>
        <v>43.340.312/0010-48</v>
      </c>
      <c r="L11846" t="str">
        <f>_xlfn.XLOOKUP(B11846,'[1]Retorno lançamentos'!$D$5:$D$330,'[1]Retorno lançamentos'!$R$5:$R$330)</f>
        <v>Lançada</v>
      </c>
      <c r="M11846" s="6">
        <v>701203</v>
      </c>
      <c r="N11846" s="6" t="s">
        <v>1125</v>
      </c>
      <c r="O11846" t="str">
        <f t="shared" si="54"/>
        <v>FLAC</v>
      </c>
      <c r="Q11846" s="2" t="s">
        <v>1344</v>
      </c>
    </row>
    <row r="11847" spans="1:17" ht="16.8" x14ac:dyDescent="0.3">
      <c r="A11847" t="str">
        <f t="shared" si="52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1294</v>
      </c>
      <c r="G11847" s="12">
        <v>734.16</v>
      </c>
      <c r="H11847" s="12">
        <v>22.02</v>
      </c>
      <c r="I11847" s="6">
        <v>7204</v>
      </c>
      <c r="J11847" t="str">
        <f t="shared" si="53"/>
        <v>7204 - CD São Paulo</v>
      </c>
      <c r="K11847" t="str">
        <f t="shared" si="53"/>
        <v>43.340.312/0010-48</v>
      </c>
      <c r="L11847" t="str">
        <f>_xlfn.XLOOKUP(B11847,'[1]Retorno lançamentos'!$D$5:$D$330,'[1]Retorno lançamentos'!$R$5:$R$330)</f>
        <v>Lançada</v>
      </c>
      <c r="M11847" s="6">
        <v>701203</v>
      </c>
      <c r="N11847" s="6" t="s">
        <v>1125</v>
      </c>
      <c r="O11847" t="str">
        <f t="shared" si="54"/>
        <v>FLAC</v>
      </c>
      <c r="Q11847" s="2" t="s">
        <v>1344</v>
      </c>
    </row>
    <row r="11848" spans="1:17" ht="16.8" x14ac:dyDescent="0.3">
      <c r="A11848" t="str">
        <f t="shared" si="52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1345</v>
      </c>
      <c r="G11848" s="11">
        <v>3246.75</v>
      </c>
      <c r="H11848" s="12">
        <v>97.4</v>
      </c>
      <c r="I11848" s="6">
        <v>7204</v>
      </c>
      <c r="J11848" t="str">
        <f t="shared" si="53"/>
        <v>7204 - CD São Paulo</v>
      </c>
      <c r="K11848" t="str">
        <f t="shared" si="53"/>
        <v>43.340.312/0010-48</v>
      </c>
      <c r="L11848" t="str">
        <f>_xlfn.XLOOKUP(B11848,'[1]Retorno lançamentos'!$D$5:$D$330,'[1]Retorno lançamentos'!$R$5:$R$330)</f>
        <v>Lançada</v>
      </c>
      <c r="M11848" s="6">
        <v>701203</v>
      </c>
      <c r="N11848" s="6" t="s">
        <v>1125</v>
      </c>
      <c r="O11848" t="str">
        <f t="shared" si="54"/>
        <v>FLAC</v>
      </c>
      <c r="Q11848" s="2" t="s">
        <v>1344</v>
      </c>
    </row>
    <row r="11849" spans="1:17" ht="16.8" x14ac:dyDescent="0.3">
      <c r="A11849" t="str">
        <f t="shared" si="52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1345</v>
      </c>
      <c r="G11849" s="12">
        <v>408.5</v>
      </c>
      <c r="H11849" s="12">
        <v>12.26</v>
      </c>
      <c r="I11849" s="6">
        <v>7204</v>
      </c>
      <c r="J11849" t="str">
        <f t="shared" si="53"/>
        <v>7204 - CD São Paulo</v>
      </c>
      <c r="K11849" t="str">
        <f t="shared" si="53"/>
        <v>43.340.312/0010-48</v>
      </c>
      <c r="L11849" t="str">
        <f>_xlfn.XLOOKUP(B11849,'[1]Retorno lançamentos'!$D$5:$D$330,'[1]Retorno lançamentos'!$R$5:$R$330)</f>
        <v>Lançada</v>
      </c>
      <c r="M11849" s="6">
        <v>701203</v>
      </c>
      <c r="N11849" s="6" t="s">
        <v>1125</v>
      </c>
      <c r="O11849" t="str">
        <f t="shared" si="54"/>
        <v>FLAC</v>
      </c>
      <c r="Q11849" s="2" t="s">
        <v>1344</v>
      </c>
    </row>
    <row r="11850" spans="1:17" ht="16.8" x14ac:dyDescent="0.3">
      <c r="A11850" t="str">
        <f t="shared" si="52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 t="shared" si="53"/>
        <v>7204 - CD São Paulo</v>
      </c>
      <c r="K11850" t="str">
        <f t="shared" si="53"/>
        <v>43.340.312/0010-48</v>
      </c>
      <c r="L11850" t="str">
        <f>_xlfn.XLOOKUP(B11850,'[1]Retorno lançamentos'!$D$5:$D$330,'[1]Retorno lançamentos'!$R$5:$R$330)</f>
        <v>Lançada</v>
      </c>
      <c r="M11850" s="6">
        <v>701203</v>
      </c>
      <c r="N11850" s="6" t="s">
        <v>1125</v>
      </c>
      <c r="O11850" t="str">
        <f t="shared" si="54"/>
        <v>FLAC</v>
      </c>
      <c r="Q11850" s="2" t="s">
        <v>1344</v>
      </c>
    </row>
    <row r="11851" spans="1:17" ht="16.8" x14ac:dyDescent="0.3">
      <c r="A11851" t="str">
        <f t="shared" si="52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 t="shared" si="53"/>
        <v>7204 - CD São Paulo</v>
      </c>
      <c r="K11851" t="str">
        <f t="shared" si="53"/>
        <v>43.340.312/0010-48</v>
      </c>
      <c r="L11851" t="str">
        <f>_xlfn.XLOOKUP(B11851,'[1]Retorno lançamentos'!$D$5:$D$330,'[1]Retorno lançamentos'!$R$5:$R$330)</f>
        <v>Lançada</v>
      </c>
      <c r="M11851" s="6">
        <v>701203</v>
      </c>
      <c r="N11851" s="6" t="s">
        <v>1125</v>
      </c>
      <c r="O11851" t="str">
        <f t="shared" si="54"/>
        <v>FLAC</v>
      </c>
      <c r="Q11851" s="2" t="s">
        <v>1344</v>
      </c>
    </row>
    <row r="11852" spans="1:17" ht="16.8" x14ac:dyDescent="0.3">
      <c r="A11852" t="str">
        <f t="shared" si="52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 t="shared" si="53"/>
        <v>7204 - CD São Paulo</v>
      </c>
      <c r="K11852" t="str">
        <f t="shared" si="53"/>
        <v>43.340.312/0010-48</v>
      </c>
      <c r="L11852" t="str">
        <f>_xlfn.XLOOKUP(B11852,'[1]Retorno lançamentos'!$D$5:$D$330,'[1]Retorno lançamentos'!$R$5:$R$330)</f>
        <v>Lançada</v>
      </c>
      <c r="M11852" s="6">
        <v>701203</v>
      </c>
      <c r="N11852" s="6" t="s">
        <v>1125</v>
      </c>
      <c r="O11852" t="str">
        <f t="shared" si="54"/>
        <v>FLAC</v>
      </c>
      <c r="Q11852" s="2" t="s">
        <v>1344</v>
      </c>
    </row>
    <row r="11853" spans="1:17" ht="16.8" x14ac:dyDescent="0.3">
      <c r="A11853" t="str">
        <f t="shared" si="52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 t="shared" si="53"/>
        <v>7204 - CD São Paulo</v>
      </c>
      <c r="K11853" t="str">
        <f t="shared" si="53"/>
        <v>43.340.312/0010-48</v>
      </c>
      <c r="L11853" t="str">
        <f>_xlfn.XLOOKUP(B11853,'[1]Retorno lançamentos'!$D$5:$D$330,'[1]Retorno lançamentos'!$R$5:$R$330)</f>
        <v>Lançada</v>
      </c>
      <c r="M11853" s="6">
        <v>701203</v>
      </c>
      <c r="N11853" s="6" t="s">
        <v>1125</v>
      </c>
      <c r="O11853" t="str">
        <f t="shared" si="54"/>
        <v>FLAC</v>
      </c>
      <c r="Q11853" s="2" t="s">
        <v>1344</v>
      </c>
    </row>
    <row r="11854" spans="1:17" ht="16.8" x14ac:dyDescent="0.3">
      <c r="A11854" t="str">
        <f t="shared" si="52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 t="shared" si="53"/>
        <v>7204 - CD São Paulo</v>
      </c>
      <c r="K11854" t="str">
        <f t="shared" si="53"/>
        <v>43.340.312/0010-48</v>
      </c>
      <c r="L11854" t="str">
        <f>_xlfn.XLOOKUP(B11854,'[1]Retorno lançamentos'!$D$5:$D$330,'[1]Retorno lançamentos'!$R$5:$R$330)</f>
        <v>Lançada</v>
      </c>
      <c r="M11854" s="6">
        <v>701203</v>
      </c>
      <c r="N11854" s="6" t="s">
        <v>1125</v>
      </c>
      <c r="O11854" t="str">
        <f t="shared" si="54"/>
        <v>FLAC</v>
      </c>
      <c r="Q11854" s="2" t="s">
        <v>1344</v>
      </c>
    </row>
    <row r="11855" spans="1:17" ht="16.8" x14ac:dyDescent="0.3">
      <c r="A11855" t="str">
        <f t="shared" si="52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 t="shared" si="53"/>
        <v>7204 - CD São Paulo</v>
      </c>
      <c r="K11855" t="str">
        <f t="shared" si="53"/>
        <v>43.340.312/0010-48</v>
      </c>
      <c r="L11855" t="str">
        <f>_xlfn.XLOOKUP(B11855,'[1]Retorno lançamentos'!$D$5:$D$330,'[1]Retorno lançamentos'!$R$5:$R$330)</f>
        <v>Lançada</v>
      </c>
      <c r="M11855" s="6">
        <v>701203</v>
      </c>
      <c r="N11855" s="6" t="s">
        <v>1125</v>
      </c>
      <c r="O11855" t="str">
        <f t="shared" si="54"/>
        <v>FLAC</v>
      </c>
      <c r="Q11855" s="2" t="s">
        <v>1344</v>
      </c>
    </row>
    <row r="11856" spans="1:17" ht="16.8" x14ac:dyDescent="0.3">
      <c r="A11856" t="str">
        <f t="shared" si="52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 t="shared" si="53"/>
        <v>7204 - CD São Paulo</v>
      </c>
      <c r="K11856" t="str">
        <f t="shared" si="53"/>
        <v>43.340.312/0010-48</v>
      </c>
      <c r="L11856" t="str">
        <f>_xlfn.XLOOKUP(B11856,'[1]Retorno lançamentos'!$D$5:$D$330,'[1]Retorno lançamentos'!$R$5:$R$330)</f>
        <v>Lançada</v>
      </c>
      <c r="M11856" s="6">
        <v>701203</v>
      </c>
      <c r="N11856" s="6" t="s">
        <v>1125</v>
      </c>
      <c r="O11856" t="str">
        <f t="shared" si="54"/>
        <v>FLAC</v>
      </c>
      <c r="Q11856" s="2" t="s">
        <v>1344</v>
      </c>
    </row>
    <row r="11857" spans="1:17" ht="16.8" x14ac:dyDescent="0.3">
      <c r="A11857" t="str">
        <f t="shared" si="52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 t="shared" si="53"/>
        <v>7204 - CD São Paulo</v>
      </c>
      <c r="K11857" t="str">
        <f t="shared" si="53"/>
        <v>43.340.312/0010-48</v>
      </c>
      <c r="L11857" t="str">
        <f>_xlfn.XLOOKUP(B11857,'[1]Retorno lançamentos'!$D$5:$D$330,'[1]Retorno lançamentos'!$R$5:$R$330)</f>
        <v>Lançada</v>
      </c>
      <c r="M11857" s="6">
        <v>701203</v>
      </c>
      <c r="N11857" s="6" t="s">
        <v>1125</v>
      </c>
      <c r="O11857" t="str">
        <f t="shared" si="54"/>
        <v>FLAC</v>
      </c>
      <c r="Q11857" s="2" t="s">
        <v>1344</v>
      </c>
    </row>
    <row r="11858" spans="1:17" ht="16.8" x14ac:dyDescent="0.3">
      <c r="A11858" t="str">
        <f t="shared" si="52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 t="shared" si="53"/>
        <v>7204 - CD São Paulo</v>
      </c>
      <c r="K11858" t="str">
        <f t="shared" si="53"/>
        <v>43.340.312/0010-48</v>
      </c>
      <c r="L11858" t="str">
        <f>_xlfn.XLOOKUP(B11858,'[1]Retorno lançamentos'!$D$5:$D$330,'[1]Retorno lançamentos'!$R$5:$R$330)</f>
        <v>Lançada</v>
      </c>
      <c r="M11858" s="6">
        <v>701203</v>
      </c>
      <c r="N11858" s="6" t="s">
        <v>1125</v>
      </c>
      <c r="O11858" t="str">
        <f t="shared" si="54"/>
        <v>FLAC</v>
      </c>
      <c r="Q11858" s="2" t="s">
        <v>1344</v>
      </c>
    </row>
    <row r="11859" spans="1:17" ht="16.8" x14ac:dyDescent="0.3">
      <c r="A11859" t="str">
        <f t="shared" si="52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 t="shared" si="53"/>
        <v>7204 - CD São Paulo</v>
      </c>
      <c r="K11859" t="str">
        <f t="shared" si="53"/>
        <v>43.340.312/0010-48</v>
      </c>
      <c r="L11859" t="str">
        <f>_xlfn.XLOOKUP(B11859,'[1]Retorno lançamentos'!$D$5:$D$330,'[1]Retorno lançamentos'!$R$5:$R$330)</f>
        <v>Lançada</v>
      </c>
      <c r="M11859" s="6">
        <v>701203</v>
      </c>
      <c r="N11859" s="6" t="s">
        <v>1125</v>
      </c>
      <c r="O11859" t="str">
        <f t="shared" si="54"/>
        <v>FLAC</v>
      </c>
      <c r="Q11859" s="2" t="s">
        <v>1344</v>
      </c>
    </row>
    <row r="11860" spans="1:17" ht="16.8" x14ac:dyDescent="0.3">
      <c r="A11860" t="str">
        <f t="shared" si="52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 t="shared" si="53"/>
        <v>7204 - CD São Paulo</v>
      </c>
      <c r="K11860" t="str">
        <f t="shared" si="53"/>
        <v>43.340.312/0010-48</v>
      </c>
      <c r="L11860" t="str">
        <f>_xlfn.XLOOKUP(B11860,'[1]Retorno lançamentos'!$D$5:$D$330,'[1]Retorno lançamentos'!$R$5:$R$330)</f>
        <v>Lançada</v>
      </c>
      <c r="M11860" s="6">
        <v>701203</v>
      </c>
      <c r="N11860" s="6" t="s">
        <v>1125</v>
      </c>
      <c r="O11860" t="str">
        <f t="shared" si="54"/>
        <v>FLAC</v>
      </c>
      <c r="Q11860" s="2" t="s">
        <v>1344</v>
      </c>
    </row>
    <row r="11861" spans="1:17" ht="16.8" x14ac:dyDescent="0.3">
      <c r="A11861" t="str">
        <f t="shared" si="52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 t="shared" si="53"/>
        <v>7204 - CD São Paulo</v>
      </c>
      <c r="K11861" t="str">
        <f t="shared" si="53"/>
        <v>43.340.312/0010-48</v>
      </c>
      <c r="L11861" t="str">
        <f>_xlfn.XLOOKUP(B11861,'[1]Retorno lançamentos'!$D$5:$D$330,'[1]Retorno lançamentos'!$R$5:$R$330)</f>
        <v>Lançada</v>
      </c>
      <c r="M11861" s="6">
        <v>701203</v>
      </c>
      <c r="N11861" s="6" t="s">
        <v>1125</v>
      </c>
      <c r="O11861" t="str">
        <f t="shared" si="54"/>
        <v>FLAC</v>
      </c>
      <c r="Q11861" s="2" t="s">
        <v>1344</v>
      </c>
    </row>
    <row r="11862" spans="1:17" ht="16.8" x14ac:dyDescent="0.3">
      <c r="A11862" t="str">
        <f t="shared" ref="A11862:A11925" si="55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1345</v>
      </c>
      <c r="G11862" s="11">
        <v>1021.25</v>
      </c>
      <c r="H11862" s="12">
        <v>30.64</v>
      </c>
      <c r="I11862" s="6">
        <v>7204</v>
      </c>
      <c r="J11862" t="str">
        <f t="shared" ref="J11862:K11925" si="56">_xlfn.XLOOKUP(I11862,I:I,J:J)</f>
        <v>7204 - CD São Paulo</v>
      </c>
      <c r="K11862" t="str">
        <f t="shared" si="56"/>
        <v>43.340.312/0010-48</v>
      </c>
      <c r="L11862" t="str">
        <f>_xlfn.XLOOKUP(B11862,'[1]Retorno lançamentos'!$D$5:$D$330,'[1]Retorno lançamentos'!$R$5:$R$330)</f>
        <v>Lançada</v>
      </c>
      <c r="M11862" s="6">
        <v>701203</v>
      </c>
      <c r="N11862" s="6" t="s">
        <v>1125</v>
      </c>
      <c r="O11862" t="str">
        <f t="shared" ref="O11862:O11925" si="57">_xlfn.XLOOKUP(N11862,N:N,O:O)</f>
        <v>FLAC</v>
      </c>
      <c r="Q11862" s="2" t="s">
        <v>1344</v>
      </c>
    </row>
    <row r="11863" spans="1:17" ht="16.8" x14ac:dyDescent="0.3">
      <c r="A11863" t="str">
        <f t="shared" si="55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 t="shared" si="56"/>
        <v>7204 - CD São Paulo</v>
      </c>
      <c r="K11863" t="str">
        <f t="shared" si="56"/>
        <v>43.340.312/0010-48</v>
      </c>
      <c r="L11863" t="str">
        <f>_xlfn.XLOOKUP(B11863,'[1]Retorno lançamentos'!$D$5:$D$330,'[1]Retorno lançamentos'!$R$5:$R$330)</f>
        <v>Lançada</v>
      </c>
      <c r="M11863" s="6">
        <v>701203</v>
      </c>
      <c r="N11863" s="6" t="s">
        <v>1125</v>
      </c>
      <c r="O11863" t="str">
        <f t="shared" si="57"/>
        <v>FLAC</v>
      </c>
      <c r="Q11863" s="2" t="s">
        <v>1344</v>
      </c>
    </row>
    <row r="11864" spans="1:17" ht="16.8" x14ac:dyDescent="0.3">
      <c r="A11864" t="str">
        <f t="shared" si="55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 t="shared" si="56"/>
        <v>7204 - CD São Paulo</v>
      </c>
      <c r="K11864" t="str">
        <f t="shared" si="56"/>
        <v>43.340.312/0010-48</v>
      </c>
      <c r="L11864" t="str">
        <f>_xlfn.XLOOKUP(B11864,'[1]Retorno lançamentos'!$D$5:$D$330,'[1]Retorno lançamentos'!$R$5:$R$330)</f>
        <v>Lançada</v>
      </c>
      <c r="M11864" s="6">
        <v>701122</v>
      </c>
      <c r="N11864" s="6" t="s">
        <v>1120</v>
      </c>
      <c r="O11864" t="str">
        <f t="shared" si="57"/>
        <v>Nutri</v>
      </c>
      <c r="Q11864" s="2" t="s">
        <v>1344</v>
      </c>
    </row>
    <row r="11865" spans="1:17" ht="16.8" x14ac:dyDescent="0.3">
      <c r="A11865" t="str">
        <f t="shared" si="55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 t="shared" si="56"/>
        <v>7204 - CD São Paulo</v>
      </c>
      <c r="K11865" t="str">
        <f t="shared" si="56"/>
        <v>43.340.312/0010-48</v>
      </c>
      <c r="L11865" t="str">
        <f>_xlfn.XLOOKUP(B11865,'[1]Retorno lançamentos'!$D$5:$D$330,'[1]Retorno lançamentos'!$R$5:$R$330)</f>
        <v>Lançada</v>
      </c>
      <c r="M11865" s="6">
        <v>701122</v>
      </c>
      <c r="N11865" s="6" t="s">
        <v>1120</v>
      </c>
      <c r="O11865" t="str">
        <f t="shared" si="57"/>
        <v>Nutri</v>
      </c>
      <c r="Q11865" s="2" t="s">
        <v>1344</v>
      </c>
    </row>
    <row r="11866" spans="1:17" ht="16.8" x14ac:dyDescent="0.3">
      <c r="A11866" t="str">
        <f t="shared" si="55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 t="shared" si="56"/>
        <v>7204 - CD São Paulo</v>
      </c>
      <c r="K11866" t="str">
        <f t="shared" si="56"/>
        <v>43.340.312/0010-48</v>
      </c>
      <c r="L11866" t="str">
        <f>_xlfn.XLOOKUP(B11866,'[1]Retorno lançamentos'!$D$5:$D$330,'[1]Retorno lançamentos'!$R$5:$R$330)</f>
        <v>Lançada</v>
      </c>
      <c r="M11866" s="6">
        <v>701203</v>
      </c>
      <c r="N11866" s="6" t="s">
        <v>1125</v>
      </c>
      <c r="O11866" t="str">
        <f t="shared" si="57"/>
        <v>FLAC</v>
      </c>
      <c r="Q11866" s="2" t="s">
        <v>1344</v>
      </c>
    </row>
    <row r="11867" spans="1:17" ht="16.8" x14ac:dyDescent="0.3">
      <c r="A11867" t="str">
        <f t="shared" si="55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 t="shared" si="56"/>
        <v>7204 - CD São Paulo</v>
      </c>
      <c r="K11867" t="str">
        <f t="shared" si="56"/>
        <v>43.340.312/0010-48</v>
      </c>
      <c r="L11867" t="str">
        <f>_xlfn.XLOOKUP(B11867,'[1]Retorno lançamentos'!$D$5:$D$330,'[1]Retorno lançamentos'!$R$5:$R$330)</f>
        <v>Lançada</v>
      </c>
      <c r="M11867" s="6">
        <v>701203</v>
      </c>
      <c r="N11867" s="6" t="s">
        <v>1125</v>
      </c>
      <c r="O11867" t="str">
        <f t="shared" si="57"/>
        <v>FLAC</v>
      </c>
      <c r="Q11867" s="2" t="s">
        <v>1344</v>
      </c>
    </row>
    <row r="11868" spans="1:17" ht="16.8" x14ac:dyDescent="0.3">
      <c r="A11868" t="str">
        <f t="shared" si="55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 t="shared" si="56"/>
        <v>7204 - CD São Paulo</v>
      </c>
      <c r="K11868" t="str">
        <f t="shared" si="56"/>
        <v>43.340.312/0010-48</v>
      </c>
      <c r="L11868" t="str">
        <f>_xlfn.XLOOKUP(B11868,'[1]Retorno lançamentos'!$D$5:$D$330,'[1]Retorno lançamentos'!$R$5:$R$330)</f>
        <v>Lançada</v>
      </c>
      <c r="M11868" s="6">
        <v>701203</v>
      </c>
      <c r="N11868" s="6" t="s">
        <v>1125</v>
      </c>
      <c r="O11868" t="str">
        <f t="shared" si="57"/>
        <v>FLAC</v>
      </c>
      <c r="Q11868" s="2" t="s">
        <v>1344</v>
      </c>
    </row>
    <row r="11869" spans="1:17" ht="16.8" x14ac:dyDescent="0.3">
      <c r="A11869" t="str">
        <f t="shared" si="55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1345</v>
      </c>
      <c r="G11869" s="12">
        <v>408.5</v>
      </c>
      <c r="H11869" s="12">
        <v>12.26</v>
      </c>
      <c r="I11869" s="6">
        <v>7204</v>
      </c>
      <c r="J11869" t="str">
        <f t="shared" si="56"/>
        <v>7204 - CD São Paulo</v>
      </c>
      <c r="K11869" t="str">
        <f t="shared" si="56"/>
        <v>43.340.312/0010-48</v>
      </c>
      <c r="L11869" t="str">
        <f>_xlfn.XLOOKUP(B11869,'[1]Retorno lançamentos'!$D$5:$D$330,'[1]Retorno lançamentos'!$R$5:$R$330)</f>
        <v>Lançada</v>
      </c>
      <c r="M11869" s="6">
        <v>701203</v>
      </c>
      <c r="N11869" s="6" t="s">
        <v>1125</v>
      </c>
      <c r="O11869" t="str">
        <f t="shared" si="57"/>
        <v>FLAC</v>
      </c>
      <c r="Q11869" s="2" t="s">
        <v>1344</v>
      </c>
    </row>
    <row r="11870" spans="1:17" ht="16.8" x14ac:dyDescent="0.3">
      <c r="A11870" t="str">
        <f t="shared" si="55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 t="shared" si="56"/>
        <v>7204 - CD São Paulo</v>
      </c>
      <c r="K11870" t="str">
        <f t="shared" si="56"/>
        <v>43.340.312/0010-48</v>
      </c>
      <c r="L11870" t="str">
        <f>_xlfn.XLOOKUP(B11870,'[1]Retorno lançamentos'!$D$5:$D$330,'[1]Retorno lançamentos'!$R$5:$R$330)</f>
        <v>Lançada</v>
      </c>
      <c r="M11870" s="6">
        <v>701203</v>
      </c>
      <c r="N11870" s="6" t="s">
        <v>1125</v>
      </c>
      <c r="O11870" t="str">
        <f t="shared" si="57"/>
        <v>FLAC</v>
      </c>
      <c r="Q11870" s="2" t="s">
        <v>1344</v>
      </c>
    </row>
    <row r="11871" spans="1:17" ht="16.8" x14ac:dyDescent="0.3">
      <c r="A11871" t="str">
        <f t="shared" si="55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1345</v>
      </c>
      <c r="G11871" s="12">
        <v>612.75</v>
      </c>
      <c r="H11871" s="12">
        <v>18.38</v>
      </c>
      <c r="I11871" s="6">
        <v>7204</v>
      </c>
      <c r="J11871" t="str">
        <f t="shared" si="56"/>
        <v>7204 - CD São Paulo</v>
      </c>
      <c r="K11871" t="str">
        <f t="shared" si="56"/>
        <v>43.340.312/0010-48</v>
      </c>
      <c r="L11871" t="str">
        <f>_xlfn.XLOOKUP(B11871,'[1]Retorno lançamentos'!$D$5:$D$330,'[1]Retorno lançamentos'!$R$5:$R$330)</f>
        <v>Lançada</v>
      </c>
      <c r="M11871" s="6">
        <v>701203</v>
      </c>
      <c r="N11871" s="6" t="s">
        <v>1125</v>
      </c>
      <c r="O11871" t="str">
        <f t="shared" si="57"/>
        <v>FLAC</v>
      </c>
      <c r="Q11871" s="2" t="s">
        <v>1344</v>
      </c>
    </row>
    <row r="11872" spans="1:17" ht="16.8" x14ac:dyDescent="0.3">
      <c r="A11872" t="str">
        <f t="shared" si="55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 t="shared" si="56"/>
        <v>7204 - CD São Paulo</v>
      </c>
      <c r="K11872" t="str">
        <f t="shared" si="56"/>
        <v>43.340.312/0010-48</v>
      </c>
      <c r="L11872" t="str">
        <f>_xlfn.XLOOKUP(B11872,'[1]Retorno lançamentos'!$D$5:$D$330,'[1]Retorno lançamentos'!$R$5:$R$330)</f>
        <v>Lançada</v>
      </c>
      <c r="M11872" s="6">
        <v>701203</v>
      </c>
      <c r="N11872" s="6" t="s">
        <v>1125</v>
      </c>
      <c r="O11872" t="str">
        <f t="shared" si="57"/>
        <v>FLAC</v>
      </c>
      <c r="Q11872" s="2" t="s">
        <v>1344</v>
      </c>
    </row>
    <row r="11873" spans="1:17" ht="16.8" x14ac:dyDescent="0.3">
      <c r="A11873" t="str">
        <f t="shared" si="55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1364</v>
      </c>
      <c r="G11873" s="12">
        <v>69.84</v>
      </c>
      <c r="H11873" s="12">
        <v>2.1</v>
      </c>
      <c r="I11873" s="6">
        <v>7204</v>
      </c>
      <c r="J11873" t="str">
        <f t="shared" si="56"/>
        <v>7204 - CD São Paulo</v>
      </c>
      <c r="K11873" t="str">
        <f t="shared" si="56"/>
        <v>43.340.312/0010-48</v>
      </c>
      <c r="L11873" t="str">
        <f>_xlfn.XLOOKUP(B11873,'[1]Retorno lançamentos'!$D$5:$D$330,'[1]Retorno lançamentos'!$R$5:$R$330)</f>
        <v>Lançada</v>
      </c>
      <c r="M11873" s="6">
        <v>701203</v>
      </c>
      <c r="N11873" s="6" t="s">
        <v>1125</v>
      </c>
      <c r="O11873" t="str">
        <f t="shared" si="57"/>
        <v>FLAC</v>
      </c>
      <c r="Q11873" s="2" t="s">
        <v>1344</v>
      </c>
    </row>
    <row r="11874" spans="1:17" ht="16.8" x14ac:dyDescent="0.3">
      <c r="A11874" t="str">
        <f t="shared" si="55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 t="shared" si="56"/>
        <v>7204 - CD São Paulo</v>
      </c>
      <c r="K11874" t="str">
        <f t="shared" si="56"/>
        <v>43.340.312/0010-48</v>
      </c>
      <c r="L11874" t="str">
        <f>_xlfn.XLOOKUP(B11874,'[1]Retorno lançamentos'!$D$5:$D$330,'[1]Retorno lançamentos'!$R$5:$R$330)</f>
        <v>Lançada</v>
      </c>
      <c r="M11874" s="6">
        <v>701203</v>
      </c>
      <c r="N11874" s="6" t="s">
        <v>1125</v>
      </c>
      <c r="O11874" t="str">
        <f t="shared" si="57"/>
        <v>FLAC</v>
      </c>
      <c r="Q11874" s="2" t="s">
        <v>1344</v>
      </c>
    </row>
    <row r="11875" spans="1:17" ht="16.8" x14ac:dyDescent="0.3">
      <c r="A11875" t="str">
        <f t="shared" si="55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 t="shared" si="56"/>
        <v>7204 - CD São Paulo</v>
      </c>
      <c r="K11875" t="str">
        <f t="shared" si="56"/>
        <v>43.340.312/0010-48</v>
      </c>
      <c r="L11875" t="str">
        <f>_xlfn.XLOOKUP(B11875,'[1]Retorno lançamentos'!$D$5:$D$330,'[1]Retorno lançamentos'!$R$5:$R$330)</f>
        <v>Lançada</v>
      </c>
      <c r="M11875" s="6">
        <v>701203</v>
      </c>
      <c r="N11875" s="6" t="s">
        <v>1125</v>
      </c>
      <c r="O11875" t="str">
        <f t="shared" si="57"/>
        <v>FLAC</v>
      </c>
      <c r="Q11875" s="2" t="s">
        <v>1344</v>
      </c>
    </row>
    <row r="11876" spans="1:17" ht="16.8" x14ac:dyDescent="0.3">
      <c r="A11876" t="str">
        <f t="shared" si="55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 t="shared" si="56"/>
        <v>7204 - CD São Paulo</v>
      </c>
      <c r="K11876" t="str">
        <f t="shared" si="56"/>
        <v>43.340.312/0010-48</v>
      </c>
      <c r="L11876" t="str">
        <f>_xlfn.XLOOKUP(B11876,'[1]Retorno lançamentos'!$D$5:$D$330,'[1]Retorno lançamentos'!$R$5:$R$330)</f>
        <v>Lançada</v>
      </c>
      <c r="M11876" s="6">
        <v>701203</v>
      </c>
      <c r="N11876" s="6" t="s">
        <v>1125</v>
      </c>
      <c r="O11876" t="str">
        <f t="shared" si="57"/>
        <v>FLAC</v>
      </c>
      <c r="Q11876" s="2" t="s">
        <v>1344</v>
      </c>
    </row>
    <row r="11877" spans="1:17" ht="16.8" x14ac:dyDescent="0.3">
      <c r="A11877" t="str">
        <f t="shared" si="55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 t="shared" si="56"/>
        <v>7204 - CD São Paulo</v>
      </c>
      <c r="K11877" t="str">
        <f t="shared" si="56"/>
        <v>43.340.312/0010-48</v>
      </c>
      <c r="L11877" t="str">
        <f>_xlfn.XLOOKUP(B11877,'[1]Retorno lançamentos'!$D$5:$D$330,'[1]Retorno lançamentos'!$R$5:$R$330)</f>
        <v>Lançada</v>
      </c>
      <c r="M11877" s="6">
        <v>701203</v>
      </c>
      <c r="N11877" s="6" t="s">
        <v>1125</v>
      </c>
      <c r="O11877" t="str">
        <f t="shared" si="57"/>
        <v>FLAC</v>
      </c>
      <c r="Q11877" s="2" t="s">
        <v>1344</v>
      </c>
    </row>
    <row r="11878" spans="1:17" ht="16.8" x14ac:dyDescent="0.3">
      <c r="A11878" t="str">
        <f t="shared" si="55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1345</v>
      </c>
      <c r="G11878" s="12">
        <v>817</v>
      </c>
      <c r="H11878" s="12">
        <v>24.51</v>
      </c>
      <c r="I11878" s="6">
        <v>7204</v>
      </c>
      <c r="J11878" t="str">
        <f t="shared" si="56"/>
        <v>7204 - CD São Paulo</v>
      </c>
      <c r="K11878" t="str">
        <f t="shared" si="56"/>
        <v>43.340.312/0010-48</v>
      </c>
      <c r="L11878" t="str">
        <f>_xlfn.XLOOKUP(B11878,'[1]Retorno lançamentos'!$D$5:$D$330,'[1]Retorno lançamentos'!$R$5:$R$330)</f>
        <v>Lançada</v>
      </c>
      <c r="M11878" s="6">
        <v>701203</v>
      </c>
      <c r="N11878" s="6" t="s">
        <v>1125</v>
      </c>
      <c r="O11878" t="str">
        <f t="shared" si="57"/>
        <v>FLAC</v>
      </c>
      <c r="Q11878" s="2" t="s">
        <v>1344</v>
      </c>
    </row>
    <row r="11879" spans="1:17" ht="16.8" x14ac:dyDescent="0.3">
      <c r="A11879" t="str">
        <f t="shared" si="55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 t="shared" si="56"/>
        <v>7204 - CD São Paulo</v>
      </c>
      <c r="K11879" t="str">
        <f t="shared" si="56"/>
        <v>43.340.312/0010-48</v>
      </c>
      <c r="L11879" t="str">
        <f>_xlfn.XLOOKUP(B11879,'[1]Retorno lançamentos'!$D$5:$D$330,'[1]Retorno lançamentos'!$R$5:$R$330)</f>
        <v>Lançada</v>
      </c>
      <c r="M11879" s="6">
        <v>701203</v>
      </c>
      <c r="N11879" s="6" t="s">
        <v>1125</v>
      </c>
      <c r="O11879" t="str">
        <f t="shared" si="57"/>
        <v>FLAC</v>
      </c>
      <c r="Q11879" s="2" t="s">
        <v>1344</v>
      </c>
    </row>
    <row r="11880" spans="1:17" ht="16.8" x14ac:dyDescent="0.3">
      <c r="A11880" t="str">
        <f t="shared" si="55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 t="shared" si="56"/>
        <v>7204 - CD São Paulo</v>
      </c>
      <c r="K11880" t="str">
        <f t="shared" si="56"/>
        <v>43.340.312/0010-48</v>
      </c>
      <c r="L11880" t="str">
        <f>_xlfn.XLOOKUP(B11880,'[1]Retorno lançamentos'!$D$5:$D$330,'[1]Retorno lançamentos'!$R$5:$R$330)</f>
        <v>Lançada</v>
      </c>
      <c r="M11880" s="6">
        <v>701203</v>
      </c>
      <c r="N11880" s="6" t="s">
        <v>1125</v>
      </c>
      <c r="O11880" t="str">
        <f t="shared" si="57"/>
        <v>FLAC</v>
      </c>
      <c r="Q11880" s="2" t="s">
        <v>1344</v>
      </c>
    </row>
    <row r="11881" spans="1:17" ht="16.8" x14ac:dyDescent="0.3">
      <c r="A11881" t="str">
        <f t="shared" si="55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 t="shared" si="56"/>
        <v>7204 - CD São Paulo</v>
      </c>
      <c r="K11881" t="str">
        <f t="shared" si="56"/>
        <v>43.340.312/0010-48</v>
      </c>
      <c r="L11881" t="str">
        <f>_xlfn.XLOOKUP(B11881,'[1]Retorno lançamentos'!$D$5:$D$330,'[1]Retorno lançamentos'!$R$5:$R$330)</f>
        <v>Lançada</v>
      </c>
      <c r="M11881" s="6">
        <v>701203</v>
      </c>
      <c r="N11881" s="6" t="s">
        <v>1125</v>
      </c>
      <c r="O11881" t="str">
        <f t="shared" si="57"/>
        <v>FLAC</v>
      </c>
      <c r="Q11881" s="2" t="s">
        <v>1344</v>
      </c>
    </row>
    <row r="11882" spans="1:17" ht="16.8" x14ac:dyDescent="0.3">
      <c r="A11882" t="str">
        <f t="shared" si="55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 t="shared" si="56"/>
        <v>7204 - CD São Paulo</v>
      </c>
      <c r="K11882" t="str">
        <f t="shared" si="56"/>
        <v>43.340.312/0010-48</v>
      </c>
      <c r="L11882" t="str">
        <f>_xlfn.XLOOKUP(B11882,'[1]Retorno lançamentos'!$D$5:$D$330,'[1]Retorno lançamentos'!$R$5:$R$330)</f>
        <v>Lançada</v>
      </c>
      <c r="M11882" s="6">
        <v>701203</v>
      </c>
      <c r="N11882" s="6" t="s">
        <v>1125</v>
      </c>
      <c r="O11882" t="str">
        <f t="shared" si="57"/>
        <v>FLAC</v>
      </c>
      <c r="Q11882" s="2" t="s">
        <v>1344</v>
      </c>
    </row>
    <row r="11883" spans="1:17" ht="16.8" x14ac:dyDescent="0.3">
      <c r="A11883" t="str">
        <f t="shared" si="55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1345</v>
      </c>
      <c r="G11883" s="11">
        <v>4085</v>
      </c>
      <c r="H11883" s="12">
        <v>122.55</v>
      </c>
      <c r="I11883" s="6">
        <v>7204</v>
      </c>
      <c r="J11883" t="str">
        <f t="shared" si="56"/>
        <v>7204 - CD São Paulo</v>
      </c>
      <c r="K11883" t="str">
        <f t="shared" si="56"/>
        <v>43.340.312/0010-48</v>
      </c>
      <c r="L11883" t="str">
        <f>_xlfn.XLOOKUP(B11883,'[1]Retorno lançamentos'!$D$5:$D$330,'[1]Retorno lançamentos'!$R$5:$R$330)</f>
        <v>Lançada</v>
      </c>
      <c r="M11883" s="6">
        <v>701203</v>
      </c>
      <c r="N11883" s="6" t="s">
        <v>1125</v>
      </c>
      <c r="O11883" t="str">
        <f t="shared" si="57"/>
        <v>FLAC</v>
      </c>
      <c r="Q11883" s="2" t="s">
        <v>1344</v>
      </c>
    </row>
    <row r="11884" spans="1:17" ht="16.8" x14ac:dyDescent="0.3">
      <c r="A11884" t="str">
        <f t="shared" si="55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 t="shared" si="56"/>
        <v>7204 - CD São Paulo</v>
      </c>
      <c r="K11884" t="str">
        <f t="shared" si="56"/>
        <v>43.340.312/0010-48</v>
      </c>
      <c r="L11884" t="str">
        <f>_xlfn.XLOOKUP(B11884,'[1]Retorno lançamentos'!$D$5:$D$330,'[1]Retorno lançamentos'!$R$5:$R$330)</f>
        <v>Lançada</v>
      </c>
      <c r="M11884" s="6">
        <v>701203</v>
      </c>
      <c r="N11884" s="6" t="s">
        <v>1125</v>
      </c>
      <c r="O11884" t="str">
        <f t="shared" si="57"/>
        <v>FLAC</v>
      </c>
      <c r="Q11884" s="2" t="s">
        <v>1344</v>
      </c>
    </row>
    <row r="11885" spans="1:17" ht="16.8" x14ac:dyDescent="0.3">
      <c r="A11885" t="str">
        <f t="shared" si="55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1345</v>
      </c>
      <c r="G11885" s="12">
        <v>649.35</v>
      </c>
      <c r="H11885" s="12">
        <v>19.48</v>
      </c>
      <c r="I11885" s="6">
        <v>7204</v>
      </c>
      <c r="J11885" t="str">
        <f t="shared" si="56"/>
        <v>7204 - CD São Paulo</v>
      </c>
      <c r="K11885" t="str">
        <f t="shared" si="56"/>
        <v>43.340.312/0010-48</v>
      </c>
      <c r="L11885" t="str">
        <f>_xlfn.XLOOKUP(B11885,'[1]Retorno lançamentos'!$D$5:$D$330,'[1]Retorno lançamentos'!$R$5:$R$330)</f>
        <v>Lançada</v>
      </c>
      <c r="M11885" s="6">
        <v>701203</v>
      </c>
      <c r="N11885" s="6" t="s">
        <v>1125</v>
      </c>
      <c r="O11885" t="str">
        <f t="shared" si="57"/>
        <v>FLAC</v>
      </c>
      <c r="Q11885" s="2" t="s">
        <v>1344</v>
      </c>
    </row>
    <row r="11886" spans="1:17" ht="16.8" x14ac:dyDescent="0.3">
      <c r="A11886" t="str">
        <f t="shared" si="55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1364</v>
      </c>
      <c r="G11886" s="12">
        <v>69.84</v>
      </c>
      <c r="H11886" s="12">
        <v>2.1</v>
      </c>
      <c r="I11886" s="6">
        <v>7204</v>
      </c>
      <c r="J11886" t="str">
        <f t="shared" si="56"/>
        <v>7204 - CD São Paulo</v>
      </c>
      <c r="K11886" t="str">
        <f t="shared" si="56"/>
        <v>43.340.312/0010-48</v>
      </c>
      <c r="L11886" t="str">
        <f>_xlfn.XLOOKUP(B11886,'[1]Retorno lançamentos'!$D$5:$D$330,'[1]Retorno lançamentos'!$R$5:$R$330)</f>
        <v>Lançada</v>
      </c>
      <c r="M11886" s="6">
        <v>701203</v>
      </c>
      <c r="N11886" s="6" t="s">
        <v>1125</v>
      </c>
      <c r="O11886" t="str">
        <f t="shared" si="57"/>
        <v>FLAC</v>
      </c>
      <c r="Q11886" s="2" t="s">
        <v>1344</v>
      </c>
    </row>
    <row r="11887" spans="1:17" ht="16.8" x14ac:dyDescent="0.3">
      <c r="A11887" t="str">
        <f t="shared" si="55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 t="shared" si="56"/>
        <v>7204 - CD São Paulo</v>
      </c>
      <c r="K11887" t="str">
        <f t="shared" si="56"/>
        <v>43.340.312/0010-48</v>
      </c>
      <c r="L11887" t="str">
        <f>_xlfn.XLOOKUP(B11887,'[1]Retorno lançamentos'!$D$5:$D$330,'[1]Retorno lançamentos'!$R$5:$R$330)</f>
        <v>Lançada</v>
      </c>
      <c r="M11887" s="6">
        <v>701203</v>
      </c>
      <c r="N11887" s="6" t="s">
        <v>1125</v>
      </c>
      <c r="O11887" t="str">
        <f t="shared" si="57"/>
        <v>FLAC</v>
      </c>
      <c r="Q11887" s="2" t="s">
        <v>1344</v>
      </c>
    </row>
    <row r="11888" spans="1:17" ht="16.8" x14ac:dyDescent="0.3">
      <c r="A11888" t="str">
        <f t="shared" si="55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 t="shared" si="56"/>
        <v>7204 - CD São Paulo</v>
      </c>
      <c r="K11888" t="str">
        <f t="shared" si="56"/>
        <v>43.340.312/0010-48</v>
      </c>
      <c r="L11888" t="str">
        <f>_xlfn.XLOOKUP(B11888,'[1]Retorno lançamentos'!$D$5:$D$330,'[1]Retorno lançamentos'!$R$5:$R$330)</f>
        <v>Lançada</v>
      </c>
      <c r="M11888" s="6">
        <v>701203</v>
      </c>
      <c r="N11888" s="6" t="s">
        <v>1125</v>
      </c>
      <c r="O11888" t="str">
        <f t="shared" si="57"/>
        <v>FLAC</v>
      </c>
      <c r="Q11888" s="2" t="s">
        <v>1344</v>
      </c>
    </row>
    <row r="11889" spans="1:17" ht="16.8" x14ac:dyDescent="0.3">
      <c r="A11889" t="str">
        <f t="shared" si="55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 t="shared" si="56"/>
        <v>7204 - CD São Paulo</v>
      </c>
      <c r="K11889" t="str">
        <f t="shared" si="56"/>
        <v>43.340.312/0010-48</v>
      </c>
      <c r="L11889" t="str">
        <f>_xlfn.XLOOKUP(B11889,'[1]Retorno lançamentos'!$D$5:$D$330,'[1]Retorno lançamentos'!$R$5:$R$330)</f>
        <v>Lançada</v>
      </c>
      <c r="M11889" s="6">
        <v>701203</v>
      </c>
      <c r="N11889" s="6" t="s">
        <v>1125</v>
      </c>
      <c r="O11889" t="str">
        <f t="shared" si="57"/>
        <v>FLAC</v>
      </c>
      <c r="Q11889" s="2" t="s">
        <v>1344</v>
      </c>
    </row>
    <row r="11890" spans="1:17" ht="16.8" x14ac:dyDescent="0.3">
      <c r="A11890" t="str">
        <f t="shared" si="55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 t="shared" si="56"/>
        <v>7204 - CD São Paulo</v>
      </c>
      <c r="K11890" t="str">
        <f t="shared" si="56"/>
        <v>43.340.312/0010-48</v>
      </c>
      <c r="L11890" t="str">
        <f>_xlfn.XLOOKUP(B11890,'[1]Retorno lançamentos'!$D$5:$D$330,'[1]Retorno lançamentos'!$R$5:$R$330)</f>
        <v>Lançada</v>
      </c>
      <c r="M11890" s="6">
        <v>701203</v>
      </c>
      <c r="N11890" s="6" t="s">
        <v>1125</v>
      </c>
      <c r="O11890" t="str">
        <f t="shared" si="57"/>
        <v>FLAC</v>
      </c>
      <c r="Q11890" s="2" t="s">
        <v>1344</v>
      </c>
    </row>
    <row r="11891" spans="1:17" ht="16.8" x14ac:dyDescent="0.3">
      <c r="A11891" t="str">
        <f t="shared" si="55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 t="shared" si="56"/>
        <v>7204 - CD São Paulo</v>
      </c>
      <c r="K11891" t="str">
        <f t="shared" si="56"/>
        <v>43.340.312/0010-48</v>
      </c>
      <c r="L11891" t="str">
        <f>_xlfn.XLOOKUP(B11891,'[1]Retorno lançamentos'!$D$5:$D$330,'[1]Retorno lançamentos'!$R$5:$R$330)</f>
        <v>Lançada</v>
      </c>
      <c r="M11891" s="6">
        <v>701203</v>
      </c>
      <c r="N11891" s="6" t="s">
        <v>1125</v>
      </c>
      <c r="O11891" t="str">
        <f t="shared" si="57"/>
        <v>FLAC</v>
      </c>
      <c r="Q11891" s="2" t="s">
        <v>1344</v>
      </c>
    </row>
    <row r="11892" spans="1:17" ht="16.8" x14ac:dyDescent="0.3">
      <c r="A11892" t="str">
        <f t="shared" si="55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 t="shared" si="56"/>
        <v>7204 - CD São Paulo</v>
      </c>
      <c r="K11892" t="str">
        <f t="shared" si="56"/>
        <v>43.340.312/0010-48</v>
      </c>
      <c r="L11892" t="str">
        <f>_xlfn.XLOOKUP(B11892,'[1]Retorno lançamentos'!$D$5:$D$330,'[1]Retorno lançamentos'!$R$5:$R$330)</f>
        <v>Lançada</v>
      </c>
      <c r="M11892" s="6">
        <v>701203</v>
      </c>
      <c r="N11892" s="6" t="s">
        <v>1125</v>
      </c>
      <c r="O11892" t="str">
        <f t="shared" si="57"/>
        <v>FLAC</v>
      </c>
      <c r="Q11892" s="2" t="s">
        <v>1344</v>
      </c>
    </row>
    <row r="11893" spans="1:17" ht="16.8" x14ac:dyDescent="0.3">
      <c r="A11893" t="str">
        <f t="shared" si="55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 t="shared" si="56"/>
        <v>7204 - CD São Paulo</v>
      </c>
      <c r="K11893" t="str">
        <f t="shared" si="56"/>
        <v>43.340.312/0010-48</v>
      </c>
      <c r="L11893" t="str">
        <f>_xlfn.XLOOKUP(B11893,'[1]Retorno lançamentos'!$D$5:$D$330,'[1]Retorno lançamentos'!$R$5:$R$330)</f>
        <v>Lançada</v>
      </c>
      <c r="M11893" s="6">
        <v>701203</v>
      </c>
      <c r="N11893" s="6" t="s">
        <v>1125</v>
      </c>
      <c r="O11893" t="str">
        <f t="shared" si="57"/>
        <v>FLAC</v>
      </c>
      <c r="Q11893" s="2" t="s">
        <v>1344</v>
      </c>
    </row>
    <row r="11894" spans="1:17" ht="16.8" x14ac:dyDescent="0.3">
      <c r="A11894" t="str">
        <f t="shared" si="55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1345</v>
      </c>
      <c r="G11894" s="11">
        <v>1634</v>
      </c>
      <c r="H11894" s="12">
        <v>49.02</v>
      </c>
      <c r="I11894" s="6">
        <v>7204</v>
      </c>
      <c r="J11894" t="str">
        <f t="shared" si="56"/>
        <v>7204 - CD São Paulo</v>
      </c>
      <c r="K11894" t="str">
        <f t="shared" si="56"/>
        <v>43.340.312/0010-48</v>
      </c>
      <c r="L11894" t="str">
        <f>_xlfn.XLOOKUP(B11894,'[1]Retorno lançamentos'!$D$5:$D$330,'[1]Retorno lançamentos'!$R$5:$R$330)</f>
        <v>Lançada</v>
      </c>
      <c r="M11894" s="6">
        <v>701203</v>
      </c>
      <c r="N11894" s="6" t="s">
        <v>1125</v>
      </c>
      <c r="O11894" t="str">
        <f t="shared" si="57"/>
        <v>FLAC</v>
      </c>
      <c r="Q11894" s="2" t="s">
        <v>1344</v>
      </c>
    </row>
    <row r="11895" spans="1:17" ht="16.8" x14ac:dyDescent="0.3">
      <c r="A11895" t="str">
        <f t="shared" si="55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 t="shared" si="56"/>
        <v>7204 - CD São Paulo</v>
      </c>
      <c r="K11895" t="str">
        <f t="shared" si="56"/>
        <v>43.340.312/0010-48</v>
      </c>
      <c r="L11895" t="str">
        <f>_xlfn.XLOOKUP(B11895,'[1]Retorno lançamentos'!$D$5:$D$330,'[1]Retorno lançamentos'!$R$5:$R$330)</f>
        <v>Lançada</v>
      </c>
      <c r="M11895" s="6">
        <v>701203</v>
      </c>
      <c r="N11895" s="6" t="s">
        <v>1125</v>
      </c>
      <c r="O11895" t="str">
        <f t="shared" si="57"/>
        <v>FLAC</v>
      </c>
      <c r="Q11895" s="2" t="s">
        <v>1344</v>
      </c>
    </row>
    <row r="11896" spans="1:17" ht="16.8" x14ac:dyDescent="0.3">
      <c r="A11896" t="str">
        <f t="shared" si="55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1345</v>
      </c>
      <c r="G11896" s="12">
        <v>865.8</v>
      </c>
      <c r="H11896" s="12">
        <v>25.97</v>
      </c>
      <c r="I11896" s="6">
        <v>7204</v>
      </c>
      <c r="J11896" t="str">
        <f t="shared" si="56"/>
        <v>7204 - CD São Paulo</v>
      </c>
      <c r="K11896" t="str">
        <f t="shared" si="56"/>
        <v>43.340.312/0010-48</v>
      </c>
      <c r="L11896" t="str">
        <f>_xlfn.XLOOKUP(B11896,'[1]Retorno lançamentos'!$D$5:$D$330,'[1]Retorno lançamentos'!$R$5:$R$330)</f>
        <v>Lançada</v>
      </c>
      <c r="M11896" s="6">
        <v>701203</v>
      </c>
      <c r="N11896" s="6" t="s">
        <v>1125</v>
      </c>
      <c r="O11896" t="str">
        <f t="shared" si="57"/>
        <v>FLAC</v>
      </c>
      <c r="Q11896" s="2" t="s">
        <v>1344</v>
      </c>
    </row>
    <row r="11897" spans="1:17" ht="16.8" x14ac:dyDescent="0.3">
      <c r="A11897" t="str">
        <f t="shared" si="55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1345</v>
      </c>
      <c r="G11897" s="12">
        <v>204.25</v>
      </c>
      <c r="H11897" s="12">
        <v>6.13</v>
      </c>
      <c r="I11897" s="6">
        <v>7204</v>
      </c>
      <c r="J11897" t="str">
        <f t="shared" si="56"/>
        <v>7204 - CD São Paulo</v>
      </c>
      <c r="K11897" t="str">
        <f t="shared" si="56"/>
        <v>43.340.312/0010-48</v>
      </c>
      <c r="L11897" t="str">
        <f>_xlfn.XLOOKUP(B11897,'[1]Retorno lançamentos'!$D$5:$D$330,'[1]Retorno lançamentos'!$R$5:$R$330)</f>
        <v>Lançada</v>
      </c>
      <c r="M11897" s="6">
        <v>701203</v>
      </c>
      <c r="N11897" s="6" t="s">
        <v>1125</v>
      </c>
      <c r="O11897" t="str">
        <f t="shared" si="57"/>
        <v>FLAC</v>
      </c>
      <c r="Q11897" s="2" t="s">
        <v>1344</v>
      </c>
    </row>
    <row r="11898" spans="1:17" ht="16.8" x14ac:dyDescent="0.3">
      <c r="A11898" t="str">
        <f t="shared" si="55"/>
        <v>Lactalis - 7000</v>
      </c>
      <c r="B11898" s="6">
        <v>4501169722</v>
      </c>
      <c r="C11898" s="6">
        <v>5234837</v>
      </c>
      <c r="D11898" s="6" t="s">
        <v>1365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 t="shared" si="56"/>
        <v>7204 - CD São Paulo</v>
      </c>
      <c r="K11898" t="str">
        <f t="shared" si="56"/>
        <v>43.340.312/0010-48</v>
      </c>
      <c r="L11898" t="str">
        <f>_xlfn.XLOOKUP(B11898,'[1]Retorno lançamentos'!$D$5:$D$330,'[1]Retorno lançamentos'!$R$5:$R$330)</f>
        <v>Lançada</v>
      </c>
      <c r="M11898" s="6">
        <v>701203</v>
      </c>
      <c r="N11898" s="6" t="s">
        <v>1125</v>
      </c>
      <c r="O11898" t="str">
        <f t="shared" si="57"/>
        <v>FLAC</v>
      </c>
      <c r="Q11898" s="2" t="s">
        <v>1344</v>
      </c>
    </row>
    <row r="11899" spans="1:17" ht="16.8" x14ac:dyDescent="0.3">
      <c r="A11899" t="str">
        <f t="shared" si="55"/>
        <v>Lactalis - 7000</v>
      </c>
      <c r="B11899" s="6">
        <v>4501169722</v>
      </c>
      <c r="C11899" s="6">
        <v>5234837</v>
      </c>
      <c r="D11899" s="6" t="s">
        <v>1365</v>
      </c>
      <c r="E11899" s="6">
        <v>610402075</v>
      </c>
      <c r="F11899" s="6" t="s">
        <v>1345</v>
      </c>
      <c r="G11899" s="11">
        <v>1082.25</v>
      </c>
      <c r="H11899" s="12">
        <v>32.47</v>
      </c>
      <c r="I11899" s="6">
        <v>7204</v>
      </c>
      <c r="J11899" t="str">
        <f t="shared" si="56"/>
        <v>7204 - CD São Paulo</v>
      </c>
      <c r="K11899" t="str">
        <f t="shared" si="56"/>
        <v>43.340.312/0010-48</v>
      </c>
      <c r="L11899" t="str">
        <f>_xlfn.XLOOKUP(B11899,'[1]Retorno lançamentos'!$D$5:$D$330,'[1]Retorno lançamentos'!$R$5:$R$330)</f>
        <v>Lançada</v>
      </c>
      <c r="M11899" s="6">
        <v>701203</v>
      </c>
      <c r="N11899" s="6" t="s">
        <v>1125</v>
      </c>
      <c r="O11899" t="str">
        <f t="shared" si="57"/>
        <v>FLAC</v>
      </c>
      <c r="Q11899" s="2" t="s">
        <v>1344</v>
      </c>
    </row>
    <row r="11900" spans="1:17" ht="16.8" x14ac:dyDescent="0.3">
      <c r="A11900" t="str">
        <f t="shared" si="55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1345</v>
      </c>
      <c r="G11900" s="11">
        <v>1268.7</v>
      </c>
      <c r="H11900" s="12">
        <v>38.06</v>
      </c>
      <c r="I11900" s="6">
        <v>7204</v>
      </c>
      <c r="J11900" t="str">
        <f t="shared" si="56"/>
        <v>7204 - CD São Paulo</v>
      </c>
      <c r="K11900" t="str">
        <f t="shared" si="56"/>
        <v>43.340.312/0010-48</v>
      </c>
      <c r="L11900" t="str">
        <f>_xlfn.XLOOKUP(B11900,'[1]Retorno lançamentos'!$D$5:$D$330,'[1]Retorno lançamentos'!$R$5:$R$330)</f>
        <v>Lançada</v>
      </c>
      <c r="M11900" s="6">
        <v>701203</v>
      </c>
      <c r="N11900" s="6" t="s">
        <v>1125</v>
      </c>
      <c r="O11900" t="str">
        <f t="shared" si="57"/>
        <v>FLAC</v>
      </c>
      <c r="Q11900" s="2" t="s">
        <v>1344</v>
      </c>
    </row>
    <row r="11901" spans="1:17" ht="16.8" x14ac:dyDescent="0.3">
      <c r="A11901" t="str">
        <f t="shared" si="55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 t="shared" si="56"/>
        <v>7204 - CD São Paulo</v>
      </c>
      <c r="K11901" t="str">
        <f t="shared" si="56"/>
        <v>43.340.312/0010-48</v>
      </c>
      <c r="L11901" t="str">
        <f>_xlfn.XLOOKUP(B11901,'[1]Retorno lançamentos'!$D$5:$D$330,'[1]Retorno lançamentos'!$R$5:$R$330)</f>
        <v>Lançada</v>
      </c>
      <c r="M11901" s="6">
        <v>701203</v>
      </c>
      <c r="N11901" s="6" t="s">
        <v>1125</v>
      </c>
      <c r="O11901" t="str">
        <f t="shared" si="57"/>
        <v>FLAC</v>
      </c>
      <c r="Q11901" s="2" t="s">
        <v>1344</v>
      </c>
    </row>
    <row r="11902" spans="1:17" ht="16.8" x14ac:dyDescent="0.3">
      <c r="A11902" t="str">
        <f t="shared" si="55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1345</v>
      </c>
      <c r="G11902" s="11">
        <v>2042.5</v>
      </c>
      <c r="H11902" s="12">
        <v>61.28</v>
      </c>
      <c r="I11902" s="6">
        <v>7204</v>
      </c>
      <c r="J11902" t="str">
        <f t="shared" si="56"/>
        <v>7204 - CD São Paulo</v>
      </c>
      <c r="K11902" t="str">
        <f t="shared" si="56"/>
        <v>43.340.312/0010-48</v>
      </c>
      <c r="L11902" t="str">
        <f>_xlfn.XLOOKUP(B11902,'[1]Retorno lançamentos'!$D$5:$D$330,'[1]Retorno lançamentos'!$R$5:$R$330)</f>
        <v>Lançada</v>
      </c>
      <c r="M11902" s="6">
        <v>701203</v>
      </c>
      <c r="N11902" s="6" t="s">
        <v>1125</v>
      </c>
      <c r="O11902" t="str">
        <f t="shared" si="57"/>
        <v>FLAC</v>
      </c>
      <c r="Q11902" s="2" t="s">
        <v>1344</v>
      </c>
    </row>
    <row r="11903" spans="1:17" ht="16.8" x14ac:dyDescent="0.3">
      <c r="A11903" t="str">
        <f t="shared" si="55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 t="shared" si="56"/>
        <v>7204 - CD São Paulo</v>
      </c>
      <c r="K11903" t="str">
        <f t="shared" si="56"/>
        <v>43.340.312/0010-48</v>
      </c>
      <c r="L11903" t="str">
        <f>_xlfn.XLOOKUP(B11903,'[1]Retorno lançamentos'!$D$5:$D$330,'[1]Retorno lançamentos'!$R$5:$R$330)</f>
        <v>Lançada</v>
      </c>
      <c r="M11903" s="6">
        <v>701203</v>
      </c>
      <c r="N11903" s="6" t="s">
        <v>1125</v>
      </c>
      <c r="O11903" t="str">
        <f t="shared" si="57"/>
        <v>FLAC</v>
      </c>
      <c r="Q11903" s="2" t="s">
        <v>1344</v>
      </c>
    </row>
    <row r="11904" spans="1:17" ht="16.8" x14ac:dyDescent="0.3">
      <c r="A11904" t="str">
        <f t="shared" si="55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 t="shared" si="56"/>
        <v>7204 - CD São Paulo</v>
      </c>
      <c r="K11904" t="str">
        <f t="shared" si="56"/>
        <v>43.340.312/0010-48</v>
      </c>
      <c r="L11904" t="str">
        <f>_xlfn.XLOOKUP(B11904,'[1]Retorno lançamentos'!$D$5:$D$330,'[1]Retorno lançamentos'!$R$5:$R$330)</f>
        <v>Lançada</v>
      </c>
      <c r="M11904" s="6">
        <v>701203</v>
      </c>
      <c r="N11904" s="6" t="s">
        <v>1125</v>
      </c>
      <c r="O11904" t="str">
        <f t="shared" si="57"/>
        <v>FLAC</v>
      </c>
      <c r="Q11904" s="2" t="s">
        <v>1344</v>
      </c>
    </row>
    <row r="11905" spans="1:17" ht="16.8" x14ac:dyDescent="0.3">
      <c r="A11905" t="str">
        <f t="shared" si="55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 t="shared" si="56"/>
        <v>7204 - CD São Paulo</v>
      </c>
      <c r="K11905" t="str">
        <f t="shared" si="56"/>
        <v>43.340.312/0010-48</v>
      </c>
      <c r="L11905" t="str">
        <f>_xlfn.XLOOKUP(B11905,'[1]Retorno lançamentos'!$D$5:$D$330,'[1]Retorno lançamentos'!$R$5:$R$330)</f>
        <v>Lançada</v>
      </c>
      <c r="M11905" s="6">
        <v>701203</v>
      </c>
      <c r="N11905" s="6" t="s">
        <v>1125</v>
      </c>
      <c r="O11905" t="str">
        <f t="shared" si="57"/>
        <v>FLAC</v>
      </c>
      <c r="Q11905" s="2" t="s">
        <v>1344</v>
      </c>
    </row>
    <row r="11906" spans="1:17" ht="16.8" x14ac:dyDescent="0.3">
      <c r="A11906" t="str">
        <f t="shared" si="55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 t="shared" si="56"/>
        <v>7204 - CD São Paulo</v>
      </c>
      <c r="K11906" t="str">
        <f t="shared" si="56"/>
        <v>43.340.312/0010-48</v>
      </c>
      <c r="L11906" t="str">
        <f>_xlfn.XLOOKUP(B11906,'[1]Retorno lançamentos'!$D$5:$D$330,'[1]Retorno lançamentos'!$R$5:$R$330)</f>
        <v>Lançada</v>
      </c>
      <c r="M11906" s="6">
        <v>701203</v>
      </c>
      <c r="N11906" s="6" t="s">
        <v>1125</v>
      </c>
      <c r="O11906" t="str">
        <f t="shared" si="57"/>
        <v>FLAC</v>
      </c>
      <c r="Q11906" s="2" t="s">
        <v>1344</v>
      </c>
    </row>
    <row r="11907" spans="1:17" ht="16.8" x14ac:dyDescent="0.3">
      <c r="A11907" t="str">
        <f t="shared" si="55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1345</v>
      </c>
      <c r="G11907" s="12">
        <v>211.45</v>
      </c>
      <c r="H11907" s="12">
        <v>6.34</v>
      </c>
      <c r="I11907" s="6">
        <v>7204</v>
      </c>
      <c r="J11907" t="str">
        <f t="shared" si="56"/>
        <v>7204 - CD São Paulo</v>
      </c>
      <c r="K11907" t="str">
        <f t="shared" si="56"/>
        <v>43.340.312/0010-48</v>
      </c>
      <c r="L11907" t="str">
        <f>_xlfn.XLOOKUP(B11907,'[1]Retorno lançamentos'!$D$5:$D$330,'[1]Retorno lançamentos'!$R$5:$R$330)</f>
        <v>Lançada</v>
      </c>
      <c r="M11907" s="6">
        <v>701203</v>
      </c>
      <c r="N11907" s="6" t="s">
        <v>1125</v>
      </c>
      <c r="O11907" t="str">
        <f t="shared" si="57"/>
        <v>FLAC</v>
      </c>
      <c r="Q11907" s="2" t="s">
        <v>1344</v>
      </c>
    </row>
    <row r="11908" spans="1:17" ht="16.8" x14ac:dyDescent="0.3">
      <c r="A11908" t="str">
        <f t="shared" si="55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 t="shared" si="56"/>
        <v>7204 - CD São Paulo</v>
      </c>
      <c r="K11908" t="str">
        <f t="shared" si="56"/>
        <v>43.340.312/0010-48</v>
      </c>
      <c r="L11908" t="str">
        <f>_xlfn.XLOOKUP(B11908,'[1]Retorno lançamentos'!$D$5:$D$330,'[1]Retorno lançamentos'!$R$5:$R$330)</f>
        <v>Lançada</v>
      </c>
      <c r="M11908" s="6">
        <v>701203</v>
      </c>
      <c r="N11908" s="6" t="s">
        <v>1125</v>
      </c>
      <c r="O11908" t="str">
        <f t="shared" si="57"/>
        <v>FLAC</v>
      </c>
      <c r="Q11908" s="2" t="s">
        <v>1344</v>
      </c>
    </row>
    <row r="11909" spans="1:17" ht="16.8" x14ac:dyDescent="0.3">
      <c r="A11909" t="str">
        <f t="shared" si="55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1366</v>
      </c>
      <c r="G11909" s="12">
        <v>123.96</v>
      </c>
      <c r="H11909" s="12">
        <v>3.72</v>
      </c>
      <c r="I11909" s="6">
        <v>7204</v>
      </c>
      <c r="J11909" t="str">
        <f t="shared" si="56"/>
        <v>7204 - CD São Paulo</v>
      </c>
      <c r="K11909" t="str">
        <f t="shared" si="56"/>
        <v>43.340.312/0010-48</v>
      </c>
      <c r="L11909" t="str">
        <f>_xlfn.XLOOKUP(B11909,'[1]Retorno lançamentos'!$D$5:$D$330,'[1]Retorno lançamentos'!$R$5:$R$330)</f>
        <v>Lançada</v>
      </c>
      <c r="M11909" s="6">
        <v>701203</v>
      </c>
      <c r="N11909" s="6" t="s">
        <v>1125</v>
      </c>
      <c r="O11909" t="str">
        <f t="shared" si="57"/>
        <v>FLAC</v>
      </c>
      <c r="Q11909" s="2" t="s">
        <v>1344</v>
      </c>
    </row>
    <row r="11910" spans="1:17" ht="16.8" x14ac:dyDescent="0.3">
      <c r="A11910" t="str">
        <f t="shared" si="55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 t="shared" si="56"/>
        <v>7204 - CD São Paulo</v>
      </c>
      <c r="K11910" t="str">
        <f t="shared" si="56"/>
        <v>43.340.312/0010-48</v>
      </c>
      <c r="L11910" t="str">
        <f>_xlfn.XLOOKUP(B11910,'[1]Retorno lançamentos'!$D$5:$D$330,'[1]Retorno lançamentos'!$R$5:$R$330)</f>
        <v>Lançada</v>
      </c>
      <c r="M11910" s="6">
        <v>701203</v>
      </c>
      <c r="N11910" s="6" t="s">
        <v>1125</v>
      </c>
      <c r="O11910" t="str">
        <f t="shared" si="57"/>
        <v>FLAC</v>
      </c>
      <c r="Q11910" s="2" t="s">
        <v>1344</v>
      </c>
    </row>
    <row r="11911" spans="1:17" ht="16.8" x14ac:dyDescent="0.3">
      <c r="A11911" t="str">
        <f t="shared" si="55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 t="shared" si="56"/>
        <v>7204 - CD São Paulo</v>
      </c>
      <c r="K11911" t="str">
        <f t="shared" si="56"/>
        <v>43.340.312/0010-48</v>
      </c>
      <c r="L11911" t="str">
        <f>_xlfn.XLOOKUP(B11911,'[1]Retorno lançamentos'!$D$5:$D$330,'[1]Retorno lançamentos'!$R$5:$R$330)</f>
        <v>Lançada</v>
      </c>
      <c r="M11911" s="6">
        <v>701203</v>
      </c>
      <c r="N11911" s="6" t="s">
        <v>1125</v>
      </c>
      <c r="O11911" t="str">
        <f t="shared" si="57"/>
        <v>FLAC</v>
      </c>
      <c r="Q11911" s="2" t="s">
        <v>1344</v>
      </c>
    </row>
    <row r="11912" spans="1:17" ht="16.8" x14ac:dyDescent="0.3">
      <c r="A11912" t="str">
        <f t="shared" si="55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1345</v>
      </c>
      <c r="G11912" s="11">
        <v>1021.25</v>
      </c>
      <c r="H11912" s="12">
        <v>30.64</v>
      </c>
      <c r="I11912" s="6">
        <v>7204</v>
      </c>
      <c r="J11912" t="str">
        <f t="shared" si="56"/>
        <v>7204 - CD São Paulo</v>
      </c>
      <c r="K11912" t="str">
        <f t="shared" si="56"/>
        <v>43.340.312/0010-48</v>
      </c>
      <c r="L11912" t="str">
        <f>_xlfn.XLOOKUP(B11912,'[1]Retorno lançamentos'!$D$5:$D$330,'[1]Retorno lançamentos'!$R$5:$R$330)</f>
        <v>Lançada</v>
      </c>
      <c r="M11912" s="6">
        <v>701203</v>
      </c>
      <c r="N11912" s="6" t="s">
        <v>1125</v>
      </c>
      <c r="O11912" t="str">
        <f t="shared" si="57"/>
        <v>FLAC</v>
      </c>
      <c r="Q11912" s="2" t="s">
        <v>1344</v>
      </c>
    </row>
    <row r="11913" spans="1:17" ht="16.8" x14ac:dyDescent="0.3">
      <c r="A11913" t="str">
        <f t="shared" si="55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1345</v>
      </c>
      <c r="G11913" s="12">
        <v>612.75</v>
      </c>
      <c r="H11913" s="12">
        <v>18.38</v>
      </c>
      <c r="I11913" s="6">
        <v>7204</v>
      </c>
      <c r="J11913" t="str">
        <f t="shared" si="56"/>
        <v>7204 - CD São Paulo</v>
      </c>
      <c r="K11913" t="str">
        <f t="shared" si="56"/>
        <v>43.340.312/0010-48</v>
      </c>
      <c r="L11913" t="str">
        <f>_xlfn.XLOOKUP(B11913,'[1]Retorno lançamentos'!$D$5:$D$330,'[1]Retorno lançamentos'!$R$5:$R$330)</f>
        <v>Lançada</v>
      </c>
      <c r="M11913" s="6">
        <v>701203</v>
      </c>
      <c r="N11913" s="6" t="s">
        <v>1125</v>
      </c>
      <c r="O11913" t="str">
        <f t="shared" si="57"/>
        <v>FLAC</v>
      </c>
      <c r="Q11913" s="2" t="s">
        <v>1344</v>
      </c>
    </row>
    <row r="11914" spans="1:17" ht="16.8" x14ac:dyDescent="0.3">
      <c r="A11914" t="str">
        <f t="shared" si="55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 t="shared" si="56"/>
        <v>7204 - CD São Paulo</v>
      </c>
      <c r="K11914" t="str">
        <f t="shared" si="56"/>
        <v>43.340.312/0010-48</v>
      </c>
      <c r="L11914" t="str">
        <f>_xlfn.XLOOKUP(B11914,'[1]Retorno lançamentos'!$D$5:$D$330,'[1]Retorno lançamentos'!$R$5:$R$330)</f>
        <v>Lançada</v>
      </c>
      <c r="M11914" s="6">
        <v>701203</v>
      </c>
      <c r="N11914" s="6" t="s">
        <v>1125</v>
      </c>
      <c r="O11914" t="str">
        <f t="shared" si="57"/>
        <v>FLAC</v>
      </c>
      <c r="Q11914" s="2" t="s">
        <v>1344</v>
      </c>
    </row>
    <row r="11915" spans="1:17" ht="16.8" x14ac:dyDescent="0.3">
      <c r="A11915" t="str">
        <f t="shared" si="55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 t="shared" si="56"/>
        <v>7204 - CD São Paulo</v>
      </c>
      <c r="K11915" t="str">
        <f t="shared" si="56"/>
        <v>43.340.312/0010-48</v>
      </c>
      <c r="L11915" t="str">
        <f>_xlfn.XLOOKUP(B11915,'[1]Retorno lançamentos'!$D$5:$D$330,'[1]Retorno lançamentos'!$R$5:$R$330)</f>
        <v>Lançada</v>
      </c>
      <c r="M11915" s="6">
        <v>701203</v>
      </c>
      <c r="N11915" s="6" t="s">
        <v>1125</v>
      </c>
      <c r="O11915" t="str">
        <f t="shared" si="57"/>
        <v>FLAC</v>
      </c>
      <c r="Q11915" s="2" t="s">
        <v>1344</v>
      </c>
    </row>
    <row r="11916" spans="1:17" ht="16.8" x14ac:dyDescent="0.3">
      <c r="A11916" t="str">
        <f t="shared" si="55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 t="shared" si="56"/>
        <v>7204 - CD São Paulo</v>
      </c>
      <c r="K11916" t="str">
        <f t="shared" si="56"/>
        <v>43.340.312/0010-48</v>
      </c>
      <c r="L11916" t="str">
        <f>_xlfn.XLOOKUP(B11916,'[1]Retorno lançamentos'!$D$5:$D$330,'[1]Retorno lançamentos'!$R$5:$R$330)</f>
        <v>Lançada</v>
      </c>
      <c r="M11916" s="6">
        <v>701203</v>
      </c>
      <c r="N11916" s="6" t="s">
        <v>1125</v>
      </c>
      <c r="O11916" t="str">
        <f t="shared" si="57"/>
        <v>FLAC</v>
      </c>
      <c r="Q11916" s="2" t="s">
        <v>1344</v>
      </c>
    </row>
    <row r="11917" spans="1:17" ht="16.8" x14ac:dyDescent="0.3">
      <c r="A11917" t="str">
        <f t="shared" si="55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 t="shared" si="56"/>
        <v>7204 - CD São Paulo</v>
      </c>
      <c r="K11917" t="str">
        <f t="shared" si="56"/>
        <v>43.340.312/0010-48</v>
      </c>
      <c r="L11917" t="str">
        <f>_xlfn.XLOOKUP(B11917,'[1]Retorno lançamentos'!$D$5:$D$330,'[1]Retorno lançamentos'!$R$5:$R$330)</f>
        <v>Lançada</v>
      </c>
      <c r="M11917" s="6">
        <v>701203</v>
      </c>
      <c r="N11917" s="6" t="s">
        <v>1125</v>
      </c>
      <c r="O11917" t="str">
        <f t="shared" si="57"/>
        <v>FLAC</v>
      </c>
      <c r="Q11917" s="2" t="s">
        <v>1344</v>
      </c>
    </row>
    <row r="11918" spans="1:17" ht="16.8" x14ac:dyDescent="0.3">
      <c r="A11918" t="str">
        <f t="shared" si="55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1367</v>
      </c>
      <c r="G11918" s="12">
        <v>369.6</v>
      </c>
      <c r="H11918" s="12">
        <v>11.09</v>
      </c>
      <c r="I11918" s="6">
        <v>7204</v>
      </c>
      <c r="J11918" t="str">
        <f t="shared" si="56"/>
        <v>7204 - CD São Paulo</v>
      </c>
      <c r="K11918" t="str">
        <f t="shared" si="56"/>
        <v>43.340.312/0010-48</v>
      </c>
      <c r="L11918" t="str">
        <f>_xlfn.XLOOKUP(B11918,'[1]Retorno lançamentos'!$D$5:$D$330,'[1]Retorno lançamentos'!$R$5:$R$330)</f>
        <v>Lançada</v>
      </c>
      <c r="M11918" s="6">
        <v>701203</v>
      </c>
      <c r="N11918" s="6" t="s">
        <v>1125</v>
      </c>
      <c r="O11918" t="str">
        <f t="shared" si="57"/>
        <v>FLAC</v>
      </c>
      <c r="Q11918" s="2" t="s">
        <v>1344</v>
      </c>
    </row>
    <row r="11919" spans="1:17" ht="16.8" x14ac:dyDescent="0.3">
      <c r="A11919" t="str">
        <f t="shared" si="55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 t="shared" si="56"/>
        <v>7204 - CD São Paulo</v>
      </c>
      <c r="K11919" t="str">
        <f t="shared" si="56"/>
        <v>43.340.312/0010-48</v>
      </c>
      <c r="L11919" t="str">
        <f>_xlfn.XLOOKUP(B11919,'[1]Retorno lançamentos'!$D$5:$D$330,'[1]Retorno lançamentos'!$R$5:$R$330)</f>
        <v>Lançada</v>
      </c>
      <c r="M11919" s="6">
        <v>701203</v>
      </c>
      <c r="N11919" s="6" t="s">
        <v>1125</v>
      </c>
      <c r="O11919" t="str">
        <f t="shared" si="57"/>
        <v>FLAC</v>
      </c>
      <c r="Q11919" s="2" t="s">
        <v>1344</v>
      </c>
    </row>
    <row r="11920" spans="1:17" ht="16.8" x14ac:dyDescent="0.3">
      <c r="A11920" t="str">
        <f t="shared" si="55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 t="shared" si="56"/>
        <v>7204 - CD São Paulo</v>
      </c>
      <c r="K11920" t="str">
        <f t="shared" si="56"/>
        <v>43.340.312/0010-48</v>
      </c>
      <c r="L11920" t="str">
        <f>_xlfn.XLOOKUP(B11920,'[1]Retorno lançamentos'!$D$5:$D$330,'[1]Retorno lançamentos'!$R$5:$R$330)</f>
        <v>Lançada</v>
      </c>
      <c r="M11920" s="6">
        <v>701203</v>
      </c>
      <c r="N11920" s="6" t="s">
        <v>1125</v>
      </c>
      <c r="O11920" t="str">
        <f t="shared" si="57"/>
        <v>FLAC</v>
      </c>
      <c r="Q11920" s="2" t="s">
        <v>1344</v>
      </c>
    </row>
    <row r="11921" spans="1:17" ht="16.8" x14ac:dyDescent="0.3">
      <c r="A11921" t="str">
        <f t="shared" si="55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 t="shared" si="56"/>
        <v>7204 - CD São Paulo</v>
      </c>
      <c r="K11921" t="str">
        <f t="shared" si="56"/>
        <v>43.340.312/0010-48</v>
      </c>
      <c r="L11921" t="str">
        <f>_xlfn.XLOOKUP(B11921,'[1]Retorno lançamentos'!$D$5:$D$330,'[1]Retorno lançamentos'!$R$5:$R$330)</f>
        <v>Lançada</v>
      </c>
      <c r="M11921" s="6">
        <v>701203</v>
      </c>
      <c r="N11921" s="6" t="s">
        <v>1125</v>
      </c>
      <c r="O11921" t="str">
        <f t="shared" si="57"/>
        <v>FLAC</v>
      </c>
      <c r="Q11921" s="2" t="s">
        <v>1344</v>
      </c>
    </row>
    <row r="11922" spans="1:17" ht="16.8" x14ac:dyDescent="0.3">
      <c r="A11922" t="str">
        <f t="shared" si="55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 t="shared" si="56"/>
        <v>7204 - CD São Paulo</v>
      </c>
      <c r="K11922" t="str">
        <f t="shared" si="56"/>
        <v>43.340.312/0010-48</v>
      </c>
      <c r="L11922" t="str">
        <f>_xlfn.XLOOKUP(B11922,'[1]Retorno lançamentos'!$D$5:$D$330,'[1]Retorno lançamentos'!$R$5:$R$330)</f>
        <v>Lançada</v>
      </c>
      <c r="M11922" s="6">
        <v>701203</v>
      </c>
      <c r="N11922" s="6" t="s">
        <v>1125</v>
      </c>
      <c r="O11922" t="str">
        <f t="shared" si="57"/>
        <v>FLAC</v>
      </c>
      <c r="Q11922" s="2" t="s">
        <v>1344</v>
      </c>
    </row>
    <row r="11923" spans="1:17" ht="16.8" x14ac:dyDescent="0.3">
      <c r="A11923" t="str">
        <f t="shared" si="55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 t="shared" si="56"/>
        <v>7204 - CD São Paulo</v>
      </c>
      <c r="K11923" t="str">
        <f t="shared" si="56"/>
        <v>43.340.312/0010-48</v>
      </c>
      <c r="L11923" t="str">
        <f>_xlfn.XLOOKUP(B11923,'[1]Retorno lançamentos'!$D$5:$D$330,'[1]Retorno lançamentos'!$R$5:$R$330)</f>
        <v>Lançada</v>
      </c>
      <c r="M11923" s="6">
        <v>701203</v>
      </c>
      <c r="N11923" s="6" t="s">
        <v>1125</v>
      </c>
      <c r="O11923" t="str">
        <f t="shared" si="57"/>
        <v>FLAC</v>
      </c>
      <c r="Q11923" s="2" t="s">
        <v>1344</v>
      </c>
    </row>
    <row r="11924" spans="1:17" ht="16.8" x14ac:dyDescent="0.3">
      <c r="A11924" t="str">
        <f t="shared" si="55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 t="shared" si="56"/>
        <v>7204 - CD São Paulo</v>
      </c>
      <c r="K11924" t="str">
        <f t="shared" si="56"/>
        <v>43.340.312/0010-48</v>
      </c>
      <c r="L11924" t="str">
        <f>_xlfn.XLOOKUP(B11924,'[1]Retorno lançamentos'!$D$5:$D$330,'[1]Retorno lançamentos'!$R$5:$R$330)</f>
        <v>Lançada</v>
      </c>
      <c r="M11924" s="6">
        <v>701203</v>
      </c>
      <c r="N11924" s="6" t="s">
        <v>1125</v>
      </c>
      <c r="O11924" t="str">
        <f t="shared" si="57"/>
        <v>FLAC</v>
      </c>
      <c r="Q11924" s="2" t="s">
        <v>1344</v>
      </c>
    </row>
    <row r="11925" spans="1:17" ht="16.8" x14ac:dyDescent="0.3">
      <c r="A11925" t="str">
        <f t="shared" si="55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 t="shared" si="56"/>
        <v>7204 - CD São Paulo</v>
      </c>
      <c r="K11925" t="str">
        <f t="shared" si="56"/>
        <v>43.340.312/0010-48</v>
      </c>
      <c r="L11925" t="str">
        <f>_xlfn.XLOOKUP(B11925,'[1]Retorno lançamentos'!$D$5:$D$330,'[1]Retorno lançamentos'!$R$5:$R$330)</f>
        <v>Lançada</v>
      </c>
      <c r="M11925" s="6">
        <v>701203</v>
      </c>
      <c r="N11925" s="6" t="s">
        <v>1125</v>
      </c>
      <c r="O11925" t="str">
        <f t="shared" si="57"/>
        <v>FLAC</v>
      </c>
      <c r="Q11925" s="2" t="s">
        <v>1344</v>
      </c>
    </row>
    <row r="11926" spans="1:17" ht="16.8" x14ac:dyDescent="0.3">
      <c r="A11926" t="str">
        <f t="shared" ref="A11926:A11989" si="58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 t="shared" ref="J11926:K11989" si="59">_xlfn.XLOOKUP(I11926,I:I,J:J)</f>
        <v>7204 - CD São Paulo</v>
      </c>
      <c r="K11926" t="str">
        <f t="shared" si="59"/>
        <v>43.340.312/0010-48</v>
      </c>
      <c r="L11926" t="str">
        <f>_xlfn.XLOOKUP(B11926,'[1]Retorno lançamentos'!$D$5:$D$330,'[1]Retorno lançamentos'!$R$5:$R$330)</f>
        <v>Lançada</v>
      </c>
      <c r="M11926" s="6">
        <v>701203</v>
      </c>
      <c r="N11926" s="6" t="s">
        <v>1125</v>
      </c>
      <c r="O11926" t="str">
        <f t="shared" ref="O11926:O11989" si="60">_xlfn.XLOOKUP(N11926,N:N,O:O)</f>
        <v>FLAC</v>
      </c>
      <c r="Q11926" s="2" t="s">
        <v>1344</v>
      </c>
    </row>
    <row r="11927" spans="1:17" ht="16.8" x14ac:dyDescent="0.3">
      <c r="A11927" t="str">
        <f t="shared" si="58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 t="shared" si="59"/>
        <v>7204 - CD São Paulo</v>
      </c>
      <c r="K11927" t="str">
        <f t="shared" si="59"/>
        <v>43.340.312/0010-48</v>
      </c>
      <c r="L11927" t="str">
        <f>_xlfn.XLOOKUP(B11927,'[1]Retorno lançamentos'!$D$5:$D$330,'[1]Retorno lançamentos'!$R$5:$R$330)</f>
        <v>Lançada</v>
      </c>
      <c r="M11927" s="6">
        <v>701203</v>
      </c>
      <c r="N11927" s="6" t="s">
        <v>1125</v>
      </c>
      <c r="O11927" t="str">
        <f t="shared" si="60"/>
        <v>FLAC</v>
      </c>
      <c r="Q11927" s="2" t="s">
        <v>1344</v>
      </c>
    </row>
    <row r="11928" spans="1:17" ht="16.8" x14ac:dyDescent="0.3">
      <c r="A11928" t="str">
        <f t="shared" si="58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1345</v>
      </c>
      <c r="G11928" s="11">
        <v>1634</v>
      </c>
      <c r="H11928" s="12">
        <v>49.02</v>
      </c>
      <c r="I11928" s="6">
        <v>7204</v>
      </c>
      <c r="J11928" t="str">
        <f t="shared" si="59"/>
        <v>7204 - CD São Paulo</v>
      </c>
      <c r="K11928" t="str">
        <f t="shared" si="59"/>
        <v>43.340.312/0010-48</v>
      </c>
      <c r="L11928" t="str">
        <f>_xlfn.XLOOKUP(B11928,'[1]Retorno lançamentos'!$D$5:$D$330,'[1]Retorno lançamentos'!$R$5:$R$330)</f>
        <v>Lançada</v>
      </c>
      <c r="M11928" s="6">
        <v>701203</v>
      </c>
      <c r="N11928" s="6" t="s">
        <v>1125</v>
      </c>
      <c r="O11928" t="str">
        <f t="shared" si="60"/>
        <v>FLAC</v>
      </c>
      <c r="Q11928" s="2" t="s">
        <v>1344</v>
      </c>
    </row>
    <row r="11929" spans="1:17" ht="16.8" x14ac:dyDescent="0.3">
      <c r="A11929" t="str">
        <f t="shared" si="58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 t="shared" si="59"/>
        <v>7204 - CD São Paulo</v>
      </c>
      <c r="K11929" t="str">
        <f t="shared" si="59"/>
        <v>43.340.312/0010-48</v>
      </c>
      <c r="L11929" t="str">
        <f>_xlfn.XLOOKUP(B11929,'[1]Retorno lançamentos'!$D$5:$D$330,'[1]Retorno lançamentos'!$R$5:$R$330)</f>
        <v>Lançada</v>
      </c>
      <c r="M11929" s="6">
        <v>701203</v>
      </c>
      <c r="N11929" s="6" t="s">
        <v>1125</v>
      </c>
      <c r="O11929" t="str">
        <f t="shared" si="60"/>
        <v>FLAC</v>
      </c>
      <c r="Q11929" s="2" t="s">
        <v>1344</v>
      </c>
    </row>
    <row r="11930" spans="1:17" ht="16.8" x14ac:dyDescent="0.3">
      <c r="A11930" t="str">
        <f t="shared" si="58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1345</v>
      </c>
      <c r="G11930" s="11">
        <v>2090</v>
      </c>
      <c r="H11930" s="12">
        <v>62.7</v>
      </c>
      <c r="I11930" s="6">
        <v>7204</v>
      </c>
      <c r="J11930" t="str">
        <f t="shared" si="59"/>
        <v>7204 - CD São Paulo</v>
      </c>
      <c r="K11930" t="str">
        <f t="shared" si="59"/>
        <v>43.340.312/0010-48</v>
      </c>
      <c r="L11930" t="str">
        <f>_xlfn.XLOOKUP(B11930,'[1]Retorno lançamentos'!$D$5:$D$330,'[1]Retorno lançamentos'!$R$5:$R$330)</f>
        <v>Lançada</v>
      </c>
      <c r="M11930" s="6">
        <v>701203</v>
      </c>
      <c r="N11930" s="6" t="s">
        <v>1125</v>
      </c>
      <c r="O11930" t="str">
        <f t="shared" si="60"/>
        <v>FLAC</v>
      </c>
      <c r="Q11930" s="2" t="s">
        <v>1344</v>
      </c>
    </row>
    <row r="11931" spans="1:17" ht="16.8" x14ac:dyDescent="0.3">
      <c r="A11931" t="str">
        <f t="shared" si="58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1345</v>
      </c>
      <c r="G11931" s="11">
        <v>6127.5</v>
      </c>
      <c r="H11931" s="12">
        <v>183.83</v>
      </c>
      <c r="I11931" s="6">
        <v>7204</v>
      </c>
      <c r="J11931" t="str">
        <f t="shared" si="59"/>
        <v>7204 - CD São Paulo</v>
      </c>
      <c r="K11931" t="str">
        <f t="shared" si="59"/>
        <v>43.340.312/0010-48</v>
      </c>
      <c r="L11931" t="str">
        <f>_xlfn.XLOOKUP(B11931,'[1]Retorno lançamentos'!$D$5:$D$330,'[1]Retorno lançamentos'!$R$5:$R$330)</f>
        <v>Lançada</v>
      </c>
      <c r="M11931" s="6">
        <v>701203</v>
      </c>
      <c r="N11931" s="6" t="s">
        <v>1125</v>
      </c>
      <c r="O11931" t="str">
        <f t="shared" si="60"/>
        <v>FLAC</v>
      </c>
      <c r="Q11931" s="2" t="s">
        <v>1344</v>
      </c>
    </row>
    <row r="11932" spans="1:17" ht="16.8" x14ac:dyDescent="0.3">
      <c r="A11932" t="str">
        <f t="shared" si="58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1345</v>
      </c>
      <c r="G11932" s="12">
        <v>432.9</v>
      </c>
      <c r="H11932" s="12">
        <v>12.99</v>
      </c>
      <c r="I11932" s="6">
        <v>7204</v>
      </c>
      <c r="J11932" t="str">
        <f t="shared" si="59"/>
        <v>7204 - CD São Paulo</v>
      </c>
      <c r="K11932" t="str">
        <f t="shared" si="59"/>
        <v>43.340.312/0010-48</v>
      </c>
      <c r="L11932" t="str">
        <f>_xlfn.XLOOKUP(B11932,'[1]Retorno lançamentos'!$D$5:$D$330,'[1]Retorno lançamentos'!$R$5:$R$330)</f>
        <v>Lançada</v>
      </c>
      <c r="M11932" s="6">
        <v>701203</v>
      </c>
      <c r="N11932" s="6" t="s">
        <v>1125</v>
      </c>
      <c r="O11932" t="str">
        <f t="shared" si="60"/>
        <v>FLAC</v>
      </c>
      <c r="Q11932" s="2" t="s">
        <v>1344</v>
      </c>
    </row>
    <row r="11933" spans="1:17" ht="16.8" x14ac:dyDescent="0.3">
      <c r="A11933" t="str">
        <f t="shared" si="58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 t="shared" si="59"/>
        <v>7204 - CD São Paulo</v>
      </c>
      <c r="K11933" t="str">
        <f t="shared" si="59"/>
        <v>43.340.312/0010-48</v>
      </c>
      <c r="L11933" t="str">
        <f>_xlfn.XLOOKUP(B11933,'[1]Retorno lançamentos'!$D$5:$D$330,'[1]Retorno lançamentos'!$R$5:$R$330)</f>
        <v>Lançada</v>
      </c>
      <c r="M11933" s="6">
        <v>701203</v>
      </c>
      <c r="N11933" s="6" t="s">
        <v>1125</v>
      </c>
      <c r="O11933" t="str">
        <f t="shared" si="60"/>
        <v>FLAC</v>
      </c>
      <c r="Q11933" s="2" t="s">
        <v>1344</v>
      </c>
    </row>
    <row r="11934" spans="1:17" ht="16.8" x14ac:dyDescent="0.3">
      <c r="A11934" t="str">
        <f t="shared" si="58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 t="shared" si="59"/>
        <v>7204 - CD São Paulo</v>
      </c>
      <c r="K11934" t="str">
        <f t="shared" si="59"/>
        <v>43.340.312/0010-48</v>
      </c>
      <c r="L11934" t="str">
        <f>_xlfn.XLOOKUP(B11934,'[1]Retorno lançamentos'!$D$5:$D$330,'[1]Retorno lançamentos'!$R$5:$R$330)</f>
        <v>Lançada</v>
      </c>
      <c r="M11934" s="6">
        <v>701203</v>
      </c>
      <c r="N11934" s="6" t="s">
        <v>1125</v>
      </c>
      <c r="O11934" t="str">
        <f t="shared" si="60"/>
        <v>FLAC</v>
      </c>
      <c r="Q11934" s="2" t="s">
        <v>1344</v>
      </c>
    </row>
    <row r="11935" spans="1:17" ht="16.8" x14ac:dyDescent="0.3">
      <c r="A11935" t="str">
        <f t="shared" si="58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 t="shared" si="59"/>
        <v>7204 - CD São Paulo</v>
      </c>
      <c r="K11935" t="str">
        <f t="shared" si="59"/>
        <v>43.340.312/0010-48</v>
      </c>
      <c r="L11935" t="str">
        <f>_xlfn.XLOOKUP(B11935,'[1]Retorno lançamentos'!$D$5:$D$330,'[1]Retorno lançamentos'!$R$5:$R$330)</f>
        <v>Lançada</v>
      </c>
      <c r="M11935" s="6">
        <v>701203</v>
      </c>
      <c r="N11935" s="6" t="s">
        <v>1125</v>
      </c>
      <c r="O11935" t="str">
        <f t="shared" si="60"/>
        <v>FLAC</v>
      </c>
      <c r="Q11935" s="2" t="s">
        <v>1344</v>
      </c>
    </row>
    <row r="11936" spans="1:17" ht="16.8" x14ac:dyDescent="0.3">
      <c r="A11936" t="str">
        <f t="shared" si="58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 t="shared" si="59"/>
        <v>7204 - CD São Paulo</v>
      </c>
      <c r="K11936" t="str">
        <f t="shared" si="59"/>
        <v>43.340.312/0010-48</v>
      </c>
      <c r="L11936" t="str">
        <f>_xlfn.XLOOKUP(B11936,'[1]Retorno lançamentos'!$D$5:$D$330,'[1]Retorno lançamentos'!$R$5:$R$330)</f>
        <v>Lançada</v>
      </c>
      <c r="M11936" s="6">
        <v>701203</v>
      </c>
      <c r="N11936" s="6" t="s">
        <v>1125</v>
      </c>
      <c r="O11936" t="str">
        <f t="shared" si="60"/>
        <v>FLAC</v>
      </c>
      <c r="Q11936" s="2" t="s">
        <v>1344</v>
      </c>
    </row>
    <row r="11937" spans="1:17" ht="16.8" x14ac:dyDescent="0.3">
      <c r="A11937" t="str">
        <f t="shared" si="58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 t="shared" si="59"/>
        <v>7204 - CD São Paulo</v>
      </c>
      <c r="K11937" t="str">
        <f t="shared" si="59"/>
        <v>43.340.312/0010-48</v>
      </c>
      <c r="L11937" t="str">
        <f>_xlfn.XLOOKUP(B11937,'[1]Retorno lançamentos'!$D$5:$D$330,'[1]Retorno lançamentos'!$R$5:$R$330)</f>
        <v>Lançada</v>
      </c>
      <c r="M11937" s="6">
        <v>701203</v>
      </c>
      <c r="N11937" s="6" t="s">
        <v>1125</v>
      </c>
      <c r="O11937" t="str">
        <f t="shared" si="60"/>
        <v>FLAC</v>
      </c>
      <c r="Q11937" s="2" t="s">
        <v>1344</v>
      </c>
    </row>
    <row r="11938" spans="1:17" ht="16.8" x14ac:dyDescent="0.3">
      <c r="A11938" t="str">
        <f t="shared" si="58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 t="shared" si="59"/>
        <v>7204 - CD São Paulo</v>
      </c>
      <c r="K11938" t="str">
        <f t="shared" si="59"/>
        <v>43.340.312/0010-48</v>
      </c>
      <c r="L11938" t="str">
        <f>_xlfn.XLOOKUP(B11938,'[1]Retorno lançamentos'!$D$5:$D$330,'[1]Retorno lançamentos'!$R$5:$R$330)</f>
        <v>Lançada</v>
      </c>
      <c r="M11938" s="6">
        <v>701203</v>
      </c>
      <c r="N11938" s="6" t="s">
        <v>1125</v>
      </c>
      <c r="O11938" t="str">
        <f t="shared" si="60"/>
        <v>FLAC</v>
      </c>
      <c r="Q11938" s="2" t="s">
        <v>1344</v>
      </c>
    </row>
    <row r="11939" spans="1:17" ht="16.8" x14ac:dyDescent="0.3">
      <c r="A11939" t="str">
        <f t="shared" si="58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 t="shared" si="59"/>
        <v>7204 - CD São Paulo</v>
      </c>
      <c r="K11939" t="str">
        <f t="shared" si="59"/>
        <v>43.340.312/0010-48</v>
      </c>
      <c r="L11939" t="str">
        <f>_xlfn.XLOOKUP(B11939,'[1]Retorno lançamentos'!$D$5:$D$330,'[1]Retorno lançamentos'!$R$5:$R$330)</f>
        <v>Lançada</v>
      </c>
      <c r="M11939" s="6">
        <v>701203</v>
      </c>
      <c r="N11939" s="6" t="s">
        <v>1125</v>
      </c>
      <c r="O11939" t="str">
        <f t="shared" si="60"/>
        <v>FLAC</v>
      </c>
      <c r="Q11939" s="2" t="s">
        <v>1344</v>
      </c>
    </row>
    <row r="11940" spans="1:17" ht="16.8" x14ac:dyDescent="0.3">
      <c r="A11940" t="str">
        <f t="shared" si="58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 t="shared" si="59"/>
        <v>7204 - CD São Paulo</v>
      </c>
      <c r="K11940" t="str">
        <f t="shared" si="59"/>
        <v>43.340.312/0010-48</v>
      </c>
      <c r="L11940" t="str">
        <f>_xlfn.XLOOKUP(B11940,'[1]Retorno lançamentos'!$D$5:$D$330,'[1]Retorno lançamentos'!$R$5:$R$330)</f>
        <v>Lançada</v>
      </c>
      <c r="M11940" s="6">
        <v>701203</v>
      </c>
      <c r="N11940" s="6" t="s">
        <v>1125</v>
      </c>
      <c r="O11940" t="str">
        <f t="shared" si="60"/>
        <v>FLAC</v>
      </c>
      <c r="Q11940" s="2" t="s">
        <v>1344</v>
      </c>
    </row>
    <row r="11941" spans="1:17" ht="16.8" x14ac:dyDescent="0.3">
      <c r="A11941" t="str">
        <f t="shared" si="58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 t="shared" si="59"/>
        <v>7204 - CD São Paulo</v>
      </c>
      <c r="K11941" t="str">
        <f t="shared" si="59"/>
        <v>43.340.312/0010-48</v>
      </c>
      <c r="L11941" t="str">
        <f>_xlfn.XLOOKUP(B11941,'[1]Retorno lançamentos'!$D$5:$D$330,'[1]Retorno lançamentos'!$R$5:$R$330)</f>
        <v>Lançada</v>
      </c>
      <c r="M11941" s="6">
        <v>701203</v>
      </c>
      <c r="N11941" s="6" t="s">
        <v>1125</v>
      </c>
      <c r="O11941" t="str">
        <f t="shared" si="60"/>
        <v>FLAC</v>
      </c>
      <c r="Q11941" s="2" t="s">
        <v>1344</v>
      </c>
    </row>
    <row r="11942" spans="1:17" ht="16.8" x14ac:dyDescent="0.3">
      <c r="A11942" t="str">
        <f t="shared" si="58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1345</v>
      </c>
      <c r="G11942" s="12">
        <v>408.5</v>
      </c>
      <c r="H11942" s="12">
        <v>12.26</v>
      </c>
      <c r="I11942" s="6">
        <v>7204</v>
      </c>
      <c r="J11942" t="str">
        <f t="shared" si="59"/>
        <v>7204 - CD São Paulo</v>
      </c>
      <c r="K11942" t="str">
        <f t="shared" si="59"/>
        <v>43.340.312/0010-48</v>
      </c>
      <c r="L11942" t="str">
        <f>_xlfn.XLOOKUP(B11942,'[1]Retorno lançamentos'!$D$5:$D$330,'[1]Retorno lançamentos'!$R$5:$R$330)</f>
        <v>Lançada</v>
      </c>
      <c r="M11942" s="6">
        <v>701203</v>
      </c>
      <c r="N11942" s="6" t="s">
        <v>1125</v>
      </c>
      <c r="O11942" t="str">
        <f t="shared" si="60"/>
        <v>FLAC</v>
      </c>
      <c r="Q11942" s="2" t="s">
        <v>1344</v>
      </c>
    </row>
    <row r="11943" spans="1:17" ht="16.8" x14ac:dyDescent="0.3">
      <c r="A11943" t="str">
        <f t="shared" si="58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1345</v>
      </c>
      <c r="G11943" s="12">
        <v>204.25</v>
      </c>
      <c r="H11943" s="12">
        <v>6.13</v>
      </c>
      <c r="I11943" s="6">
        <v>7204</v>
      </c>
      <c r="J11943" t="str">
        <f t="shared" si="59"/>
        <v>7204 - CD São Paulo</v>
      </c>
      <c r="K11943" t="str">
        <f t="shared" si="59"/>
        <v>43.340.312/0010-48</v>
      </c>
      <c r="L11943" t="str">
        <f>_xlfn.XLOOKUP(B11943,'[1]Retorno lançamentos'!$D$5:$D$330,'[1]Retorno lançamentos'!$R$5:$R$330)</f>
        <v>Lançada</v>
      </c>
      <c r="M11943" s="6">
        <v>701203</v>
      </c>
      <c r="N11943" s="6" t="s">
        <v>1125</v>
      </c>
      <c r="O11943" t="str">
        <f t="shared" si="60"/>
        <v>FLAC</v>
      </c>
      <c r="Q11943" s="2" t="s">
        <v>1344</v>
      </c>
    </row>
    <row r="11944" spans="1:17" ht="16.8" x14ac:dyDescent="0.3">
      <c r="A11944" t="str">
        <f t="shared" si="58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 t="shared" si="59"/>
        <v>7204 - CD São Paulo</v>
      </c>
      <c r="K11944" t="str">
        <f t="shared" si="59"/>
        <v>43.340.312/0010-48</v>
      </c>
      <c r="L11944" t="str">
        <f>_xlfn.XLOOKUP(B11944,'[1]Retorno lançamentos'!$D$5:$D$330,'[1]Retorno lançamentos'!$R$5:$R$330)</f>
        <v>Lançada</v>
      </c>
      <c r="M11944" s="6">
        <v>701203</v>
      </c>
      <c r="N11944" s="6" t="s">
        <v>1125</v>
      </c>
      <c r="O11944" t="str">
        <f t="shared" si="60"/>
        <v>FLAC</v>
      </c>
      <c r="Q11944" s="2" t="s">
        <v>1344</v>
      </c>
    </row>
    <row r="11945" spans="1:17" ht="16.8" x14ac:dyDescent="0.3">
      <c r="A11945" t="str">
        <f t="shared" si="58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 t="shared" si="59"/>
        <v>7204 - CD São Paulo</v>
      </c>
      <c r="K11945" t="str">
        <f t="shared" si="59"/>
        <v>43.340.312/0010-48</v>
      </c>
      <c r="L11945" t="str">
        <f>_xlfn.XLOOKUP(B11945,'[1]Retorno lançamentos'!$D$5:$D$330,'[1]Retorno lançamentos'!$R$5:$R$330)</f>
        <v>Lançada</v>
      </c>
      <c r="M11945" s="6">
        <v>701203</v>
      </c>
      <c r="N11945" s="6" t="s">
        <v>1125</v>
      </c>
      <c r="O11945" t="str">
        <f t="shared" si="60"/>
        <v>FLAC</v>
      </c>
      <c r="Q11945" s="2" t="s">
        <v>1344</v>
      </c>
    </row>
    <row r="11946" spans="1:17" ht="16.8" x14ac:dyDescent="0.3">
      <c r="A11946" t="str">
        <f t="shared" si="58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 t="shared" si="59"/>
        <v>7204 - CD São Paulo</v>
      </c>
      <c r="K11946" t="str">
        <f t="shared" si="59"/>
        <v>43.340.312/0010-48</v>
      </c>
      <c r="L11946" t="str">
        <f>_xlfn.XLOOKUP(B11946,'[1]Retorno lançamentos'!$D$5:$D$330,'[1]Retorno lançamentos'!$R$5:$R$330)</f>
        <v>Lançada</v>
      </c>
      <c r="M11946" s="6">
        <v>701203</v>
      </c>
      <c r="N11946" s="6" t="s">
        <v>1125</v>
      </c>
      <c r="O11946" t="str">
        <f t="shared" si="60"/>
        <v>FLAC</v>
      </c>
      <c r="Q11946" s="2" t="s">
        <v>1344</v>
      </c>
    </row>
    <row r="11947" spans="1:17" ht="16.8" x14ac:dyDescent="0.3">
      <c r="A11947" t="str">
        <f t="shared" si="58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 t="shared" si="59"/>
        <v>7204 - CD São Paulo</v>
      </c>
      <c r="K11947" t="str">
        <f t="shared" si="59"/>
        <v>43.340.312/0010-48</v>
      </c>
      <c r="L11947" t="str">
        <f>_xlfn.XLOOKUP(B11947,'[1]Retorno lançamentos'!$D$5:$D$330,'[1]Retorno lançamentos'!$R$5:$R$330)</f>
        <v>Lançada</v>
      </c>
      <c r="M11947" s="6">
        <v>701203</v>
      </c>
      <c r="N11947" s="6" t="s">
        <v>1125</v>
      </c>
      <c r="O11947" t="str">
        <f t="shared" si="60"/>
        <v>FLAC</v>
      </c>
      <c r="Q11947" s="2" t="s">
        <v>1344</v>
      </c>
    </row>
    <row r="11948" spans="1:17" ht="16.8" x14ac:dyDescent="0.3">
      <c r="A11948" t="str">
        <f t="shared" si="58"/>
        <v>Lactalis - 7000</v>
      </c>
      <c r="B11948" s="6">
        <v>4501169722</v>
      </c>
      <c r="C11948" s="6">
        <v>5270160</v>
      </c>
      <c r="D11948" s="6" t="s">
        <v>1283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 t="shared" si="59"/>
        <v>7204 - CD São Paulo</v>
      </c>
      <c r="K11948" t="str">
        <f t="shared" si="59"/>
        <v>43.340.312/0010-48</v>
      </c>
      <c r="L11948" t="str">
        <f>_xlfn.XLOOKUP(B11948,'[1]Retorno lançamentos'!$D$5:$D$330,'[1]Retorno lançamentos'!$R$5:$R$330)</f>
        <v>Lançada</v>
      </c>
      <c r="M11948" s="6">
        <v>701203</v>
      </c>
      <c r="N11948" s="6" t="s">
        <v>1125</v>
      </c>
      <c r="O11948" t="str">
        <f t="shared" si="60"/>
        <v>FLAC</v>
      </c>
      <c r="Q11948" s="2" t="s">
        <v>1344</v>
      </c>
    </row>
    <row r="11949" spans="1:17" ht="16.8" x14ac:dyDescent="0.3">
      <c r="A11949" t="str">
        <f t="shared" si="58"/>
        <v>Lactalis - 7000</v>
      </c>
      <c r="B11949" s="6">
        <v>4501169722</v>
      </c>
      <c r="C11949" s="6">
        <v>5270160</v>
      </c>
      <c r="D11949" s="6" t="s">
        <v>1283</v>
      </c>
      <c r="E11949" s="6">
        <v>610411373</v>
      </c>
      <c r="F11949" s="6" t="s">
        <v>1284</v>
      </c>
      <c r="G11949" s="12">
        <v>-237.4</v>
      </c>
      <c r="H11949" s="12">
        <v>-7.12</v>
      </c>
      <c r="I11949" s="6">
        <v>7204</v>
      </c>
      <c r="J11949" t="str">
        <f t="shared" si="59"/>
        <v>7204 - CD São Paulo</v>
      </c>
      <c r="K11949" t="str">
        <f t="shared" si="59"/>
        <v>43.340.312/0010-48</v>
      </c>
      <c r="L11949" t="str">
        <f>_xlfn.XLOOKUP(B11949,'[1]Retorno lançamentos'!$D$5:$D$330,'[1]Retorno lançamentos'!$R$5:$R$330)</f>
        <v>Lançada</v>
      </c>
      <c r="M11949" s="6">
        <v>701203</v>
      </c>
      <c r="N11949" s="6" t="s">
        <v>1125</v>
      </c>
      <c r="O11949" t="str">
        <f t="shared" si="60"/>
        <v>FLAC</v>
      </c>
      <c r="Q11949" s="2" t="s">
        <v>1344</v>
      </c>
    </row>
    <row r="11950" spans="1:17" ht="16.8" x14ac:dyDescent="0.3">
      <c r="A11950" t="str">
        <f t="shared" si="58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 t="shared" si="59"/>
        <v>7204 - CD São Paulo</v>
      </c>
      <c r="K11950" t="str">
        <f t="shared" si="59"/>
        <v>43.340.312/0010-48</v>
      </c>
      <c r="L11950" t="str">
        <f>_xlfn.XLOOKUP(B11950,'[1]Retorno lançamentos'!$D$5:$D$330,'[1]Retorno lançamentos'!$R$5:$R$330)</f>
        <v>Lançada</v>
      </c>
      <c r="M11950" s="6">
        <v>701203</v>
      </c>
      <c r="N11950" s="6" t="s">
        <v>1125</v>
      </c>
      <c r="O11950" t="str">
        <f t="shared" si="60"/>
        <v>FLAC</v>
      </c>
      <c r="Q11950" s="2" t="s">
        <v>1344</v>
      </c>
    </row>
    <row r="11951" spans="1:17" ht="16.8" x14ac:dyDescent="0.3">
      <c r="A11951" t="str">
        <f t="shared" si="58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 t="shared" si="59"/>
        <v>7204 - CD São Paulo</v>
      </c>
      <c r="K11951" t="str">
        <f t="shared" si="59"/>
        <v>43.340.312/0010-48</v>
      </c>
      <c r="L11951" t="str">
        <f>_xlfn.XLOOKUP(B11951,'[1]Retorno lançamentos'!$D$5:$D$330,'[1]Retorno lançamentos'!$R$5:$R$330)</f>
        <v>Lançada</v>
      </c>
      <c r="M11951" s="6">
        <v>701203</v>
      </c>
      <c r="N11951" s="6" t="s">
        <v>1125</v>
      </c>
      <c r="O11951" t="str">
        <f t="shared" si="60"/>
        <v>FLAC</v>
      </c>
      <c r="Q11951" s="2" t="s">
        <v>1344</v>
      </c>
    </row>
    <row r="11952" spans="1:17" ht="16.8" x14ac:dyDescent="0.3">
      <c r="A11952" t="str">
        <f t="shared" si="58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 t="shared" si="59"/>
        <v>7204 - CD São Paulo</v>
      </c>
      <c r="K11952" t="str">
        <f t="shared" si="59"/>
        <v>43.340.312/0010-48</v>
      </c>
      <c r="L11952" t="str">
        <f>_xlfn.XLOOKUP(B11952,'[1]Retorno lançamentos'!$D$5:$D$330,'[1]Retorno lançamentos'!$R$5:$R$330)</f>
        <v>Lançada</v>
      </c>
      <c r="M11952" s="6">
        <v>701203</v>
      </c>
      <c r="N11952" s="6" t="s">
        <v>1125</v>
      </c>
      <c r="O11952" t="str">
        <f t="shared" si="60"/>
        <v>FLAC</v>
      </c>
      <c r="Q11952" s="2" t="s">
        <v>1344</v>
      </c>
    </row>
    <row r="11953" spans="1:17" ht="16.8" x14ac:dyDescent="0.3">
      <c r="A11953" t="str">
        <f t="shared" si="58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 t="shared" si="59"/>
        <v>7204 - CD São Paulo</v>
      </c>
      <c r="K11953" t="str">
        <f t="shared" si="59"/>
        <v>43.340.312/0010-48</v>
      </c>
      <c r="L11953" t="str">
        <f>_xlfn.XLOOKUP(B11953,'[1]Retorno lançamentos'!$D$5:$D$330,'[1]Retorno lançamentos'!$R$5:$R$330)</f>
        <v>Lançada</v>
      </c>
      <c r="M11953" s="6">
        <v>701203</v>
      </c>
      <c r="N11953" s="6" t="s">
        <v>1125</v>
      </c>
      <c r="O11953" t="str">
        <f t="shared" si="60"/>
        <v>FLAC</v>
      </c>
      <c r="Q11953" s="2" t="s">
        <v>1344</v>
      </c>
    </row>
    <row r="11954" spans="1:17" ht="16.8" x14ac:dyDescent="0.3">
      <c r="A11954" t="str">
        <f t="shared" si="58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 t="shared" si="59"/>
        <v>7204 - CD São Paulo</v>
      </c>
      <c r="K11954" t="str">
        <f t="shared" si="59"/>
        <v>43.340.312/0010-48</v>
      </c>
      <c r="L11954" t="str">
        <f>_xlfn.XLOOKUP(B11954,'[1]Retorno lançamentos'!$D$5:$D$330,'[1]Retorno lançamentos'!$R$5:$R$330)</f>
        <v>Lançada</v>
      </c>
      <c r="M11954" s="6">
        <v>701203</v>
      </c>
      <c r="N11954" s="6" t="s">
        <v>1125</v>
      </c>
      <c r="O11954" t="str">
        <f t="shared" si="60"/>
        <v>FLAC</v>
      </c>
      <c r="Q11954" s="2" t="s">
        <v>1344</v>
      </c>
    </row>
    <row r="11955" spans="1:17" ht="16.8" x14ac:dyDescent="0.3">
      <c r="A11955" t="str">
        <f t="shared" si="58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1345</v>
      </c>
      <c r="G11955" s="11">
        <v>1429.75</v>
      </c>
      <c r="H11955" s="12">
        <v>42.89</v>
      </c>
      <c r="I11955" s="6">
        <v>7204</v>
      </c>
      <c r="J11955" t="str">
        <f t="shared" si="59"/>
        <v>7204 - CD São Paulo</v>
      </c>
      <c r="K11955" t="str">
        <f t="shared" si="59"/>
        <v>43.340.312/0010-48</v>
      </c>
      <c r="L11955" t="str">
        <f>_xlfn.XLOOKUP(B11955,'[1]Retorno lançamentos'!$D$5:$D$330,'[1]Retorno lançamentos'!$R$5:$R$330)</f>
        <v>Lançada</v>
      </c>
      <c r="M11955" s="6">
        <v>701203</v>
      </c>
      <c r="N11955" s="6" t="s">
        <v>1125</v>
      </c>
      <c r="O11955" t="str">
        <f t="shared" si="60"/>
        <v>FLAC</v>
      </c>
      <c r="Q11955" s="2" t="s">
        <v>1344</v>
      </c>
    </row>
    <row r="11956" spans="1:17" ht="16.8" x14ac:dyDescent="0.3">
      <c r="A11956" t="str">
        <f t="shared" si="58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1345</v>
      </c>
      <c r="G11956" s="12">
        <v>408.5</v>
      </c>
      <c r="H11956" s="12">
        <v>12.26</v>
      </c>
      <c r="I11956" s="6">
        <v>7204</v>
      </c>
      <c r="J11956" t="str">
        <f t="shared" si="59"/>
        <v>7204 - CD São Paulo</v>
      </c>
      <c r="K11956" t="str">
        <f t="shared" si="59"/>
        <v>43.340.312/0010-48</v>
      </c>
      <c r="L11956" t="str">
        <f>_xlfn.XLOOKUP(B11956,'[1]Retorno lançamentos'!$D$5:$D$330,'[1]Retorno lançamentos'!$R$5:$R$330)</f>
        <v>Lançada</v>
      </c>
      <c r="M11956" s="6">
        <v>701203</v>
      </c>
      <c r="N11956" s="6" t="s">
        <v>1125</v>
      </c>
      <c r="O11956" t="str">
        <f t="shared" si="60"/>
        <v>FLAC</v>
      </c>
      <c r="Q11956" s="2" t="s">
        <v>1344</v>
      </c>
    </row>
    <row r="11957" spans="1:17" ht="16.8" x14ac:dyDescent="0.3">
      <c r="A11957" t="str">
        <f t="shared" si="58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1345</v>
      </c>
      <c r="G11957" s="12">
        <v>817</v>
      </c>
      <c r="H11957" s="12">
        <v>24.51</v>
      </c>
      <c r="I11957" s="6">
        <v>7204</v>
      </c>
      <c r="J11957" t="str">
        <f t="shared" si="59"/>
        <v>7204 - CD São Paulo</v>
      </c>
      <c r="K11957" t="str">
        <f t="shared" si="59"/>
        <v>43.340.312/0010-48</v>
      </c>
      <c r="L11957" t="str">
        <f>_xlfn.XLOOKUP(B11957,'[1]Retorno lançamentos'!$D$5:$D$330,'[1]Retorno lançamentos'!$R$5:$R$330)</f>
        <v>Lançada</v>
      </c>
      <c r="M11957" s="6">
        <v>701203</v>
      </c>
      <c r="N11957" s="6" t="s">
        <v>1125</v>
      </c>
      <c r="O11957" t="str">
        <f t="shared" si="60"/>
        <v>FLAC</v>
      </c>
      <c r="Q11957" s="2" t="s">
        <v>1344</v>
      </c>
    </row>
    <row r="11958" spans="1:17" ht="16.8" x14ac:dyDescent="0.3">
      <c r="A11958" t="str">
        <f t="shared" si="58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1345</v>
      </c>
      <c r="G11958" s="11">
        <v>1225.5</v>
      </c>
      <c r="H11958" s="12">
        <v>36.770000000000003</v>
      </c>
      <c r="I11958" s="6">
        <v>7204</v>
      </c>
      <c r="J11958" t="str">
        <f t="shared" si="59"/>
        <v>7204 - CD São Paulo</v>
      </c>
      <c r="K11958" t="str">
        <f t="shared" si="59"/>
        <v>43.340.312/0010-48</v>
      </c>
      <c r="L11958" t="str">
        <f>_xlfn.XLOOKUP(B11958,'[1]Retorno lançamentos'!$D$5:$D$330,'[1]Retorno lançamentos'!$R$5:$R$330)</f>
        <v>Lançada</v>
      </c>
      <c r="M11958" s="6">
        <v>701203</v>
      </c>
      <c r="N11958" s="6" t="s">
        <v>1125</v>
      </c>
      <c r="O11958" t="str">
        <f t="shared" si="60"/>
        <v>FLAC</v>
      </c>
      <c r="Q11958" s="2" t="s">
        <v>1344</v>
      </c>
    </row>
    <row r="11959" spans="1:17" ht="16.8" x14ac:dyDescent="0.3">
      <c r="A11959" t="str">
        <f t="shared" si="58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 t="shared" si="59"/>
        <v>7204 - CD São Paulo</v>
      </c>
      <c r="K11959" t="str">
        <f t="shared" si="59"/>
        <v>43.340.312/0010-48</v>
      </c>
      <c r="L11959" t="str">
        <f>_xlfn.XLOOKUP(B11959,'[1]Retorno lançamentos'!$D$5:$D$330,'[1]Retorno lançamentos'!$R$5:$R$330)</f>
        <v>Lançada</v>
      </c>
      <c r="M11959" s="6">
        <v>701203</v>
      </c>
      <c r="N11959" s="6" t="s">
        <v>1125</v>
      </c>
      <c r="O11959" t="str">
        <f t="shared" si="60"/>
        <v>FLAC</v>
      </c>
      <c r="Q11959" s="2" t="s">
        <v>1344</v>
      </c>
    </row>
    <row r="11960" spans="1:17" ht="16.8" x14ac:dyDescent="0.3">
      <c r="A11960" t="str">
        <f t="shared" si="58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 t="shared" si="59"/>
        <v>7204 - CD São Paulo</v>
      </c>
      <c r="K11960" t="str">
        <f t="shared" si="59"/>
        <v>43.340.312/0010-48</v>
      </c>
      <c r="L11960" t="str">
        <f>_xlfn.XLOOKUP(B11960,'[1]Retorno lançamentos'!$D$5:$D$330,'[1]Retorno lançamentos'!$R$5:$R$330)</f>
        <v>Lançada</v>
      </c>
      <c r="M11960" s="6">
        <v>701203</v>
      </c>
      <c r="N11960" s="6" t="s">
        <v>1125</v>
      </c>
      <c r="O11960" t="str">
        <f t="shared" si="60"/>
        <v>FLAC</v>
      </c>
      <c r="Q11960" s="2" t="s">
        <v>1344</v>
      </c>
    </row>
    <row r="11961" spans="1:17" ht="16.8" x14ac:dyDescent="0.3">
      <c r="A11961" t="str">
        <f t="shared" si="58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 t="shared" si="59"/>
        <v>7204 - CD São Paulo</v>
      </c>
      <c r="K11961" t="str">
        <f t="shared" si="59"/>
        <v>43.340.312/0010-48</v>
      </c>
      <c r="L11961" t="str">
        <f>_xlfn.XLOOKUP(B11961,'[1]Retorno lançamentos'!$D$5:$D$330,'[1]Retorno lançamentos'!$R$5:$R$330)</f>
        <v>Lançada</v>
      </c>
      <c r="M11961" s="6">
        <v>701203</v>
      </c>
      <c r="N11961" s="6" t="s">
        <v>1125</v>
      </c>
      <c r="O11961" t="str">
        <f t="shared" si="60"/>
        <v>FLAC</v>
      </c>
      <c r="Q11961" s="2" t="s">
        <v>1344</v>
      </c>
    </row>
    <row r="11962" spans="1:17" ht="16.8" x14ac:dyDescent="0.3">
      <c r="A11962" t="str">
        <f t="shared" si="58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 t="shared" si="59"/>
        <v>7204 - CD São Paulo</v>
      </c>
      <c r="K11962" t="str">
        <f t="shared" si="59"/>
        <v>43.340.312/0010-48</v>
      </c>
      <c r="L11962" t="str">
        <f>_xlfn.XLOOKUP(B11962,'[1]Retorno lançamentos'!$D$5:$D$330,'[1]Retorno lançamentos'!$R$5:$R$330)</f>
        <v>Lançada</v>
      </c>
      <c r="M11962" s="6">
        <v>701203</v>
      </c>
      <c r="N11962" s="6" t="s">
        <v>1125</v>
      </c>
      <c r="O11962" t="str">
        <f t="shared" si="60"/>
        <v>FLAC</v>
      </c>
      <c r="Q11962" s="2" t="s">
        <v>1344</v>
      </c>
    </row>
    <row r="11963" spans="1:17" ht="16.8" x14ac:dyDescent="0.3">
      <c r="A11963" t="str">
        <f t="shared" si="58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1345</v>
      </c>
      <c r="G11963" s="12">
        <v>408.5</v>
      </c>
      <c r="H11963" s="12">
        <v>12.26</v>
      </c>
      <c r="I11963" s="6">
        <v>7204</v>
      </c>
      <c r="J11963" t="str">
        <f t="shared" si="59"/>
        <v>7204 - CD São Paulo</v>
      </c>
      <c r="K11963" t="str">
        <f t="shared" si="59"/>
        <v>43.340.312/0010-48</v>
      </c>
      <c r="L11963" t="str">
        <f>_xlfn.XLOOKUP(B11963,'[1]Retorno lançamentos'!$D$5:$D$330,'[1]Retorno lançamentos'!$R$5:$R$330)</f>
        <v>Lançada</v>
      </c>
      <c r="M11963" s="6">
        <v>701203</v>
      </c>
      <c r="N11963" s="6" t="s">
        <v>1125</v>
      </c>
      <c r="O11963" t="str">
        <f t="shared" si="60"/>
        <v>FLAC</v>
      </c>
      <c r="Q11963" s="2" t="s">
        <v>1344</v>
      </c>
    </row>
    <row r="11964" spans="1:17" ht="16.8" x14ac:dyDescent="0.3">
      <c r="A11964" t="str">
        <f t="shared" si="58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 t="shared" si="59"/>
        <v>7204 - CD São Paulo</v>
      </c>
      <c r="K11964" t="str">
        <f t="shared" si="59"/>
        <v>43.340.312/0010-48</v>
      </c>
      <c r="L11964" t="str">
        <f>_xlfn.XLOOKUP(B11964,'[1]Retorno lançamentos'!$D$5:$D$330,'[1]Retorno lançamentos'!$R$5:$R$330)</f>
        <v>Lançada</v>
      </c>
      <c r="M11964" s="6">
        <v>701203</v>
      </c>
      <c r="N11964" s="6" t="s">
        <v>1125</v>
      </c>
      <c r="O11964" t="str">
        <f t="shared" si="60"/>
        <v>FLAC</v>
      </c>
      <c r="Q11964" s="2" t="s">
        <v>1344</v>
      </c>
    </row>
    <row r="11965" spans="1:17" ht="16.8" x14ac:dyDescent="0.3">
      <c r="A11965" t="str">
        <f t="shared" si="58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1345</v>
      </c>
      <c r="G11965" s="11">
        <v>1225.5</v>
      </c>
      <c r="H11965" s="12">
        <v>36.770000000000003</v>
      </c>
      <c r="I11965" s="6">
        <v>7204</v>
      </c>
      <c r="J11965" t="str">
        <f t="shared" si="59"/>
        <v>7204 - CD São Paulo</v>
      </c>
      <c r="K11965" t="str">
        <f t="shared" si="59"/>
        <v>43.340.312/0010-48</v>
      </c>
      <c r="L11965" t="str">
        <f>_xlfn.XLOOKUP(B11965,'[1]Retorno lançamentos'!$D$5:$D$330,'[1]Retorno lançamentos'!$R$5:$R$330)</f>
        <v>Lançada</v>
      </c>
      <c r="M11965" s="6">
        <v>701203</v>
      </c>
      <c r="N11965" s="6" t="s">
        <v>1125</v>
      </c>
      <c r="O11965" t="str">
        <f t="shared" si="60"/>
        <v>FLAC</v>
      </c>
      <c r="Q11965" s="2" t="s">
        <v>1344</v>
      </c>
    </row>
    <row r="11966" spans="1:17" ht="16.8" x14ac:dyDescent="0.3">
      <c r="A11966" t="str">
        <f t="shared" si="58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 t="shared" si="59"/>
        <v>7204 - CD São Paulo</v>
      </c>
      <c r="K11966" t="str">
        <f t="shared" si="59"/>
        <v>43.340.312/0010-48</v>
      </c>
      <c r="L11966" t="str">
        <f>_xlfn.XLOOKUP(B11966,'[1]Retorno lançamentos'!$D$5:$D$330,'[1]Retorno lançamentos'!$R$5:$R$330)</f>
        <v>Lançada</v>
      </c>
      <c r="M11966" s="6">
        <v>701203</v>
      </c>
      <c r="N11966" s="6" t="s">
        <v>1125</v>
      </c>
      <c r="O11966" t="str">
        <f t="shared" si="60"/>
        <v>FLAC</v>
      </c>
      <c r="Q11966" s="2" t="s">
        <v>1344</v>
      </c>
    </row>
    <row r="11967" spans="1:17" ht="16.8" x14ac:dyDescent="0.3">
      <c r="A11967" t="str">
        <f t="shared" si="58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 t="shared" si="59"/>
        <v>7204 - CD São Paulo</v>
      </c>
      <c r="K11967" t="str">
        <f t="shared" si="59"/>
        <v>43.340.312/0010-48</v>
      </c>
      <c r="L11967" t="str">
        <f>_xlfn.XLOOKUP(B11967,'[1]Retorno lançamentos'!$D$5:$D$330,'[1]Retorno lançamentos'!$R$5:$R$330)</f>
        <v>Lançada</v>
      </c>
      <c r="M11967" s="6">
        <v>701203</v>
      </c>
      <c r="N11967" s="6" t="s">
        <v>1125</v>
      </c>
      <c r="O11967" t="str">
        <f t="shared" si="60"/>
        <v>FLAC</v>
      </c>
      <c r="Q11967" s="2" t="s">
        <v>1344</v>
      </c>
    </row>
    <row r="11968" spans="1:17" ht="16.8" x14ac:dyDescent="0.3">
      <c r="A11968" t="str">
        <f t="shared" si="58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1345</v>
      </c>
      <c r="G11968" s="12">
        <v>408.5</v>
      </c>
      <c r="H11968" s="12">
        <v>12.26</v>
      </c>
      <c r="I11968" s="6">
        <v>7204</v>
      </c>
      <c r="J11968" t="str">
        <f t="shared" si="59"/>
        <v>7204 - CD São Paulo</v>
      </c>
      <c r="K11968" t="str">
        <f t="shared" si="59"/>
        <v>43.340.312/0010-48</v>
      </c>
      <c r="L11968" t="str">
        <f>_xlfn.XLOOKUP(B11968,'[1]Retorno lançamentos'!$D$5:$D$330,'[1]Retorno lançamentos'!$R$5:$R$330)</f>
        <v>Lançada</v>
      </c>
      <c r="M11968" s="6">
        <v>701203</v>
      </c>
      <c r="N11968" s="6" t="s">
        <v>1125</v>
      </c>
      <c r="O11968" t="str">
        <f t="shared" si="60"/>
        <v>FLAC</v>
      </c>
      <c r="Q11968" s="2" t="s">
        <v>1344</v>
      </c>
    </row>
    <row r="11969" spans="1:17" ht="16.8" x14ac:dyDescent="0.3">
      <c r="A11969" t="str">
        <f t="shared" si="58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 t="shared" si="59"/>
        <v>7204 - CD São Paulo</v>
      </c>
      <c r="K11969" t="str">
        <f t="shared" si="59"/>
        <v>43.340.312/0010-48</v>
      </c>
      <c r="L11969" t="str">
        <f>_xlfn.XLOOKUP(B11969,'[1]Retorno lançamentos'!$D$5:$D$330,'[1]Retorno lançamentos'!$R$5:$R$330)</f>
        <v>Lançada</v>
      </c>
      <c r="M11969" s="6">
        <v>701203</v>
      </c>
      <c r="N11969" s="6" t="s">
        <v>1125</v>
      </c>
      <c r="O11969" t="str">
        <f t="shared" si="60"/>
        <v>FLAC</v>
      </c>
      <c r="Q11969" s="2" t="s">
        <v>1344</v>
      </c>
    </row>
    <row r="11970" spans="1:17" ht="16.8" x14ac:dyDescent="0.3">
      <c r="A11970" t="str">
        <f t="shared" si="58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 t="shared" si="59"/>
        <v>7204 - CD São Paulo</v>
      </c>
      <c r="K11970" t="str">
        <f t="shared" si="59"/>
        <v>43.340.312/0010-48</v>
      </c>
      <c r="L11970" t="str">
        <f>_xlfn.XLOOKUP(B11970,'[1]Retorno lançamentos'!$D$5:$D$330,'[1]Retorno lançamentos'!$R$5:$R$330)</f>
        <v>Lançada</v>
      </c>
      <c r="M11970" s="6">
        <v>701203</v>
      </c>
      <c r="N11970" s="6" t="s">
        <v>1125</v>
      </c>
      <c r="O11970" t="str">
        <f t="shared" si="60"/>
        <v>FLAC</v>
      </c>
      <c r="Q11970" s="2" t="s">
        <v>1344</v>
      </c>
    </row>
    <row r="11971" spans="1:17" ht="16.8" x14ac:dyDescent="0.3">
      <c r="A11971" t="str">
        <f t="shared" si="58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 t="shared" si="59"/>
        <v>7204 - CD São Paulo</v>
      </c>
      <c r="K11971" t="str">
        <f t="shared" si="59"/>
        <v>43.340.312/0010-48</v>
      </c>
      <c r="L11971" t="str">
        <f>_xlfn.XLOOKUP(B11971,'[1]Retorno lançamentos'!$D$5:$D$330,'[1]Retorno lançamentos'!$R$5:$R$330)</f>
        <v>Lançada</v>
      </c>
      <c r="M11971" s="6">
        <v>701203</v>
      </c>
      <c r="N11971" s="6" t="s">
        <v>1125</v>
      </c>
      <c r="O11971" t="str">
        <f t="shared" si="60"/>
        <v>FLAC</v>
      </c>
      <c r="Q11971" s="2" t="s">
        <v>1344</v>
      </c>
    </row>
    <row r="11972" spans="1:17" ht="16.8" x14ac:dyDescent="0.3">
      <c r="A11972" t="str">
        <f t="shared" si="58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1345</v>
      </c>
      <c r="G11972" s="11">
        <v>1634</v>
      </c>
      <c r="H11972" s="12">
        <v>49.02</v>
      </c>
      <c r="I11972" s="6">
        <v>7204</v>
      </c>
      <c r="J11972" t="str">
        <f t="shared" si="59"/>
        <v>7204 - CD São Paulo</v>
      </c>
      <c r="K11972" t="str">
        <f t="shared" si="59"/>
        <v>43.340.312/0010-48</v>
      </c>
      <c r="L11972" t="str">
        <f>_xlfn.XLOOKUP(B11972,'[1]Retorno lançamentos'!$D$5:$D$330,'[1]Retorno lançamentos'!$R$5:$R$330)</f>
        <v>Lançada</v>
      </c>
      <c r="M11972" s="6">
        <v>701203</v>
      </c>
      <c r="N11972" s="6" t="s">
        <v>1125</v>
      </c>
      <c r="O11972" t="str">
        <f t="shared" si="60"/>
        <v>FLAC</v>
      </c>
      <c r="Q11972" s="2" t="s">
        <v>1344</v>
      </c>
    </row>
    <row r="11973" spans="1:17" ht="16.8" x14ac:dyDescent="0.3">
      <c r="A11973" t="str">
        <f t="shared" si="58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1345</v>
      </c>
      <c r="G11973" s="12">
        <v>817</v>
      </c>
      <c r="H11973" s="12">
        <v>24.51</v>
      </c>
      <c r="I11973" s="6">
        <v>7204</v>
      </c>
      <c r="J11973" t="str">
        <f t="shared" si="59"/>
        <v>7204 - CD São Paulo</v>
      </c>
      <c r="K11973" t="str">
        <f t="shared" si="59"/>
        <v>43.340.312/0010-48</v>
      </c>
      <c r="L11973" t="str">
        <f>_xlfn.XLOOKUP(B11973,'[1]Retorno lançamentos'!$D$5:$D$330,'[1]Retorno lançamentos'!$R$5:$R$330)</f>
        <v>Lançada</v>
      </c>
      <c r="M11973" s="6">
        <v>701203</v>
      </c>
      <c r="N11973" s="6" t="s">
        <v>1125</v>
      </c>
      <c r="O11973" t="str">
        <f t="shared" si="60"/>
        <v>FLAC</v>
      </c>
      <c r="Q11973" s="2" t="s">
        <v>1344</v>
      </c>
    </row>
    <row r="11974" spans="1:17" ht="16.8" x14ac:dyDescent="0.3">
      <c r="A11974" t="str">
        <f t="shared" si="58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1345</v>
      </c>
      <c r="G11974" s="11">
        <v>1225.5</v>
      </c>
      <c r="H11974" s="12">
        <v>36.770000000000003</v>
      </c>
      <c r="I11974" s="6">
        <v>7204</v>
      </c>
      <c r="J11974" t="str">
        <f t="shared" si="59"/>
        <v>7204 - CD São Paulo</v>
      </c>
      <c r="K11974" t="str">
        <f t="shared" si="59"/>
        <v>43.340.312/0010-48</v>
      </c>
      <c r="L11974" t="str">
        <f>_xlfn.XLOOKUP(B11974,'[1]Retorno lançamentos'!$D$5:$D$330,'[1]Retorno lançamentos'!$R$5:$R$330)</f>
        <v>Lançada</v>
      </c>
      <c r="M11974" s="6">
        <v>701203</v>
      </c>
      <c r="N11974" s="6" t="s">
        <v>1125</v>
      </c>
      <c r="O11974" t="str">
        <f t="shared" si="60"/>
        <v>FLAC</v>
      </c>
      <c r="Q11974" s="2" t="s">
        <v>1344</v>
      </c>
    </row>
    <row r="11975" spans="1:17" ht="16.8" x14ac:dyDescent="0.3">
      <c r="A11975" t="str">
        <f t="shared" si="58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1345</v>
      </c>
      <c r="G11975" s="11">
        <v>1021.25</v>
      </c>
      <c r="H11975" s="12">
        <v>30.64</v>
      </c>
      <c r="I11975" s="6">
        <v>7204</v>
      </c>
      <c r="J11975" t="str">
        <f t="shared" si="59"/>
        <v>7204 - CD São Paulo</v>
      </c>
      <c r="K11975" t="str">
        <f t="shared" si="59"/>
        <v>43.340.312/0010-48</v>
      </c>
      <c r="L11975" t="str">
        <f>_xlfn.XLOOKUP(B11975,'[1]Retorno lançamentos'!$D$5:$D$330,'[1]Retorno lançamentos'!$R$5:$R$330)</f>
        <v>Lançada</v>
      </c>
      <c r="M11975" s="6">
        <v>701203</v>
      </c>
      <c r="N11975" s="6" t="s">
        <v>1125</v>
      </c>
      <c r="O11975" t="str">
        <f t="shared" si="60"/>
        <v>FLAC</v>
      </c>
      <c r="Q11975" s="2" t="s">
        <v>1344</v>
      </c>
    </row>
    <row r="11976" spans="1:17" ht="16.8" x14ac:dyDescent="0.3">
      <c r="A11976" t="str">
        <f t="shared" si="58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 t="shared" si="59"/>
        <v>7204 - CD São Paulo</v>
      </c>
      <c r="K11976" t="str">
        <f t="shared" si="59"/>
        <v>43.340.312/0010-48</v>
      </c>
      <c r="L11976" t="str">
        <f>_xlfn.XLOOKUP(B11976,'[1]Retorno lançamentos'!$D$5:$D$330,'[1]Retorno lançamentos'!$R$5:$R$330)</f>
        <v>Lançada</v>
      </c>
      <c r="M11976" s="6">
        <v>701203</v>
      </c>
      <c r="N11976" s="6" t="s">
        <v>1125</v>
      </c>
      <c r="O11976" t="str">
        <f t="shared" si="60"/>
        <v>FLAC</v>
      </c>
      <c r="Q11976" s="2" t="s">
        <v>1344</v>
      </c>
    </row>
    <row r="11977" spans="1:17" ht="16.8" x14ac:dyDescent="0.3">
      <c r="A11977" t="str">
        <f t="shared" si="58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1368</v>
      </c>
      <c r="G11977" s="12">
        <v>258</v>
      </c>
      <c r="H11977" s="12">
        <v>7.74</v>
      </c>
      <c r="I11977" s="6">
        <v>7204</v>
      </c>
      <c r="J11977" t="str">
        <f t="shared" si="59"/>
        <v>7204 - CD São Paulo</v>
      </c>
      <c r="K11977" t="str">
        <f t="shared" si="59"/>
        <v>43.340.312/0010-48</v>
      </c>
      <c r="L11977" t="str">
        <f>_xlfn.XLOOKUP(B11977,'[1]Retorno lançamentos'!$D$5:$D$330,'[1]Retorno lançamentos'!$R$5:$R$330)</f>
        <v>Lançada</v>
      </c>
      <c r="M11977" s="6">
        <v>701203</v>
      </c>
      <c r="N11977" s="6" t="s">
        <v>1125</v>
      </c>
      <c r="O11977" t="str">
        <f t="shared" si="60"/>
        <v>FLAC</v>
      </c>
      <c r="Q11977" s="2" t="s">
        <v>1344</v>
      </c>
    </row>
    <row r="11978" spans="1:17" ht="16.8" x14ac:dyDescent="0.3">
      <c r="A11978" t="str">
        <f t="shared" si="58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 t="shared" si="59"/>
        <v>7204 - CD São Paulo</v>
      </c>
      <c r="K11978" t="str">
        <f t="shared" si="59"/>
        <v>43.340.312/0010-48</v>
      </c>
      <c r="L11978" t="str">
        <f>_xlfn.XLOOKUP(B11978,'[1]Retorno lançamentos'!$D$5:$D$330,'[1]Retorno lançamentos'!$R$5:$R$330)</f>
        <v>Lançada</v>
      </c>
      <c r="M11978" s="6">
        <v>701203</v>
      </c>
      <c r="N11978" s="6" t="s">
        <v>1125</v>
      </c>
      <c r="O11978" t="str">
        <f t="shared" si="60"/>
        <v>FLAC</v>
      </c>
      <c r="Q11978" s="2" t="s">
        <v>1344</v>
      </c>
    </row>
    <row r="11979" spans="1:17" ht="16.8" x14ac:dyDescent="0.3">
      <c r="A11979" t="str">
        <f t="shared" si="58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 t="shared" si="59"/>
        <v>7204 - CD São Paulo</v>
      </c>
      <c r="K11979" t="str">
        <f t="shared" si="59"/>
        <v>43.340.312/0010-48</v>
      </c>
      <c r="L11979" t="str">
        <f>_xlfn.XLOOKUP(B11979,'[1]Retorno lançamentos'!$D$5:$D$330,'[1]Retorno lançamentos'!$R$5:$R$330)</f>
        <v>Lançada</v>
      </c>
      <c r="M11979" s="6">
        <v>701203</v>
      </c>
      <c r="N11979" s="6" t="s">
        <v>1125</v>
      </c>
      <c r="O11979" t="str">
        <f t="shared" si="60"/>
        <v>FLAC</v>
      </c>
      <c r="Q11979" s="2" t="s">
        <v>1344</v>
      </c>
    </row>
    <row r="11980" spans="1:17" ht="16.8" x14ac:dyDescent="0.3">
      <c r="A11980" t="str">
        <f t="shared" si="58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 t="shared" si="59"/>
        <v>7204 - CD São Paulo</v>
      </c>
      <c r="K11980" t="str">
        <f t="shared" si="59"/>
        <v>43.340.312/0010-48</v>
      </c>
      <c r="L11980" t="str">
        <f>_xlfn.XLOOKUP(B11980,'[1]Retorno lançamentos'!$D$5:$D$330,'[1]Retorno lançamentos'!$R$5:$R$330)</f>
        <v>Lançada</v>
      </c>
      <c r="M11980" s="6">
        <v>701203</v>
      </c>
      <c r="N11980" s="6" t="s">
        <v>1125</v>
      </c>
      <c r="O11980" t="str">
        <f t="shared" si="60"/>
        <v>FLAC</v>
      </c>
      <c r="Q11980" s="2" t="s">
        <v>1344</v>
      </c>
    </row>
    <row r="11981" spans="1:17" ht="16.8" x14ac:dyDescent="0.3">
      <c r="A11981" t="str">
        <f t="shared" si="58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1345</v>
      </c>
      <c r="G11981" s="12">
        <v>817</v>
      </c>
      <c r="H11981" s="12">
        <v>24.51</v>
      </c>
      <c r="I11981" s="6">
        <v>7204</v>
      </c>
      <c r="J11981" t="str">
        <f t="shared" si="59"/>
        <v>7204 - CD São Paulo</v>
      </c>
      <c r="K11981" t="str">
        <f t="shared" si="59"/>
        <v>43.340.312/0010-48</v>
      </c>
      <c r="L11981" t="str">
        <f>_xlfn.XLOOKUP(B11981,'[1]Retorno lançamentos'!$D$5:$D$330,'[1]Retorno lançamentos'!$R$5:$R$330)</f>
        <v>Lançada</v>
      </c>
      <c r="M11981" s="6">
        <v>701203</v>
      </c>
      <c r="N11981" s="6" t="s">
        <v>1125</v>
      </c>
      <c r="O11981" t="str">
        <f t="shared" si="60"/>
        <v>FLAC</v>
      </c>
      <c r="Q11981" s="2" t="s">
        <v>1344</v>
      </c>
    </row>
    <row r="11982" spans="1:17" ht="16.8" x14ac:dyDescent="0.3">
      <c r="A11982" t="str">
        <f t="shared" si="58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 t="shared" si="59"/>
        <v>7204 - CD São Paulo</v>
      </c>
      <c r="K11982" t="str">
        <f t="shared" si="59"/>
        <v>43.340.312/0010-48</v>
      </c>
      <c r="L11982" t="str">
        <f>_xlfn.XLOOKUP(B11982,'[1]Retorno lançamentos'!$D$5:$D$330,'[1]Retorno lançamentos'!$R$5:$R$330)</f>
        <v>Lançada</v>
      </c>
      <c r="M11982" s="6">
        <v>701203</v>
      </c>
      <c r="N11982" s="6" t="s">
        <v>1125</v>
      </c>
      <c r="O11982" t="str">
        <f t="shared" si="60"/>
        <v>FLAC</v>
      </c>
      <c r="Q11982" s="2" t="s">
        <v>1344</v>
      </c>
    </row>
    <row r="11983" spans="1:17" ht="16.8" x14ac:dyDescent="0.3">
      <c r="A11983" t="str">
        <f t="shared" si="58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1345</v>
      </c>
      <c r="G11983" s="12">
        <v>408.5</v>
      </c>
      <c r="H11983" s="12">
        <v>12.26</v>
      </c>
      <c r="I11983" s="6">
        <v>7204</v>
      </c>
      <c r="J11983" t="str">
        <f t="shared" si="59"/>
        <v>7204 - CD São Paulo</v>
      </c>
      <c r="K11983" t="str">
        <f t="shared" si="59"/>
        <v>43.340.312/0010-48</v>
      </c>
      <c r="L11983" t="str">
        <f>_xlfn.XLOOKUP(B11983,'[1]Retorno lançamentos'!$D$5:$D$330,'[1]Retorno lançamentos'!$R$5:$R$330)</f>
        <v>Lançada</v>
      </c>
      <c r="M11983" s="6">
        <v>701203</v>
      </c>
      <c r="N11983" s="6" t="s">
        <v>1125</v>
      </c>
      <c r="O11983" t="str">
        <f t="shared" si="60"/>
        <v>FLAC</v>
      </c>
      <c r="Q11983" s="2" t="s">
        <v>1344</v>
      </c>
    </row>
    <row r="11984" spans="1:17" ht="16.8" x14ac:dyDescent="0.3">
      <c r="A11984" t="str">
        <f t="shared" si="58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 t="shared" si="59"/>
        <v>7204 - CD São Paulo</v>
      </c>
      <c r="K11984" t="str">
        <f t="shared" si="59"/>
        <v>43.340.312/0010-48</v>
      </c>
      <c r="L11984" t="str">
        <f>_xlfn.XLOOKUP(B11984,'[1]Retorno lançamentos'!$D$5:$D$330,'[1]Retorno lançamentos'!$R$5:$R$330)</f>
        <v>Lançada</v>
      </c>
      <c r="M11984" s="6">
        <v>701203</v>
      </c>
      <c r="N11984" s="6" t="s">
        <v>1125</v>
      </c>
      <c r="O11984" t="str">
        <f t="shared" si="60"/>
        <v>FLAC</v>
      </c>
      <c r="Q11984" s="2" t="s">
        <v>1344</v>
      </c>
    </row>
    <row r="11985" spans="1:17" ht="16.8" x14ac:dyDescent="0.3">
      <c r="A11985" t="str">
        <f t="shared" si="58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 t="shared" si="59"/>
        <v>7204 - CD São Paulo</v>
      </c>
      <c r="K11985" t="str">
        <f t="shared" si="59"/>
        <v>43.340.312/0010-48</v>
      </c>
      <c r="L11985" t="str">
        <f>_xlfn.XLOOKUP(B11985,'[1]Retorno lançamentos'!$D$5:$D$330,'[1]Retorno lançamentos'!$R$5:$R$330)</f>
        <v>Lançada</v>
      </c>
      <c r="M11985" s="6">
        <v>701203</v>
      </c>
      <c r="N11985" s="6" t="s">
        <v>1125</v>
      </c>
      <c r="O11985" t="str">
        <f t="shared" si="60"/>
        <v>FLAC</v>
      </c>
      <c r="Q11985" s="2" t="s">
        <v>1344</v>
      </c>
    </row>
    <row r="11986" spans="1:17" ht="16.8" x14ac:dyDescent="0.3">
      <c r="A11986" t="str">
        <f t="shared" si="58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 t="shared" si="59"/>
        <v>7204 - CD São Paulo</v>
      </c>
      <c r="K11986" t="str">
        <f t="shared" si="59"/>
        <v>43.340.312/0010-48</v>
      </c>
      <c r="L11986" t="str">
        <f>_xlfn.XLOOKUP(B11986,'[1]Retorno lançamentos'!$D$5:$D$330,'[1]Retorno lançamentos'!$R$5:$R$330)</f>
        <v>Lançada</v>
      </c>
      <c r="M11986" s="6">
        <v>701203</v>
      </c>
      <c r="N11986" s="6" t="s">
        <v>1125</v>
      </c>
      <c r="O11986" t="str">
        <f t="shared" si="60"/>
        <v>FLAC</v>
      </c>
      <c r="Q11986" s="2" t="s">
        <v>1344</v>
      </c>
    </row>
    <row r="11987" spans="1:17" ht="16.8" x14ac:dyDescent="0.3">
      <c r="A11987" t="str">
        <f t="shared" si="58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 t="shared" si="59"/>
        <v>7204 - CD São Paulo</v>
      </c>
      <c r="K11987" t="str">
        <f t="shared" si="59"/>
        <v>43.340.312/0010-48</v>
      </c>
      <c r="L11987" t="str">
        <f>_xlfn.XLOOKUP(B11987,'[1]Retorno lançamentos'!$D$5:$D$330,'[1]Retorno lançamentos'!$R$5:$R$330)</f>
        <v>Lançada</v>
      </c>
      <c r="M11987" s="6">
        <v>701203</v>
      </c>
      <c r="N11987" s="6" t="s">
        <v>1125</v>
      </c>
      <c r="O11987" t="str">
        <f t="shared" si="60"/>
        <v>FLAC</v>
      </c>
      <c r="Q11987" s="2" t="s">
        <v>1344</v>
      </c>
    </row>
    <row r="11988" spans="1:17" ht="16.8" x14ac:dyDescent="0.3">
      <c r="A11988" t="str">
        <f t="shared" si="58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 t="shared" si="59"/>
        <v>7204 - CD São Paulo</v>
      </c>
      <c r="K11988" t="str">
        <f t="shared" si="59"/>
        <v>43.340.312/0010-48</v>
      </c>
      <c r="L11988" t="str">
        <f>_xlfn.XLOOKUP(B11988,'[1]Retorno lançamentos'!$D$5:$D$330,'[1]Retorno lançamentos'!$R$5:$R$330)</f>
        <v>Lançada</v>
      </c>
      <c r="M11988" s="6">
        <v>701203</v>
      </c>
      <c r="N11988" s="6" t="s">
        <v>1125</v>
      </c>
      <c r="O11988" t="str">
        <f t="shared" si="60"/>
        <v>FLAC</v>
      </c>
      <c r="Q11988" s="2" t="s">
        <v>1344</v>
      </c>
    </row>
    <row r="11989" spans="1:17" ht="16.8" x14ac:dyDescent="0.3">
      <c r="A11989" t="str">
        <f t="shared" si="58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1345</v>
      </c>
      <c r="G11989" s="12">
        <v>612.75</v>
      </c>
      <c r="H11989" s="12">
        <v>18.38</v>
      </c>
      <c r="I11989" s="6">
        <v>7204</v>
      </c>
      <c r="J11989" t="str">
        <f t="shared" si="59"/>
        <v>7204 - CD São Paulo</v>
      </c>
      <c r="K11989" t="str">
        <f t="shared" si="59"/>
        <v>43.340.312/0010-48</v>
      </c>
      <c r="L11989" t="str">
        <f>_xlfn.XLOOKUP(B11989,'[1]Retorno lançamentos'!$D$5:$D$330,'[1]Retorno lançamentos'!$R$5:$R$330)</f>
        <v>Lançada</v>
      </c>
      <c r="M11989" s="6">
        <v>701203</v>
      </c>
      <c r="N11989" s="6" t="s">
        <v>1125</v>
      </c>
      <c r="O11989" t="str">
        <f t="shared" si="60"/>
        <v>FLAC</v>
      </c>
      <c r="Q11989" s="2" t="s">
        <v>1344</v>
      </c>
    </row>
    <row r="11990" spans="1:17" ht="16.8" x14ac:dyDescent="0.3">
      <c r="A11990" t="str">
        <f t="shared" ref="A11990:A12053" si="61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 t="shared" ref="J11990:K12053" si="62">_xlfn.XLOOKUP(I11990,I:I,J:J)</f>
        <v>7204 - CD São Paulo</v>
      </c>
      <c r="K11990" t="str">
        <f t="shared" si="62"/>
        <v>43.340.312/0010-48</v>
      </c>
      <c r="L11990" t="str">
        <f>_xlfn.XLOOKUP(B11990,'[1]Retorno lançamentos'!$D$5:$D$330,'[1]Retorno lançamentos'!$R$5:$R$330)</f>
        <v>Lançada</v>
      </c>
      <c r="M11990" s="6">
        <v>701203</v>
      </c>
      <c r="N11990" s="6" t="s">
        <v>1125</v>
      </c>
      <c r="O11990" t="str">
        <f t="shared" ref="O11990:O12053" si="63">_xlfn.XLOOKUP(N11990,N:N,O:O)</f>
        <v>FLAC</v>
      </c>
      <c r="Q11990" s="2" t="s">
        <v>1344</v>
      </c>
    </row>
    <row r="11991" spans="1:17" ht="16.8" x14ac:dyDescent="0.3">
      <c r="A11991" t="str">
        <f t="shared" si="61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1345</v>
      </c>
      <c r="G11991" s="13">
        <v>-1634</v>
      </c>
      <c r="H11991" s="12">
        <v>-49.02</v>
      </c>
      <c r="I11991" s="6">
        <v>7204</v>
      </c>
      <c r="J11991" t="str">
        <f t="shared" si="62"/>
        <v>7204 - CD São Paulo</v>
      </c>
      <c r="K11991" t="str">
        <f t="shared" si="62"/>
        <v>43.340.312/0010-48</v>
      </c>
      <c r="L11991" t="str">
        <f>_xlfn.XLOOKUP(B11991,'[1]Retorno lançamentos'!$D$5:$D$330,'[1]Retorno lançamentos'!$R$5:$R$330)</f>
        <v>Lançada</v>
      </c>
      <c r="M11991" s="6">
        <v>701203</v>
      </c>
      <c r="N11991" s="6" t="s">
        <v>1125</v>
      </c>
      <c r="O11991" t="str">
        <f t="shared" si="63"/>
        <v>FLAC</v>
      </c>
      <c r="Q11991" s="2" t="s">
        <v>1344</v>
      </c>
    </row>
    <row r="11992" spans="1:17" ht="16.8" x14ac:dyDescent="0.3">
      <c r="A11992" t="str">
        <f t="shared" si="61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 t="shared" si="62"/>
        <v>7204 - CD São Paulo</v>
      </c>
      <c r="K11992" t="str">
        <f t="shared" si="62"/>
        <v>43.340.312/0010-48</v>
      </c>
      <c r="L11992" t="str">
        <f>_xlfn.XLOOKUP(B11992,'[1]Retorno lançamentos'!$D$5:$D$330,'[1]Retorno lançamentos'!$R$5:$R$330)</f>
        <v>Lançada</v>
      </c>
      <c r="M11992" s="6">
        <v>701203</v>
      </c>
      <c r="N11992" s="6" t="s">
        <v>1125</v>
      </c>
      <c r="O11992" t="str">
        <f t="shared" si="63"/>
        <v>FLAC</v>
      </c>
      <c r="Q11992" s="2" t="s">
        <v>1344</v>
      </c>
    </row>
    <row r="11993" spans="1:17" ht="16.8" x14ac:dyDescent="0.3">
      <c r="A11993" t="str">
        <f t="shared" si="61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1345</v>
      </c>
      <c r="G11993" s="12">
        <v>817</v>
      </c>
      <c r="H11993" s="12">
        <v>24.51</v>
      </c>
      <c r="I11993" s="6">
        <v>7204</v>
      </c>
      <c r="J11993" t="str">
        <f t="shared" si="62"/>
        <v>7204 - CD São Paulo</v>
      </c>
      <c r="K11993" t="str">
        <f t="shared" si="62"/>
        <v>43.340.312/0010-48</v>
      </c>
      <c r="L11993" t="str">
        <f>_xlfn.XLOOKUP(B11993,'[1]Retorno lançamentos'!$D$5:$D$330,'[1]Retorno lançamentos'!$R$5:$R$330)</f>
        <v>Lançada</v>
      </c>
      <c r="M11993" s="6">
        <v>701203</v>
      </c>
      <c r="N11993" s="6" t="s">
        <v>1125</v>
      </c>
      <c r="O11993" t="str">
        <f t="shared" si="63"/>
        <v>FLAC</v>
      </c>
      <c r="Q11993" s="2" t="s">
        <v>1344</v>
      </c>
    </row>
    <row r="11994" spans="1:17" ht="16.8" x14ac:dyDescent="0.3">
      <c r="A11994" t="str">
        <f t="shared" si="61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 t="shared" si="62"/>
        <v>7204 - CD São Paulo</v>
      </c>
      <c r="K11994" t="str">
        <f t="shared" si="62"/>
        <v>43.340.312/0010-48</v>
      </c>
      <c r="L11994" t="str">
        <f>_xlfn.XLOOKUP(B11994,'[1]Retorno lançamentos'!$D$5:$D$330,'[1]Retorno lançamentos'!$R$5:$R$330)</f>
        <v>Lançada</v>
      </c>
      <c r="M11994" s="6">
        <v>701203</v>
      </c>
      <c r="N11994" s="6" t="s">
        <v>1125</v>
      </c>
      <c r="O11994" t="str">
        <f t="shared" si="63"/>
        <v>FLAC</v>
      </c>
      <c r="Q11994" s="2" t="s">
        <v>1344</v>
      </c>
    </row>
    <row r="11995" spans="1:17" ht="16.8" x14ac:dyDescent="0.3">
      <c r="A11995" t="str">
        <f t="shared" si="61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1345</v>
      </c>
      <c r="G11995" s="11">
        <v>2042.5</v>
      </c>
      <c r="H11995" s="12">
        <v>61.28</v>
      </c>
      <c r="I11995" s="6">
        <v>7204</v>
      </c>
      <c r="J11995" t="str">
        <f t="shared" si="62"/>
        <v>7204 - CD São Paulo</v>
      </c>
      <c r="K11995" t="str">
        <f t="shared" si="62"/>
        <v>43.340.312/0010-48</v>
      </c>
      <c r="L11995" t="str">
        <f>_xlfn.XLOOKUP(B11995,'[1]Retorno lançamentos'!$D$5:$D$330,'[1]Retorno lançamentos'!$R$5:$R$330)</f>
        <v>Lançada</v>
      </c>
      <c r="M11995" s="6">
        <v>701203</v>
      </c>
      <c r="N11995" s="6" t="s">
        <v>1125</v>
      </c>
      <c r="O11995" t="str">
        <f t="shared" si="63"/>
        <v>FLAC</v>
      </c>
      <c r="Q11995" s="2" t="s">
        <v>1344</v>
      </c>
    </row>
    <row r="11996" spans="1:17" ht="16.8" x14ac:dyDescent="0.3">
      <c r="A11996" t="str">
        <f t="shared" si="61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 t="shared" si="62"/>
        <v>7204 - CD São Paulo</v>
      </c>
      <c r="K11996" t="str">
        <f t="shared" si="62"/>
        <v>43.340.312/0010-48</v>
      </c>
      <c r="L11996" t="str">
        <f>_xlfn.XLOOKUP(B11996,'[1]Retorno lançamentos'!$D$5:$D$330,'[1]Retorno lançamentos'!$R$5:$R$330)</f>
        <v>Lançada</v>
      </c>
      <c r="M11996" s="6">
        <v>701203</v>
      </c>
      <c r="N11996" s="6" t="s">
        <v>1125</v>
      </c>
      <c r="O11996" t="str">
        <f t="shared" si="63"/>
        <v>FLAC</v>
      </c>
      <c r="Q11996" s="2" t="s">
        <v>1344</v>
      </c>
    </row>
    <row r="11997" spans="1:17" ht="16.8" x14ac:dyDescent="0.3">
      <c r="A11997" t="str">
        <f t="shared" si="61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 t="shared" si="62"/>
        <v>7204 - CD São Paulo</v>
      </c>
      <c r="K11997" t="str">
        <f t="shared" si="62"/>
        <v>43.340.312/0010-48</v>
      </c>
      <c r="L11997" t="str">
        <f>_xlfn.XLOOKUP(B11997,'[1]Retorno lançamentos'!$D$5:$D$330,'[1]Retorno lançamentos'!$R$5:$R$330)</f>
        <v>Lançada</v>
      </c>
      <c r="M11997" s="6">
        <v>701203</v>
      </c>
      <c r="N11997" s="6" t="s">
        <v>1125</v>
      </c>
      <c r="O11997" t="str">
        <f t="shared" si="63"/>
        <v>FLAC</v>
      </c>
      <c r="Q11997" s="2" t="s">
        <v>1344</v>
      </c>
    </row>
    <row r="11998" spans="1:17" ht="16.8" x14ac:dyDescent="0.3">
      <c r="A11998" t="str">
        <f t="shared" si="61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 t="shared" si="62"/>
        <v>7204 - CD São Paulo</v>
      </c>
      <c r="K11998" t="str">
        <f t="shared" si="62"/>
        <v>43.340.312/0010-48</v>
      </c>
      <c r="L11998" t="str">
        <f>_xlfn.XLOOKUP(B11998,'[1]Retorno lançamentos'!$D$5:$D$330,'[1]Retorno lançamentos'!$R$5:$R$330)</f>
        <v>Lançada</v>
      </c>
      <c r="M11998" s="6">
        <v>701203</v>
      </c>
      <c r="N11998" s="6" t="s">
        <v>1125</v>
      </c>
      <c r="O11998" t="str">
        <f t="shared" si="63"/>
        <v>FLAC</v>
      </c>
      <c r="Q11998" s="2" t="s">
        <v>1344</v>
      </c>
    </row>
    <row r="11999" spans="1:17" ht="16.8" x14ac:dyDescent="0.3">
      <c r="A11999" t="str">
        <f t="shared" si="61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 t="shared" si="62"/>
        <v>7204 - CD São Paulo</v>
      </c>
      <c r="K11999" t="str">
        <f t="shared" si="62"/>
        <v>43.340.312/0010-48</v>
      </c>
      <c r="L11999" t="str">
        <f>_xlfn.XLOOKUP(B11999,'[1]Retorno lançamentos'!$D$5:$D$330,'[1]Retorno lançamentos'!$R$5:$R$330)</f>
        <v>Lançada</v>
      </c>
      <c r="M11999" s="6">
        <v>701203</v>
      </c>
      <c r="N11999" s="6" t="s">
        <v>1125</v>
      </c>
      <c r="O11999" t="str">
        <f t="shared" si="63"/>
        <v>FLAC</v>
      </c>
      <c r="Q11999" s="2" t="s">
        <v>1344</v>
      </c>
    </row>
    <row r="12000" spans="1:17" ht="16.8" x14ac:dyDescent="0.3">
      <c r="A12000" t="str">
        <f t="shared" si="61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 t="shared" si="62"/>
        <v>7204 - CD São Paulo</v>
      </c>
      <c r="K12000" t="str">
        <f t="shared" si="62"/>
        <v>43.340.312/0010-48</v>
      </c>
      <c r="L12000" t="str">
        <f>_xlfn.XLOOKUP(B12000,'[1]Retorno lançamentos'!$D$5:$D$330,'[1]Retorno lançamentos'!$R$5:$R$330)</f>
        <v>Lançada</v>
      </c>
      <c r="M12000" s="6">
        <v>701203</v>
      </c>
      <c r="N12000" s="6" t="s">
        <v>1125</v>
      </c>
      <c r="O12000" t="str">
        <f t="shared" si="63"/>
        <v>FLAC</v>
      </c>
      <c r="Q12000" s="2" t="s">
        <v>1344</v>
      </c>
    </row>
    <row r="12001" spans="1:17" ht="16.8" x14ac:dyDescent="0.3">
      <c r="A12001" t="str">
        <f t="shared" si="61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 t="shared" si="62"/>
        <v>7204 - CD São Paulo</v>
      </c>
      <c r="K12001" t="str">
        <f t="shared" si="62"/>
        <v>43.340.312/0010-48</v>
      </c>
      <c r="L12001" t="str">
        <f>_xlfn.XLOOKUP(B12001,'[1]Retorno lançamentos'!$D$5:$D$330,'[1]Retorno lançamentos'!$R$5:$R$330)</f>
        <v>Lançada</v>
      </c>
      <c r="M12001" s="6">
        <v>701203</v>
      </c>
      <c r="N12001" s="6" t="s">
        <v>1125</v>
      </c>
      <c r="O12001" t="str">
        <f t="shared" si="63"/>
        <v>FLAC</v>
      </c>
      <c r="Q12001" s="2" t="s">
        <v>1344</v>
      </c>
    </row>
    <row r="12002" spans="1:17" ht="16.8" x14ac:dyDescent="0.3">
      <c r="A12002" t="str">
        <f t="shared" si="61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 t="shared" si="62"/>
        <v>7204 - CD São Paulo</v>
      </c>
      <c r="K12002" t="str">
        <f t="shared" si="62"/>
        <v>43.340.312/0010-48</v>
      </c>
      <c r="L12002" t="str">
        <f>_xlfn.XLOOKUP(B12002,'[1]Retorno lançamentos'!$D$5:$D$330,'[1]Retorno lançamentos'!$R$5:$R$330)</f>
        <v>Lançada</v>
      </c>
      <c r="M12002" s="6">
        <v>701203</v>
      </c>
      <c r="N12002" s="6" t="s">
        <v>1125</v>
      </c>
      <c r="O12002" t="str">
        <f t="shared" si="63"/>
        <v>FLAC</v>
      </c>
      <c r="Q12002" s="2" t="s">
        <v>1344</v>
      </c>
    </row>
    <row r="12003" spans="1:17" ht="16.8" x14ac:dyDescent="0.3">
      <c r="A12003" t="str">
        <f t="shared" si="61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 t="shared" si="62"/>
        <v>7204 - CD São Paulo</v>
      </c>
      <c r="K12003" t="str">
        <f t="shared" si="62"/>
        <v>43.340.312/0010-48</v>
      </c>
      <c r="L12003" t="str">
        <f>_xlfn.XLOOKUP(B12003,'[1]Retorno lançamentos'!$D$5:$D$330,'[1]Retorno lançamentos'!$R$5:$R$330)</f>
        <v>Lançada</v>
      </c>
      <c r="M12003" s="6">
        <v>701203</v>
      </c>
      <c r="N12003" s="6" t="s">
        <v>1125</v>
      </c>
      <c r="O12003" t="str">
        <f t="shared" si="63"/>
        <v>FLAC</v>
      </c>
      <c r="Q12003" s="2" t="s">
        <v>1344</v>
      </c>
    </row>
    <row r="12004" spans="1:17" ht="16.8" x14ac:dyDescent="0.3">
      <c r="A12004" t="str">
        <f t="shared" si="61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 t="shared" si="62"/>
        <v>7204 - CD São Paulo</v>
      </c>
      <c r="K12004" t="str">
        <f t="shared" si="62"/>
        <v>43.340.312/0010-48</v>
      </c>
      <c r="L12004" t="str">
        <f>_xlfn.XLOOKUP(B12004,'[1]Retorno lançamentos'!$D$5:$D$330,'[1]Retorno lançamentos'!$R$5:$R$330)</f>
        <v>Lançada</v>
      </c>
      <c r="M12004" s="6">
        <v>701203</v>
      </c>
      <c r="N12004" s="6" t="s">
        <v>1125</v>
      </c>
      <c r="O12004" t="str">
        <f t="shared" si="63"/>
        <v>FLAC</v>
      </c>
      <c r="Q12004" s="2" t="s">
        <v>1344</v>
      </c>
    </row>
    <row r="12005" spans="1:17" ht="16.8" x14ac:dyDescent="0.3">
      <c r="A12005" t="str">
        <f t="shared" si="61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1345</v>
      </c>
      <c r="G12005" s="11">
        <v>1691.6</v>
      </c>
      <c r="H12005" s="12">
        <v>50.75</v>
      </c>
      <c r="I12005" s="6">
        <v>7204</v>
      </c>
      <c r="J12005" t="str">
        <f t="shared" si="62"/>
        <v>7204 - CD São Paulo</v>
      </c>
      <c r="K12005" t="str">
        <f t="shared" si="62"/>
        <v>43.340.312/0010-48</v>
      </c>
      <c r="L12005" t="str">
        <f>_xlfn.XLOOKUP(B12005,'[1]Retorno lançamentos'!$D$5:$D$330,'[1]Retorno lançamentos'!$R$5:$R$330)</f>
        <v>Lançada</v>
      </c>
      <c r="M12005" s="6">
        <v>701203</v>
      </c>
      <c r="N12005" s="6" t="s">
        <v>1125</v>
      </c>
      <c r="O12005" t="str">
        <f t="shared" si="63"/>
        <v>FLAC</v>
      </c>
      <c r="Q12005" s="2" t="s">
        <v>1344</v>
      </c>
    </row>
    <row r="12006" spans="1:17" ht="16.8" x14ac:dyDescent="0.3">
      <c r="A12006" t="str">
        <f t="shared" si="61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 t="shared" si="62"/>
        <v>7204 - CD São Paulo</v>
      </c>
      <c r="K12006" t="str">
        <f t="shared" si="62"/>
        <v>43.340.312/0010-48</v>
      </c>
      <c r="L12006" t="str">
        <f>_xlfn.XLOOKUP(B12006,'[1]Retorno lançamentos'!$D$5:$D$330,'[1]Retorno lançamentos'!$R$5:$R$330)</f>
        <v>Lançada</v>
      </c>
      <c r="M12006" s="6">
        <v>701203</v>
      </c>
      <c r="N12006" s="6" t="s">
        <v>1125</v>
      </c>
      <c r="O12006" t="str">
        <f t="shared" si="63"/>
        <v>FLAC</v>
      </c>
      <c r="Q12006" s="2" t="s">
        <v>1344</v>
      </c>
    </row>
    <row r="12007" spans="1:17" ht="16.8" x14ac:dyDescent="0.3">
      <c r="A12007" t="str">
        <f t="shared" si="61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 t="shared" si="62"/>
        <v>7204 - CD São Paulo</v>
      </c>
      <c r="K12007" t="str">
        <f t="shared" si="62"/>
        <v>43.340.312/0010-48</v>
      </c>
      <c r="L12007" t="str">
        <f>_xlfn.XLOOKUP(B12007,'[1]Retorno lançamentos'!$D$5:$D$330,'[1]Retorno lançamentos'!$R$5:$R$330)</f>
        <v>Lançada</v>
      </c>
      <c r="M12007" s="6">
        <v>701203</v>
      </c>
      <c r="N12007" s="6" t="s">
        <v>1125</v>
      </c>
      <c r="O12007" t="str">
        <f t="shared" si="63"/>
        <v>FLAC</v>
      </c>
      <c r="Q12007" s="2" t="s">
        <v>1344</v>
      </c>
    </row>
    <row r="12008" spans="1:17" ht="16.8" x14ac:dyDescent="0.3">
      <c r="A12008" t="str">
        <f t="shared" si="61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 t="shared" si="62"/>
        <v>7204 - CD São Paulo</v>
      </c>
      <c r="K12008" t="str">
        <f t="shared" si="62"/>
        <v>43.340.312/0010-48</v>
      </c>
      <c r="L12008" t="str">
        <f>_xlfn.XLOOKUP(B12008,'[1]Retorno lançamentos'!$D$5:$D$330,'[1]Retorno lançamentos'!$R$5:$R$330)</f>
        <v>Lançada</v>
      </c>
      <c r="M12008" s="6">
        <v>701203</v>
      </c>
      <c r="N12008" s="6" t="s">
        <v>1125</v>
      </c>
      <c r="O12008" t="str">
        <f t="shared" si="63"/>
        <v>FLAC</v>
      </c>
      <c r="Q12008" s="2" t="s">
        <v>1344</v>
      </c>
    </row>
    <row r="12009" spans="1:17" ht="16.8" x14ac:dyDescent="0.3">
      <c r="A12009" t="str">
        <f t="shared" si="61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 t="shared" si="62"/>
        <v>7204 - CD São Paulo</v>
      </c>
      <c r="K12009" t="str">
        <f t="shared" si="62"/>
        <v>43.340.312/0010-48</v>
      </c>
      <c r="L12009" t="str">
        <f>_xlfn.XLOOKUP(B12009,'[1]Retorno lançamentos'!$D$5:$D$330,'[1]Retorno lançamentos'!$R$5:$R$330)</f>
        <v>Lançada</v>
      </c>
      <c r="M12009" s="6">
        <v>701203</v>
      </c>
      <c r="N12009" s="6" t="s">
        <v>1125</v>
      </c>
      <c r="O12009" t="str">
        <f t="shared" si="63"/>
        <v>FLAC</v>
      </c>
      <c r="Q12009" s="2" t="s">
        <v>1344</v>
      </c>
    </row>
    <row r="12010" spans="1:17" ht="16.8" x14ac:dyDescent="0.3">
      <c r="A12010" t="str">
        <f t="shared" si="61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 t="shared" si="62"/>
        <v>7204 - CD São Paulo</v>
      </c>
      <c r="K12010" t="str">
        <f t="shared" si="62"/>
        <v>43.340.312/0010-48</v>
      </c>
      <c r="L12010" t="str">
        <f>_xlfn.XLOOKUP(B12010,'[1]Retorno lançamentos'!$D$5:$D$330,'[1]Retorno lançamentos'!$R$5:$R$330)</f>
        <v>Lançada</v>
      </c>
      <c r="M12010" s="6">
        <v>701203</v>
      </c>
      <c r="N12010" s="6" t="s">
        <v>1125</v>
      </c>
      <c r="O12010" t="str">
        <f t="shared" si="63"/>
        <v>FLAC</v>
      </c>
      <c r="Q12010" s="2" t="s">
        <v>1344</v>
      </c>
    </row>
    <row r="12011" spans="1:17" ht="16.8" x14ac:dyDescent="0.3">
      <c r="A12011" t="str">
        <f t="shared" si="61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 t="shared" si="62"/>
        <v>7204 - CD São Paulo</v>
      </c>
      <c r="K12011" t="str">
        <f t="shared" si="62"/>
        <v>43.340.312/0010-48</v>
      </c>
      <c r="L12011" t="str">
        <f>_xlfn.XLOOKUP(B12011,'[1]Retorno lançamentos'!$D$5:$D$330,'[1]Retorno lançamentos'!$R$5:$R$330)</f>
        <v>Lançada</v>
      </c>
      <c r="M12011" s="6">
        <v>701203</v>
      </c>
      <c r="N12011" s="6" t="s">
        <v>1125</v>
      </c>
      <c r="O12011" t="str">
        <f t="shared" si="63"/>
        <v>FLAC</v>
      </c>
      <c r="Q12011" s="2" t="s">
        <v>1344</v>
      </c>
    </row>
    <row r="12012" spans="1:17" ht="16.8" x14ac:dyDescent="0.3">
      <c r="A12012" t="str">
        <f t="shared" si="61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 t="shared" si="62"/>
        <v>7204 - CD São Paulo</v>
      </c>
      <c r="K12012" t="str">
        <f t="shared" si="62"/>
        <v>43.340.312/0010-48</v>
      </c>
      <c r="L12012" t="str">
        <f>_xlfn.XLOOKUP(B12012,'[1]Retorno lançamentos'!$D$5:$D$330,'[1]Retorno lançamentos'!$R$5:$R$330)</f>
        <v>Lançada</v>
      </c>
      <c r="M12012" s="6">
        <v>701203</v>
      </c>
      <c r="N12012" s="6" t="s">
        <v>1125</v>
      </c>
      <c r="O12012" t="str">
        <f t="shared" si="63"/>
        <v>FLAC</v>
      </c>
      <c r="Q12012" s="2" t="s">
        <v>1344</v>
      </c>
    </row>
    <row r="12013" spans="1:17" ht="16.8" x14ac:dyDescent="0.3">
      <c r="A12013" t="str">
        <f t="shared" si="61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 t="shared" si="62"/>
        <v>7204 - CD São Paulo</v>
      </c>
      <c r="K12013" t="str">
        <f t="shared" si="62"/>
        <v>43.340.312/0010-48</v>
      </c>
      <c r="L12013" t="str">
        <f>_xlfn.XLOOKUP(B12013,'[1]Retorno lançamentos'!$D$5:$D$330,'[1]Retorno lançamentos'!$R$5:$R$330)</f>
        <v>Lançada</v>
      </c>
      <c r="M12013" s="6">
        <v>701203</v>
      </c>
      <c r="N12013" s="6" t="s">
        <v>1125</v>
      </c>
      <c r="O12013" t="str">
        <f t="shared" si="63"/>
        <v>FLAC</v>
      </c>
      <c r="Q12013" s="2" t="s">
        <v>1344</v>
      </c>
    </row>
    <row r="12014" spans="1:17" ht="16.8" x14ac:dyDescent="0.3">
      <c r="A12014" t="str">
        <f t="shared" si="61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1345</v>
      </c>
      <c r="G12014" s="11">
        <v>6536</v>
      </c>
      <c r="H12014" s="12">
        <v>196.08</v>
      </c>
      <c r="I12014" s="6">
        <v>7204</v>
      </c>
      <c r="J12014" t="str">
        <f t="shared" si="62"/>
        <v>7204 - CD São Paulo</v>
      </c>
      <c r="K12014" t="str">
        <f t="shared" si="62"/>
        <v>43.340.312/0010-48</v>
      </c>
      <c r="L12014" t="str">
        <f>_xlfn.XLOOKUP(B12014,'[1]Retorno lançamentos'!$D$5:$D$330,'[1]Retorno lançamentos'!$R$5:$R$330)</f>
        <v>Lançada</v>
      </c>
      <c r="M12014" s="6">
        <v>701203</v>
      </c>
      <c r="N12014" s="6" t="s">
        <v>1125</v>
      </c>
      <c r="O12014" t="str">
        <f t="shared" si="63"/>
        <v>FLAC</v>
      </c>
      <c r="Q12014" s="2" t="s">
        <v>1344</v>
      </c>
    </row>
    <row r="12015" spans="1:17" ht="16.8" x14ac:dyDescent="0.3">
      <c r="A12015" t="str">
        <f t="shared" si="61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 t="shared" si="62"/>
        <v>7204 - CD São Paulo</v>
      </c>
      <c r="K12015" t="str">
        <f t="shared" si="62"/>
        <v>43.340.312/0010-48</v>
      </c>
      <c r="L12015" t="str">
        <f>_xlfn.XLOOKUP(B12015,'[1]Retorno lançamentos'!$D$5:$D$330,'[1]Retorno lançamentos'!$R$5:$R$330)</f>
        <v>Lançada</v>
      </c>
      <c r="M12015" s="6">
        <v>701203</v>
      </c>
      <c r="N12015" s="6" t="s">
        <v>1125</v>
      </c>
      <c r="O12015" t="str">
        <f t="shared" si="63"/>
        <v>FLAC</v>
      </c>
      <c r="Q12015" s="2" t="s">
        <v>1344</v>
      </c>
    </row>
    <row r="12016" spans="1:17" ht="16.8" x14ac:dyDescent="0.3">
      <c r="A12016" t="str">
        <f t="shared" si="61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 t="shared" si="62"/>
        <v>7204 - CD São Paulo</v>
      </c>
      <c r="K12016" t="str">
        <f t="shared" si="62"/>
        <v>43.340.312/0010-48</v>
      </c>
      <c r="L12016" t="str">
        <f>_xlfn.XLOOKUP(B12016,'[1]Retorno lançamentos'!$D$5:$D$330,'[1]Retorno lançamentos'!$R$5:$R$330)</f>
        <v>Lançada</v>
      </c>
      <c r="M12016" s="6">
        <v>701203</v>
      </c>
      <c r="N12016" s="6" t="s">
        <v>1125</v>
      </c>
      <c r="O12016" t="str">
        <f t="shared" si="63"/>
        <v>FLAC</v>
      </c>
      <c r="Q12016" s="2" t="s">
        <v>1344</v>
      </c>
    </row>
    <row r="12017" spans="1:17" ht="16.8" x14ac:dyDescent="0.3">
      <c r="A12017" t="str">
        <f t="shared" si="61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 t="shared" si="62"/>
        <v>7204 - CD São Paulo</v>
      </c>
      <c r="K12017" t="str">
        <f t="shared" si="62"/>
        <v>43.340.312/0010-48</v>
      </c>
      <c r="L12017" t="str">
        <f>_xlfn.XLOOKUP(B12017,'[1]Retorno lançamentos'!$D$5:$D$330,'[1]Retorno lançamentos'!$R$5:$R$330)</f>
        <v>Lançada</v>
      </c>
      <c r="M12017" s="6">
        <v>701203</v>
      </c>
      <c r="N12017" s="6" t="s">
        <v>1125</v>
      </c>
      <c r="O12017" t="str">
        <f t="shared" si="63"/>
        <v>FLAC</v>
      </c>
      <c r="Q12017" s="2" t="s">
        <v>1344</v>
      </c>
    </row>
    <row r="12018" spans="1:17" ht="16.8" x14ac:dyDescent="0.3">
      <c r="A12018" t="str">
        <f t="shared" si="61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 t="shared" si="62"/>
        <v>7204 - CD São Paulo</v>
      </c>
      <c r="K12018" t="str">
        <f t="shared" si="62"/>
        <v>43.340.312/0010-48</v>
      </c>
      <c r="L12018" t="str">
        <f>_xlfn.XLOOKUP(B12018,'[1]Retorno lançamentos'!$D$5:$D$330,'[1]Retorno lançamentos'!$R$5:$R$330)</f>
        <v>Lançada</v>
      </c>
      <c r="M12018" s="6">
        <v>701203</v>
      </c>
      <c r="N12018" s="6" t="s">
        <v>1125</v>
      </c>
      <c r="O12018" t="str">
        <f t="shared" si="63"/>
        <v>FLAC</v>
      </c>
      <c r="Q12018" s="2" t="s">
        <v>1344</v>
      </c>
    </row>
    <row r="12019" spans="1:17" ht="16.8" x14ac:dyDescent="0.3">
      <c r="A12019" t="str">
        <f t="shared" si="61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 t="shared" si="62"/>
        <v>7204 - CD São Paulo</v>
      </c>
      <c r="K12019" t="str">
        <f t="shared" si="62"/>
        <v>43.340.312/0010-48</v>
      </c>
      <c r="L12019" t="str">
        <f>_xlfn.XLOOKUP(B12019,'[1]Retorno lançamentos'!$D$5:$D$330,'[1]Retorno lançamentos'!$R$5:$R$330)</f>
        <v>Lançada</v>
      </c>
      <c r="M12019" s="6">
        <v>701203</v>
      </c>
      <c r="N12019" s="6" t="s">
        <v>1125</v>
      </c>
      <c r="O12019" t="str">
        <f t="shared" si="63"/>
        <v>FLAC</v>
      </c>
      <c r="Q12019" s="2" t="s">
        <v>1344</v>
      </c>
    </row>
    <row r="12020" spans="1:17" ht="16.8" x14ac:dyDescent="0.3">
      <c r="A12020" t="str">
        <f t="shared" si="61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 t="shared" si="62"/>
        <v>7204 - CD São Paulo</v>
      </c>
      <c r="K12020" t="str">
        <f t="shared" si="62"/>
        <v>43.340.312/0010-48</v>
      </c>
      <c r="L12020" t="str">
        <f>_xlfn.XLOOKUP(B12020,'[1]Retorno lançamentos'!$D$5:$D$330,'[1]Retorno lançamentos'!$R$5:$R$330)</f>
        <v>Lançada</v>
      </c>
      <c r="M12020" s="6">
        <v>701203</v>
      </c>
      <c r="N12020" s="6" t="s">
        <v>1125</v>
      </c>
      <c r="O12020" t="str">
        <f t="shared" si="63"/>
        <v>FLAC</v>
      </c>
      <c r="Q12020" s="2" t="s">
        <v>1344</v>
      </c>
    </row>
    <row r="12021" spans="1:17" ht="16.8" x14ac:dyDescent="0.3">
      <c r="A12021" t="str">
        <f t="shared" si="61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 t="shared" si="62"/>
        <v>7204 - CD São Paulo</v>
      </c>
      <c r="K12021" t="str">
        <f t="shared" si="62"/>
        <v>43.340.312/0010-48</v>
      </c>
      <c r="L12021" t="str">
        <f>_xlfn.XLOOKUP(B12021,'[1]Retorno lançamentos'!$D$5:$D$330,'[1]Retorno lançamentos'!$R$5:$R$330)</f>
        <v>Lançada</v>
      </c>
      <c r="M12021" s="6">
        <v>701203</v>
      </c>
      <c r="N12021" s="6" t="s">
        <v>1125</v>
      </c>
      <c r="O12021" t="str">
        <f t="shared" si="63"/>
        <v>FLAC</v>
      </c>
      <c r="Q12021" s="2" t="s">
        <v>1344</v>
      </c>
    </row>
    <row r="12022" spans="1:17" ht="16.8" x14ac:dyDescent="0.3">
      <c r="A12022" t="str">
        <f t="shared" si="61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 t="shared" si="62"/>
        <v>7204 - CD São Paulo</v>
      </c>
      <c r="K12022" t="str">
        <f t="shared" si="62"/>
        <v>43.340.312/0010-48</v>
      </c>
      <c r="L12022" t="str">
        <f>_xlfn.XLOOKUP(B12022,'[1]Retorno lançamentos'!$D$5:$D$330,'[1]Retorno lançamentos'!$R$5:$R$330)</f>
        <v>Lançada</v>
      </c>
      <c r="M12022" s="6">
        <v>701203</v>
      </c>
      <c r="N12022" s="6" t="s">
        <v>1125</v>
      </c>
      <c r="O12022" t="str">
        <f t="shared" si="63"/>
        <v>FLAC</v>
      </c>
      <c r="Q12022" s="2" t="s">
        <v>1344</v>
      </c>
    </row>
    <row r="12023" spans="1:17" ht="16.8" x14ac:dyDescent="0.3">
      <c r="A12023" t="str">
        <f t="shared" si="61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 t="shared" si="62"/>
        <v>7204 - CD São Paulo</v>
      </c>
      <c r="K12023" t="str">
        <f t="shared" si="62"/>
        <v>43.340.312/0010-48</v>
      </c>
      <c r="L12023" t="str">
        <f>_xlfn.XLOOKUP(B12023,'[1]Retorno lançamentos'!$D$5:$D$330,'[1]Retorno lançamentos'!$R$5:$R$330)</f>
        <v>Lançada</v>
      </c>
      <c r="M12023" s="6">
        <v>701203</v>
      </c>
      <c r="N12023" s="6" t="s">
        <v>1125</v>
      </c>
      <c r="O12023" t="str">
        <f t="shared" si="63"/>
        <v>FLAC</v>
      </c>
      <c r="Q12023" s="2" t="s">
        <v>1344</v>
      </c>
    </row>
    <row r="12024" spans="1:17" ht="16.8" x14ac:dyDescent="0.3">
      <c r="A12024" t="str">
        <f t="shared" si="61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 t="shared" si="62"/>
        <v>7204 - CD São Paulo</v>
      </c>
      <c r="K12024" t="str">
        <f t="shared" si="62"/>
        <v>43.340.312/0010-48</v>
      </c>
      <c r="L12024" t="str">
        <f>_xlfn.XLOOKUP(B12024,'[1]Retorno lançamentos'!$D$5:$D$330,'[1]Retorno lançamentos'!$R$5:$R$330)</f>
        <v>Lançada</v>
      </c>
      <c r="M12024" s="6">
        <v>701203</v>
      </c>
      <c r="N12024" s="6" t="s">
        <v>1125</v>
      </c>
      <c r="O12024" t="str">
        <f t="shared" si="63"/>
        <v>FLAC</v>
      </c>
      <c r="Q12024" s="2" t="s">
        <v>1344</v>
      </c>
    </row>
    <row r="12025" spans="1:17" ht="16.8" x14ac:dyDescent="0.3">
      <c r="A12025" t="str">
        <f t="shared" si="61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 t="shared" si="62"/>
        <v>7204 - CD São Paulo</v>
      </c>
      <c r="K12025" t="str">
        <f t="shared" si="62"/>
        <v>43.340.312/0010-48</v>
      </c>
      <c r="L12025" t="str">
        <f>_xlfn.XLOOKUP(B12025,'[1]Retorno lançamentos'!$D$5:$D$330,'[1]Retorno lançamentos'!$R$5:$R$330)</f>
        <v>Lançada</v>
      </c>
      <c r="M12025" s="6">
        <v>701203</v>
      </c>
      <c r="N12025" s="6" t="s">
        <v>1125</v>
      </c>
      <c r="O12025" t="str">
        <f t="shared" si="63"/>
        <v>FLAC</v>
      </c>
      <c r="Q12025" s="2" t="s">
        <v>1344</v>
      </c>
    </row>
    <row r="12026" spans="1:17" ht="16.8" x14ac:dyDescent="0.3">
      <c r="A12026" t="str">
        <f t="shared" si="61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 t="shared" si="62"/>
        <v>7204 - CD São Paulo</v>
      </c>
      <c r="K12026" t="str">
        <f t="shared" si="62"/>
        <v>43.340.312/0010-48</v>
      </c>
      <c r="L12026" t="str">
        <f>_xlfn.XLOOKUP(B12026,'[1]Retorno lançamentos'!$D$5:$D$330,'[1]Retorno lançamentos'!$R$5:$R$330)</f>
        <v>Lançada</v>
      </c>
      <c r="M12026" s="6">
        <v>701203</v>
      </c>
      <c r="N12026" s="6" t="s">
        <v>1125</v>
      </c>
      <c r="O12026" t="str">
        <f t="shared" si="63"/>
        <v>FLAC</v>
      </c>
      <c r="Q12026" s="2" t="s">
        <v>1344</v>
      </c>
    </row>
    <row r="12027" spans="1:17" ht="16.8" x14ac:dyDescent="0.3">
      <c r="A12027" t="str">
        <f t="shared" si="61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 t="shared" si="62"/>
        <v>7204 - CD São Paulo</v>
      </c>
      <c r="K12027" t="str">
        <f t="shared" si="62"/>
        <v>43.340.312/0010-48</v>
      </c>
      <c r="L12027" t="str">
        <f>_xlfn.XLOOKUP(B12027,'[1]Retorno lançamentos'!$D$5:$D$330,'[1]Retorno lançamentos'!$R$5:$R$330)</f>
        <v>Lançada</v>
      </c>
      <c r="M12027" s="6">
        <v>701203</v>
      </c>
      <c r="N12027" s="6" t="s">
        <v>1125</v>
      </c>
      <c r="O12027" t="str">
        <f t="shared" si="63"/>
        <v>FLAC</v>
      </c>
      <c r="Q12027" s="2" t="s">
        <v>1344</v>
      </c>
    </row>
    <row r="12028" spans="1:17" ht="16.8" x14ac:dyDescent="0.3">
      <c r="A12028" t="str">
        <f t="shared" si="61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1345</v>
      </c>
      <c r="G12028" s="12">
        <v>211.45</v>
      </c>
      <c r="H12028" s="12">
        <v>6.34</v>
      </c>
      <c r="I12028" s="6">
        <v>7204</v>
      </c>
      <c r="J12028" t="str">
        <f t="shared" si="62"/>
        <v>7204 - CD São Paulo</v>
      </c>
      <c r="K12028" t="str">
        <f t="shared" si="62"/>
        <v>43.340.312/0010-48</v>
      </c>
      <c r="L12028" t="str">
        <f>_xlfn.XLOOKUP(B12028,'[1]Retorno lançamentos'!$D$5:$D$330,'[1]Retorno lançamentos'!$R$5:$R$330)</f>
        <v>Lançada</v>
      </c>
      <c r="M12028" s="6">
        <v>701203</v>
      </c>
      <c r="N12028" s="6" t="s">
        <v>1125</v>
      </c>
      <c r="O12028" t="str">
        <f t="shared" si="63"/>
        <v>FLAC</v>
      </c>
      <c r="Q12028" s="2" t="s">
        <v>1344</v>
      </c>
    </row>
    <row r="12029" spans="1:17" ht="16.8" x14ac:dyDescent="0.3">
      <c r="A12029" t="str">
        <f t="shared" si="61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 t="shared" si="62"/>
        <v>7204 - CD São Paulo</v>
      </c>
      <c r="K12029" t="str">
        <f t="shared" si="62"/>
        <v>43.340.312/0010-48</v>
      </c>
      <c r="L12029" t="str">
        <f>_xlfn.XLOOKUP(B12029,'[1]Retorno lançamentos'!$D$5:$D$330,'[1]Retorno lançamentos'!$R$5:$R$330)</f>
        <v>Lançada</v>
      </c>
      <c r="M12029" s="6">
        <v>701203</v>
      </c>
      <c r="N12029" s="6" t="s">
        <v>1125</v>
      </c>
      <c r="O12029" t="str">
        <f t="shared" si="63"/>
        <v>FLAC</v>
      </c>
      <c r="Q12029" s="2" t="s">
        <v>1344</v>
      </c>
    </row>
    <row r="12030" spans="1:17" ht="16.8" x14ac:dyDescent="0.3">
      <c r="A12030" t="str">
        <f t="shared" si="61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 t="shared" si="62"/>
        <v>7204 - CD São Paulo</v>
      </c>
      <c r="K12030" t="str">
        <f t="shared" si="62"/>
        <v>43.340.312/0010-48</v>
      </c>
      <c r="L12030" t="str">
        <f>_xlfn.XLOOKUP(B12030,'[1]Retorno lançamentos'!$D$5:$D$330,'[1]Retorno lançamentos'!$R$5:$R$330)</f>
        <v>Lançada</v>
      </c>
      <c r="M12030" s="6">
        <v>701203</v>
      </c>
      <c r="N12030" s="6" t="s">
        <v>1125</v>
      </c>
      <c r="O12030" t="str">
        <f t="shared" si="63"/>
        <v>FLAC</v>
      </c>
      <c r="Q12030" s="2" t="s">
        <v>1344</v>
      </c>
    </row>
    <row r="12031" spans="1:17" ht="16.8" x14ac:dyDescent="0.3">
      <c r="A12031" t="str">
        <f t="shared" si="61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 t="shared" si="62"/>
        <v>7204 - CD São Paulo</v>
      </c>
      <c r="K12031" t="str">
        <f t="shared" si="62"/>
        <v>43.340.312/0010-48</v>
      </c>
      <c r="L12031" t="str">
        <f>_xlfn.XLOOKUP(B12031,'[1]Retorno lançamentos'!$D$5:$D$330,'[1]Retorno lançamentos'!$R$5:$R$330)</f>
        <v>Lançada</v>
      </c>
      <c r="M12031" s="6">
        <v>701203</v>
      </c>
      <c r="N12031" s="6" t="s">
        <v>1125</v>
      </c>
      <c r="O12031" t="str">
        <f t="shared" si="63"/>
        <v>FLAC</v>
      </c>
      <c r="Q12031" s="2" t="s">
        <v>1344</v>
      </c>
    </row>
    <row r="12032" spans="1:17" ht="16.8" x14ac:dyDescent="0.3">
      <c r="A12032" t="str">
        <f t="shared" si="61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 t="shared" si="62"/>
        <v>7204 - CD São Paulo</v>
      </c>
      <c r="K12032" t="str">
        <f t="shared" si="62"/>
        <v>43.340.312/0010-48</v>
      </c>
      <c r="L12032" t="str">
        <f>_xlfn.XLOOKUP(B12032,'[1]Retorno lançamentos'!$D$5:$D$330,'[1]Retorno lançamentos'!$R$5:$R$330)</f>
        <v>Lançada</v>
      </c>
      <c r="M12032" s="6">
        <v>701203</v>
      </c>
      <c r="N12032" s="6" t="s">
        <v>1125</v>
      </c>
      <c r="O12032" t="str">
        <f t="shared" si="63"/>
        <v>FLAC</v>
      </c>
      <c r="Q12032" s="2" t="s">
        <v>1344</v>
      </c>
    </row>
    <row r="12033" spans="1:17" ht="16.8" x14ac:dyDescent="0.3">
      <c r="A12033" t="str">
        <f t="shared" si="61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1345</v>
      </c>
      <c r="G12033" s="12">
        <v>612.75</v>
      </c>
      <c r="H12033" s="12">
        <v>18.38</v>
      </c>
      <c r="I12033" s="6">
        <v>7204</v>
      </c>
      <c r="J12033" t="str">
        <f t="shared" si="62"/>
        <v>7204 - CD São Paulo</v>
      </c>
      <c r="K12033" t="str">
        <f t="shared" si="62"/>
        <v>43.340.312/0010-48</v>
      </c>
      <c r="L12033" t="str">
        <f>_xlfn.XLOOKUP(B12033,'[1]Retorno lançamentos'!$D$5:$D$330,'[1]Retorno lançamentos'!$R$5:$R$330)</f>
        <v>Lançada</v>
      </c>
      <c r="M12033" s="6">
        <v>701203</v>
      </c>
      <c r="N12033" s="6" t="s">
        <v>1125</v>
      </c>
      <c r="O12033" t="str">
        <f t="shared" si="63"/>
        <v>FLAC</v>
      </c>
      <c r="Q12033" s="2" t="s">
        <v>1344</v>
      </c>
    </row>
    <row r="12034" spans="1:17" ht="16.8" x14ac:dyDescent="0.3">
      <c r="A12034" t="str">
        <f t="shared" si="61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 t="shared" si="62"/>
        <v>7204 - CD São Paulo</v>
      </c>
      <c r="K12034" t="str">
        <f t="shared" si="62"/>
        <v>43.340.312/0010-48</v>
      </c>
      <c r="L12034" t="str">
        <f>_xlfn.XLOOKUP(B12034,'[1]Retorno lançamentos'!$D$5:$D$330,'[1]Retorno lançamentos'!$R$5:$R$330)</f>
        <v>Lançada</v>
      </c>
      <c r="M12034" s="6">
        <v>701203</v>
      </c>
      <c r="N12034" s="6" t="s">
        <v>1125</v>
      </c>
      <c r="O12034" t="str">
        <f t="shared" si="63"/>
        <v>FLAC</v>
      </c>
      <c r="Q12034" s="2" t="s">
        <v>1344</v>
      </c>
    </row>
    <row r="12035" spans="1:17" ht="16.8" x14ac:dyDescent="0.3">
      <c r="A12035" t="str">
        <f t="shared" si="61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 t="shared" si="62"/>
        <v>7204 - CD São Paulo</v>
      </c>
      <c r="K12035" t="str">
        <f t="shared" si="62"/>
        <v>43.340.312/0010-48</v>
      </c>
      <c r="L12035" t="str">
        <f>_xlfn.XLOOKUP(B12035,'[1]Retorno lançamentos'!$D$5:$D$330,'[1]Retorno lançamentos'!$R$5:$R$330)</f>
        <v>Lançada</v>
      </c>
      <c r="M12035" s="6">
        <v>701203</v>
      </c>
      <c r="N12035" s="6" t="s">
        <v>1125</v>
      </c>
      <c r="O12035" t="str">
        <f t="shared" si="63"/>
        <v>FLAC</v>
      </c>
      <c r="Q12035" s="2" t="s">
        <v>1344</v>
      </c>
    </row>
    <row r="12036" spans="1:17" ht="16.8" x14ac:dyDescent="0.3">
      <c r="A12036" t="str">
        <f t="shared" si="61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 t="shared" si="62"/>
        <v>7204 - CD São Paulo</v>
      </c>
      <c r="K12036" t="str">
        <f t="shared" si="62"/>
        <v>43.340.312/0010-48</v>
      </c>
      <c r="L12036" t="str">
        <f>_xlfn.XLOOKUP(B12036,'[1]Retorno lançamentos'!$D$5:$D$330,'[1]Retorno lançamentos'!$R$5:$R$330)</f>
        <v>Lançada</v>
      </c>
      <c r="M12036" s="6">
        <v>701203</v>
      </c>
      <c r="N12036" s="6" t="s">
        <v>1125</v>
      </c>
      <c r="O12036" t="str">
        <f t="shared" si="63"/>
        <v>FLAC</v>
      </c>
      <c r="Q12036" s="2" t="s">
        <v>1344</v>
      </c>
    </row>
    <row r="12037" spans="1:17" ht="16.8" x14ac:dyDescent="0.3">
      <c r="A12037" t="str">
        <f t="shared" si="61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 t="shared" si="62"/>
        <v>7204 - CD São Paulo</v>
      </c>
      <c r="K12037" t="str">
        <f t="shared" si="62"/>
        <v>43.340.312/0010-48</v>
      </c>
      <c r="L12037" t="str">
        <f>_xlfn.XLOOKUP(B12037,'[1]Retorno lançamentos'!$D$5:$D$330,'[1]Retorno lançamentos'!$R$5:$R$330)</f>
        <v>Lançada</v>
      </c>
      <c r="M12037" s="6">
        <v>701203</v>
      </c>
      <c r="N12037" s="6" t="s">
        <v>1125</v>
      </c>
      <c r="O12037" t="str">
        <f t="shared" si="63"/>
        <v>FLAC</v>
      </c>
      <c r="Q12037" s="2" t="s">
        <v>1344</v>
      </c>
    </row>
    <row r="12038" spans="1:17" ht="16.8" x14ac:dyDescent="0.3">
      <c r="A12038" t="str">
        <f t="shared" si="61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1345</v>
      </c>
      <c r="G12038" s="12">
        <v>422.9</v>
      </c>
      <c r="H12038" s="12">
        <v>12.69</v>
      </c>
      <c r="I12038" s="6">
        <v>7204</v>
      </c>
      <c r="J12038" t="str">
        <f t="shared" si="62"/>
        <v>7204 - CD São Paulo</v>
      </c>
      <c r="K12038" t="str">
        <f t="shared" si="62"/>
        <v>43.340.312/0010-48</v>
      </c>
      <c r="L12038" t="str">
        <f>_xlfn.XLOOKUP(B12038,'[1]Retorno lançamentos'!$D$5:$D$330,'[1]Retorno lançamentos'!$R$5:$R$330)</f>
        <v>Lançada</v>
      </c>
      <c r="M12038" s="6">
        <v>701203</v>
      </c>
      <c r="N12038" s="6" t="s">
        <v>1125</v>
      </c>
      <c r="O12038" t="str">
        <f t="shared" si="63"/>
        <v>FLAC</v>
      </c>
      <c r="Q12038" s="2" t="s">
        <v>1344</v>
      </c>
    </row>
    <row r="12039" spans="1:17" ht="16.8" x14ac:dyDescent="0.3">
      <c r="A12039" t="str">
        <f t="shared" si="61"/>
        <v>Lactalis - 7000</v>
      </c>
      <c r="B12039" s="6">
        <v>4501169722</v>
      </c>
      <c r="C12039" s="6">
        <v>5367187</v>
      </c>
      <c r="D12039" s="6" t="s">
        <v>1287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 t="shared" si="62"/>
        <v>7204 - CD São Paulo</v>
      </c>
      <c r="K12039" t="str">
        <f t="shared" si="62"/>
        <v>43.340.312/0010-48</v>
      </c>
      <c r="L12039" t="str">
        <f>_xlfn.XLOOKUP(B12039,'[1]Retorno lançamentos'!$D$5:$D$330,'[1]Retorno lançamentos'!$R$5:$R$330)</f>
        <v>Lançada</v>
      </c>
      <c r="M12039" s="6">
        <v>701203</v>
      </c>
      <c r="N12039" s="6" t="s">
        <v>1125</v>
      </c>
      <c r="O12039" t="str">
        <f t="shared" si="63"/>
        <v>FLAC</v>
      </c>
      <c r="Q12039" s="2" t="s">
        <v>1344</v>
      </c>
    </row>
    <row r="12040" spans="1:17" ht="16.8" x14ac:dyDescent="0.3">
      <c r="A12040" t="str">
        <f t="shared" si="61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 t="shared" si="62"/>
        <v>7204 - CD São Paulo</v>
      </c>
      <c r="K12040" t="str">
        <f t="shared" si="62"/>
        <v>43.340.312/0010-48</v>
      </c>
      <c r="L12040" t="str">
        <f>_xlfn.XLOOKUP(B12040,'[1]Retorno lançamentos'!$D$5:$D$330,'[1]Retorno lançamentos'!$R$5:$R$330)</f>
        <v>Lançada</v>
      </c>
      <c r="M12040" s="6">
        <v>701203</v>
      </c>
      <c r="N12040" s="6" t="s">
        <v>1125</v>
      </c>
      <c r="O12040" t="str">
        <f t="shared" si="63"/>
        <v>FLAC</v>
      </c>
      <c r="Q12040" s="2" t="s">
        <v>1344</v>
      </c>
    </row>
    <row r="12041" spans="1:17" ht="16.8" x14ac:dyDescent="0.3">
      <c r="A12041" t="str">
        <f t="shared" si="61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 t="shared" si="62"/>
        <v>7204 - CD São Paulo</v>
      </c>
      <c r="K12041" t="str">
        <f t="shared" si="62"/>
        <v>43.340.312/0010-48</v>
      </c>
      <c r="L12041" t="str">
        <f>_xlfn.XLOOKUP(B12041,'[1]Retorno lançamentos'!$D$5:$D$330,'[1]Retorno lançamentos'!$R$5:$R$330)</f>
        <v>Lançada</v>
      </c>
      <c r="M12041" s="6">
        <v>701203</v>
      </c>
      <c r="N12041" s="6" t="s">
        <v>1125</v>
      </c>
      <c r="O12041" t="str">
        <f t="shared" si="63"/>
        <v>FLAC</v>
      </c>
      <c r="Q12041" s="2" t="s">
        <v>1344</v>
      </c>
    </row>
    <row r="12042" spans="1:17" ht="16.8" x14ac:dyDescent="0.3">
      <c r="A12042" t="str">
        <f t="shared" si="61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 t="shared" si="62"/>
        <v>7204 - CD São Paulo</v>
      </c>
      <c r="K12042" t="str">
        <f t="shared" si="62"/>
        <v>43.340.312/0010-48</v>
      </c>
      <c r="L12042" t="str">
        <f>_xlfn.XLOOKUP(B12042,'[1]Retorno lançamentos'!$D$5:$D$330,'[1]Retorno lançamentos'!$R$5:$R$330)</f>
        <v>Lançada</v>
      </c>
      <c r="M12042" s="6">
        <v>701203</v>
      </c>
      <c r="N12042" s="6" t="s">
        <v>1125</v>
      </c>
      <c r="O12042" t="str">
        <f t="shared" si="63"/>
        <v>FLAC</v>
      </c>
      <c r="Q12042" s="2" t="s">
        <v>1344</v>
      </c>
    </row>
    <row r="12043" spans="1:17" ht="16.8" x14ac:dyDescent="0.3">
      <c r="A12043" t="str">
        <f t="shared" si="61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 t="shared" si="62"/>
        <v>7204 - CD São Paulo</v>
      </c>
      <c r="K12043" t="str">
        <f t="shared" si="62"/>
        <v>43.340.312/0010-48</v>
      </c>
      <c r="L12043" t="str">
        <f>_xlfn.XLOOKUP(B12043,'[1]Retorno lançamentos'!$D$5:$D$330,'[1]Retorno lançamentos'!$R$5:$R$330)</f>
        <v>Lançada</v>
      </c>
      <c r="M12043" s="6">
        <v>701203</v>
      </c>
      <c r="N12043" s="6" t="s">
        <v>1125</v>
      </c>
      <c r="O12043" t="str">
        <f t="shared" si="63"/>
        <v>FLAC</v>
      </c>
      <c r="Q12043" s="2" t="s">
        <v>1344</v>
      </c>
    </row>
    <row r="12044" spans="1:17" ht="16.8" x14ac:dyDescent="0.3">
      <c r="A12044" t="str">
        <f t="shared" si="61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 t="shared" si="62"/>
        <v>7204 - CD São Paulo</v>
      </c>
      <c r="K12044" t="str">
        <f t="shared" si="62"/>
        <v>43.340.312/0010-48</v>
      </c>
      <c r="L12044" t="str">
        <f>_xlfn.XLOOKUP(B12044,'[1]Retorno lançamentos'!$D$5:$D$330,'[1]Retorno lançamentos'!$R$5:$R$330)</f>
        <v>Lançada</v>
      </c>
      <c r="M12044" s="6">
        <v>701203</v>
      </c>
      <c r="N12044" s="6" t="s">
        <v>1125</v>
      </c>
      <c r="O12044" t="str">
        <f t="shared" si="63"/>
        <v>FLAC</v>
      </c>
      <c r="Q12044" s="2" t="s">
        <v>1344</v>
      </c>
    </row>
    <row r="12045" spans="1:17" ht="16.8" x14ac:dyDescent="0.3">
      <c r="A12045" t="str">
        <f t="shared" si="61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 t="shared" si="62"/>
        <v>7204 - CD São Paulo</v>
      </c>
      <c r="K12045" t="str">
        <f t="shared" si="62"/>
        <v>43.340.312/0010-48</v>
      </c>
      <c r="L12045" t="str">
        <f>_xlfn.XLOOKUP(B12045,'[1]Retorno lançamentos'!$D$5:$D$330,'[1]Retorno lançamentos'!$R$5:$R$330)</f>
        <v>Lançada</v>
      </c>
      <c r="M12045" s="6">
        <v>701203</v>
      </c>
      <c r="N12045" s="6" t="s">
        <v>1125</v>
      </c>
      <c r="O12045" t="str">
        <f t="shared" si="63"/>
        <v>FLAC</v>
      </c>
      <c r="Q12045" s="2" t="s">
        <v>1344</v>
      </c>
    </row>
    <row r="12046" spans="1:17" ht="16.8" x14ac:dyDescent="0.3">
      <c r="A12046" t="str">
        <f t="shared" si="61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 t="shared" si="62"/>
        <v>7204 - CD São Paulo</v>
      </c>
      <c r="K12046" t="str">
        <f t="shared" si="62"/>
        <v>43.340.312/0010-48</v>
      </c>
      <c r="L12046" t="str">
        <f>_xlfn.XLOOKUP(B12046,'[1]Retorno lançamentos'!$D$5:$D$330,'[1]Retorno lançamentos'!$R$5:$R$330)</f>
        <v>Lançada</v>
      </c>
      <c r="M12046" s="6">
        <v>701203</v>
      </c>
      <c r="N12046" s="6" t="s">
        <v>1125</v>
      </c>
      <c r="O12046" t="str">
        <f t="shared" si="63"/>
        <v>FLAC</v>
      </c>
      <c r="Q12046" s="2" t="s">
        <v>1344</v>
      </c>
    </row>
    <row r="12047" spans="1:17" ht="16.8" x14ac:dyDescent="0.3">
      <c r="A12047" t="str">
        <f t="shared" si="61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 t="shared" si="62"/>
        <v>7417 - TSPF - Ribeirão Preto</v>
      </c>
      <c r="K12047" t="str">
        <f t="shared" si="62"/>
        <v>43.340.312/0009-04</v>
      </c>
      <c r="L12047" t="str">
        <f>_xlfn.XLOOKUP(B12047,'[1]Retorno lançamentos'!$D$5:$D$330,'[1]Retorno lançamentos'!$R$5:$R$330)</f>
        <v>Lançada</v>
      </c>
      <c r="M12047" s="6">
        <v>701203</v>
      </c>
      <c r="N12047" s="6" t="s">
        <v>1125</v>
      </c>
      <c r="O12047" t="str">
        <f t="shared" si="63"/>
        <v>FLAC</v>
      </c>
      <c r="Q12047" s="2" t="s">
        <v>1344</v>
      </c>
    </row>
    <row r="12048" spans="1:17" ht="16.8" x14ac:dyDescent="0.3">
      <c r="A12048" t="str">
        <f t="shared" si="61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 t="shared" si="62"/>
        <v>7204 - CD São Paulo</v>
      </c>
      <c r="K12048" t="str">
        <f t="shared" si="62"/>
        <v>43.340.312/0010-48</v>
      </c>
      <c r="L12048" t="str">
        <f>_xlfn.XLOOKUP(B12048,'[1]Retorno lançamentos'!$D$5:$D$330,'[1]Retorno lançamentos'!$R$5:$R$330)</f>
        <v>Lançada</v>
      </c>
      <c r="M12048" s="6">
        <v>701203</v>
      </c>
      <c r="N12048" s="6" t="s">
        <v>1125</v>
      </c>
      <c r="O12048" t="str">
        <f t="shared" si="63"/>
        <v>FLAC</v>
      </c>
      <c r="Q12048" s="2" t="s">
        <v>1344</v>
      </c>
    </row>
    <row r="12049" spans="1:17" ht="16.8" x14ac:dyDescent="0.3">
      <c r="A12049" t="str">
        <f t="shared" si="61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 t="shared" si="62"/>
        <v>7204 - CD São Paulo</v>
      </c>
      <c r="K12049" t="str">
        <f t="shared" si="62"/>
        <v>43.340.312/0010-48</v>
      </c>
      <c r="L12049" t="str">
        <f>_xlfn.XLOOKUP(B12049,'[1]Retorno lançamentos'!$D$5:$D$330,'[1]Retorno lançamentos'!$R$5:$R$330)</f>
        <v>Lançada</v>
      </c>
      <c r="M12049" s="6">
        <v>701203</v>
      </c>
      <c r="N12049" s="6" t="s">
        <v>1125</v>
      </c>
      <c r="O12049" t="str">
        <f t="shared" si="63"/>
        <v>FLAC</v>
      </c>
      <c r="Q12049" s="2" t="s">
        <v>1344</v>
      </c>
    </row>
    <row r="12050" spans="1:17" ht="16.8" x14ac:dyDescent="0.3">
      <c r="A12050" t="str">
        <f t="shared" si="61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 t="shared" si="62"/>
        <v>7204 - CD São Paulo</v>
      </c>
      <c r="K12050" t="str">
        <f t="shared" si="62"/>
        <v>43.340.312/0010-48</v>
      </c>
      <c r="L12050" t="str">
        <f>_xlfn.XLOOKUP(B12050,'[1]Retorno lançamentos'!$D$5:$D$330,'[1]Retorno lançamentos'!$R$5:$R$330)</f>
        <v>Lançada</v>
      </c>
      <c r="M12050" s="6">
        <v>701203</v>
      </c>
      <c r="N12050" s="6" t="s">
        <v>1125</v>
      </c>
      <c r="O12050" t="str">
        <f t="shared" si="63"/>
        <v>FLAC</v>
      </c>
      <c r="Q12050" s="2" t="s">
        <v>1344</v>
      </c>
    </row>
    <row r="12051" spans="1:17" ht="16.8" x14ac:dyDescent="0.3">
      <c r="A12051" t="str">
        <f t="shared" si="61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 t="shared" si="62"/>
        <v>7204 - CD São Paulo</v>
      </c>
      <c r="K12051" t="str">
        <f t="shared" si="62"/>
        <v>43.340.312/0010-48</v>
      </c>
      <c r="L12051" t="str">
        <f>_xlfn.XLOOKUP(B12051,'[1]Retorno lançamentos'!$D$5:$D$330,'[1]Retorno lançamentos'!$R$5:$R$330)</f>
        <v>Lançada</v>
      </c>
      <c r="M12051" s="6">
        <v>701203</v>
      </c>
      <c r="N12051" s="6" t="s">
        <v>1125</v>
      </c>
      <c r="O12051" t="str">
        <f t="shared" si="63"/>
        <v>FLAC</v>
      </c>
      <c r="Q12051" s="2" t="s">
        <v>1344</v>
      </c>
    </row>
    <row r="12052" spans="1:17" ht="16.8" x14ac:dyDescent="0.3">
      <c r="A12052" t="str">
        <f t="shared" si="61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1345</v>
      </c>
      <c r="G12052" s="13">
        <v>-2090</v>
      </c>
      <c r="H12052" s="12">
        <v>-62.7</v>
      </c>
      <c r="I12052" s="6">
        <v>7204</v>
      </c>
      <c r="J12052" t="str">
        <f t="shared" si="62"/>
        <v>7204 - CD São Paulo</v>
      </c>
      <c r="K12052" t="str">
        <f t="shared" si="62"/>
        <v>43.340.312/0010-48</v>
      </c>
      <c r="L12052" t="str">
        <f>_xlfn.XLOOKUP(B12052,'[1]Retorno lançamentos'!$D$5:$D$330,'[1]Retorno lançamentos'!$R$5:$R$330)</f>
        <v>Lançada</v>
      </c>
      <c r="M12052" s="6">
        <v>701203</v>
      </c>
      <c r="N12052" s="6" t="s">
        <v>1125</v>
      </c>
      <c r="O12052" t="str">
        <f t="shared" si="63"/>
        <v>FLAC</v>
      </c>
      <c r="Q12052" s="2" t="s">
        <v>1344</v>
      </c>
    </row>
    <row r="12053" spans="1:17" ht="16.8" x14ac:dyDescent="0.3">
      <c r="A12053" t="str">
        <f t="shared" si="61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1345</v>
      </c>
      <c r="G12053" s="12">
        <v>-432.9</v>
      </c>
      <c r="H12053" s="12">
        <v>-12.99</v>
      </c>
      <c r="I12053" s="6">
        <v>7204</v>
      </c>
      <c r="J12053" t="str">
        <f t="shared" si="62"/>
        <v>7204 - CD São Paulo</v>
      </c>
      <c r="K12053" t="str">
        <f t="shared" si="62"/>
        <v>43.340.312/0010-48</v>
      </c>
      <c r="L12053" t="str">
        <f>_xlfn.XLOOKUP(B12053,'[1]Retorno lançamentos'!$D$5:$D$330,'[1]Retorno lançamentos'!$R$5:$R$330)</f>
        <v>Lançada</v>
      </c>
      <c r="M12053" s="6">
        <v>701203</v>
      </c>
      <c r="N12053" s="6" t="s">
        <v>1125</v>
      </c>
      <c r="O12053" t="str">
        <f t="shared" si="63"/>
        <v>FLAC</v>
      </c>
      <c r="Q12053" s="2" t="s">
        <v>1344</v>
      </c>
    </row>
    <row r="12054" spans="1:17" ht="16.8" x14ac:dyDescent="0.3">
      <c r="A12054" t="str">
        <f t="shared" ref="A12054:A12117" si="64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 t="shared" ref="J12054:K12117" si="65">_xlfn.XLOOKUP(I12054,I:I,J:J)</f>
        <v>7204 - CD São Paulo</v>
      </c>
      <c r="K12054" t="str">
        <f t="shared" si="65"/>
        <v>43.340.312/0010-48</v>
      </c>
      <c r="L12054" t="str">
        <f>_xlfn.XLOOKUP(B12054,'[1]Retorno lançamentos'!$D$5:$D$330,'[1]Retorno lançamentos'!$R$5:$R$330)</f>
        <v>Lançada</v>
      </c>
      <c r="M12054" s="6">
        <v>701203</v>
      </c>
      <c r="N12054" s="6" t="s">
        <v>1125</v>
      </c>
      <c r="O12054" t="str">
        <f t="shared" ref="O12054:O12117" si="66">_xlfn.XLOOKUP(N12054,N:N,O:O)</f>
        <v>FLAC</v>
      </c>
      <c r="Q12054" s="2" t="s">
        <v>1344</v>
      </c>
    </row>
    <row r="12055" spans="1:17" ht="16.8" x14ac:dyDescent="0.3">
      <c r="A12055" t="str">
        <f t="shared" si="64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 t="shared" si="65"/>
        <v>7204 - CD São Paulo</v>
      </c>
      <c r="K12055" t="str">
        <f t="shared" si="65"/>
        <v>43.340.312/0010-48</v>
      </c>
      <c r="L12055" t="str">
        <f>_xlfn.XLOOKUP(B12055,'[1]Retorno lançamentos'!$D$5:$D$330,'[1]Retorno lançamentos'!$R$5:$R$330)</f>
        <v>Lançada</v>
      </c>
      <c r="M12055" s="6">
        <v>701203</v>
      </c>
      <c r="N12055" s="6" t="s">
        <v>1125</v>
      </c>
      <c r="O12055" t="str">
        <f t="shared" si="66"/>
        <v>FLAC</v>
      </c>
      <c r="Q12055" s="2" t="s">
        <v>1344</v>
      </c>
    </row>
    <row r="12056" spans="1:17" ht="16.8" x14ac:dyDescent="0.3">
      <c r="A12056" t="str">
        <f t="shared" si="64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 t="shared" si="65"/>
        <v>7204 - CD São Paulo</v>
      </c>
      <c r="K12056" t="str">
        <f t="shared" si="65"/>
        <v>43.340.312/0010-48</v>
      </c>
      <c r="L12056" t="str">
        <f>_xlfn.XLOOKUP(B12056,'[1]Retorno lançamentos'!$D$5:$D$330,'[1]Retorno lançamentos'!$R$5:$R$330)</f>
        <v>Lançada</v>
      </c>
      <c r="M12056" s="6">
        <v>701203</v>
      </c>
      <c r="N12056" s="6" t="s">
        <v>1125</v>
      </c>
      <c r="O12056" t="str">
        <f t="shared" si="66"/>
        <v>FLAC</v>
      </c>
      <c r="Q12056" s="2" t="s">
        <v>1344</v>
      </c>
    </row>
    <row r="12057" spans="1:17" ht="16.8" x14ac:dyDescent="0.3">
      <c r="A12057" t="str">
        <f t="shared" si="64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 t="shared" si="65"/>
        <v>7204 - CD São Paulo</v>
      </c>
      <c r="K12057" t="str">
        <f t="shared" si="65"/>
        <v>43.340.312/0010-48</v>
      </c>
      <c r="L12057" t="str">
        <f>_xlfn.XLOOKUP(B12057,'[1]Retorno lançamentos'!$D$5:$D$330,'[1]Retorno lançamentos'!$R$5:$R$330)</f>
        <v>Lançada</v>
      </c>
      <c r="M12057" s="6">
        <v>701203</v>
      </c>
      <c r="N12057" s="6" t="s">
        <v>1125</v>
      </c>
      <c r="O12057" t="str">
        <f t="shared" si="66"/>
        <v>FLAC</v>
      </c>
      <c r="Q12057" s="2" t="s">
        <v>1344</v>
      </c>
    </row>
    <row r="12058" spans="1:17" ht="16.8" x14ac:dyDescent="0.3">
      <c r="A12058" t="str">
        <f t="shared" si="64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1345</v>
      </c>
      <c r="G12058" s="11">
        <v>1021.25</v>
      </c>
      <c r="H12058" s="12">
        <v>30.64</v>
      </c>
      <c r="I12058" s="6">
        <v>7204</v>
      </c>
      <c r="J12058" t="str">
        <f t="shared" si="65"/>
        <v>7204 - CD São Paulo</v>
      </c>
      <c r="K12058" t="str">
        <f t="shared" si="65"/>
        <v>43.340.312/0010-48</v>
      </c>
      <c r="L12058" t="str">
        <f>_xlfn.XLOOKUP(B12058,'[1]Retorno lançamentos'!$D$5:$D$330,'[1]Retorno lançamentos'!$R$5:$R$330)</f>
        <v>Lançada</v>
      </c>
      <c r="M12058" s="6">
        <v>701203</v>
      </c>
      <c r="N12058" s="6" t="s">
        <v>1125</v>
      </c>
      <c r="O12058" t="str">
        <f t="shared" si="66"/>
        <v>FLAC</v>
      </c>
      <c r="Q12058" s="2" t="s">
        <v>1344</v>
      </c>
    </row>
    <row r="12059" spans="1:17" ht="16.8" x14ac:dyDescent="0.3">
      <c r="A12059" t="str">
        <f t="shared" si="64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 t="shared" si="65"/>
        <v>7204 - CD São Paulo</v>
      </c>
      <c r="K12059" t="str">
        <f t="shared" si="65"/>
        <v>43.340.312/0010-48</v>
      </c>
      <c r="L12059" t="str">
        <f>_xlfn.XLOOKUP(B12059,'[1]Retorno lançamentos'!$D$5:$D$330,'[1]Retorno lançamentos'!$R$5:$R$330)</f>
        <v>Lançada</v>
      </c>
      <c r="M12059" s="6">
        <v>701203</v>
      </c>
      <c r="N12059" s="6" t="s">
        <v>1125</v>
      </c>
      <c r="O12059" t="str">
        <f t="shared" si="66"/>
        <v>FLAC</v>
      </c>
      <c r="Q12059" s="2" t="s">
        <v>1344</v>
      </c>
    </row>
    <row r="12060" spans="1:17" ht="16.8" x14ac:dyDescent="0.3">
      <c r="A12060" t="str">
        <f t="shared" si="64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 t="shared" si="65"/>
        <v>7204 - CD São Paulo</v>
      </c>
      <c r="K12060" t="str">
        <f t="shared" si="65"/>
        <v>43.340.312/0010-48</v>
      </c>
      <c r="L12060" t="str">
        <f>_xlfn.XLOOKUP(B12060,'[1]Retorno lançamentos'!$D$5:$D$330,'[1]Retorno lançamentos'!$R$5:$R$330)</f>
        <v>Lançada</v>
      </c>
      <c r="M12060" s="6">
        <v>701203</v>
      </c>
      <c r="N12060" s="6" t="s">
        <v>1125</v>
      </c>
      <c r="O12060" t="str">
        <f t="shared" si="66"/>
        <v>FLAC</v>
      </c>
      <c r="Q12060" s="2" t="s">
        <v>1344</v>
      </c>
    </row>
    <row r="12061" spans="1:17" ht="16.8" x14ac:dyDescent="0.3">
      <c r="A12061" t="str">
        <f t="shared" si="64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 t="shared" si="65"/>
        <v>7204 - CD São Paulo</v>
      </c>
      <c r="K12061" t="str">
        <f t="shared" si="65"/>
        <v>43.340.312/0010-48</v>
      </c>
      <c r="L12061" t="str">
        <f>_xlfn.XLOOKUP(B12061,'[1]Retorno lançamentos'!$D$5:$D$330,'[1]Retorno lançamentos'!$R$5:$R$330)</f>
        <v>Lançada</v>
      </c>
      <c r="M12061" s="6">
        <v>701203</v>
      </c>
      <c r="N12061" s="6" t="s">
        <v>1125</v>
      </c>
      <c r="O12061" t="str">
        <f t="shared" si="66"/>
        <v>FLAC</v>
      </c>
      <c r="Q12061" s="2" t="s">
        <v>1344</v>
      </c>
    </row>
    <row r="12062" spans="1:17" ht="16.8" x14ac:dyDescent="0.3">
      <c r="A12062" t="str">
        <f t="shared" si="64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 t="shared" si="65"/>
        <v>7204 - CD São Paulo</v>
      </c>
      <c r="K12062" t="str">
        <f t="shared" si="65"/>
        <v>43.340.312/0010-48</v>
      </c>
      <c r="L12062" t="str">
        <f>_xlfn.XLOOKUP(B12062,'[1]Retorno lançamentos'!$D$5:$D$330,'[1]Retorno lançamentos'!$R$5:$R$330)</f>
        <v>Lançada</v>
      </c>
      <c r="M12062" s="6">
        <v>701203</v>
      </c>
      <c r="N12062" s="6" t="s">
        <v>1125</v>
      </c>
      <c r="O12062" t="str">
        <f t="shared" si="66"/>
        <v>FLAC</v>
      </c>
      <c r="Q12062" s="2" t="s">
        <v>1344</v>
      </c>
    </row>
    <row r="12063" spans="1:17" ht="16.8" x14ac:dyDescent="0.3">
      <c r="A12063" t="str">
        <f t="shared" si="64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1345</v>
      </c>
      <c r="G12063" s="11">
        <v>6127.5</v>
      </c>
      <c r="H12063" s="12">
        <v>183.83</v>
      </c>
      <c r="I12063" s="6">
        <v>7204</v>
      </c>
      <c r="J12063" t="str">
        <f t="shared" si="65"/>
        <v>7204 - CD São Paulo</v>
      </c>
      <c r="K12063" t="str">
        <f t="shared" si="65"/>
        <v>43.340.312/0010-48</v>
      </c>
      <c r="L12063" t="str">
        <f>_xlfn.XLOOKUP(B12063,'[1]Retorno lançamentos'!$D$5:$D$330,'[1]Retorno lançamentos'!$R$5:$R$330)</f>
        <v>Lançada</v>
      </c>
      <c r="M12063" s="6">
        <v>701203</v>
      </c>
      <c r="N12063" s="6" t="s">
        <v>1125</v>
      </c>
      <c r="O12063" t="str">
        <f t="shared" si="66"/>
        <v>FLAC</v>
      </c>
      <c r="Q12063" s="2" t="s">
        <v>1344</v>
      </c>
    </row>
    <row r="12064" spans="1:17" ht="16.8" x14ac:dyDescent="0.3">
      <c r="A12064" t="str">
        <f t="shared" si="64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 t="shared" si="65"/>
        <v>7204 - CD São Paulo</v>
      </c>
      <c r="K12064" t="str">
        <f t="shared" si="65"/>
        <v>43.340.312/0010-48</v>
      </c>
      <c r="L12064" t="str">
        <f>_xlfn.XLOOKUP(B12064,'[1]Retorno lançamentos'!$D$5:$D$330,'[1]Retorno lançamentos'!$R$5:$R$330)</f>
        <v>Lançada</v>
      </c>
      <c r="M12064" s="6">
        <v>701203</v>
      </c>
      <c r="N12064" s="6" t="s">
        <v>1125</v>
      </c>
      <c r="O12064" t="str">
        <f t="shared" si="66"/>
        <v>FLAC</v>
      </c>
      <c r="Q12064" s="2" t="s">
        <v>1344</v>
      </c>
    </row>
    <row r="12065" spans="1:17" ht="16.8" x14ac:dyDescent="0.3">
      <c r="A12065" t="str">
        <f t="shared" si="64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 t="shared" si="65"/>
        <v>7204 - CD São Paulo</v>
      </c>
      <c r="K12065" t="str">
        <f t="shared" si="65"/>
        <v>43.340.312/0010-48</v>
      </c>
      <c r="L12065" t="str">
        <f>_xlfn.XLOOKUP(B12065,'[1]Retorno lançamentos'!$D$5:$D$330,'[1]Retorno lançamentos'!$R$5:$R$330)</f>
        <v>Lançada</v>
      </c>
      <c r="M12065" s="6">
        <v>701203</v>
      </c>
      <c r="N12065" s="6" t="s">
        <v>1125</v>
      </c>
      <c r="O12065" t="str">
        <f t="shared" si="66"/>
        <v>FLAC</v>
      </c>
      <c r="Q12065" s="2" t="s">
        <v>1344</v>
      </c>
    </row>
    <row r="12066" spans="1:17" ht="16.8" x14ac:dyDescent="0.3">
      <c r="A12066" t="str">
        <f t="shared" si="64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 t="shared" si="65"/>
        <v>7204 - CD São Paulo</v>
      </c>
      <c r="K12066" t="str">
        <f t="shared" si="65"/>
        <v>43.340.312/0010-48</v>
      </c>
      <c r="L12066" t="str">
        <f>_xlfn.XLOOKUP(B12066,'[1]Retorno lançamentos'!$D$5:$D$330,'[1]Retorno lançamentos'!$R$5:$R$330)</f>
        <v>Lançada</v>
      </c>
      <c r="M12066" s="6">
        <v>701203</v>
      </c>
      <c r="N12066" s="6" t="s">
        <v>1125</v>
      </c>
      <c r="O12066" t="str">
        <f t="shared" si="66"/>
        <v>FLAC</v>
      </c>
      <c r="Q12066" s="2" t="s">
        <v>1344</v>
      </c>
    </row>
    <row r="12067" spans="1:17" ht="16.8" x14ac:dyDescent="0.3">
      <c r="A12067" t="str">
        <f t="shared" si="64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 t="shared" si="65"/>
        <v>7204 - CD São Paulo</v>
      </c>
      <c r="K12067" t="str">
        <f t="shared" si="65"/>
        <v>43.340.312/0010-48</v>
      </c>
      <c r="L12067" t="str">
        <f>_xlfn.XLOOKUP(B12067,'[1]Retorno lançamentos'!$D$5:$D$330,'[1]Retorno lançamentos'!$R$5:$R$330)</f>
        <v>Lançada</v>
      </c>
      <c r="M12067" s="6">
        <v>701203</v>
      </c>
      <c r="N12067" s="6" t="s">
        <v>1125</v>
      </c>
      <c r="O12067" t="str">
        <f t="shared" si="66"/>
        <v>FLAC</v>
      </c>
      <c r="Q12067" s="2" t="s">
        <v>1344</v>
      </c>
    </row>
    <row r="12068" spans="1:17" ht="16.8" x14ac:dyDescent="0.3">
      <c r="A12068" t="str">
        <f t="shared" si="64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 t="shared" si="65"/>
        <v>7204 - CD São Paulo</v>
      </c>
      <c r="K12068" t="str">
        <f t="shared" si="65"/>
        <v>43.340.312/0010-48</v>
      </c>
      <c r="L12068" t="str">
        <f>_xlfn.XLOOKUP(B12068,'[1]Retorno lançamentos'!$D$5:$D$330,'[1]Retorno lançamentos'!$R$5:$R$330)</f>
        <v>Lançada</v>
      </c>
      <c r="M12068" s="6">
        <v>701203</v>
      </c>
      <c r="N12068" s="6" t="s">
        <v>1125</v>
      </c>
      <c r="O12068" t="str">
        <f t="shared" si="66"/>
        <v>FLAC</v>
      </c>
      <c r="Q12068" s="2" t="s">
        <v>1344</v>
      </c>
    </row>
    <row r="12069" spans="1:17" ht="16.8" x14ac:dyDescent="0.3">
      <c r="A12069" t="str">
        <f t="shared" si="64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 t="shared" si="65"/>
        <v>7204 - CD São Paulo</v>
      </c>
      <c r="K12069" t="str">
        <f t="shared" si="65"/>
        <v>43.340.312/0010-48</v>
      </c>
      <c r="L12069" t="str">
        <f>_xlfn.XLOOKUP(B12069,'[1]Retorno lançamentos'!$D$5:$D$330,'[1]Retorno lançamentos'!$R$5:$R$330)</f>
        <v>Lançada</v>
      </c>
      <c r="M12069" s="6">
        <v>701203</v>
      </c>
      <c r="N12069" s="6" t="s">
        <v>1125</v>
      </c>
      <c r="O12069" t="str">
        <f t="shared" si="66"/>
        <v>FLAC</v>
      </c>
      <c r="Q12069" s="2" t="s">
        <v>1344</v>
      </c>
    </row>
    <row r="12070" spans="1:17" ht="16.8" x14ac:dyDescent="0.3">
      <c r="A12070" t="str">
        <f t="shared" si="64"/>
        <v>Lactalis - 7000</v>
      </c>
      <c r="B12070" s="6">
        <v>4501169722</v>
      </c>
      <c r="C12070" s="6">
        <v>5278512</v>
      </c>
      <c r="D12070" s="6" t="s">
        <v>1325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 t="shared" si="65"/>
        <v>7204 - CD São Paulo</v>
      </c>
      <c r="K12070" t="str">
        <f t="shared" si="65"/>
        <v>43.340.312/0010-48</v>
      </c>
      <c r="L12070" t="str">
        <f>_xlfn.XLOOKUP(B12070,'[1]Retorno lançamentos'!$D$5:$D$330,'[1]Retorno lançamentos'!$R$5:$R$330)</f>
        <v>Lançada</v>
      </c>
      <c r="M12070" s="6">
        <v>701203</v>
      </c>
      <c r="N12070" s="6" t="s">
        <v>1125</v>
      </c>
      <c r="O12070" t="str">
        <f t="shared" si="66"/>
        <v>FLAC</v>
      </c>
      <c r="Q12070" s="2" t="s">
        <v>1344</v>
      </c>
    </row>
    <row r="12071" spans="1:17" ht="16.8" x14ac:dyDescent="0.3">
      <c r="A12071" t="str">
        <f t="shared" si="64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 t="shared" si="65"/>
        <v>7204 - CD São Paulo</v>
      </c>
      <c r="K12071" t="str">
        <f t="shared" si="65"/>
        <v>43.340.312/0010-48</v>
      </c>
      <c r="L12071" t="str">
        <f>_xlfn.XLOOKUP(B12071,'[1]Retorno lançamentos'!$D$5:$D$330,'[1]Retorno lançamentos'!$R$5:$R$330)</f>
        <v>Lançada</v>
      </c>
      <c r="M12071" s="6">
        <v>701203</v>
      </c>
      <c r="N12071" s="6" t="s">
        <v>1125</v>
      </c>
      <c r="O12071" t="str">
        <f t="shared" si="66"/>
        <v>FLAC</v>
      </c>
      <c r="Q12071" s="2" t="s">
        <v>1344</v>
      </c>
    </row>
    <row r="12072" spans="1:17" ht="16.8" x14ac:dyDescent="0.3">
      <c r="A12072" t="str">
        <f t="shared" si="64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1345</v>
      </c>
      <c r="G12072" s="12">
        <v>408.5</v>
      </c>
      <c r="H12072" s="12">
        <v>12.26</v>
      </c>
      <c r="I12072" s="6">
        <v>7204</v>
      </c>
      <c r="J12072" t="str">
        <f t="shared" si="65"/>
        <v>7204 - CD São Paulo</v>
      </c>
      <c r="K12072" t="str">
        <f t="shared" si="65"/>
        <v>43.340.312/0010-48</v>
      </c>
      <c r="L12072" t="str">
        <f>_xlfn.XLOOKUP(B12072,'[1]Retorno lançamentos'!$D$5:$D$330,'[1]Retorno lançamentos'!$R$5:$R$330)</f>
        <v>Lançada</v>
      </c>
      <c r="M12072" s="6">
        <v>701203</v>
      </c>
      <c r="N12072" s="6" t="s">
        <v>1125</v>
      </c>
      <c r="O12072" t="str">
        <f t="shared" si="66"/>
        <v>FLAC</v>
      </c>
      <c r="Q12072" s="2" t="s">
        <v>1344</v>
      </c>
    </row>
    <row r="12073" spans="1:17" ht="16.8" x14ac:dyDescent="0.3">
      <c r="A12073" t="str">
        <f t="shared" si="64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 t="shared" si="65"/>
        <v>7204 - CD São Paulo</v>
      </c>
      <c r="K12073" t="str">
        <f t="shared" si="65"/>
        <v>43.340.312/0010-48</v>
      </c>
      <c r="L12073" t="str">
        <f>_xlfn.XLOOKUP(B12073,'[1]Retorno lançamentos'!$D$5:$D$330,'[1]Retorno lançamentos'!$R$5:$R$330)</f>
        <v>Lançada</v>
      </c>
      <c r="M12073" s="6">
        <v>701203</v>
      </c>
      <c r="N12073" s="6" t="s">
        <v>1125</v>
      </c>
      <c r="O12073" t="str">
        <f t="shared" si="66"/>
        <v>FLAC</v>
      </c>
      <c r="Q12073" s="2" t="s">
        <v>1344</v>
      </c>
    </row>
    <row r="12074" spans="1:17" ht="16.8" x14ac:dyDescent="0.3">
      <c r="A12074" t="str">
        <f t="shared" si="64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 t="shared" si="65"/>
        <v>7204 - CD São Paulo</v>
      </c>
      <c r="K12074" t="str">
        <f t="shared" si="65"/>
        <v>43.340.312/0010-48</v>
      </c>
      <c r="L12074" t="str">
        <f>_xlfn.XLOOKUP(B12074,'[1]Retorno lançamentos'!$D$5:$D$330,'[1]Retorno lançamentos'!$R$5:$R$330)</f>
        <v>Lançada</v>
      </c>
      <c r="M12074" s="6">
        <v>701203</v>
      </c>
      <c r="N12074" s="6" t="s">
        <v>1125</v>
      </c>
      <c r="O12074" t="str">
        <f t="shared" si="66"/>
        <v>FLAC</v>
      </c>
      <c r="Q12074" s="2" t="s">
        <v>1344</v>
      </c>
    </row>
    <row r="12075" spans="1:17" ht="16.8" x14ac:dyDescent="0.3">
      <c r="A12075" t="str">
        <f t="shared" si="64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 t="shared" si="65"/>
        <v>7204 - CD São Paulo</v>
      </c>
      <c r="K12075" t="str">
        <f t="shared" si="65"/>
        <v>43.340.312/0010-48</v>
      </c>
      <c r="L12075" t="str">
        <f>_xlfn.XLOOKUP(B12075,'[1]Retorno lançamentos'!$D$5:$D$330,'[1]Retorno lançamentos'!$R$5:$R$330)</f>
        <v>Lançada</v>
      </c>
      <c r="M12075" s="6">
        <v>701203</v>
      </c>
      <c r="N12075" s="6" t="s">
        <v>1125</v>
      </c>
      <c r="O12075" t="str">
        <f t="shared" si="66"/>
        <v>FLAC</v>
      </c>
      <c r="Q12075" s="2" t="s">
        <v>1344</v>
      </c>
    </row>
    <row r="12076" spans="1:17" ht="16.8" x14ac:dyDescent="0.3">
      <c r="A12076" t="str">
        <f t="shared" si="64"/>
        <v>Lactalis - 7000</v>
      </c>
      <c r="B12076" s="6">
        <v>4501169722</v>
      </c>
      <c r="C12076" s="6">
        <v>5294983</v>
      </c>
      <c r="D12076" s="6" t="s">
        <v>1369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 t="shared" si="65"/>
        <v>7204 - CD São Paulo</v>
      </c>
      <c r="K12076" t="str">
        <f t="shared" si="65"/>
        <v>43.340.312/0010-48</v>
      </c>
      <c r="L12076" t="str">
        <f>_xlfn.XLOOKUP(B12076,'[1]Retorno lançamentos'!$D$5:$D$330,'[1]Retorno lançamentos'!$R$5:$R$330)</f>
        <v>Lançada</v>
      </c>
      <c r="M12076" s="6">
        <v>701203</v>
      </c>
      <c r="N12076" s="6" t="s">
        <v>1125</v>
      </c>
      <c r="O12076" t="str">
        <f t="shared" si="66"/>
        <v>FLAC</v>
      </c>
      <c r="Q12076" s="2" t="s">
        <v>1344</v>
      </c>
    </row>
    <row r="12077" spans="1:17" ht="16.8" x14ac:dyDescent="0.3">
      <c r="A12077" t="str">
        <f t="shared" si="64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 t="shared" si="65"/>
        <v>7204 - CD São Paulo</v>
      </c>
      <c r="K12077" t="str">
        <f t="shared" si="65"/>
        <v>43.340.312/0010-48</v>
      </c>
      <c r="L12077" t="str">
        <f>_xlfn.XLOOKUP(B12077,'[1]Retorno lançamentos'!$D$5:$D$330,'[1]Retorno lançamentos'!$R$5:$R$330)</f>
        <v>Lançada</v>
      </c>
      <c r="M12077" s="6">
        <v>701203</v>
      </c>
      <c r="N12077" s="6" t="s">
        <v>1125</v>
      </c>
      <c r="O12077" t="str">
        <f t="shared" si="66"/>
        <v>FLAC</v>
      </c>
      <c r="Q12077" s="2" t="s">
        <v>1344</v>
      </c>
    </row>
    <row r="12078" spans="1:17" ht="16.8" x14ac:dyDescent="0.3">
      <c r="A12078" t="str">
        <f t="shared" si="64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1345</v>
      </c>
      <c r="G12078" s="12">
        <v>408.5</v>
      </c>
      <c r="H12078" s="12">
        <v>12.26</v>
      </c>
      <c r="I12078" s="6">
        <v>7204</v>
      </c>
      <c r="J12078" t="str">
        <f t="shared" si="65"/>
        <v>7204 - CD São Paulo</v>
      </c>
      <c r="K12078" t="str">
        <f t="shared" si="65"/>
        <v>43.340.312/0010-48</v>
      </c>
      <c r="L12078" t="str">
        <f>_xlfn.XLOOKUP(B12078,'[1]Retorno lançamentos'!$D$5:$D$330,'[1]Retorno lançamentos'!$R$5:$R$330)</f>
        <v>Lançada</v>
      </c>
      <c r="M12078" s="6">
        <v>701203</v>
      </c>
      <c r="N12078" s="6" t="s">
        <v>1125</v>
      </c>
      <c r="O12078" t="str">
        <f t="shared" si="66"/>
        <v>FLAC</v>
      </c>
      <c r="Q12078" s="2" t="s">
        <v>1344</v>
      </c>
    </row>
    <row r="12079" spans="1:17" ht="16.8" x14ac:dyDescent="0.3">
      <c r="A12079" t="str">
        <f t="shared" si="64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 t="shared" si="65"/>
        <v>7204 - CD São Paulo</v>
      </c>
      <c r="K12079" t="str">
        <f t="shared" si="65"/>
        <v>43.340.312/0010-48</v>
      </c>
      <c r="L12079" t="str">
        <f>_xlfn.XLOOKUP(B12079,'[1]Retorno lançamentos'!$D$5:$D$330,'[1]Retorno lançamentos'!$R$5:$R$330)</f>
        <v>Lançada</v>
      </c>
      <c r="M12079" s="6">
        <v>701203</v>
      </c>
      <c r="N12079" s="6" t="s">
        <v>1125</v>
      </c>
      <c r="O12079" t="str">
        <f t="shared" si="66"/>
        <v>FLAC</v>
      </c>
      <c r="Q12079" s="2" t="s">
        <v>1344</v>
      </c>
    </row>
    <row r="12080" spans="1:17" ht="16.8" x14ac:dyDescent="0.3">
      <c r="A12080" t="str">
        <f t="shared" si="64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 t="shared" si="65"/>
        <v>7204 - CD São Paulo</v>
      </c>
      <c r="K12080" t="str">
        <f t="shared" si="65"/>
        <v>43.340.312/0010-48</v>
      </c>
      <c r="L12080" t="str">
        <f>_xlfn.XLOOKUP(B12080,'[1]Retorno lançamentos'!$D$5:$D$330,'[1]Retorno lançamentos'!$R$5:$R$330)</f>
        <v>Lançada</v>
      </c>
      <c r="M12080" s="6">
        <v>701203</v>
      </c>
      <c r="N12080" s="6" t="s">
        <v>1125</v>
      </c>
      <c r="O12080" t="str">
        <f t="shared" si="66"/>
        <v>FLAC</v>
      </c>
      <c r="Q12080" s="2" t="s">
        <v>1344</v>
      </c>
    </row>
    <row r="12081" spans="1:17" ht="16.8" x14ac:dyDescent="0.3">
      <c r="A12081" t="str">
        <f t="shared" si="64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 t="shared" si="65"/>
        <v>7204 - CD São Paulo</v>
      </c>
      <c r="K12081" t="str">
        <f t="shared" si="65"/>
        <v>43.340.312/0010-48</v>
      </c>
      <c r="L12081" t="str">
        <f>_xlfn.XLOOKUP(B12081,'[1]Retorno lançamentos'!$D$5:$D$330,'[1]Retorno lançamentos'!$R$5:$R$330)</f>
        <v>Lançada</v>
      </c>
      <c r="M12081" s="6">
        <v>701203</v>
      </c>
      <c r="N12081" s="6" t="s">
        <v>1125</v>
      </c>
      <c r="O12081" t="str">
        <f t="shared" si="66"/>
        <v>FLAC</v>
      </c>
      <c r="Q12081" s="2" t="s">
        <v>1344</v>
      </c>
    </row>
    <row r="12082" spans="1:17" ht="16.8" x14ac:dyDescent="0.3">
      <c r="A12082" t="str">
        <f t="shared" si="64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 t="shared" si="65"/>
        <v>7204 - CD São Paulo</v>
      </c>
      <c r="K12082" t="str">
        <f t="shared" si="65"/>
        <v>43.340.312/0010-48</v>
      </c>
      <c r="L12082" t="str">
        <f>_xlfn.XLOOKUP(B12082,'[1]Retorno lançamentos'!$D$5:$D$330,'[1]Retorno lançamentos'!$R$5:$R$330)</f>
        <v>Lançada</v>
      </c>
      <c r="M12082" s="6">
        <v>701203</v>
      </c>
      <c r="N12082" s="6" t="s">
        <v>1125</v>
      </c>
      <c r="O12082" t="str">
        <f t="shared" si="66"/>
        <v>FLAC</v>
      </c>
      <c r="Q12082" s="2" t="s">
        <v>1344</v>
      </c>
    </row>
    <row r="12083" spans="1:17" ht="16.8" x14ac:dyDescent="0.3">
      <c r="A12083" t="str">
        <f t="shared" si="64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1345</v>
      </c>
      <c r="G12083" s="11">
        <v>1021.25</v>
      </c>
      <c r="H12083" s="12">
        <v>30.64</v>
      </c>
      <c r="I12083" s="6">
        <v>7204</v>
      </c>
      <c r="J12083" t="str">
        <f t="shared" si="65"/>
        <v>7204 - CD São Paulo</v>
      </c>
      <c r="K12083" t="str">
        <f t="shared" si="65"/>
        <v>43.340.312/0010-48</v>
      </c>
      <c r="L12083" t="str">
        <f>_xlfn.XLOOKUP(B12083,'[1]Retorno lançamentos'!$D$5:$D$330,'[1]Retorno lançamentos'!$R$5:$R$330)</f>
        <v>Lançada</v>
      </c>
      <c r="M12083" s="6">
        <v>701203</v>
      </c>
      <c r="N12083" s="6" t="s">
        <v>1125</v>
      </c>
      <c r="O12083" t="str">
        <f t="shared" si="66"/>
        <v>FLAC</v>
      </c>
      <c r="Q12083" s="2" t="s">
        <v>1344</v>
      </c>
    </row>
    <row r="12084" spans="1:17" ht="16.8" x14ac:dyDescent="0.3">
      <c r="A12084" t="str">
        <f t="shared" si="64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 t="shared" si="65"/>
        <v>7204 - CD São Paulo</v>
      </c>
      <c r="K12084" t="str">
        <f t="shared" si="65"/>
        <v>43.340.312/0010-48</v>
      </c>
      <c r="L12084" t="str">
        <f>_xlfn.XLOOKUP(B12084,'[1]Retorno lançamentos'!$D$5:$D$330,'[1]Retorno lançamentos'!$R$5:$R$330)</f>
        <v>Lançada</v>
      </c>
      <c r="M12084" s="6">
        <v>701203</v>
      </c>
      <c r="N12084" s="6" t="s">
        <v>1125</v>
      </c>
      <c r="O12084" t="str">
        <f t="shared" si="66"/>
        <v>FLAC</v>
      </c>
      <c r="Q12084" s="2" t="s">
        <v>1344</v>
      </c>
    </row>
    <row r="12085" spans="1:17" ht="16.8" x14ac:dyDescent="0.3">
      <c r="A12085" t="str">
        <f t="shared" si="64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 t="shared" si="65"/>
        <v>7204 - CD São Paulo</v>
      </c>
      <c r="K12085" t="str">
        <f t="shared" si="65"/>
        <v>43.340.312/0010-48</v>
      </c>
      <c r="L12085" t="str">
        <f>_xlfn.XLOOKUP(B12085,'[1]Retorno lançamentos'!$D$5:$D$330,'[1]Retorno lançamentos'!$R$5:$R$330)</f>
        <v>Lançada</v>
      </c>
      <c r="M12085" s="6">
        <v>701203</v>
      </c>
      <c r="N12085" s="6" t="s">
        <v>1125</v>
      </c>
      <c r="O12085" t="str">
        <f t="shared" si="66"/>
        <v>FLAC</v>
      </c>
      <c r="Q12085" s="2" t="s">
        <v>1344</v>
      </c>
    </row>
    <row r="12086" spans="1:17" ht="16.8" x14ac:dyDescent="0.3">
      <c r="A12086" t="str">
        <f t="shared" si="64"/>
        <v>Lactalis - 7000</v>
      </c>
      <c r="B12086" s="6">
        <v>4501169722</v>
      </c>
      <c r="C12086" s="6">
        <v>5363352</v>
      </c>
      <c r="D12086" s="6" t="s">
        <v>1370</v>
      </c>
      <c r="E12086" s="6">
        <v>610402075</v>
      </c>
      <c r="F12086" s="6" t="s">
        <v>1345</v>
      </c>
      <c r="G12086" s="11">
        <v>1021.25</v>
      </c>
      <c r="H12086" s="12">
        <v>30.64</v>
      </c>
      <c r="I12086" s="6">
        <v>7204</v>
      </c>
      <c r="J12086" t="str">
        <f t="shared" si="65"/>
        <v>7204 - CD São Paulo</v>
      </c>
      <c r="K12086" t="str">
        <f t="shared" si="65"/>
        <v>43.340.312/0010-48</v>
      </c>
      <c r="L12086" t="str">
        <f>_xlfn.XLOOKUP(B12086,'[1]Retorno lançamentos'!$D$5:$D$330,'[1]Retorno lançamentos'!$R$5:$R$330)</f>
        <v>Lançada</v>
      </c>
      <c r="M12086" s="6">
        <v>701203</v>
      </c>
      <c r="N12086" s="6" t="s">
        <v>1125</v>
      </c>
      <c r="O12086" t="str">
        <f t="shared" si="66"/>
        <v>FLAC</v>
      </c>
      <c r="Q12086" s="2" t="s">
        <v>1344</v>
      </c>
    </row>
    <row r="12087" spans="1:17" ht="16.8" x14ac:dyDescent="0.3">
      <c r="A12087" t="str">
        <f t="shared" si="64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 t="shared" si="65"/>
        <v>7204 - CD São Paulo</v>
      </c>
      <c r="K12087" t="str">
        <f t="shared" si="65"/>
        <v>43.340.312/0010-48</v>
      </c>
      <c r="L12087" t="str">
        <f>_xlfn.XLOOKUP(B12087,'[1]Retorno lançamentos'!$D$5:$D$330,'[1]Retorno lançamentos'!$R$5:$R$330)</f>
        <v>Lançada</v>
      </c>
      <c r="M12087" s="6">
        <v>701203</v>
      </c>
      <c r="N12087" s="6" t="s">
        <v>1125</v>
      </c>
      <c r="O12087" t="str">
        <f t="shared" si="66"/>
        <v>FLAC</v>
      </c>
      <c r="Q12087" s="2" t="s">
        <v>1344</v>
      </c>
    </row>
    <row r="12088" spans="1:17" ht="16.8" x14ac:dyDescent="0.3">
      <c r="A12088" t="str">
        <f t="shared" si="64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 t="shared" si="65"/>
        <v>7204 - CD São Paulo</v>
      </c>
      <c r="K12088" t="str">
        <f t="shared" si="65"/>
        <v>43.340.312/0010-48</v>
      </c>
      <c r="L12088" t="str">
        <f>_xlfn.XLOOKUP(B12088,'[1]Retorno lançamentos'!$D$5:$D$330,'[1]Retorno lançamentos'!$R$5:$R$330)</f>
        <v>Lançada</v>
      </c>
      <c r="M12088" s="6">
        <v>701203</v>
      </c>
      <c r="N12088" s="6" t="s">
        <v>1125</v>
      </c>
      <c r="O12088" t="str">
        <f t="shared" si="66"/>
        <v>FLAC</v>
      </c>
      <c r="Q12088" s="2" t="s">
        <v>1344</v>
      </c>
    </row>
    <row r="12089" spans="1:17" ht="16.8" x14ac:dyDescent="0.3">
      <c r="A12089" t="str">
        <f t="shared" si="64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 t="shared" si="65"/>
        <v>7204 - CD São Paulo</v>
      </c>
      <c r="K12089" t="str">
        <f t="shared" si="65"/>
        <v>43.340.312/0010-48</v>
      </c>
      <c r="L12089" t="str">
        <f>_xlfn.XLOOKUP(B12089,'[1]Retorno lançamentos'!$D$5:$D$330,'[1]Retorno lançamentos'!$R$5:$R$330)</f>
        <v>Lançada</v>
      </c>
      <c r="M12089" s="6">
        <v>701203</v>
      </c>
      <c r="N12089" s="6" t="s">
        <v>1125</v>
      </c>
      <c r="O12089" t="str">
        <f t="shared" si="66"/>
        <v>FLAC</v>
      </c>
      <c r="Q12089" s="2" t="s">
        <v>1344</v>
      </c>
    </row>
    <row r="12090" spans="1:17" ht="16.8" x14ac:dyDescent="0.3">
      <c r="A12090" t="str">
        <f t="shared" si="64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1368</v>
      </c>
      <c r="G12090" s="12">
        <v>-258</v>
      </c>
      <c r="H12090" s="12">
        <v>-7.74</v>
      </c>
      <c r="I12090" s="6">
        <v>7204</v>
      </c>
      <c r="J12090" t="str">
        <f t="shared" si="65"/>
        <v>7204 - CD São Paulo</v>
      </c>
      <c r="K12090" t="str">
        <f t="shared" si="65"/>
        <v>43.340.312/0010-48</v>
      </c>
      <c r="L12090" t="str">
        <f>_xlfn.XLOOKUP(B12090,'[1]Retorno lançamentos'!$D$5:$D$330,'[1]Retorno lançamentos'!$R$5:$R$330)</f>
        <v>Lançada</v>
      </c>
      <c r="M12090" s="6">
        <v>701203</v>
      </c>
      <c r="N12090" s="6" t="s">
        <v>1125</v>
      </c>
      <c r="O12090" t="str">
        <f t="shared" si="66"/>
        <v>FLAC</v>
      </c>
      <c r="Q12090" s="2" t="s">
        <v>1344</v>
      </c>
    </row>
    <row r="12091" spans="1:17" ht="16.8" x14ac:dyDescent="0.3">
      <c r="A12091" t="str">
        <f t="shared" si="64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1345</v>
      </c>
      <c r="G12091" s="11">
        <v>1021.25</v>
      </c>
      <c r="H12091" s="12">
        <v>30.64</v>
      </c>
      <c r="I12091" s="6">
        <v>7204</v>
      </c>
      <c r="J12091" t="str">
        <f t="shared" si="65"/>
        <v>7204 - CD São Paulo</v>
      </c>
      <c r="K12091" t="str">
        <f t="shared" si="65"/>
        <v>43.340.312/0010-48</v>
      </c>
      <c r="L12091" t="str">
        <f>_xlfn.XLOOKUP(B12091,'[1]Retorno lançamentos'!$D$5:$D$330,'[1]Retorno lançamentos'!$R$5:$R$330)</f>
        <v>Lançada</v>
      </c>
      <c r="M12091" s="6">
        <v>701203</v>
      </c>
      <c r="N12091" s="6" t="s">
        <v>1125</v>
      </c>
      <c r="O12091" t="str">
        <f t="shared" si="66"/>
        <v>FLAC</v>
      </c>
      <c r="Q12091" s="2" t="s">
        <v>1344</v>
      </c>
    </row>
    <row r="12092" spans="1:17" ht="16.8" x14ac:dyDescent="0.3">
      <c r="A12092" t="str">
        <f t="shared" si="64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1345</v>
      </c>
      <c r="G12092" s="11">
        <v>1057.25</v>
      </c>
      <c r="H12092" s="12">
        <v>31.72</v>
      </c>
      <c r="I12092" s="6">
        <v>7204</v>
      </c>
      <c r="J12092" t="str">
        <f t="shared" si="65"/>
        <v>7204 - CD São Paulo</v>
      </c>
      <c r="K12092" t="str">
        <f t="shared" si="65"/>
        <v>43.340.312/0010-48</v>
      </c>
      <c r="L12092" t="str">
        <f>_xlfn.XLOOKUP(B12092,'[1]Retorno lançamentos'!$D$5:$D$330,'[1]Retorno lançamentos'!$R$5:$R$330)</f>
        <v>Lançada</v>
      </c>
      <c r="M12092" s="6">
        <v>701203</v>
      </c>
      <c r="N12092" s="6" t="s">
        <v>1125</v>
      </c>
      <c r="O12092" t="str">
        <f t="shared" si="66"/>
        <v>FLAC</v>
      </c>
      <c r="Q12092" s="2" t="s">
        <v>1344</v>
      </c>
    </row>
    <row r="12093" spans="1:17" ht="16.8" x14ac:dyDescent="0.3">
      <c r="A12093" t="str">
        <f t="shared" si="64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 t="shared" si="65"/>
        <v>7204 - CD São Paulo</v>
      </c>
      <c r="K12093" t="str">
        <f t="shared" si="65"/>
        <v>43.340.312/0010-48</v>
      </c>
      <c r="L12093" t="str">
        <f>_xlfn.XLOOKUP(B12093,'[1]Retorno lançamentos'!$D$5:$D$330,'[1]Retorno lançamentos'!$R$5:$R$330)</f>
        <v>Lançada</v>
      </c>
      <c r="M12093" s="6">
        <v>701203</v>
      </c>
      <c r="N12093" s="6" t="s">
        <v>1125</v>
      </c>
      <c r="O12093" t="str">
        <f t="shared" si="66"/>
        <v>FLAC</v>
      </c>
      <c r="Q12093" s="2" t="s">
        <v>1344</v>
      </c>
    </row>
    <row r="12094" spans="1:17" ht="16.8" x14ac:dyDescent="0.3">
      <c r="A12094" t="str">
        <f t="shared" si="64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1345</v>
      </c>
      <c r="G12094" s="12">
        <v>817</v>
      </c>
      <c r="H12094" s="12">
        <v>24.51</v>
      </c>
      <c r="I12094" s="6">
        <v>7204</v>
      </c>
      <c r="J12094" t="str">
        <f t="shared" si="65"/>
        <v>7204 - CD São Paulo</v>
      </c>
      <c r="K12094" t="str">
        <f t="shared" si="65"/>
        <v>43.340.312/0010-48</v>
      </c>
      <c r="L12094" t="str">
        <f>_xlfn.XLOOKUP(B12094,'[1]Retorno lançamentos'!$D$5:$D$330,'[1]Retorno lançamentos'!$R$5:$R$330)</f>
        <v>Lançada</v>
      </c>
      <c r="M12094" s="6">
        <v>701203</v>
      </c>
      <c r="N12094" s="6" t="s">
        <v>1125</v>
      </c>
      <c r="O12094" t="str">
        <f t="shared" si="66"/>
        <v>FLAC</v>
      </c>
      <c r="Q12094" s="2" t="s">
        <v>1344</v>
      </c>
    </row>
    <row r="12095" spans="1:17" ht="16.8" x14ac:dyDescent="0.3">
      <c r="A12095" t="str">
        <f t="shared" si="64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1345</v>
      </c>
      <c r="G12095" s="12">
        <v>211.45</v>
      </c>
      <c r="H12095" s="12">
        <v>6.34</v>
      </c>
      <c r="I12095" s="6">
        <v>7204</v>
      </c>
      <c r="J12095" t="str">
        <f t="shared" si="65"/>
        <v>7204 - CD São Paulo</v>
      </c>
      <c r="K12095" t="str">
        <f t="shared" si="65"/>
        <v>43.340.312/0010-48</v>
      </c>
      <c r="L12095" t="str">
        <f>_xlfn.XLOOKUP(B12095,'[1]Retorno lançamentos'!$D$5:$D$330,'[1]Retorno lançamentos'!$R$5:$R$330)</f>
        <v>Lançada</v>
      </c>
      <c r="M12095" s="6">
        <v>701203</v>
      </c>
      <c r="N12095" s="6" t="s">
        <v>1125</v>
      </c>
      <c r="O12095" t="str">
        <f t="shared" si="66"/>
        <v>FLAC</v>
      </c>
      <c r="Q12095" s="2" t="s">
        <v>1344</v>
      </c>
    </row>
    <row r="12096" spans="1:17" ht="16.8" x14ac:dyDescent="0.3">
      <c r="A12096" t="str">
        <f t="shared" si="64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 t="shared" si="65"/>
        <v>7204 - CD São Paulo</v>
      </c>
      <c r="K12096" t="str">
        <f t="shared" si="65"/>
        <v>43.340.312/0010-48</v>
      </c>
      <c r="L12096" t="str">
        <f>_xlfn.XLOOKUP(B12096,'[1]Retorno lançamentos'!$D$5:$D$330,'[1]Retorno lançamentos'!$R$5:$R$330)</f>
        <v>Lançada</v>
      </c>
      <c r="M12096" s="6">
        <v>701203</v>
      </c>
      <c r="N12096" s="6" t="s">
        <v>1125</v>
      </c>
      <c r="O12096" t="str">
        <f t="shared" si="66"/>
        <v>FLAC</v>
      </c>
      <c r="Q12096" s="2" t="s">
        <v>1344</v>
      </c>
    </row>
    <row r="12097" spans="1:17" ht="16.8" x14ac:dyDescent="0.3">
      <c r="A12097" t="str">
        <f t="shared" si="64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1371</v>
      </c>
      <c r="G12097" s="12">
        <v>69.84</v>
      </c>
      <c r="H12097" s="12">
        <v>2.1</v>
      </c>
      <c r="I12097" s="6">
        <v>7204</v>
      </c>
      <c r="J12097" t="str">
        <f t="shared" si="65"/>
        <v>7204 - CD São Paulo</v>
      </c>
      <c r="K12097" t="str">
        <f t="shared" si="65"/>
        <v>43.340.312/0010-48</v>
      </c>
      <c r="L12097" t="str">
        <f>_xlfn.XLOOKUP(B12097,'[1]Retorno lançamentos'!$D$5:$D$330,'[1]Retorno lançamentos'!$R$5:$R$330)</f>
        <v>Lançada</v>
      </c>
      <c r="M12097" s="6">
        <v>701203</v>
      </c>
      <c r="N12097" s="6" t="s">
        <v>1125</v>
      </c>
      <c r="O12097" t="str">
        <f t="shared" si="66"/>
        <v>FLAC</v>
      </c>
      <c r="Q12097" s="2" t="s">
        <v>1344</v>
      </c>
    </row>
    <row r="12098" spans="1:17" ht="16.8" x14ac:dyDescent="0.3">
      <c r="A12098" t="str">
        <f t="shared" si="64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 t="shared" si="65"/>
        <v>7204 - CD São Paulo</v>
      </c>
      <c r="K12098" t="str">
        <f t="shared" si="65"/>
        <v>43.340.312/0010-48</v>
      </c>
      <c r="L12098" t="str">
        <f>_xlfn.XLOOKUP(B12098,'[1]Retorno lançamentos'!$D$5:$D$330,'[1]Retorno lançamentos'!$R$5:$R$330)</f>
        <v>Lançada</v>
      </c>
      <c r="M12098" s="6">
        <v>701203</v>
      </c>
      <c r="N12098" s="6" t="s">
        <v>1125</v>
      </c>
      <c r="O12098" t="str">
        <f t="shared" si="66"/>
        <v>FLAC</v>
      </c>
      <c r="Q12098" s="2" t="s">
        <v>1344</v>
      </c>
    </row>
    <row r="12099" spans="1:17" ht="16.8" x14ac:dyDescent="0.3">
      <c r="A12099" t="str">
        <f t="shared" si="64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 t="shared" si="65"/>
        <v>7204 - CD São Paulo</v>
      </c>
      <c r="K12099" t="str">
        <f t="shared" si="65"/>
        <v>43.340.312/0010-48</v>
      </c>
      <c r="L12099" t="str">
        <f>_xlfn.XLOOKUP(B12099,'[1]Retorno lançamentos'!$D$5:$D$330,'[1]Retorno lançamentos'!$R$5:$R$330)</f>
        <v>Lançada</v>
      </c>
      <c r="M12099" s="6">
        <v>701203</v>
      </c>
      <c r="N12099" s="6" t="s">
        <v>1125</v>
      </c>
      <c r="O12099" t="str">
        <f t="shared" si="66"/>
        <v>FLAC</v>
      </c>
      <c r="Q12099" s="2" t="s">
        <v>1344</v>
      </c>
    </row>
    <row r="12100" spans="1:17" ht="16.8" x14ac:dyDescent="0.3">
      <c r="A12100" t="str">
        <f t="shared" si="64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 t="shared" si="65"/>
        <v>7204 - CD São Paulo</v>
      </c>
      <c r="K12100" t="str">
        <f t="shared" si="65"/>
        <v>43.340.312/0010-48</v>
      </c>
      <c r="L12100" t="str">
        <f>_xlfn.XLOOKUP(B12100,'[1]Retorno lançamentos'!$D$5:$D$330,'[1]Retorno lançamentos'!$R$5:$R$330)</f>
        <v>Lançada</v>
      </c>
      <c r="M12100" s="6">
        <v>701203</v>
      </c>
      <c r="N12100" s="6" t="s">
        <v>1125</v>
      </c>
      <c r="O12100" t="str">
        <f t="shared" si="66"/>
        <v>FLAC</v>
      </c>
      <c r="Q12100" s="2" t="s">
        <v>1344</v>
      </c>
    </row>
    <row r="12101" spans="1:17" ht="16.8" x14ac:dyDescent="0.3">
      <c r="A12101" t="str">
        <f t="shared" si="64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 t="shared" si="65"/>
        <v>7204 - CD São Paulo</v>
      </c>
      <c r="K12101" t="str">
        <f t="shared" si="65"/>
        <v>43.340.312/0010-48</v>
      </c>
      <c r="L12101" t="str">
        <f>_xlfn.XLOOKUP(B12101,'[1]Retorno lançamentos'!$D$5:$D$330,'[1]Retorno lançamentos'!$R$5:$R$330)</f>
        <v>Lançada</v>
      </c>
      <c r="M12101" s="6">
        <v>701203</v>
      </c>
      <c r="N12101" s="6" t="s">
        <v>1125</v>
      </c>
      <c r="O12101" t="str">
        <f t="shared" si="66"/>
        <v>FLAC</v>
      </c>
      <c r="Q12101" s="2" t="s">
        <v>1344</v>
      </c>
    </row>
    <row r="12102" spans="1:17" ht="16.8" x14ac:dyDescent="0.3">
      <c r="A12102" t="str">
        <f t="shared" si="64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 t="shared" si="65"/>
        <v>7204 - CD São Paulo</v>
      </c>
      <c r="K12102" t="str">
        <f t="shared" si="65"/>
        <v>43.340.312/0010-48</v>
      </c>
      <c r="L12102" t="str">
        <f>_xlfn.XLOOKUP(B12102,'[1]Retorno lançamentos'!$D$5:$D$330,'[1]Retorno lançamentos'!$R$5:$R$330)</f>
        <v>Lançada</v>
      </c>
      <c r="M12102" s="6">
        <v>701203</v>
      </c>
      <c r="N12102" s="6" t="s">
        <v>1125</v>
      </c>
      <c r="O12102" t="str">
        <f t="shared" si="66"/>
        <v>FLAC</v>
      </c>
      <c r="Q12102" s="2" t="s">
        <v>1344</v>
      </c>
    </row>
    <row r="12103" spans="1:17" ht="16.8" x14ac:dyDescent="0.3">
      <c r="A12103" t="str">
        <f t="shared" si="64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 t="shared" si="65"/>
        <v>7204 - CD São Paulo</v>
      </c>
      <c r="K12103" t="str">
        <f t="shared" si="65"/>
        <v>43.340.312/0010-48</v>
      </c>
      <c r="L12103" t="str">
        <f>_xlfn.XLOOKUP(B12103,'[1]Retorno lançamentos'!$D$5:$D$330,'[1]Retorno lançamentos'!$R$5:$R$330)</f>
        <v>Lançada</v>
      </c>
      <c r="M12103" s="6">
        <v>701203</v>
      </c>
      <c r="N12103" s="6" t="s">
        <v>1125</v>
      </c>
      <c r="O12103" t="str">
        <f t="shared" si="66"/>
        <v>FLAC</v>
      </c>
      <c r="Q12103" s="2" t="s">
        <v>1344</v>
      </c>
    </row>
    <row r="12104" spans="1:17" ht="16.8" x14ac:dyDescent="0.3">
      <c r="A12104" t="str">
        <f t="shared" si="64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 t="shared" si="65"/>
        <v>7204 - CD São Paulo</v>
      </c>
      <c r="K12104" t="str">
        <f t="shared" si="65"/>
        <v>43.340.312/0010-48</v>
      </c>
      <c r="L12104" t="str">
        <f>_xlfn.XLOOKUP(B12104,'[1]Retorno lançamentos'!$D$5:$D$330,'[1]Retorno lançamentos'!$R$5:$R$330)</f>
        <v>Lançada</v>
      </c>
      <c r="M12104" s="6">
        <v>701203</v>
      </c>
      <c r="N12104" s="6" t="s">
        <v>1125</v>
      </c>
      <c r="O12104" t="str">
        <f t="shared" si="66"/>
        <v>FLAC</v>
      </c>
      <c r="Q12104" s="2" t="s">
        <v>1344</v>
      </c>
    </row>
    <row r="12105" spans="1:17" ht="16.8" x14ac:dyDescent="0.3">
      <c r="A12105" t="str">
        <f t="shared" si="64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 t="shared" si="65"/>
        <v>7204 - CD São Paulo</v>
      </c>
      <c r="K12105" t="str">
        <f t="shared" si="65"/>
        <v>43.340.312/0010-48</v>
      </c>
      <c r="L12105" t="str">
        <f>_xlfn.XLOOKUP(B12105,'[1]Retorno lançamentos'!$D$5:$D$330,'[1]Retorno lançamentos'!$R$5:$R$330)</f>
        <v>Lançada</v>
      </c>
      <c r="M12105" s="6">
        <v>701203</v>
      </c>
      <c r="N12105" s="6" t="s">
        <v>1125</v>
      </c>
      <c r="O12105" t="str">
        <f t="shared" si="66"/>
        <v>FLAC</v>
      </c>
      <c r="Q12105" s="2" t="s">
        <v>1344</v>
      </c>
    </row>
    <row r="12106" spans="1:17" ht="16.8" x14ac:dyDescent="0.3">
      <c r="A12106" t="str">
        <f t="shared" si="64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 t="shared" si="65"/>
        <v>7204 - CD São Paulo</v>
      </c>
      <c r="K12106" t="str">
        <f t="shared" si="65"/>
        <v>43.340.312/0010-48</v>
      </c>
      <c r="L12106" t="str">
        <f>_xlfn.XLOOKUP(B12106,'[1]Retorno lançamentos'!$D$5:$D$330,'[1]Retorno lançamentos'!$R$5:$R$330)</f>
        <v>Lançada</v>
      </c>
      <c r="M12106" s="6">
        <v>701203</v>
      </c>
      <c r="N12106" s="6" t="s">
        <v>1125</v>
      </c>
      <c r="O12106" t="str">
        <f t="shared" si="66"/>
        <v>FLAC</v>
      </c>
      <c r="Q12106" s="2" t="s">
        <v>1344</v>
      </c>
    </row>
    <row r="12107" spans="1:17" ht="16.8" x14ac:dyDescent="0.3">
      <c r="A12107" t="str">
        <f t="shared" si="64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 t="shared" si="65"/>
        <v>7204 - CD São Paulo</v>
      </c>
      <c r="K12107" t="str">
        <f t="shared" si="65"/>
        <v>43.340.312/0010-48</v>
      </c>
      <c r="L12107" t="str">
        <f>_xlfn.XLOOKUP(B12107,'[1]Retorno lançamentos'!$D$5:$D$330,'[1]Retorno lançamentos'!$R$5:$R$330)</f>
        <v>Lançada</v>
      </c>
      <c r="M12107" s="6">
        <v>701203</v>
      </c>
      <c r="N12107" s="6" t="s">
        <v>1125</v>
      </c>
      <c r="O12107" t="str">
        <f t="shared" si="66"/>
        <v>FLAC</v>
      </c>
      <c r="Q12107" s="2" t="s">
        <v>1344</v>
      </c>
    </row>
    <row r="12108" spans="1:17" ht="16.8" x14ac:dyDescent="0.3">
      <c r="A12108" t="str">
        <f t="shared" si="64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 t="shared" si="65"/>
        <v>7204 - CD São Paulo</v>
      </c>
      <c r="K12108" t="str">
        <f t="shared" si="65"/>
        <v>43.340.312/0010-48</v>
      </c>
      <c r="L12108" t="str">
        <f>_xlfn.XLOOKUP(B12108,'[1]Retorno lançamentos'!$D$5:$D$330,'[1]Retorno lançamentos'!$R$5:$R$330)</f>
        <v>Lançada</v>
      </c>
      <c r="M12108" s="6">
        <v>701203</v>
      </c>
      <c r="N12108" s="6" t="s">
        <v>1125</v>
      </c>
      <c r="O12108" t="str">
        <f t="shared" si="66"/>
        <v>FLAC</v>
      </c>
      <c r="Q12108" s="2" t="s">
        <v>1344</v>
      </c>
    </row>
    <row r="12109" spans="1:17" ht="16.8" x14ac:dyDescent="0.3">
      <c r="A12109" t="str">
        <f t="shared" si="64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 t="shared" si="65"/>
        <v>7204 - CD São Paulo</v>
      </c>
      <c r="K12109" t="str">
        <f t="shared" si="65"/>
        <v>43.340.312/0010-48</v>
      </c>
      <c r="L12109" t="str">
        <f>_xlfn.XLOOKUP(B12109,'[1]Retorno lançamentos'!$D$5:$D$330,'[1]Retorno lançamentos'!$R$5:$R$330)</f>
        <v>Lançada</v>
      </c>
      <c r="M12109" s="6">
        <v>701203</v>
      </c>
      <c r="N12109" s="6" t="s">
        <v>1125</v>
      </c>
      <c r="O12109" t="str">
        <f t="shared" si="66"/>
        <v>FLAC</v>
      </c>
      <c r="Q12109" s="2" t="s">
        <v>1344</v>
      </c>
    </row>
    <row r="12110" spans="1:17" ht="16.8" x14ac:dyDescent="0.3">
      <c r="A12110" t="str">
        <f t="shared" si="64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1345</v>
      </c>
      <c r="G12110" s="11">
        <v>3246.75</v>
      </c>
      <c r="H12110" s="12">
        <v>64.94</v>
      </c>
      <c r="I12110" s="6">
        <v>7204</v>
      </c>
      <c r="J12110" t="str">
        <f t="shared" si="65"/>
        <v>7204 - CD São Paulo</v>
      </c>
      <c r="K12110" t="str">
        <f t="shared" si="65"/>
        <v>43.340.312/0010-48</v>
      </c>
      <c r="L12110" t="str">
        <f>_xlfn.XLOOKUP(B12110,'[1]Retorno lançamentos'!$D$5:$D$330,'[1]Retorno lançamentos'!$R$5:$R$330)</f>
        <v>Lançada</v>
      </c>
      <c r="M12110" s="6">
        <v>701122</v>
      </c>
      <c r="N12110" s="6" t="s">
        <v>1120</v>
      </c>
      <c r="O12110" t="str">
        <f t="shared" si="66"/>
        <v>Nutri</v>
      </c>
      <c r="Q12110" s="2" t="s">
        <v>1344</v>
      </c>
    </row>
    <row r="12111" spans="1:17" ht="16.8" x14ac:dyDescent="0.3">
      <c r="A12111" t="str">
        <f t="shared" si="64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1345</v>
      </c>
      <c r="G12111" s="11">
        <v>2114.5</v>
      </c>
      <c r="H12111" s="12">
        <v>63.44</v>
      </c>
      <c r="I12111" s="6">
        <v>7204</v>
      </c>
      <c r="J12111" t="str">
        <f t="shared" si="65"/>
        <v>7204 - CD São Paulo</v>
      </c>
      <c r="K12111" t="str">
        <f t="shared" si="65"/>
        <v>43.340.312/0010-48</v>
      </c>
      <c r="L12111" t="str">
        <f>_xlfn.XLOOKUP(B12111,'[1]Retorno lançamentos'!$D$5:$D$330,'[1]Retorno lançamentos'!$R$5:$R$330)</f>
        <v>Lançada</v>
      </c>
      <c r="M12111" s="6">
        <v>701203</v>
      </c>
      <c r="N12111" s="6" t="s">
        <v>1125</v>
      </c>
      <c r="O12111" t="str">
        <f t="shared" si="66"/>
        <v>FLAC</v>
      </c>
      <c r="Q12111" s="2" t="s">
        <v>1344</v>
      </c>
    </row>
    <row r="12112" spans="1:17" ht="16.8" x14ac:dyDescent="0.3">
      <c r="A12112" t="str">
        <f t="shared" si="64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 t="shared" si="65"/>
        <v>7204 - CD São Paulo</v>
      </c>
      <c r="K12112" t="str">
        <f t="shared" si="65"/>
        <v>43.340.312/0010-48</v>
      </c>
      <c r="L12112" t="str">
        <f>_xlfn.XLOOKUP(B12112,'[1]Retorno lançamentos'!$D$5:$D$330,'[1]Retorno lançamentos'!$R$5:$R$330)</f>
        <v>Lançada</v>
      </c>
      <c r="M12112" s="6">
        <v>701203</v>
      </c>
      <c r="N12112" s="6" t="s">
        <v>1125</v>
      </c>
      <c r="O12112" t="str">
        <f t="shared" si="66"/>
        <v>FLAC</v>
      </c>
      <c r="Q12112" s="2" t="s">
        <v>1344</v>
      </c>
    </row>
    <row r="12113" spans="1:17" ht="16.8" x14ac:dyDescent="0.3">
      <c r="A12113" t="str">
        <f t="shared" si="64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 t="shared" si="65"/>
        <v>7204 - CD São Paulo</v>
      </c>
      <c r="K12113" t="str">
        <f t="shared" si="65"/>
        <v>43.340.312/0010-48</v>
      </c>
      <c r="L12113" t="str">
        <f>_xlfn.XLOOKUP(B12113,'[1]Retorno lançamentos'!$D$5:$D$330,'[1]Retorno lançamentos'!$R$5:$R$330)</f>
        <v>Lançada</v>
      </c>
      <c r="M12113" s="6">
        <v>701203</v>
      </c>
      <c r="N12113" s="6" t="s">
        <v>1125</v>
      </c>
      <c r="O12113" t="str">
        <f t="shared" si="66"/>
        <v>FLAC</v>
      </c>
      <c r="Q12113" s="2" t="s">
        <v>1344</v>
      </c>
    </row>
    <row r="12114" spans="1:17" ht="16.8" x14ac:dyDescent="0.3">
      <c r="A12114" t="str">
        <f t="shared" si="64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 t="shared" si="65"/>
        <v>7204 - CD São Paulo</v>
      </c>
      <c r="K12114" t="str">
        <f t="shared" si="65"/>
        <v>43.340.312/0010-48</v>
      </c>
      <c r="L12114" t="str">
        <f>_xlfn.XLOOKUP(B12114,'[1]Retorno lançamentos'!$D$5:$D$330,'[1]Retorno lançamentos'!$R$5:$R$330)</f>
        <v>Lançada</v>
      </c>
      <c r="M12114" s="6">
        <v>701203</v>
      </c>
      <c r="N12114" s="6" t="s">
        <v>1125</v>
      </c>
      <c r="O12114" t="str">
        <f t="shared" si="66"/>
        <v>FLAC</v>
      </c>
      <c r="Q12114" s="2" t="s">
        <v>1344</v>
      </c>
    </row>
    <row r="12115" spans="1:17" ht="16.8" x14ac:dyDescent="0.3">
      <c r="A12115" t="str">
        <f t="shared" si="64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 t="shared" si="65"/>
        <v>7204 - CD São Paulo</v>
      </c>
      <c r="K12115" t="str">
        <f t="shared" si="65"/>
        <v>43.340.312/0010-48</v>
      </c>
      <c r="L12115" t="str">
        <f>_xlfn.XLOOKUP(B12115,'[1]Retorno lançamentos'!$D$5:$D$330,'[1]Retorno lançamentos'!$R$5:$R$330)</f>
        <v>Lançada</v>
      </c>
      <c r="M12115" s="6">
        <v>701203</v>
      </c>
      <c r="N12115" s="6" t="s">
        <v>1125</v>
      </c>
      <c r="O12115" t="str">
        <f t="shared" si="66"/>
        <v>FLAC</v>
      </c>
      <c r="Q12115" s="2" t="s">
        <v>1344</v>
      </c>
    </row>
    <row r="12116" spans="1:17" ht="16.8" x14ac:dyDescent="0.3">
      <c r="A12116" t="str">
        <f t="shared" si="64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 t="shared" si="65"/>
        <v>7204 - CD São Paulo</v>
      </c>
      <c r="K12116" t="str">
        <f t="shared" si="65"/>
        <v>43.340.312/0010-48</v>
      </c>
      <c r="L12116" t="str">
        <f>_xlfn.XLOOKUP(B12116,'[1]Retorno lançamentos'!$D$5:$D$330,'[1]Retorno lançamentos'!$R$5:$R$330)</f>
        <v>Lançada</v>
      </c>
      <c r="M12116" s="6">
        <v>701203</v>
      </c>
      <c r="N12116" s="6" t="s">
        <v>1125</v>
      </c>
      <c r="O12116" t="str">
        <f t="shared" si="66"/>
        <v>FLAC</v>
      </c>
      <c r="Q12116" s="2" t="s">
        <v>1344</v>
      </c>
    </row>
    <row r="12117" spans="1:17" ht="16.8" x14ac:dyDescent="0.3">
      <c r="A12117" t="str">
        <f t="shared" si="64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1345</v>
      </c>
      <c r="G12117" s="11">
        <v>1225.5</v>
      </c>
      <c r="H12117" s="12">
        <v>36.770000000000003</v>
      </c>
      <c r="I12117" s="6">
        <v>7204</v>
      </c>
      <c r="J12117" t="str">
        <f t="shared" si="65"/>
        <v>7204 - CD São Paulo</v>
      </c>
      <c r="K12117" t="str">
        <f t="shared" si="65"/>
        <v>43.340.312/0010-48</v>
      </c>
      <c r="L12117" t="str">
        <f>_xlfn.XLOOKUP(B12117,'[1]Retorno lançamentos'!$D$5:$D$330,'[1]Retorno lançamentos'!$R$5:$R$330)</f>
        <v>Lançada</v>
      </c>
      <c r="M12117" s="6">
        <v>701203</v>
      </c>
      <c r="N12117" s="6" t="s">
        <v>1125</v>
      </c>
      <c r="O12117" t="str">
        <f t="shared" si="66"/>
        <v>FLAC</v>
      </c>
      <c r="Q12117" s="2" t="s">
        <v>1344</v>
      </c>
    </row>
    <row r="12118" spans="1:17" ht="16.8" x14ac:dyDescent="0.3">
      <c r="A12118" t="str">
        <f t="shared" ref="A12118:A12181" si="67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 t="shared" ref="J12118:K12181" si="68">_xlfn.XLOOKUP(I12118,I:I,J:J)</f>
        <v>7204 - CD São Paulo</v>
      </c>
      <c r="K12118" t="str">
        <f t="shared" si="68"/>
        <v>43.340.312/0010-48</v>
      </c>
      <c r="L12118" t="str">
        <f>_xlfn.XLOOKUP(B12118,'[1]Retorno lançamentos'!$D$5:$D$330,'[1]Retorno lançamentos'!$R$5:$R$330)</f>
        <v>Lançada</v>
      </c>
      <c r="M12118" s="6">
        <v>701203</v>
      </c>
      <c r="N12118" s="6" t="s">
        <v>1125</v>
      </c>
      <c r="O12118" t="str">
        <f t="shared" ref="O12118:O12181" si="69">_xlfn.XLOOKUP(N12118,N:N,O:O)</f>
        <v>FLAC</v>
      </c>
      <c r="Q12118" s="2" t="s">
        <v>1344</v>
      </c>
    </row>
    <row r="12119" spans="1:17" ht="16.8" x14ac:dyDescent="0.3">
      <c r="A12119" t="str">
        <f t="shared" si="67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 t="shared" si="68"/>
        <v>7204 - CD São Paulo</v>
      </c>
      <c r="K12119" t="str">
        <f t="shared" si="68"/>
        <v>43.340.312/0010-48</v>
      </c>
      <c r="L12119" t="str">
        <f>_xlfn.XLOOKUP(B12119,'[1]Retorno lançamentos'!$D$5:$D$330,'[1]Retorno lançamentos'!$R$5:$R$330)</f>
        <v>Lançada</v>
      </c>
      <c r="M12119" s="6">
        <v>701203</v>
      </c>
      <c r="N12119" s="6" t="s">
        <v>1125</v>
      </c>
      <c r="O12119" t="str">
        <f t="shared" si="69"/>
        <v>FLAC</v>
      </c>
      <c r="Q12119" s="2" t="s">
        <v>1344</v>
      </c>
    </row>
    <row r="12120" spans="1:17" ht="16.8" x14ac:dyDescent="0.3">
      <c r="A12120" t="str">
        <f t="shared" si="67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 t="shared" si="68"/>
        <v>7204 - CD São Paulo</v>
      </c>
      <c r="K12120" t="str">
        <f t="shared" si="68"/>
        <v>43.340.312/0010-48</v>
      </c>
      <c r="L12120" t="str">
        <f>_xlfn.XLOOKUP(B12120,'[1]Retorno lançamentos'!$D$5:$D$330,'[1]Retorno lançamentos'!$R$5:$R$330)</f>
        <v>Lançada</v>
      </c>
      <c r="M12120" s="6">
        <v>701203</v>
      </c>
      <c r="N12120" s="6" t="s">
        <v>1125</v>
      </c>
      <c r="O12120" t="str">
        <f t="shared" si="69"/>
        <v>FLAC</v>
      </c>
      <c r="Q12120" s="2" t="s">
        <v>1344</v>
      </c>
    </row>
    <row r="12121" spans="1:17" ht="16.8" x14ac:dyDescent="0.3">
      <c r="A12121" t="str">
        <f t="shared" si="67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 t="shared" si="68"/>
        <v>7204 - CD São Paulo</v>
      </c>
      <c r="K12121" t="str">
        <f t="shared" si="68"/>
        <v>43.340.312/0010-48</v>
      </c>
      <c r="L12121" t="str">
        <f>_xlfn.XLOOKUP(B12121,'[1]Retorno lançamentos'!$D$5:$D$330,'[1]Retorno lançamentos'!$R$5:$R$330)</f>
        <v>Lançada</v>
      </c>
      <c r="M12121" s="6">
        <v>701203</v>
      </c>
      <c r="N12121" s="6" t="s">
        <v>1125</v>
      </c>
      <c r="O12121" t="str">
        <f t="shared" si="69"/>
        <v>FLAC</v>
      </c>
      <c r="Q12121" s="2" t="s">
        <v>1344</v>
      </c>
    </row>
    <row r="12122" spans="1:17" ht="16.8" x14ac:dyDescent="0.3">
      <c r="A12122" t="str">
        <f t="shared" si="67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 t="shared" si="68"/>
        <v>7204 - CD São Paulo</v>
      </c>
      <c r="K12122" t="str">
        <f t="shared" si="68"/>
        <v>43.340.312/0010-48</v>
      </c>
      <c r="L12122" t="str">
        <f>_xlfn.XLOOKUP(B12122,'[1]Retorno lançamentos'!$D$5:$D$330,'[1]Retorno lançamentos'!$R$5:$R$330)</f>
        <v>Lançada</v>
      </c>
      <c r="M12122" s="6">
        <v>701203</v>
      </c>
      <c r="N12122" s="6" t="s">
        <v>1125</v>
      </c>
      <c r="O12122" t="str">
        <f t="shared" si="69"/>
        <v>FLAC</v>
      </c>
      <c r="Q12122" s="2" t="s">
        <v>1344</v>
      </c>
    </row>
    <row r="12123" spans="1:17" ht="16.8" x14ac:dyDescent="0.3">
      <c r="A12123" t="str">
        <f t="shared" si="67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 t="shared" si="68"/>
        <v>7204 - CD São Paulo</v>
      </c>
      <c r="K12123" t="str">
        <f t="shared" si="68"/>
        <v>43.340.312/0010-48</v>
      </c>
      <c r="L12123" t="str">
        <f>_xlfn.XLOOKUP(B12123,'[1]Retorno lançamentos'!$D$5:$D$330,'[1]Retorno lançamentos'!$R$5:$R$330)</f>
        <v>Lançada</v>
      </c>
      <c r="M12123" s="6">
        <v>701203</v>
      </c>
      <c r="N12123" s="6" t="s">
        <v>1125</v>
      </c>
      <c r="O12123" t="str">
        <f t="shared" si="69"/>
        <v>FLAC</v>
      </c>
      <c r="Q12123" s="2" t="s">
        <v>1344</v>
      </c>
    </row>
    <row r="12124" spans="1:17" ht="16.8" x14ac:dyDescent="0.3">
      <c r="A12124" t="str">
        <f t="shared" si="67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 t="shared" si="68"/>
        <v>7204 - CD São Paulo</v>
      </c>
      <c r="K12124" t="str">
        <f t="shared" si="68"/>
        <v>43.340.312/0010-48</v>
      </c>
      <c r="L12124" t="str">
        <f>_xlfn.XLOOKUP(B12124,'[1]Retorno lançamentos'!$D$5:$D$330,'[1]Retorno lançamentos'!$R$5:$R$330)</f>
        <v>Lançada</v>
      </c>
      <c r="M12124" s="6">
        <v>701203</v>
      </c>
      <c r="N12124" s="6" t="s">
        <v>1125</v>
      </c>
      <c r="O12124" t="str">
        <f t="shared" si="69"/>
        <v>FLAC</v>
      </c>
      <c r="Q12124" s="2" t="s">
        <v>1344</v>
      </c>
    </row>
    <row r="12125" spans="1:17" ht="16.8" x14ac:dyDescent="0.3">
      <c r="A12125" t="str">
        <f t="shared" si="67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 t="shared" si="68"/>
        <v>7204 - CD São Paulo</v>
      </c>
      <c r="K12125" t="str">
        <f t="shared" si="68"/>
        <v>43.340.312/0010-48</v>
      </c>
      <c r="L12125" t="str">
        <f>_xlfn.XLOOKUP(B12125,'[1]Retorno lançamentos'!$D$5:$D$330,'[1]Retorno lançamentos'!$R$5:$R$330)</f>
        <v>Lançada</v>
      </c>
      <c r="M12125" s="6">
        <v>701203</v>
      </c>
      <c r="N12125" s="6" t="s">
        <v>1125</v>
      </c>
      <c r="O12125" t="str">
        <f t="shared" si="69"/>
        <v>FLAC</v>
      </c>
      <c r="Q12125" s="2" t="s">
        <v>1344</v>
      </c>
    </row>
    <row r="12126" spans="1:17" ht="16.8" x14ac:dyDescent="0.3">
      <c r="A12126" t="str">
        <f t="shared" si="67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1345</v>
      </c>
      <c r="G12126" s="11">
        <v>1021.25</v>
      </c>
      <c r="H12126" s="12">
        <v>30.64</v>
      </c>
      <c r="I12126" s="6">
        <v>7204</v>
      </c>
      <c r="J12126" t="str">
        <f t="shared" si="68"/>
        <v>7204 - CD São Paulo</v>
      </c>
      <c r="K12126" t="str">
        <f t="shared" si="68"/>
        <v>43.340.312/0010-48</v>
      </c>
      <c r="L12126" t="str">
        <f>_xlfn.XLOOKUP(B12126,'[1]Retorno lançamentos'!$D$5:$D$330,'[1]Retorno lançamentos'!$R$5:$R$330)</f>
        <v>Lançada</v>
      </c>
      <c r="M12126" s="6">
        <v>701203</v>
      </c>
      <c r="N12126" s="6" t="s">
        <v>1125</v>
      </c>
      <c r="O12126" t="str">
        <f t="shared" si="69"/>
        <v>FLAC</v>
      </c>
      <c r="Q12126" s="2" t="s">
        <v>1344</v>
      </c>
    </row>
    <row r="12127" spans="1:17" ht="16.8" x14ac:dyDescent="0.3">
      <c r="A12127" t="str">
        <f t="shared" si="67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 t="shared" si="68"/>
        <v>7204 - CD São Paulo</v>
      </c>
      <c r="K12127" t="str">
        <f t="shared" si="68"/>
        <v>43.340.312/0010-48</v>
      </c>
      <c r="L12127" t="str">
        <f>_xlfn.XLOOKUP(B12127,'[1]Retorno lançamentos'!$D$5:$D$330,'[1]Retorno lançamentos'!$R$5:$R$330)</f>
        <v>Lançada</v>
      </c>
      <c r="M12127" s="6">
        <v>701203</v>
      </c>
      <c r="N12127" s="6" t="s">
        <v>1125</v>
      </c>
      <c r="O12127" t="str">
        <f t="shared" si="69"/>
        <v>FLAC</v>
      </c>
      <c r="Q12127" s="2" t="s">
        <v>1344</v>
      </c>
    </row>
    <row r="12128" spans="1:17" ht="16.8" x14ac:dyDescent="0.3">
      <c r="A12128" t="str">
        <f t="shared" si="67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 t="shared" si="68"/>
        <v>7204 - CD São Paulo</v>
      </c>
      <c r="K12128" t="str">
        <f t="shared" si="68"/>
        <v>43.340.312/0010-48</v>
      </c>
      <c r="L12128" t="str">
        <f>_xlfn.XLOOKUP(B12128,'[1]Retorno lançamentos'!$D$5:$D$330,'[1]Retorno lançamentos'!$R$5:$R$330)</f>
        <v>Lançada</v>
      </c>
      <c r="M12128" s="6">
        <v>701203</v>
      </c>
      <c r="N12128" s="6" t="s">
        <v>1125</v>
      </c>
      <c r="O12128" t="str">
        <f t="shared" si="69"/>
        <v>FLAC</v>
      </c>
      <c r="Q12128" s="2" t="s">
        <v>1344</v>
      </c>
    </row>
    <row r="12129" spans="1:17" ht="16.8" x14ac:dyDescent="0.3">
      <c r="A12129" t="str">
        <f t="shared" si="67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 t="shared" si="68"/>
        <v>7204 - CD São Paulo</v>
      </c>
      <c r="K12129" t="str">
        <f t="shared" si="68"/>
        <v>43.340.312/0010-48</v>
      </c>
      <c r="L12129" t="str">
        <f>_xlfn.XLOOKUP(B12129,'[1]Retorno lançamentos'!$D$5:$D$330,'[1]Retorno lançamentos'!$R$5:$R$330)</f>
        <v>Lançada</v>
      </c>
      <c r="M12129" s="6">
        <v>701203</v>
      </c>
      <c r="N12129" s="6" t="s">
        <v>1125</v>
      </c>
      <c r="O12129" t="str">
        <f t="shared" si="69"/>
        <v>FLAC</v>
      </c>
      <c r="Q12129" s="2" t="s">
        <v>1344</v>
      </c>
    </row>
    <row r="12130" spans="1:17" ht="16.8" x14ac:dyDescent="0.3">
      <c r="A12130" t="str">
        <f t="shared" si="67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 t="shared" si="68"/>
        <v>7204 - CD São Paulo</v>
      </c>
      <c r="K12130" t="str">
        <f t="shared" si="68"/>
        <v>43.340.312/0010-48</v>
      </c>
      <c r="L12130" t="str">
        <f>_xlfn.XLOOKUP(B12130,'[1]Retorno lançamentos'!$D$5:$D$330,'[1]Retorno lançamentos'!$R$5:$R$330)</f>
        <v>Lançada</v>
      </c>
      <c r="M12130" s="6">
        <v>701203</v>
      </c>
      <c r="N12130" s="6" t="s">
        <v>1125</v>
      </c>
      <c r="O12130" t="str">
        <f t="shared" si="69"/>
        <v>FLAC</v>
      </c>
      <c r="Q12130" s="2" t="s">
        <v>1344</v>
      </c>
    </row>
    <row r="12131" spans="1:17" ht="16.8" x14ac:dyDescent="0.3">
      <c r="A12131" t="str">
        <f t="shared" si="67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 t="shared" si="68"/>
        <v>7204 - CD São Paulo</v>
      </c>
      <c r="K12131" t="str">
        <f t="shared" si="68"/>
        <v>43.340.312/0010-48</v>
      </c>
      <c r="L12131" t="str">
        <f>_xlfn.XLOOKUP(B12131,'[1]Retorno lançamentos'!$D$5:$D$330,'[1]Retorno lançamentos'!$R$5:$R$330)</f>
        <v>Lançada</v>
      </c>
      <c r="M12131" s="6">
        <v>701203</v>
      </c>
      <c r="N12131" s="6" t="s">
        <v>1125</v>
      </c>
      <c r="O12131" t="str">
        <f t="shared" si="69"/>
        <v>FLAC</v>
      </c>
      <c r="Q12131" s="2" t="s">
        <v>1344</v>
      </c>
    </row>
    <row r="12132" spans="1:17" ht="16.8" x14ac:dyDescent="0.3">
      <c r="A12132" t="str">
        <f t="shared" si="67"/>
        <v>Lactalis - 7000</v>
      </c>
      <c r="B12132" s="6">
        <v>4501169722</v>
      </c>
      <c r="C12132" s="6">
        <v>5356221</v>
      </c>
      <c r="D12132" s="6" t="s">
        <v>1297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 t="shared" si="68"/>
        <v>7204 - CD São Paulo</v>
      </c>
      <c r="K12132" t="str">
        <f t="shared" si="68"/>
        <v>43.340.312/0010-48</v>
      </c>
      <c r="L12132" t="str">
        <f>_xlfn.XLOOKUP(B12132,'[1]Retorno lançamentos'!$D$5:$D$330,'[1]Retorno lançamentos'!$R$5:$R$330)</f>
        <v>Lançada</v>
      </c>
      <c r="M12132" s="6">
        <v>701203</v>
      </c>
      <c r="N12132" s="6" t="s">
        <v>1125</v>
      </c>
      <c r="O12132" t="str">
        <f t="shared" si="69"/>
        <v>FLAC</v>
      </c>
      <c r="Q12132" s="2" t="s">
        <v>1344</v>
      </c>
    </row>
    <row r="12133" spans="1:17" ht="16.8" x14ac:dyDescent="0.3">
      <c r="A12133" t="str">
        <f t="shared" si="67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 t="shared" si="68"/>
        <v>7204 - CD São Paulo</v>
      </c>
      <c r="K12133" t="str">
        <f t="shared" si="68"/>
        <v>43.340.312/0010-48</v>
      </c>
      <c r="L12133" t="str">
        <f>_xlfn.XLOOKUP(B12133,'[1]Retorno lançamentos'!$D$5:$D$330,'[1]Retorno lançamentos'!$R$5:$R$330)</f>
        <v>Lançada</v>
      </c>
      <c r="M12133" s="6">
        <v>701203</v>
      </c>
      <c r="N12133" s="6" t="s">
        <v>1125</v>
      </c>
      <c r="O12133" t="str">
        <f t="shared" si="69"/>
        <v>FLAC</v>
      </c>
      <c r="Q12133" s="2" t="s">
        <v>1344</v>
      </c>
    </row>
    <row r="12134" spans="1:17" ht="16.8" x14ac:dyDescent="0.3">
      <c r="A12134" t="str">
        <f t="shared" si="67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 t="shared" si="68"/>
        <v>7204 - CD São Paulo</v>
      </c>
      <c r="K12134" t="str">
        <f t="shared" si="68"/>
        <v>43.340.312/0010-48</v>
      </c>
      <c r="L12134" t="str">
        <f>_xlfn.XLOOKUP(B12134,'[1]Retorno lançamentos'!$D$5:$D$330,'[1]Retorno lançamentos'!$R$5:$R$330)</f>
        <v>Lançada</v>
      </c>
      <c r="M12134" s="6">
        <v>701203</v>
      </c>
      <c r="N12134" s="6" t="s">
        <v>1125</v>
      </c>
      <c r="O12134" t="str">
        <f t="shared" si="69"/>
        <v>FLAC</v>
      </c>
      <c r="Q12134" s="2" t="s">
        <v>1344</v>
      </c>
    </row>
    <row r="12135" spans="1:17" ht="16.8" x14ac:dyDescent="0.3">
      <c r="A12135" t="str">
        <f t="shared" si="67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 t="shared" si="68"/>
        <v>7204 - CD São Paulo</v>
      </c>
      <c r="K12135" t="str">
        <f t="shared" si="68"/>
        <v>43.340.312/0010-48</v>
      </c>
      <c r="L12135" t="str">
        <f>_xlfn.XLOOKUP(B12135,'[1]Retorno lançamentos'!$D$5:$D$330,'[1]Retorno lançamentos'!$R$5:$R$330)</f>
        <v>Lançada</v>
      </c>
      <c r="M12135" s="6">
        <v>701203</v>
      </c>
      <c r="N12135" s="6" t="s">
        <v>1125</v>
      </c>
      <c r="O12135" t="str">
        <f t="shared" si="69"/>
        <v>FLAC</v>
      </c>
      <c r="Q12135" s="2" t="s">
        <v>1344</v>
      </c>
    </row>
    <row r="12136" spans="1:17" ht="16.8" x14ac:dyDescent="0.3">
      <c r="A12136" t="str">
        <f t="shared" si="67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1345</v>
      </c>
      <c r="G12136" s="12">
        <v>612.75</v>
      </c>
      <c r="H12136" s="12">
        <v>18.38</v>
      </c>
      <c r="I12136" s="6">
        <v>7204</v>
      </c>
      <c r="J12136" t="str">
        <f t="shared" si="68"/>
        <v>7204 - CD São Paulo</v>
      </c>
      <c r="K12136" t="str">
        <f t="shared" si="68"/>
        <v>43.340.312/0010-48</v>
      </c>
      <c r="L12136" t="str">
        <f>_xlfn.XLOOKUP(B12136,'[1]Retorno lançamentos'!$D$5:$D$330,'[1]Retorno lançamentos'!$R$5:$R$330)</f>
        <v>Lançada</v>
      </c>
      <c r="M12136" s="6">
        <v>701203</v>
      </c>
      <c r="N12136" s="6" t="s">
        <v>1125</v>
      </c>
      <c r="O12136" t="str">
        <f t="shared" si="69"/>
        <v>FLAC</v>
      </c>
      <c r="Q12136" s="2" t="s">
        <v>1344</v>
      </c>
    </row>
    <row r="12137" spans="1:17" ht="16.8" x14ac:dyDescent="0.3">
      <c r="A12137" t="str">
        <f t="shared" si="67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1345</v>
      </c>
      <c r="G12137" s="12">
        <v>408.5</v>
      </c>
      <c r="H12137" s="12">
        <v>12.26</v>
      </c>
      <c r="I12137" s="6">
        <v>7204</v>
      </c>
      <c r="J12137" t="str">
        <f t="shared" si="68"/>
        <v>7204 - CD São Paulo</v>
      </c>
      <c r="K12137" t="str">
        <f t="shared" si="68"/>
        <v>43.340.312/0010-48</v>
      </c>
      <c r="L12137" t="str">
        <f>_xlfn.XLOOKUP(B12137,'[1]Retorno lançamentos'!$D$5:$D$330,'[1]Retorno lançamentos'!$R$5:$R$330)</f>
        <v>Lançada</v>
      </c>
      <c r="M12137" s="6">
        <v>701203</v>
      </c>
      <c r="N12137" s="6" t="s">
        <v>1125</v>
      </c>
      <c r="O12137" t="str">
        <f t="shared" si="69"/>
        <v>FLAC</v>
      </c>
      <c r="Q12137" s="2" t="s">
        <v>1344</v>
      </c>
    </row>
    <row r="12138" spans="1:17" ht="16.8" x14ac:dyDescent="0.3">
      <c r="A12138" t="str">
        <f t="shared" si="67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 t="shared" si="68"/>
        <v>7204 - CD São Paulo</v>
      </c>
      <c r="K12138" t="str">
        <f t="shared" si="68"/>
        <v>43.340.312/0010-48</v>
      </c>
      <c r="L12138" t="str">
        <f>_xlfn.XLOOKUP(B12138,'[1]Retorno lançamentos'!$D$5:$D$330,'[1]Retorno lançamentos'!$R$5:$R$330)</f>
        <v>Lançada</v>
      </c>
      <c r="M12138" s="6">
        <v>701203</v>
      </c>
      <c r="N12138" s="6" t="s">
        <v>1125</v>
      </c>
      <c r="O12138" t="str">
        <f t="shared" si="69"/>
        <v>FLAC</v>
      </c>
      <c r="Q12138" s="2" t="s">
        <v>1344</v>
      </c>
    </row>
    <row r="12139" spans="1:17" ht="16.8" x14ac:dyDescent="0.3">
      <c r="A12139" t="str">
        <f t="shared" si="67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 t="shared" si="68"/>
        <v>7204 - CD São Paulo</v>
      </c>
      <c r="K12139" t="str">
        <f t="shared" si="68"/>
        <v>43.340.312/0010-48</v>
      </c>
      <c r="L12139" t="str">
        <f>_xlfn.XLOOKUP(B12139,'[1]Retorno lançamentos'!$D$5:$D$330,'[1]Retorno lançamentos'!$R$5:$R$330)</f>
        <v>Lançada</v>
      </c>
      <c r="M12139" s="6">
        <v>701203</v>
      </c>
      <c r="N12139" s="6" t="s">
        <v>1125</v>
      </c>
      <c r="O12139" t="str">
        <f t="shared" si="69"/>
        <v>FLAC</v>
      </c>
      <c r="Q12139" s="2" t="s">
        <v>1344</v>
      </c>
    </row>
    <row r="12140" spans="1:17" ht="16.8" x14ac:dyDescent="0.3">
      <c r="A12140" t="str">
        <f t="shared" si="67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1345</v>
      </c>
      <c r="G12140" s="12">
        <v>408.5</v>
      </c>
      <c r="H12140" s="12">
        <v>12.26</v>
      </c>
      <c r="I12140" s="6">
        <v>7204</v>
      </c>
      <c r="J12140" t="str">
        <f t="shared" si="68"/>
        <v>7204 - CD São Paulo</v>
      </c>
      <c r="K12140" t="str">
        <f t="shared" si="68"/>
        <v>43.340.312/0010-48</v>
      </c>
      <c r="L12140" t="str">
        <f>_xlfn.XLOOKUP(B12140,'[1]Retorno lançamentos'!$D$5:$D$330,'[1]Retorno lançamentos'!$R$5:$R$330)</f>
        <v>Lançada</v>
      </c>
      <c r="M12140" s="6">
        <v>701203</v>
      </c>
      <c r="N12140" s="6" t="s">
        <v>1125</v>
      </c>
      <c r="O12140" t="str">
        <f t="shared" si="69"/>
        <v>FLAC</v>
      </c>
      <c r="Q12140" s="2" t="s">
        <v>1344</v>
      </c>
    </row>
    <row r="12141" spans="1:17" ht="16.8" x14ac:dyDescent="0.3">
      <c r="A12141" t="str">
        <f t="shared" si="67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 t="shared" si="68"/>
        <v>7204 - CD São Paulo</v>
      </c>
      <c r="K12141" t="str">
        <f t="shared" si="68"/>
        <v>43.340.312/0010-48</v>
      </c>
      <c r="L12141" t="str">
        <f>_xlfn.XLOOKUP(B12141,'[1]Retorno lançamentos'!$D$5:$D$330,'[1]Retorno lançamentos'!$R$5:$R$330)</f>
        <v>Lançada</v>
      </c>
      <c r="M12141" s="6">
        <v>701203</v>
      </c>
      <c r="N12141" s="6" t="s">
        <v>1125</v>
      </c>
      <c r="O12141" t="str">
        <f t="shared" si="69"/>
        <v>FLAC</v>
      </c>
      <c r="Q12141" s="2" t="s">
        <v>1344</v>
      </c>
    </row>
    <row r="12142" spans="1:17" ht="16.8" x14ac:dyDescent="0.3">
      <c r="A12142" t="str">
        <f t="shared" si="67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 t="shared" si="68"/>
        <v>7204 - CD São Paulo</v>
      </c>
      <c r="K12142" t="str">
        <f t="shared" si="68"/>
        <v>43.340.312/0010-48</v>
      </c>
      <c r="L12142" t="str">
        <f>_xlfn.XLOOKUP(B12142,'[1]Retorno lançamentos'!$D$5:$D$330,'[1]Retorno lançamentos'!$R$5:$R$330)</f>
        <v>Lançada</v>
      </c>
      <c r="M12142" s="6">
        <v>701203</v>
      </c>
      <c r="N12142" s="6" t="s">
        <v>1125</v>
      </c>
      <c r="O12142" t="str">
        <f t="shared" si="69"/>
        <v>FLAC</v>
      </c>
      <c r="Q12142" s="2" t="s">
        <v>1344</v>
      </c>
    </row>
    <row r="12143" spans="1:17" ht="16.8" x14ac:dyDescent="0.3">
      <c r="A12143" t="str">
        <f t="shared" si="67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 t="shared" si="68"/>
        <v>7204 - CD São Paulo</v>
      </c>
      <c r="K12143" t="str">
        <f t="shared" si="68"/>
        <v>43.340.312/0010-48</v>
      </c>
      <c r="L12143" t="str">
        <f>_xlfn.XLOOKUP(B12143,'[1]Retorno lançamentos'!$D$5:$D$330,'[1]Retorno lançamentos'!$R$5:$R$330)</f>
        <v>Lançada</v>
      </c>
      <c r="M12143" s="6">
        <v>701203</v>
      </c>
      <c r="N12143" s="6" t="s">
        <v>1125</v>
      </c>
      <c r="O12143" t="str">
        <f t="shared" si="69"/>
        <v>FLAC</v>
      </c>
      <c r="Q12143" s="2" t="s">
        <v>1344</v>
      </c>
    </row>
    <row r="12144" spans="1:17" ht="16.8" x14ac:dyDescent="0.3">
      <c r="A12144" t="str">
        <f t="shared" si="67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 t="shared" si="68"/>
        <v>7204 - CD São Paulo</v>
      </c>
      <c r="K12144" t="str">
        <f t="shared" si="68"/>
        <v>43.340.312/0010-48</v>
      </c>
      <c r="L12144" t="str">
        <f>_xlfn.XLOOKUP(B12144,'[1]Retorno lançamentos'!$D$5:$D$330,'[1]Retorno lançamentos'!$R$5:$R$330)</f>
        <v>Lançada</v>
      </c>
      <c r="M12144" s="6">
        <v>701203</v>
      </c>
      <c r="N12144" s="6" t="s">
        <v>1125</v>
      </c>
      <c r="O12144" t="str">
        <f t="shared" si="69"/>
        <v>FLAC</v>
      </c>
      <c r="Q12144" s="2" t="s">
        <v>1344</v>
      </c>
    </row>
    <row r="12145" spans="1:17" ht="16.8" x14ac:dyDescent="0.3">
      <c r="A12145" t="str">
        <f t="shared" si="67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 t="shared" si="68"/>
        <v>7204 - CD São Paulo</v>
      </c>
      <c r="K12145" t="str">
        <f t="shared" si="68"/>
        <v>43.340.312/0010-48</v>
      </c>
      <c r="L12145" t="str">
        <f>_xlfn.XLOOKUP(B12145,'[1]Retorno lançamentos'!$D$5:$D$330,'[1]Retorno lançamentos'!$R$5:$R$330)</f>
        <v>Lançada</v>
      </c>
      <c r="M12145" s="6">
        <v>701203</v>
      </c>
      <c r="N12145" s="6" t="s">
        <v>1125</v>
      </c>
      <c r="O12145" t="str">
        <f t="shared" si="69"/>
        <v>FLAC</v>
      </c>
      <c r="Q12145" s="2" t="s">
        <v>1344</v>
      </c>
    </row>
    <row r="12146" spans="1:17" ht="16.8" x14ac:dyDescent="0.3">
      <c r="A12146" t="str">
        <f t="shared" si="67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 t="shared" si="68"/>
        <v>7204 - CD São Paulo</v>
      </c>
      <c r="K12146" t="str">
        <f t="shared" si="68"/>
        <v>43.340.312/0010-48</v>
      </c>
      <c r="L12146" t="str">
        <f>_xlfn.XLOOKUP(B12146,'[1]Retorno lançamentos'!$D$5:$D$330,'[1]Retorno lançamentos'!$R$5:$R$330)</f>
        <v>Lançada</v>
      </c>
      <c r="M12146" s="6">
        <v>701203</v>
      </c>
      <c r="N12146" s="6" t="s">
        <v>1125</v>
      </c>
      <c r="O12146" t="str">
        <f t="shared" si="69"/>
        <v>FLAC</v>
      </c>
      <c r="Q12146" s="2" t="s">
        <v>1344</v>
      </c>
    </row>
    <row r="12147" spans="1:17" ht="16.8" x14ac:dyDescent="0.3">
      <c r="A12147" t="str">
        <f t="shared" si="67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 t="shared" si="68"/>
        <v>7204 - CD São Paulo</v>
      </c>
      <c r="K12147" t="str">
        <f t="shared" si="68"/>
        <v>43.340.312/0010-48</v>
      </c>
      <c r="L12147" t="str">
        <f>_xlfn.XLOOKUP(B12147,'[1]Retorno lançamentos'!$D$5:$D$330,'[1]Retorno lançamentos'!$R$5:$R$330)</f>
        <v>Lançada</v>
      </c>
      <c r="M12147" s="6">
        <v>701203</v>
      </c>
      <c r="N12147" s="6" t="s">
        <v>1125</v>
      </c>
      <c r="O12147" t="str">
        <f t="shared" si="69"/>
        <v>FLAC</v>
      </c>
      <c r="Q12147" s="2" t="s">
        <v>1344</v>
      </c>
    </row>
    <row r="12148" spans="1:17" ht="16.8" x14ac:dyDescent="0.3">
      <c r="A12148" t="str">
        <f t="shared" si="67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 t="shared" si="68"/>
        <v>7204 - CD São Paulo</v>
      </c>
      <c r="K12148" t="str">
        <f t="shared" si="68"/>
        <v>43.340.312/0010-48</v>
      </c>
      <c r="L12148" t="str">
        <f>_xlfn.XLOOKUP(B12148,'[1]Retorno lançamentos'!$D$5:$D$330,'[1]Retorno lançamentos'!$R$5:$R$330)</f>
        <v>Lançada</v>
      </c>
      <c r="M12148" s="6">
        <v>701203</v>
      </c>
      <c r="N12148" s="6" t="s">
        <v>1125</v>
      </c>
      <c r="O12148" t="str">
        <f t="shared" si="69"/>
        <v>FLAC</v>
      </c>
      <c r="Q12148" s="2" t="s">
        <v>1344</v>
      </c>
    </row>
    <row r="12149" spans="1:17" ht="16.8" x14ac:dyDescent="0.3">
      <c r="A12149" t="str">
        <f t="shared" si="67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 t="shared" si="68"/>
        <v>7204 - CD São Paulo</v>
      </c>
      <c r="K12149" t="str">
        <f t="shared" si="68"/>
        <v>43.340.312/0010-48</v>
      </c>
      <c r="L12149" t="str">
        <f>_xlfn.XLOOKUP(B12149,'[1]Retorno lançamentos'!$D$5:$D$330,'[1]Retorno lançamentos'!$R$5:$R$330)</f>
        <v>Lançada</v>
      </c>
      <c r="M12149" s="6">
        <v>701203</v>
      </c>
      <c r="N12149" s="6" t="s">
        <v>1125</v>
      </c>
      <c r="O12149" t="str">
        <f t="shared" si="69"/>
        <v>FLAC</v>
      </c>
      <c r="Q12149" s="2" t="s">
        <v>1344</v>
      </c>
    </row>
    <row r="12150" spans="1:17" ht="16.8" x14ac:dyDescent="0.3">
      <c r="A12150" t="str">
        <f t="shared" si="67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 t="shared" si="68"/>
        <v>7204 - CD São Paulo</v>
      </c>
      <c r="K12150" t="str">
        <f t="shared" si="68"/>
        <v>43.340.312/0010-48</v>
      </c>
      <c r="L12150" t="str">
        <f>_xlfn.XLOOKUP(B12150,'[1]Retorno lançamentos'!$D$5:$D$330,'[1]Retorno lançamentos'!$R$5:$R$330)</f>
        <v>Lançada</v>
      </c>
      <c r="M12150" s="6">
        <v>701203</v>
      </c>
      <c r="N12150" s="6" t="s">
        <v>1125</v>
      </c>
      <c r="O12150" t="str">
        <f t="shared" si="69"/>
        <v>FLAC</v>
      </c>
      <c r="Q12150" s="2" t="s">
        <v>1344</v>
      </c>
    </row>
    <row r="12151" spans="1:17" ht="16.8" x14ac:dyDescent="0.3">
      <c r="A12151" t="str">
        <f t="shared" si="67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 t="shared" si="68"/>
        <v>7204 - CD São Paulo</v>
      </c>
      <c r="K12151" t="str">
        <f t="shared" si="68"/>
        <v>43.340.312/0010-48</v>
      </c>
      <c r="L12151" t="str">
        <f>_xlfn.XLOOKUP(B12151,'[1]Retorno lançamentos'!$D$5:$D$330,'[1]Retorno lançamentos'!$R$5:$R$330)</f>
        <v>Lançada</v>
      </c>
      <c r="M12151" s="6">
        <v>701203</v>
      </c>
      <c r="N12151" s="6" t="s">
        <v>1125</v>
      </c>
      <c r="O12151" t="str">
        <f t="shared" si="69"/>
        <v>FLAC</v>
      </c>
      <c r="Q12151" s="2" t="s">
        <v>1344</v>
      </c>
    </row>
    <row r="12152" spans="1:17" ht="16.8" x14ac:dyDescent="0.3">
      <c r="A12152" t="str">
        <f t="shared" si="67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 t="shared" si="68"/>
        <v>7204 - CD São Paulo</v>
      </c>
      <c r="K12152" t="str">
        <f t="shared" si="68"/>
        <v>43.340.312/0010-48</v>
      </c>
      <c r="L12152" t="str">
        <f>_xlfn.XLOOKUP(B12152,'[1]Retorno lançamentos'!$D$5:$D$330,'[1]Retorno lançamentos'!$R$5:$R$330)</f>
        <v>Lançada</v>
      </c>
      <c r="M12152" s="6">
        <v>701203</v>
      </c>
      <c r="N12152" s="6" t="s">
        <v>1125</v>
      </c>
      <c r="O12152" t="str">
        <f t="shared" si="69"/>
        <v>FLAC</v>
      </c>
      <c r="Q12152" s="2" t="s">
        <v>1344</v>
      </c>
    </row>
    <row r="12153" spans="1:17" ht="16.8" x14ac:dyDescent="0.3">
      <c r="A12153" t="str">
        <f t="shared" si="67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 t="shared" si="68"/>
        <v>7204 - CD São Paulo</v>
      </c>
      <c r="K12153" t="str">
        <f t="shared" si="68"/>
        <v>43.340.312/0010-48</v>
      </c>
      <c r="L12153" t="str">
        <f>_xlfn.XLOOKUP(B12153,'[1]Retorno lançamentos'!$D$5:$D$330,'[1]Retorno lançamentos'!$R$5:$R$330)</f>
        <v>Lançada</v>
      </c>
      <c r="M12153" s="6">
        <v>701203</v>
      </c>
      <c r="N12153" s="6" t="s">
        <v>1125</v>
      </c>
      <c r="O12153" t="str">
        <f t="shared" si="69"/>
        <v>FLAC</v>
      </c>
      <c r="Q12153" s="2" t="s">
        <v>1344</v>
      </c>
    </row>
    <row r="12154" spans="1:17" ht="16.8" x14ac:dyDescent="0.3">
      <c r="A12154" t="str">
        <f t="shared" si="67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1345</v>
      </c>
      <c r="G12154" s="12">
        <v>612.75</v>
      </c>
      <c r="H12154" s="12">
        <v>18.38</v>
      </c>
      <c r="I12154" s="6">
        <v>7204</v>
      </c>
      <c r="J12154" t="str">
        <f t="shared" si="68"/>
        <v>7204 - CD São Paulo</v>
      </c>
      <c r="K12154" t="str">
        <f t="shared" si="68"/>
        <v>43.340.312/0010-48</v>
      </c>
      <c r="L12154" t="str">
        <f>_xlfn.XLOOKUP(B12154,'[1]Retorno lançamentos'!$D$5:$D$330,'[1]Retorno lançamentos'!$R$5:$R$330)</f>
        <v>Lançada</v>
      </c>
      <c r="M12154" s="6">
        <v>701203</v>
      </c>
      <c r="N12154" s="6" t="s">
        <v>1125</v>
      </c>
      <c r="O12154" t="str">
        <f t="shared" si="69"/>
        <v>FLAC</v>
      </c>
      <c r="Q12154" s="2" t="s">
        <v>1344</v>
      </c>
    </row>
    <row r="12155" spans="1:17" ht="16.8" x14ac:dyDescent="0.3">
      <c r="A12155" t="str">
        <f t="shared" si="67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1345</v>
      </c>
      <c r="G12155" s="11">
        <v>1634</v>
      </c>
      <c r="H12155" s="12">
        <v>49.02</v>
      </c>
      <c r="I12155" s="6">
        <v>7204</v>
      </c>
      <c r="J12155" t="str">
        <f t="shared" si="68"/>
        <v>7204 - CD São Paulo</v>
      </c>
      <c r="K12155" t="str">
        <f t="shared" si="68"/>
        <v>43.340.312/0010-48</v>
      </c>
      <c r="L12155" t="str">
        <f>_xlfn.XLOOKUP(B12155,'[1]Retorno lançamentos'!$D$5:$D$330,'[1]Retorno lançamentos'!$R$5:$R$330)</f>
        <v>Lançada</v>
      </c>
      <c r="M12155" s="6">
        <v>701203</v>
      </c>
      <c r="N12155" s="6" t="s">
        <v>1125</v>
      </c>
      <c r="O12155" t="str">
        <f t="shared" si="69"/>
        <v>FLAC</v>
      </c>
      <c r="Q12155" s="2" t="s">
        <v>1344</v>
      </c>
    </row>
    <row r="12156" spans="1:17" ht="16.8" x14ac:dyDescent="0.3">
      <c r="A12156" t="str">
        <f t="shared" si="67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 t="shared" si="68"/>
        <v>7204 - CD São Paulo</v>
      </c>
      <c r="K12156" t="str">
        <f t="shared" si="68"/>
        <v>43.340.312/0010-48</v>
      </c>
      <c r="L12156" t="str">
        <f>_xlfn.XLOOKUP(B12156,'[1]Retorno lançamentos'!$D$5:$D$330,'[1]Retorno lançamentos'!$R$5:$R$330)</f>
        <v>Lançada</v>
      </c>
      <c r="M12156" s="6">
        <v>701203</v>
      </c>
      <c r="N12156" s="6" t="s">
        <v>1125</v>
      </c>
      <c r="O12156" t="str">
        <f t="shared" si="69"/>
        <v>FLAC</v>
      </c>
      <c r="Q12156" s="2" t="s">
        <v>1344</v>
      </c>
    </row>
    <row r="12157" spans="1:17" ht="16.8" x14ac:dyDescent="0.3">
      <c r="A12157" t="str">
        <f t="shared" si="67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 t="shared" si="68"/>
        <v>7204 - CD São Paulo</v>
      </c>
      <c r="K12157" t="str">
        <f t="shared" si="68"/>
        <v>43.340.312/0010-48</v>
      </c>
      <c r="L12157" t="str">
        <f>_xlfn.XLOOKUP(B12157,'[1]Retorno lançamentos'!$D$5:$D$330,'[1]Retorno lançamentos'!$R$5:$R$330)</f>
        <v>Lançada</v>
      </c>
      <c r="M12157" s="6">
        <v>701203</v>
      </c>
      <c r="N12157" s="6" t="s">
        <v>1125</v>
      </c>
      <c r="O12157" t="str">
        <f t="shared" si="69"/>
        <v>FLAC</v>
      </c>
      <c r="Q12157" s="2" t="s">
        <v>1344</v>
      </c>
    </row>
    <row r="12158" spans="1:17" ht="16.8" x14ac:dyDescent="0.3">
      <c r="A12158" t="str">
        <f t="shared" si="67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 t="shared" si="68"/>
        <v>7204 - CD São Paulo</v>
      </c>
      <c r="K12158" t="str">
        <f t="shared" si="68"/>
        <v>43.340.312/0010-48</v>
      </c>
      <c r="L12158" t="str">
        <f>_xlfn.XLOOKUP(B12158,'[1]Retorno lançamentos'!$D$5:$D$330,'[1]Retorno lançamentos'!$R$5:$R$330)</f>
        <v>Lançada</v>
      </c>
      <c r="M12158" s="6">
        <v>701203</v>
      </c>
      <c r="N12158" s="6" t="s">
        <v>1125</v>
      </c>
      <c r="O12158" t="str">
        <f t="shared" si="69"/>
        <v>FLAC</v>
      </c>
      <c r="Q12158" s="2" t="s">
        <v>1344</v>
      </c>
    </row>
    <row r="12159" spans="1:17" ht="16.8" x14ac:dyDescent="0.3">
      <c r="A12159" t="str">
        <f t="shared" si="67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 t="shared" si="68"/>
        <v>7204 - CD São Paulo</v>
      </c>
      <c r="K12159" t="str">
        <f t="shared" si="68"/>
        <v>43.340.312/0010-48</v>
      </c>
      <c r="L12159" t="str">
        <f>_xlfn.XLOOKUP(B12159,'[1]Retorno lançamentos'!$D$5:$D$330,'[1]Retorno lançamentos'!$R$5:$R$330)</f>
        <v>Lançada</v>
      </c>
      <c r="M12159" s="6">
        <v>701203</v>
      </c>
      <c r="N12159" s="6" t="s">
        <v>1125</v>
      </c>
      <c r="O12159" t="str">
        <f t="shared" si="69"/>
        <v>FLAC</v>
      </c>
      <c r="Q12159" s="2" t="s">
        <v>1344</v>
      </c>
    </row>
    <row r="12160" spans="1:17" ht="16.8" x14ac:dyDescent="0.3">
      <c r="A12160" t="str">
        <f t="shared" si="67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 t="shared" si="68"/>
        <v>7204 - CD São Paulo</v>
      </c>
      <c r="K12160" t="str">
        <f t="shared" si="68"/>
        <v>43.340.312/0010-48</v>
      </c>
      <c r="L12160" t="str">
        <f>_xlfn.XLOOKUP(B12160,'[1]Retorno lançamentos'!$D$5:$D$330,'[1]Retorno lançamentos'!$R$5:$R$330)</f>
        <v>Lançada</v>
      </c>
      <c r="M12160" s="6">
        <v>701203</v>
      </c>
      <c r="N12160" s="6" t="s">
        <v>1125</v>
      </c>
      <c r="O12160" t="str">
        <f t="shared" si="69"/>
        <v>FLAC</v>
      </c>
      <c r="Q12160" s="2" t="s">
        <v>1344</v>
      </c>
    </row>
    <row r="12161" spans="1:17" ht="16.8" x14ac:dyDescent="0.3">
      <c r="A12161" t="str">
        <f t="shared" si="67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 t="shared" si="68"/>
        <v>7204 - CD São Paulo</v>
      </c>
      <c r="K12161" t="str">
        <f t="shared" si="68"/>
        <v>43.340.312/0010-48</v>
      </c>
      <c r="L12161" t="str">
        <f>_xlfn.XLOOKUP(B12161,'[1]Retorno lançamentos'!$D$5:$D$330,'[1]Retorno lançamentos'!$R$5:$R$330)</f>
        <v>Lançada</v>
      </c>
      <c r="M12161" s="6">
        <v>701203</v>
      </c>
      <c r="N12161" s="6" t="s">
        <v>1125</v>
      </c>
      <c r="O12161" t="str">
        <f t="shared" si="69"/>
        <v>FLAC</v>
      </c>
      <c r="Q12161" s="2" t="s">
        <v>1344</v>
      </c>
    </row>
    <row r="12162" spans="1:17" ht="16.8" x14ac:dyDescent="0.3">
      <c r="A12162" t="str">
        <f t="shared" si="67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1345</v>
      </c>
      <c r="G12162" s="12">
        <v>204.25</v>
      </c>
      <c r="H12162" s="12">
        <v>6.13</v>
      </c>
      <c r="I12162" s="6">
        <v>7204</v>
      </c>
      <c r="J12162" t="str">
        <f t="shared" si="68"/>
        <v>7204 - CD São Paulo</v>
      </c>
      <c r="K12162" t="str">
        <f t="shared" si="68"/>
        <v>43.340.312/0010-48</v>
      </c>
      <c r="L12162" t="str">
        <f>_xlfn.XLOOKUP(B12162,'[1]Retorno lançamentos'!$D$5:$D$330,'[1]Retorno lançamentos'!$R$5:$R$330)</f>
        <v>Lançada</v>
      </c>
      <c r="M12162" s="6">
        <v>701203</v>
      </c>
      <c r="N12162" s="6" t="s">
        <v>1125</v>
      </c>
      <c r="O12162" t="str">
        <f t="shared" si="69"/>
        <v>FLAC</v>
      </c>
      <c r="Q12162" s="2" t="s">
        <v>1344</v>
      </c>
    </row>
    <row r="12163" spans="1:17" ht="16.8" x14ac:dyDescent="0.3">
      <c r="A12163" t="str">
        <f t="shared" si="67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1276</v>
      </c>
      <c r="G12163" s="12">
        <v>241.6</v>
      </c>
      <c r="H12163" s="12">
        <v>7.25</v>
      </c>
      <c r="I12163" s="6">
        <v>7204</v>
      </c>
      <c r="J12163" t="str">
        <f t="shared" si="68"/>
        <v>7204 - CD São Paulo</v>
      </c>
      <c r="K12163" t="str">
        <f t="shared" si="68"/>
        <v>43.340.312/0010-48</v>
      </c>
      <c r="L12163" t="str">
        <f>_xlfn.XLOOKUP(B12163,'[1]Retorno lançamentos'!$D$5:$D$330,'[1]Retorno lançamentos'!$R$5:$R$330)</f>
        <v>Lançada</v>
      </c>
      <c r="M12163" s="6">
        <v>701203</v>
      </c>
      <c r="N12163" s="6" t="s">
        <v>1125</v>
      </c>
      <c r="O12163" t="str">
        <f t="shared" si="69"/>
        <v>FLAC</v>
      </c>
      <c r="Q12163" s="2" t="s">
        <v>1344</v>
      </c>
    </row>
    <row r="12164" spans="1:17" ht="16.8" x14ac:dyDescent="0.3">
      <c r="A12164" t="str">
        <f t="shared" si="67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 t="shared" si="68"/>
        <v>7204 - CD São Paulo</v>
      </c>
      <c r="K12164" t="str">
        <f t="shared" si="68"/>
        <v>43.340.312/0010-48</v>
      </c>
      <c r="L12164" t="str">
        <f>_xlfn.XLOOKUP(B12164,'[1]Retorno lançamentos'!$D$5:$D$330,'[1]Retorno lançamentos'!$R$5:$R$330)</f>
        <v>Lançada</v>
      </c>
      <c r="M12164" s="6">
        <v>701203</v>
      </c>
      <c r="N12164" s="6" t="s">
        <v>1125</v>
      </c>
      <c r="O12164" t="str">
        <f t="shared" si="69"/>
        <v>FLAC</v>
      </c>
      <c r="Q12164" s="2" t="s">
        <v>1344</v>
      </c>
    </row>
    <row r="12165" spans="1:17" ht="16.8" x14ac:dyDescent="0.3">
      <c r="A12165" t="str">
        <f t="shared" si="67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 t="shared" si="68"/>
        <v>7204 - CD São Paulo</v>
      </c>
      <c r="K12165" t="str">
        <f t="shared" si="68"/>
        <v>43.340.312/0010-48</v>
      </c>
      <c r="L12165" t="str">
        <f>_xlfn.XLOOKUP(B12165,'[1]Retorno lançamentos'!$D$5:$D$330,'[1]Retorno lançamentos'!$R$5:$R$330)</f>
        <v>Lançada</v>
      </c>
      <c r="M12165" s="6">
        <v>701203</v>
      </c>
      <c r="N12165" s="6" t="s">
        <v>1125</v>
      </c>
      <c r="O12165" t="str">
        <f t="shared" si="69"/>
        <v>FLAC</v>
      </c>
      <c r="Q12165" s="2" t="s">
        <v>1344</v>
      </c>
    </row>
    <row r="12166" spans="1:17" ht="16.8" x14ac:dyDescent="0.3">
      <c r="A12166" t="str">
        <f t="shared" si="67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 t="shared" si="68"/>
        <v>7204 - CD São Paulo</v>
      </c>
      <c r="K12166" t="str">
        <f t="shared" si="68"/>
        <v>43.340.312/0010-48</v>
      </c>
      <c r="L12166" t="str">
        <f>_xlfn.XLOOKUP(B12166,'[1]Retorno lançamentos'!$D$5:$D$330,'[1]Retorno lançamentos'!$R$5:$R$330)</f>
        <v>Lançada</v>
      </c>
      <c r="M12166" s="6">
        <v>701203</v>
      </c>
      <c r="N12166" s="6" t="s">
        <v>1125</v>
      </c>
      <c r="O12166" t="str">
        <f t="shared" si="69"/>
        <v>FLAC</v>
      </c>
      <c r="Q12166" s="2" t="s">
        <v>1344</v>
      </c>
    </row>
    <row r="12167" spans="1:17" ht="16.8" x14ac:dyDescent="0.3">
      <c r="A12167" t="str">
        <f t="shared" si="67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 t="shared" si="68"/>
        <v>7204 - CD São Paulo</v>
      </c>
      <c r="K12167" t="str">
        <f t="shared" si="68"/>
        <v>43.340.312/0010-48</v>
      </c>
      <c r="L12167" t="str">
        <f>_xlfn.XLOOKUP(B12167,'[1]Retorno lançamentos'!$D$5:$D$330,'[1]Retorno lançamentos'!$R$5:$R$330)</f>
        <v>Lançada</v>
      </c>
      <c r="M12167" s="6">
        <v>701203</v>
      </c>
      <c r="N12167" s="6" t="s">
        <v>1125</v>
      </c>
      <c r="O12167" t="str">
        <f t="shared" si="69"/>
        <v>FLAC</v>
      </c>
      <c r="Q12167" s="2" t="s">
        <v>1344</v>
      </c>
    </row>
    <row r="12168" spans="1:17" ht="16.8" x14ac:dyDescent="0.3">
      <c r="A12168" t="str">
        <f t="shared" si="67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 t="shared" si="68"/>
        <v>7204 - CD São Paulo</v>
      </c>
      <c r="K12168" t="str">
        <f t="shared" si="68"/>
        <v>43.340.312/0010-48</v>
      </c>
      <c r="L12168" t="str">
        <f>_xlfn.XLOOKUP(B12168,'[1]Retorno lançamentos'!$D$5:$D$330,'[1]Retorno lançamentos'!$R$5:$R$330)</f>
        <v>Lançada</v>
      </c>
      <c r="M12168" s="6">
        <v>701203</v>
      </c>
      <c r="N12168" s="6" t="s">
        <v>1125</v>
      </c>
      <c r="O12168" t="str">
        <f t="shared" si="69"/>
        <v>FLAC</v>
      </c>
      <c r="Q12168" s="2" t="s">
        <v>1344</v>
      </c>
    </row>
    <row r="12169" spans="1:17" ht="16.8" x14ac:dyDescent="0.3">
      <c r="A12169" t="str">
        <f t="shared" si="67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 t="shared" si="68"/>
        <v>7204 - CD São Paulo</v>
      </c>
      <c r="K12169" t="str">
        <f t="shared" si="68"/>
        <v>43.340.312/0010-48</v>
      </c>
      <c r="L12169" t="str">
        <f>_xlfn.XLOOKUP(B12169,'[1]Retorno lançamentos'!$D$5:$D$330,'[1]Retorno lançamentos'!$R$5:$R$330)</f>
        <v>Lançada</v>
      </c>
      <c r="M12169" s="6">
        <v>701203</v>
      </c>
      <c r="N12169" s="6" t="s">
        <v>1125</v>
      </c>
      <c r="O12169" t="str">
        <f t="shared" si="69"/>
        <v>FLAC</v>
      </c>
      <c r="Q12169" s="2" t="s">
        <v>1344</v>
      </c>
    </row>
    <row r="12170" spans="1:17" ht="16.8" x14ac:dyDescent="0.3">
      <c r="A12170" t="str">
        <f t="shared" si="67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 t="shared" si="68"/>
        <v>7204 - CD São Paulo</v>
      </c>
      <c r="K12170" t="str">
        <f t="shared" si="68"/>
        <v>43.340.312/0010-48</v>
      </c>
      <c r="L12170" t="str">
        <f>_xlfn.XLOOKUP(B12170,'[1]Retorno lançamentos'!$D$5:$D$330,'[1]Retorno lançamentos'!$R$5:$R$330)</f>
        <v>Lançada</v>
      </c>
      <c r="M12170" s="6">
        <v>701203</v>
      </c>
      <c r="N12170" s="6" t="s">
        <v>1125</v>
      </c>
      <c r="O12170" t="str">
        <f t="shared" si="69"/>
        <v>FLAC</v>
      </c>
      <c r="Q12170" s="2" t="s">
        <v>1344</v>
      </c>
    </row>
    <row r="12171" spans="1:17" ht="16.8" x14ac:dyDescent="0.3">
      <c r="A12171" t="str">
        <f t="shared" si="67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 t="shared" si="68"/>
        <v>7204 - CD São Paulo</v>
      </c>
      <c r="K12171" t="str">
        <f t="shared" si="68"/>
        <v>43.340.312/0010-48</v>
      </c>
      <c r="L12171" t="str">
        <f>_xlfn.XLOOKUP(B12171,'[1]Retorno lançamentos'!$D$5:$D$330,'[1]Retorno lançamentos'!$R$5:$R$330)</f>
        <v>Lançada</v>
      </c>
      <c r="M12171" s="6">
        <v>701203</v>
      </c>
      <c r="N12171" s="6" t="s">
        <v>1125</v>
      </c>
      <c r="O12171" t="str">
        <f t="shared" si="69"/>
        <v>FLAC</v>
      </c>
      <c r="Q12171" s="2" t="s">
        <v>1344</v>
      </c>
    </row>
    <row r="12172" spans="1:17" ht="16.8" x14ac:dyDescent="0.3">
      <c r="A12172" t="str">
        <f t="shared" si="67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1345</v>
      </c>
      <c r="G12172" s="11">
        <v>2451</v>
      </c>
      <c r="H12172" s="12">
        <v>73.53</v>
      </c>
      <c r="I12172" s="6">
        <v>7406</v>
      </c>
      <c r="J12172" t="str">
        <f t="shared" si="68"/>
        <v>7406 - TSPF - Louveira</v>
      </c>
      <c r="K12172" t="str">
        <f t="shared" si="68"/>
        <v>43.340.312/0023-62</v>
      </c>
      <c r="L12172" t="str">
        <f>_xlfn.XLOOKUP(B12172,'[1]Retorno lançamentos'!$D$5:$D$330,'[1]Retorno lançamentos'!$R$5:$R$330)</f>
        <v>Lançada</v>
      </c>
      <c r="M12172" s="6">
        <v>701203</v>
      </c>
      <c r="N12172" s="6" t="s">
        <v>1125</v>
      </c>
      <c r="O12172" t="str">
        <f t="shared" si="69"/>
        <v>FLAC</v>
      </c>
      <c r="Q12172" s="2" t="s">
        <v>1344</v>
      </c>
    </row>
    <row r="12173" spans="1:17" ht="16.8" x14ac:dyDescent="0.3">
      <c r="A12173" t="str">
        <f t="shared" si="67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 t="shared" si="68"/>
        <v>7417 - TSPF - Ribeirão Preto</v>
      </c>
      <c r="K12173" t="str">
        <f t="shared" si="68"/>
        <v>43.340.312/0009-04</v>
      </c>
      <c r="L12173" t="str">
        <f>_xlfn.XLOOKUP(B12173,'[1]Retorno lançamentos'!$D$5:$D$330,'[1]Retorno lançamentos'!$R$5:$R$330)</f>
        <v>Lançada</v>
      </c>
      <c r="M12173" s="6">
        <v>701203</v>
      </c>
      <c r="N12173" s="6" t="s">
        <v>1125</v>
      </c>
      <c r="O12173" t="str">
        <f t="shared" si="69"/>
        <v>FLAC</v>
      </c>
      <c r="Q12173" s="2" t="s">
        <v>1344</v>
      </c>
    </row>
    <row r="12174" spans="1:17" ht="16.8" x14ac:dyDescent="0.3">
      <c r="A12174" t="str">
        <f t="shared" si="67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 t="shared" si="68"/>
        <v>7204 - CD São Paulo</v>
      </c>
      <c r="K12174" t="str">
        <f t="shared" si="68"/>
        <v>43.340.312/0010-48</v>
      </c>
      <c r="L12174" t="str">
        <f>_xlfn.XLOOKUP(B12174,'[1]Retorno lançamentos'!$D$5:$D$330,'[1]Retorno lançamentos'!$R$5:$R$330)</f>
        <v>Lançada</v>
      </c>
      <c r="M12174" s="6">
        <v>701203</v>
      </c>
      <c r="N12174" s="6" t="s">
        <v>1125</v>
      </c>
      <c r="O12174" t="str">
        <f t="shared" si="69"/>
        <v>FLAC</v>
      </c>
      <c r="Q12174" s="2" t="s">
        <v>1344</v>
      </c>
    </row>
    <row r="12175" spans="1:17" ht="16.8" x14ac:dyDescent="0.3">
      <c r="A12175" t="str">
        <f t="shared" si="67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 t="shared" si="68"/>
        <v>7204 - CD São Paulo</v>
      </c>
      <c r="K12175" t="str">
        <f t="shared" si="68"/>
        <v>43.340.312/0010-48</v>
      </c>
      <c r="L12175" t="str">
        <f>_xlfn.XLOOKUP(B12175,'[1]Retorno lançamentos'!$D$5:$D$330,'[1]Retorno lançamentos'!$R$5:$R$330)</f>
        <v>Lançada</v>
      </c>
      <c r="M12175" s="6">
        <v>701203</v>
      </c>
      <c r="N12175" s="6" t="s">
        <v>1125</v>
      </c>
      <c r="O12175" t="str">
        <f t="shared" si="69"/>
        <v>FLAC</v>
      </c>
      <c r="Q12175" s="2" t="s">
        <v>1344</v>
      </c>
    </row>
    <row r="12176" spans="1:17" ht="16.8" x14ac:dyDescent="0.3">
      <c r="A12176" t="str">
        <f t="shared" si="67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 t="shared" si="68"/>
        <v>7204 - CD São Paulo</v>
      </c>
      <c r="K12176" t="str">
        <f t="shared" si="68"/>
        <v>43.340.312/0010-48</v>
      </c>
      <c r="L12176" t="str">
        <f>_xlfn.XLOOKUP(B12176,'[1]Retorno lançamentos'!$D$5:$D$330,'[1]Retorno lançamentos'!$R$5:$R$330)</f>
        <v>Lançada</v>
      </c>
      <c r="M12176" s="6">
        <v>701203</v>
      </c>
      <c r="N12176" s="6" t="s">
        <v>1125</v>
      </c>
      <c r="O12176" t="str">
        <f t="shared" si="69"/>
        <v>FLAC</v>
      </c>
      <c r="Q12176" s="2" t="s">
        <v>1344</v>
      </c>
    </row>
    <row r="12177" spans="1:17" ht="16.8" x14ac:dyDescent="0.3">
      <c r="A12177" t="str">
        <f t="shared" si="67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 t="shared" si="68"/>
        <v>7204 - CD São Paulo</v>
      </c>
      <c r="K12177" t="str">
        <f t="shared" si="68"/>
        <v>43.340.312/0010-48</v>
      </c>
      <c r="L12177" t="str">
        <f>_xlfn.XLOOKUP(B12177,'[1]Retorno lançamentos'!$D$5:$D$330,'[1]Retorno lançamentos'!$R$5:$R$330)</f>
        <v>Lançada</v>
      </c>
      <c r="M12177" s="6">
        <v>701203</v>
      </c>
      <c r="N12177" s="6" t="s">
        <v>1125</v>
      </c>
      <c r="O12177" t="str">
        <f t="shared" si="69"/>
        <v>FLAC</v>
      </c>
      <c r="Q12177" s="2" t="s">
        <v>1344</v>
      </c>
    </row>
    <row r="12178" spans="1:17" ht="16.8" x14ac:dyDescent="0.3">
      <c r="A12178" t="str">
        <f t="shared" si="67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 t="shared" si="68"/>
        <v>7204 - CD São Paulo</v>
      </c>
      <c r="K12178" t="str">
        <f t="shared" si="68"/>
        <v>43.340.312/0010-48</v>
      </c>
      <c r="L12178" t="str">
        <f>_xlfn.XLOOKUP(B12178,'[1]Retorno lançamentos'!$D$5:$D$330,'[1]Retorno lançamentos'!$R$5:$R$330)</f>
        <v>Lançada</v>
      </c>
      <c r="M12178" s="6">
        <v>701203</v>
      </c>
      <c r="N12178" s="6" t="s">
        <v>1125</v>
      </c>
      <c r="O12178" t="str">
        <f t="shared" si="69"/>
        <v>FLAC</v>
      </c>
      <c r="Q12178" s="2" t="s">
        <v>1344</v>
      </c>
    </row>
    <row r="12179" spans="1:17" ht="16.8" x14ac:dyDescent="0.3">
      <c r="A12179" t="str">
        <f t="shared" si="67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1345</v>
      </c>
      <c r="G12179" s="12">
        <v>408.5</v>
      </c>
      <c r="H12179" s="12">
        <v>12.26</v>
      </c>
      <c r="I12179" s="6">
        <v>7204</v>
      </c>
      <c r="J12179" t="str">
        <f t="shared" si="68"/>
        <v>7204 - CD São Paulo</v>
      </c>
      <c r="K12179" t="str">
        <f t="shared" si="68"/>
        <v>43.340.312/0010-48</v>
      </c>
      <c r="L12179" t="str">
        <f>_xlfn.XLOOKUP(B12179,'[1]Retorno lançamentos'!$D$5:$D$330,'[1]Retorno lançamentos'!$R$5:$R$330)</f>
        <v>Lançada</v>
      </c>
      <c r="M12179" s="6">
        <v>701203</v>
      </c>
      <c r="N12179" s="6" t="s">
        <v>1125</v>
      </c>
      <c r="O12179" t="str">
        <f t="shared" si="69"/>
        <v>FLAC</v>
      </c>
      <c r="Q12179" s="2" t="s">
        <v>1344</v>
      </c>
    </row>
    <row r="12180" spans="1:17" ht="16.8" x14ac:dyDescent="0.3">
      <c r="A12180" t="str">
        <f t="shared" si="67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1345</v>
      </c>
      <c r="G12180" s="11">
        <v>2114.5</v>
      </c>
      <c r="H12180" s="12">
        <v>63.44</v>
      </c>
      <c r="I12180" s="6">
        <v>7204</v>
      </c>
      <c r="J12180" t="str">
        <f t="shared" si="68"/>
        <v>7204 - CD São Paulo</v>
      </c>
      <c r="K12180" t="str">
        <f t="shared" si="68"/>
        <v>43.340.312/0010-48</v>
      </c>
      <c r="L12180" t="str">
        <f>_xlfn.XLOOKUP(B12180,'[1]Retorno lançamentos'!$D$5:$D$330,'[1]Retorno lançamentos'!$R$5:$R$330)</f>
        <v>Lançada</v>
      </c>
      <c r="M12180" s="6">
        <v>701203</v>
      </c>
      <c r="N12180" s="6" t="s">
        <v>1125</v>
      </c>
      <c r="O12180" t="str">
        <f t="shared" si="69"/>
        <v>FLAC</v>
      </c>
      <c r="Q12180" s="2" t="s">
        <v>1344</v>
      </c>
    </row>
    <row r="12181" spans="1:17" ht="16.8" x14ac:dyDescent="0.3">
      <c r="A12181" t="str">
        <f t="shared" si="67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 t="shared" si="68"/>
        <v>7204 - CD São Paulo</v>
      </c>
      <c r="K12181" t="str">
        <f t="shared" si="68"/>
        <v>43.340.312/0010-48</v>
      </c>
      <c r="L12181" t="str">
        <f>_xlfn.XLOOKUP(B12181,'[1]Retorno lançamentos'!$D$5:$D$330,'[1]Retorno lançamentos'!$R$5:$R$330)</f>
        <v>Lançada</v>
      </c>
      <c r="M12181" s="6">
        <v>701203</v>
      </c>
      <c r="N12181" s="6" t="s">
        <v>1125</v>
      </c>
      <c r="O12181" t="str">
        <f t="shared" si="69"/>
        <v>FLAC</v>
      </c>
      <c r="Q12181" s="2" t="s">
        <v>1344</v>
      </c>
    </row>
    <row r="12182" spans="1:17" ht="16.8" x14ac:dyDescent="0.3">
      <c r="A12182" t="str">
        <f t="shared" ref="A12182:A12245" si="70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1345</v>
      </c>
      <c r="G12182" s="12">
        <v>408.5</v>
      </c>
      <c r="H12182" s="12">
        <v>12.26</v>
      </c>
      <c r="I12182" s="6">
        <v>7204</v>
      </c>
      <c r="J12182" t="str">
        <f t="shared" ref="J12182:K12245" si="71">_xlfn.XLOOKUP(I12182,I:I,J:J)</f>
        <v>7204 - CD São Paulo</v>
      </c>
      <c r="K12182" t="str">
        <f t="shared" si="71"/>
        <v>43.340.312/0010-48</v>
      </c>
      <c r="L12182" t="str">
        <f>_xlfn.XLOOKUP(B12182,'[1]Retorno lançamentos'!$D$5:$D$330,'[1]Retorno lançamentos'!$R$5:$R$330)</f>
        <v>Lançada</v>
      </c>
      <c r="M12182" s="6">
        <v>701203</v>
      </c>
      <c r="N12182" s="6" t="s">
        <v>1125</v>
      </c>
      <c r="O12182" t="str">
        <f t="shared" ref="O12182:O12245" si="72">_xlfn.XLOOKUP(N12182,N:N,O:O)</f>
        <v>FLAC</v>
      </c>
      <c r="Q12182" s="2" t="s">
        <v>1344</v>
      </c>
    </row>
    <row r="12183" spans="1:17" ht="16.8" x14ac:dyDescent="0.3">
      <c r="A12183" t="str">
        <f t="shared" si="70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 t="shared" si="71"/>
        <v>7204 - CD São Paulo</v>
      </c>
      <c r="K12183" t="str">
        <f t="shared" si="71"/>
        <v>43.340.312/0010-48</v>
      </c>
      <c r="L12183" t="str">
        <f>_xlfn.XLOOKUP(B12183,'[1]Retorno lançamentos'!$D$5:$D$330,'[1]Retorno lançamentos'!$R$5:$R$330)</f>
        <v>Lançada</v>
      </c>
      <c r="M12183" s="6">
        <v>701203</v>
      </c>
      <c r="N12183" s="6" t="s">
        <v>1125</v>
      </c>
      <c r="O12183" t="str">
        <f t="shared" si="72"/>
        <v>FLAC</v>
      </c>
      <c r="Q12183" s="2" t="s">
        <v>1344</v>
      </c>
    </row>
    <row r="12184" spans="1:17" ht="16.8" x14ac:dyDescent="0.3">
      <c r="A12184" t="str">
        <f t="shared" si="70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1345</v>
      </c>
      <c r="G12184" s="12">
        <v>612.75</v>
      </c>
      <c r="H12184" s="12">
        <v>18.38</v>
      </c>
      <c r="I12184" s="6">
        <v>7204</v>
      </c>
      <c r="J12184" t="str">
        <f t="shared" si="71"/>
        <v>7204 - CD São Paulo</v>
      </c>
      <c r="K12184" t="str">
        <f t="shared" si="71"/>
        <v>43.340.312/0010-48</v>
      </c>
      <c r="L12184" t="str">
        <f>_xlfn.XLOOKUP(B12184,'[1]Retorno lançamentos'!$D$5:$D$330,'[1]Retorno lançamentos'!$R$5:$R$330)</f>
        <v>Lançada</v>
      </c>
      <c r="M12184" s="6">
        <v>701203</v>
      </c>
      <c r="N12184" s="6" t="s">
        <v>1125</v>
      </c>
      <c r="O12184" t="str">
        <f t="shared" si="72"/>
        <v>FLAC</v>
      </c>
      <c r="Q12184" s="2" t="s">
        <v>1344</v>
      </c>
    </row>
    <row r="12185" spans="1:17" ht="16.8" x14ac:dyDescent="0.3">
      <c r="A12185" t="str">
        <f t="shared" si="70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 t="shared" si="71"/>
        <v>7204 - CD São Paulo</v>
      </c>
      <c r="K12185" t="str">
        <f t="shared" si="71"/>
        <v>43.340.312/0010-48</v>
      </c>
      <c r="L12185" t="str">
        <f>_xlfn.XLOOKUP(B12185,'[1]Retorno lançamentos'!$D$5:$D$330,'[1]Retorno lançamentos'!$R$5:$R$330)</f>
        <v>Lançada</v>
      </c>
      <c r="M12185" s="6">
        <v>701203</v>
      </c>
      <c r="N12185" s="6" t="s">
        <v>1125</v>
      </c>
      <c r="O12185" t="str">
        <f t="shared" si="72"/>
        <v>FLAC</v>
      </c>
      <c r="Q12185" s="2" t="s">
        <v>1344</v>
      </c>
    </row>
    <row r="12186" spans="1:17" ht="16.8" x14ac:dyDescent="0.3">
      <c r="A12186" t="str">
        <f t="shared" si="70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 t="shared" si="71"/>
        <v>7204 - CD São Paulo</v>
      </c>
      <c r="K12186" t="str">
        <f t="shared" si="71"/>
        <v>43.340.312/0010-48</v>
      </c>
      <c r="L12186" t="str">
        <f>_xlfn.XLOOKUP(B12186,'[1]Retorno lançamentos'!$D$5:$D$330,'[1]Retorno lançamentos'!$R$5:$R$330)</f>
        <v>Lançada</v>
      </c>
      <c r="M12186" s="6">
        <v>701203</v>
      </c>
      <c r="N12186" s="6" t="s">
        <v>1125</v>
      </c>
      <c r="O12186" t="str">
        <f t="shared" si="72"/>
        <v>FLAC</v>
      </c>
      <c r="Q12186" s="2" t="s">
        <v>1344</v>
      </c>
    </row>
    <row r="12187" spans="1:17" ht="16.8" x14ac:dyDescent="0.3">
      <c r="A12187" t="str">
        <f t="shared" si="70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 t="shared" si="71"/>
        <v>7204 - CD São Paulo</v>
      </c>
      <c r="K12187" t="str">
        <f t="shared" si="71"/>
        <v>43.340.312/0010-48</v>
      </c>
      <c r="L12187" t="str">
        <f>_xlfn.XLOOKUP(B12187,'[1]Retorno lançamentos'!$D$5:$D$330,'[1]Retorno lançamentos'!$R$5:$R$330)</f>
        <v>Lançada</v>
      </c>
      <c r="M12187" s="6">
        <v>701203</v>
      </c>
      <c r="N12187" s="6" t="s">
        <v>1125</v>
      </c>
      <c r="O12187" t="str">
        <f t="shared" si="72"/>
        <v>FLAC</v>
      </c>
      <c r="Q12187" s="2" t="s">
        <v>1344</v>
      </c>
    </row>
    <row r="12188" spans="1:17" ht="16.8" x14ac:dyDescent="0.3">
      <c r="A12188" t="str">
        <f t="shared" si="70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 t="shared" si="71"/>
        <v>7204 - CD São Paulo</v>
      </c>
      <c r="K12188" t="str">
        <f t="shared" si="71"/>
        <v>43.340.312/0010-48</v>
      </c>
      <c r="L12188" t="str">
        <f>_xlfn.XLOOKUP(B12188,'[1]Retorno lançamentos'!$D$5:$D$330,'[1]Retorno lançamentos'!$R$5:$R$330)</f>
        <v>Lançada</v>
      </c>
      <c r="M12188" s="6">
        <v>701203</v>
      </c>
      <c r="N12188" s="6" t="s">
        <v>1125</v>
      </c>
      <c r="O12188" t="str">
        <f t="shared" si="72"/>
        <v>FLAC</v>
      </c>
      <c r="Q12188" s="2" t="s">
        <v>1344</v>
      </c>
    </row>
    <row r="12189" spans="1:17" ht="16.8" x14ac:dyDescent="0.3">
      <c r="A12189" t="str">
        <f t="shared" si="70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 t="shared" si="71"/>
        <v>7204 - CD São Paulo</v>
      </c>
      <c r="K12189" t="str">
        <f t="shared" si="71"/>
        <v>43.340.312/0010-48</v>
      </c>
      <c r="L12189" t="str">
        <f>_xlfn.XLOOKUP(B12189,'[1]Retorno lançamentos'!$D$5:$D$330,'[1]Retorno lançamentos'!$R$5:$R$330)</f>
        <v>Lançada</v>
      </c>
      <c r="M12189" s="6">
        <v>701203</v>
      </c>
      <c r="N12189" s="6" t="s">
        <v>1125</v>
      </c>
      <c r="O12189" t="str">
        <f t="shared" si="72"/>
        <v>FLAC</v>
      </c>
      <c r="Q12189" s="2" t="s">
        <v>1344</v>
      </c>
    </row>
    <row r="12190" spans="1:17" ht="16.8" x14ac:dyDescent="0.3">
      <c r="A12190" t="str">
        <f t="shared" si="70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 t="shared" si="71"/>
        <v>7204 - CD São Paulo</v>
      </c>
      <c r="K12190" t="str">
        <f t="shared" si="71"/>
        <v>43.340.312/0010-48</v>
      </c>
      <c r="L12190" t="str">
        <f>_xlfn.XLOOKUP(B12190,'[1]Retorno lançamentos'!$D$5:$D$330,'[1]Retorno lançamentos'!$R$5:$R$330)</f>
        <v>Lançada</v>
      </c>
      <c r="M12190" s="6">
        <v>701203</v>
      </c>
      <c r="N12190" s="6" t="s">
        <v>1125</v>
      </c>
      <c r="O12190" t="str">
        <f t="shared" si="72"/>
        <v>FLAC</v>
      </c>
      <c r="Q12190" s="2" t="s">
        <v>1344</v>
      </c>
    </row>
    <row r="12191" spans="1:17" ht="16.8" x14ac:dyDescent="0.3">
      <c r="A12191" t="str">
        <f t="shared" si="70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 t="shared" si="71"/>
        <v>7204 - CD São Paulo</v>
      </c>
      <c r="K12191" t="str">
        <f t="shared" si="71"/>
        <v>43.340.312/0010-48</v>
      </c>
      <c r="L12191" t="str">
        <f>_xlfn.XLOOKUP(B12191,'[1]Retorno lançamentos'!$D$5:$D$330,'[1]Retorno lançamentos'!$R$5:$R$330)</f>
        <v>Lançada</v>
      </c>
      <c r="M12191" s="6">
        <v>701203</v>
      </c>
      <c r="N12191" s="6" t="s">
        <v>1125</v>
      </c>
      <c r="O12191" t="str">
        <f t="shared" si="72"/>
        <v>FLAC</v>
      </c>
      <c r="Q12191" s="2" t="s">
        <v>1344</v>
      </c>
    </row>
    <row r="12192" spans="1:17" ht="16.8" x14ac:dyDescent="0.3">
      <c r="A12192" t="str">
        <f t="shared" si="70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 t="shared" si="71"/>
        <v>7204 - CD São Paulo</v>
      </c>
      <c r="K12192" t="str">
        <f t="shared" si="71"/>
        <v>43.340.312/0010-48</v>
      </c>
      <c r="L12192" t="str">
        <f>_xlfn.XLOOKUP(B12192,'[1]Retorno lançamentos'!$D$5:$D$330,'[1]Retorno lançamentos'!$R$5:$R$330)</f>
        <v>Lançada</v>
      </c>
      <c r="M12192" s="6">
        <v>701203</v>
      </c>
      <c r="N12192" s="6" t="s">
        <v>1125</v>
      </c>
      <c r="O12192" t="str">
        <f t="shared" si="72"/>
        <v>FLAC</v>
      </c>
      <c r="Q12192" s="2" t="s">
        <v>1344</v>
      </c>
    </row>
    <row r="12193" spans="1:17" ht="16.8" x14ac:dyDescent="0.3">
      <c r="A12193" t="str">
        <f t="shared" si="70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 t="shared" si="71"/>
        <v>7204 - CD São Paulo</v>
      </c>
      <c r="K12193" t="str">
        <f t="shared" si="71"/>
        <v>43.340.312/0010-48</v>
      </c>
      <c r="L12193" t="str">
        <f>_xlfn.XLOOKUP(B12193,'[1]Retorno lançamentos'!$D$5:$D$330,'[1]Retorno lançamentos'!$R$5:$R$330)</f>
        <v>Lançada</v>
      </c>
      <c r="M12193" s="6">
        <v>701203</v>
      </c>
      <c r="N12193" s="6" t="s">
        <v>1125</v>
      </c>
      <c r="O12193" t="str">
        <f t="shared" si="72"/>
        <v>FLAC</v>
      </c>
      <c r="Q12193" s="2" t="s">
        <v>1344</v>
      </c>
    </row>
    <row r="12194" spans="1:17" ht="16.8" x14ac:dyDescent="0.3">
      <c r="A12194" t="str">
        <f t="shared" si="70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 t="shared" si="71"/>
        <v>7204 - CD São Paulo</v>
      </c>
      <c r="K12194" t="str">
        <f t="shared" si="71"/>
        <v>43.340.312/0010-48</v>
      </c>
      <c r="L12194" t="str">
        <f>_xlfn.XLOOKUP(B12194,'[1]Retorno lançamentos'!$D$5:$D$330,'[1]Retorno lançamentos'!$R$5:$R$330)</f>
        <v>Lançada</v>
      </c>
      <c r="M12194" s="6">
        <v>701203</v>
      </c>
      <c r="N12194" s="6" t="s">
        <v>1125</v>
      </c>
      <c r="O12194" t="str">
        <f t="shared" si="72"/>
        <v>FLAC</v>
      </c>
      <c r="Q12194" s="2" t="s">
        <v>1344</v>
      </c>
    </row>
    <row r="12195" spans="1:17" ht="16.8" x14ac:dyDescent="0.3">
      <c r="A12195" t="str">
        <f t="shared" si="70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 t="shared" si="71"/>
        <v>7204 - CD São Paulo</v>
      </c>
      <c r="K12195" t="str">
        <f t="shared" si="71"/>
        <v>43.340.312/0010-48</v>
      </c>
      <c r="L12195" t="str">
        <f>_xlfn.XLOOKUP(B12195,'[1]Retorno lançamentos'!$D$5:$D$330,'[1]Retorno lançamentos'!$R$5:$R$330)</f>
        <v>Lançada</v>
      </c>
      <c r="M12195" s="6">
        <v>701203</v>
      </c>
      <c r="N12195" s="6" t="s">
        <v>1125</v>
      </c>
      <c r="O12195" t="str">
        <f t="shared" si="72"/>
        <v>FLAC</v>
      </c>
      <c r="Q12195" s="2" t="s">
        <v>1344</v>
      </c>
    </row>
    <row r="12196" spans="1:17" ht="16.8" x14ac:dyDescent="0.3">
      <c r="A12196" t="str">
        <f t="shared" si="70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 t="shared" si="71"/>
        <v>7204 - CD São Paulo</v>
      </c>
      <c r="K12196" t="str">
        <f t="shared" si="71"/>
        <v>43.340.312/0010-48</v>
      </c>
      <c r="L12196" t="str">
        <f>_xlfn.XLOOKUP(B12196,'[1]Retorno lançamentos'!$D$5:$D$330,'[1]Retorno lançamentos'!$R$5:$R$330)</f>
        <v>Lançada</v>
      </c>
      <c r="M12196" s="6">
        <v>701203</v>
      </c>
      <c r="N12196" s="6" t="s">
        <v>1125</v>
      </c>
      <c r="O12196" t="str">
        <f t="shared" si="72"/>
        <v>FLAC</v>
      </c>
      <c r="Q12196" s="2" t="s">
        <v>1344</v>
      </c>
    </row>
    <row r="12197" spans="1:17" ht="16.8" x14ac:dyDescent="0.3">
      <c r="A12197" t="str">
        <f t="shared" si="70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 t="shared" si="71"/>
        <v>7204 - CD São Paulo</v>
      </c>
      <c r="K12197" t="str">
        <f t="shared" si="71"/>
        <v>43.340.312/0010-48</v>
      </c>
      <c r="L12197" t="str">
        <f>_xlfn.XLOOKUP(B12197,'[1]Retorno lançamentos'!$D$5:$D$330,'[1]Retorno lançamentos'!$R$5:$R$330)</f>
        <v>Lançada</v>
      </c>
      <c r="M12197" s="6">
        <v>701203</v>
      </c>
      <c r="N12197" s="6" t="s">
        <v>1125</v>
      </c>
      <c r="O12197" t="str">
        <f t="shared" si="72"/>
        <v>FLAC</v>
      </c>
      <c r="Q12197" s="2" t="s">
        <v>1344</v>
      </c>
    </row>
    <row r="12198" spans="1:17" ht="16.8" x14ac:dyDescent="0.3">
      <c r="A12198" t="str">
        <f t="shared" si="70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 t="shared" si="71"/>
        <v>7204 - CD São Paulo</v>
      </c>
      <c r="K12198" t="str">
        <f t="shared" si="71"/>
        <v>43.340.312/0010-48</v>
      </c>
      <c r="L12198" t="str">
        <f>_xlfn.XLOOKUP(B12198,'[1]Retorno lançamentos'!$D$5:$D$330,'[1]Retorno lançamentos'!$R$5:$R$330)</f>
        <v>Lançada</v>
      </c>
      <c r="M12198" s="6">
        <v>701203</v>
      </c>
      <c r="N12198" s="6" t="s">
        <v>1125</v>
      </c>
      <c r="O12198" t="str">
        <f t="shared" si="72"/>
        <v>FLAC</v>
      </c>
      <c r="Q12198" s="2" t="s">
        <v>1344</v>
      </c>
    </row>
    <row r="12199" spans="1:17" ht="16.8" x14ac:dyDescent="0.3">
      <c r="A12199" t="str">
        <f t="shared" si="70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 t="shared" si="71"/>
        <v>7204 - CD São Paulo</v>
      </c>
      <c r="K12199" t="str">
        <f t="shared" si="71"/>
        <v>43.340.312/0010-48</v>
      </c>
      <c r="L12199" t="str">
        <f>_xlfn.XLOOKUP(B12199,'[1]Retorno lançamentos'!$D$5:$D$330,'[1]Retorno lançamentos'!$R$5:$R$330)</f>
        <v>Lançada</v>
      </c>
      <c r="M12199" s="6">
        <v>701203</v>
      </c>
      <c r="N12199" s="6" t="s">
        <v>1125</v>
      </c>
      <c r="O12199" t="str">
        <f t="shared" si="72"/>
        <v>FLAC</v>
      </c>
      <c r="Q12199" s="2" t="s">
        <v>1344</v>
      </c>
    </row>
    <row r="12200" spans="1:17" ht="16.8" x14ac:dyDescent="0.3">
      <c r="A12200" t="str">
        <f t="shared" si="70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 t="shared" si="71"/>
        <v>7204 - CD São Paulo</v>
      </c>
      <c r="K12200" t="str">
        <f t="shared" si="71"/>
        <v>43.340.312/0010-48</v>
      </c>
      <c r="L12200" t="str">
        <f>_xlfn.XLOOKUP(B12200,'[1]Retorno lançamentos'!$D$5:$D$330,'[1]Retorno lançamentos'!$R$5:$R$330)</f>
        <v>Lançada</v>
      </c>
      <c r="M12200" s="6">
        <v>701203</v>
      </c>
      <c r="N12200" s="6" t="s">
        <v>1125</v>
      </c>
      <c r="O12200" t="str">
        <f t="shared" si="72"/>
        <v>FLAC</v>
      </c>
      <c r="Q12200" s="2" t="s">
        <v>1344</v>
      </c>
    </row>
    <row r="12201" spans="1:17" ht="16.8" x14ac:dyDescent="0.3">
      <c r="A12201" t="str">
        <f t="shared" si="70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1345</v>
      </c>
      <c r="G12201" s="12">
        <v>204.25</v>
      </c>
      <c r="H12201" s="12">
        <v>6.13</v>
      </c>
      <c r="I12201" s="6">
        <v>7204</v>
      </c>
      <c r="J12201" t="str">
        <f t="shared" si="71"/>
        <v>7204 - CD São Paulo</v>
      </c>
      <c r="K12201" t="str">
        <f t="shared" si="71"/>
        <v>43.340.312/0010-48</v>
      </c>
      <c r="L12201" t="str">
        <f>_xlfn.XLOOKUP(B12201,'[1]Retorno lançamentos'!$D$5:$D$330,'[1]Retorno lançamentos'!$R$5:$R$330)</f>
        <v>Lançada</v>
      </c>
      <c r="M12201" s="6">
        <v>701203</v>
      </c>
      <c r="N12201" s="6" t="s">
        <v>1125</v>
      </c>
      <c r="O12201" t="str">
        <f t="shared" si="72"/>
        <v>FLAC</v>
      </c>
      <c r="Q12201" s="2" t="s">
        <v>1344</v>
      </c>
    </row>
    <row r="12202" spans="1:17" ht="16.8" x14ac:dyDescent="0.3">
      <c r="A12202" t="str">
        <f t="shared" si="70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 t="shared" si="71"/>
        <v>7204 - CD São Paulo</v>
      </c>
      <c r="K12202" t="str">
        <f t="shared" si="71"/>
        <v>43.340.312/0010-48</v>
      </c>
      <c r="L12202" t="str">
        <f>_xlfn.XLOOKUP(B12202,'[1]Retorno lançamentos'!$D$5:$D$330,'[1]Retorno lançamentos'!$R$5:$R$330)</f>
        <v>Lançada</v>
      </c>
      <c r="M12202" s="6">
        <v>701203</v>
      </c>
      <c r="N12202" s="6" t="s">
        <v>1125</v>
      </c>
      <c r="O12202" t="str">
        <f t="shared" si="72"/>
        <v>FLAC</v>
      </c>
      <c r="Q12202" s="2" t="s">
        <v>1344</v>
      </c>
    </row>
    <row r="12203" spans="1:17" ht="16.8" x14ac:dyDescent="0.3">
      <c r="A12203" t="str">
        <f t="shared" si="70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 t="shared" si="71"/>
        <v>7204 - CD São Paulo</v>
      </c>
      <c r="K12203" t="str">
        <f t="shared" si="71"/>
        <v>43.340.312/0010-48</v>
      </c>
      <c r="L12203" t="str">
        <f>_xlfn.XLOOKUP(B12203,'[1]Retorno lançamentos'!$D$5:$D$330,'[1]Retorno lançamentos'!$R$5:$R$330)</f>
        <v>Lançada</v>
      </c>
      <c r="M12203" s="6">
        <v>701203</v>
      </c>
      <c r="N12203" s="6" t="s">
        <v>1125</v>
      </c>
      <c r="O12203" t="str">
        <f t="shared" si="72"/>
        <v>FLAC</v>
      </c>
      <c r="Q12203" s="2" t="s">
        <v>1344</v>
      </c>
    </row>
    <row r="12204" spans="1:17" ht="16.8" x14ac:dyDescent="0.3">
      <c r="A12204" t="str">
        <f t="shared" si="70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 t="shared" si="71"/>
        <v>7204 - CD São Paulo</v>
      </c>
      <c r="K12204" t="str">
        <f t="shared" si="71"/>
        <v>43.340.312/0010-48</v>
      </c>
      <c r="L12204" t="str">
        <f>_xlfn.XLOOKUP(B12204,'[1]Retorno lançamentos'!$D$5:$D$330,'[1]Retorno lançamentos'!$R$5:$R$330)</f>
        <v>Lançada</v>
      </c>
      <c r="M12204" s="6">
        <v>701203</v>
      </c>
      <c r="N12204" s="6" t="s">
        <v>1125</v>
      </c>
      <c r="O12204" t="str">
        <f t="shared" si="72"/>
        <v>FLAC</v>
      </c>
      <c r="Q12204" s="2" t="s">
        <v>1344</v>
      </c>
    </row>
    <row r="12205" spans="1:17" ht="16.8" x14ac:dyDescent="0.3">
      <c r="A12205" t="str">
        <f t="shared" si="70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 t="shared" si="71"/>
        <v>7204 - CD São Paulo</v>
      </c>
      <c r="K12205" t="str">
        <f t="shared" si="71"/>
        <v>43.340.312/0010-48</v>
      </c>
      <c r="L12205" t="str">
        <f>_xlfn.XLOOKUP(B12205,'[1]Retorno lançamentos'!$D$5:$D$330,'[1]Retorno lançamentos'!$R$5:$R$330)</f>
        <v>Lançada</v>
      </c>
      <c r="M12205" s="6">
        <v>701203</v>
      </c>
      <c r="N12205" s="6" t="s">
        <v>1125</v>
      </c>
      <c r="O12205" t="str">
        <f t="shared" si="72"/>
        <v>FLAC</v>
      </c>
      <c r="Q12205" s="2" t="s">
        <v>1344</v>
      </c>
    </row>
    <row r="12206" spans="1:17" ht="16.8" x14ac:dyDescent="0.3">
      <c r="A12206" t="str">
        <f t="shared" si="70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 t="shared" si="71"/>
        <v>7204 - CD São Paulo</v>
      </c>
      <c r="K12206" t="str">
        <f t="shared" si="71"/>
        <v>43.340.312/0010-48</v>
      </c>
      <c r="L12206" t="str">
        <f>_xlfn.XLOOKUP(B12206,'[1]Retorno lançamentos'!$D$5:$D$330,'[1]Retorno lançamentos'!$R$5:$R$330)</f>
        <v>Lançada</v>
      </c>
      <c r="M12206" s="6">
        <v>701203</v>
      </c>
      <c r="N12206" s="6" t="s">
        <v>1125</v>
      </c>
      <c r="O12206" t="str">
        <f t="shared" si="72"/>
        <v>FLAC</v>
      </c>
      <c r="Q12206" s="2" t="s">
        <v>1344</v>
      </c>
    </row>
    <row r="12207" spans="1:17" ht="16.8" x14ac:dyDescent="0.3">
      <c r="A12207" t="str">
        <f t="shared" si="70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 t="shared" si="71"/>
        <v>7204 - CD São Paulo</v>
      </c>
      <c r="K12207" t="str">
        <f t="shared" si="71"/>
        <v>43.340.312/0010-48</v>
      </c>
      <c r="L12207" t="str">
        <f>_xlfn.XLOOKUP(B12207,'[1]Retorno lançamentos'!$D$5:$D$330,'[1]Retorno lançamentos'!$R$5:$R$330)</f>
        <v>Lançada</v>
      </c>
      <c r="M12207" s="6">
        <v>701203</v>
      </c>
      <c r="N12207" s="6" t="s">
        <v>1125</v>
      </c>
      <c r="O12207" t="str">
        <f t="shared" si="72"/>
        <v>FLAC</v>
      </c>
      <c r="Q12207" s="2" t="s">
        <v>1344</v>
      </c>
    </row>
    <row r="12208" spans="1:17" ht="16.8" x14ac:dyDescent="0.3">
      <c r="A12208" t="str">
        <f t="shared" si="70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 t="shared" si="71"/>
        <v>7204 - CD São Paulo</v>
      </c>
      <c r="K12208" t="str">
        <f t="shared" si="71"/>
        <v>43.340.312/0010-48</v>
      </c>
      <c r="L12208" t="str">
        <f>_xlfn.XLOOKUP(B12208,'[1]Retorno lançamentos'!$D$5:$D$330,'[1]Retorno lançamentos'!$R$5:$R$330)</f>
        <v>Lançada</v>
      </c>
      <c r="M12208" s="6">
        <v>701203</v>
      </c>
      <c r="N12208" s="6" t="s">
        <v>1125</v>
      </c>
      <c r="O12208" t="str">
        <f t="shared" si="72"/>
        <v>FLAC</v>
      </c>
      <c r="Q12208" s="2" t="s">
        <v>1344</v>
      </c>
    </row>
    <row r="12209" spans="1:17" ht="16.8" x14ac:dyDescent="0.3">
      <c r="A12209" t="str">
        <f t="shared" si="70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 t="shared" si="71"/>
        <v>7204 - CD São Paulo</v>
      </c>
      <c r="K12209" t="str">
        <f t="shared" si="71"/>
        <v>43.340.312/0010-48</v>
      </c>
      <c r="L12209" t="str">
        <f>_xlfn.XLOOKUP(B12209,'[1]Retorno lançamentos'!$D$5:$D$330,'[1]Retorno lançamentos'!$R$5:$R$330)</f>
        <v>Lançada</v>
      </c>
      <c r="M12209" s="6">
        <v>701203</v>
      </c>
      <c r="N12209" s="6" t="s">
        <v>1125</v>
      </c>
      <c r="O12209" t="str">
        <f t="shared" si="72"/>
        <v>FLAC</v>
      </c>
      <c r="Q12209" s="2" t="s">
        <v>1344</v>
      </c>
    </row>
    <row r="12210" spans="1:17" ht="16.8" x14ac:dyDescent="0.3">
      <c r="A12210" t="str">
        <f t="shared" si="70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1345</v>
      </c>
      <c r="G12210" s="11">
        <v>1082.25</v>
      </c>
      <c r="H12210" s="12">
        <v>32.47</v>
      </c>
      <c r="I12210" s="6">
        <v>7204</v>
      </c>
      <c r="J12210" t="str">
        <f t="shared" si="71"/>
        <v>7204 - CD São Paulo</v>
      </c>
      <c r="K12210" t="str">
        <f t="shared" si="71"/>
        <v>43.340.312/0010-48</v>
      </c>
      <c r="L12210" t="str">
        <f>_xlfn.XLOOKUP(B12210,'[1]Retorno lançamentos'!$D$5:$D$330,'[1]Retorno lançamentos'!$R$5:$R$330)</f>
        <v>Lançada</v>
      </c>
      <c r="M12210" s="6">
        <v>701203</v>
      </c>
      <c r="N12210" s="6" t="s">
        <v>1125</v>
      </c>
      <c r="O12210" t="str">
        <f t="shared" si="72"/>
        <v>FLAC</v>
      </c>
      <c r="Q12210" s="2" t="s">
        <v>1344</v>
      </c>
    </row>
    <row r="12211" spans="1:17" ht="16.8" x14ac:dyDescent="0.3">
      <c r="A12211" t="str">
        <f t="shared" si="70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 t="shared" si="71"/>
        <v>7204 - CD São Paulo</v>
      </c>
      <c r="K12211" t="str">
        <f t="shared" si="71"/>
        <v>43.340.312/0010-48</v>
      </c>
      <c r="L12211" t="str">
        <f>_xlfn.XLOOKUP(B12211,'[1]Retorno lançamentos'!$D$5:$D$330,'[1]Retorno lançamentos'!$R$5:$R$330)</f>
        <v>Lançada</v>
      </c>
      <c r="M12211" s="6">
        <v>701203</v>
      </c>
      <c r="N12211" s="6" t="s">
        <v>1125</v>
      </c>
      <c r="O12211" t="str">
        <f t="shared" si="72"/>
        <v>FLAC</v>
      </c>
      <c r="Q12211" s="2" t="s">
        <v>1344</v>
      </c>
    </row>
    <row r="12212" spans="1:17" ht="16.8" x14ac:dyDescent="0.3">
      <c r="A12212" t="str">
        <f t="shared" si="70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 t="shared" si="71"/>
        <v>7204 - CD São Paulo</v>
      </c>
      <c r="K12212" t="str">
        <f t="shared" si="71"/>
        <v>43.340.312/0010-48</v>
      </c>
      <c r="L12212" t="str">
        <f>_xlfn.XLOOKUP(B12212,'[1]Retorno lançamentos'!$D$5:$D$330,'[1]Retorno lançamentos'!$R$5:$R$330)</f>
        <v>Lançada</v>
      </c>
      <c r="M12212" s="6">
        <v>701203</v>
      </c>
      <c r="N12212" s="6" t="s">
        <v>1125</v>
      </c>
      <c r="O12212" t="str">
        <f t="shared" si="72"/>
        <v>FLAC</v>
      </c>
      <c r="Q12212" s="2" t="s">
        <v>1344</v>
      </c>
    </row>
    <row r="12213" spans="1:17" ht="16.8" x14ac:dyDescent="0.3">
      <c r="A12213" t="str">
        <f t="shared" si="70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 t="shared" si="71"/>
        <v>7204 - CD São Paulo</v>
      </c>
      <c r="K12213" t="str">
        <f t="shared" si="71"/>
        <v>43.340.312/0010-48</v>
      </c>
      <c r="L12213" t="str">
        <f>_xlfn.XLOOKUP(B12213,'[1]Retorno lançamentos'!$D$5:$D$330,'[1]Retorno lançamentos'!$R$5:$R$330)</f>
        <v>Lançada</v>
      </c>
      <c r="M12213" s="6">
        <v>701203</v>
      </c>
      <c r="N12213" s="6" t="s">
        <v>1125</v>
      </c>
      <c r="O12213" t="str">
        <f t="shared" si="72"/>
        <v>FLAC</v>
      </c>
      <c r="Q12213" s="2" t="s">
        <v>1344</v>
      </c>
    </row>
    <row r="12214" spans="1:17" ht="16.8" x14ac:dyDescent="0.3">
      <c r="A12214" t="str">
        <f t="shared" si="70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1345</v>
      </c>
      <c r="G12214" s="12">
        <v>408.5</v>
      </c>
      <c r="H12214" s="12">
        <v>12.26</v>
      </c>
      <c r="I12214" s="6">
        <v>7204</v>
      </c>
      <c r="J12214" t="str">
        <f t="shared" si="71"/>
        <v>7204 - CD São Paulo</v>
      </c>
      <c r="K12214" t="str">
        <f t="shared" si="71"/>
        <v>43.340.312/0010-48</v>
      </c>
      <c r="L12214" t="str">
        <f>_xlfn.XLOOKUP(B12214,'[1]Retorno lançamentos'!$D$5:$D$330,'[1]Retorno lançamentos'!$R$5:$R$330)</f>
        <v>Lançada</v>
      </c>
      <c r="M12214" s="6">
        <v>701203</v>
      </c>
      <c r="N12214" s="6" t="s">
        <v>1125</v>
      </c>
      <c r="O12214" t="str">
        <f t="shared" si="72"/>
        <v>FLAC</v>
      </c>
      <c r="Q12214" s="2" t="s">
        <v>1344</v>
      </c>
    </row>
    <row r="12215" spans="1:17" ht="16.8" x14ac:dyDescent="0.3">
      <c r="A12215" t="str">
        <f t="shared" si="70"/>
        <v>Lactalis - 7000</v>
      </c>
      <c r="B12215" s="6">
        <v>4501169722</v>
      </c>
      <c r="C12215" s="6">
        <v>5309443</v>
      </c>
      <c r="D12215" s="6" t="s">
        <v>1372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 t="shared" si="71"/>
        <v>7204 - CD São Paulo</v>
      </c>
      <c r="K12215" t="str">
        <f t="shared" si="71"/>
        <v>43.340.312/0010-48</v>
      </c>
      <c r="L12215" t="str">
        <f>_xlfn.XLOOKUP(B12215,'[1]Retorno lançamentos'!$D$5:$D$330,'[1]Retorno lançamentos'!$R$5:$R$330)</f>
        <v>Lançada</v>
      </c>
      <c r="M12215" s="6">
        <v>701203</v>
      </c>
      <c r="N12215" s="6" t="s">
        <v>1125</v>
      </c>
      <c r="O12215" t="str">
        <f t="shared" si="72"/>
        <v>FLAC</v>
      </c>
      <c r="Q12215" s="2" t="s">
        <v>1344</v>
      </c>
    </row>
    <row r="12216" spans="1:17" ht="16.8" x14ac:dyDescent="0.3">
      <c r="A12216" t="str">
        <f t="shared" si="70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1345</v>
      </c>
      <c r="G12216" s="12">
        <v>408.5</v>
      </c>
      <c r="H12216" s="12">
        <v>12.26</v>
      </c>
      <c r="I12216" s="6">
        <v>7204</v>
      </c>
      <c r="J12216" t="str">
        <f t="shared" si="71"/>
        <v>7204 - CD São Paulo</v>
      </c>
      <c r="K12216" t="str">
        <f t="shared" si="71"/>
        <v>43.340.312/0010-48</v>
      </c>
      <c r="L12216" t="str">
        <f>_xlfn.XLOOKUP(B12216,'[1]Retorno lançamentos'!$D$5:$D$330,'[1]Retorno lançamentos'!$R$5:$R$330)</f>
        <v>Lançada</v>
      </c>
      <c r="M12216" s="6">
        <v>701203</v>
      </c>
      <c r="N12216" s="6" t="s">
        <v>1125</v>
      </c>
      <c r="O12216" t="str">
        <f t="shared" si="72"/>
        <v>FLAC</v>
      </c>
      <c r="Q12216" s="2" t="s">
        <v>1344</v>
      </c>
    </row>
    <row r="12217" spans="1:17" ht="16.8" x14ac:dyDescent="0.3">
      <c r="A12217" t="str">
        <f t="shared" si="70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 t="shared" si="71"/>
        <v>7204 - CD São Paulo</v>
      </c>
      <c r="K12217" t="str">
        <f t="shared" si="71"/>
        <v>43.340.312/0010-48</v>
      </c>
      <c r="L12217" t="str">
        <f>_xlfn.XLOOKUP(B12217,'[1]Retorno lançamentos'!$D$5:$D$330,'[1]Retorno lançamentos'!$R$5:$R$330)</f>
        <v>Lançada</v>
      </c>
      <c r="M12217" s="6">
        <v>701203</v>
      </c>
      <c r="N12217" s="6" t="s">
        <v>1125</v>
      </c>
      <c r="O12217" t="str">
        <f t="shared" si="72"/>
        <v>FLAC</v>
      </c>
      <c r="Q12217" s="2" t="s">
        <v>1344</v>
      </c>
    </row>
    <row r="12218" spans="1:17" ht="16.8" x14ac:dyDescent="0.3">
      <c r="A12218" t="str">
        <f t="shared" si="70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 t="shared" si="71"/>
        <v>7204 - CD São Paulo</v>
      </c>
      <c r="K12218" t="str">
        <f t="shared" si="71"/>
        <v>43.340.312/0010-48</v>
      </c>
      <c r="L12218" t="str">
        <f>_xlfn.XLOOKUP(B12218,'[1]Retorno lançamentos'!$D$5:$D$330,'[1]Retorno lançamentos'!$R$5:$R$330)</f>
        <v>Lançada</v>
      </c>
      <c r="M12218" s="6">
        <v>701203</v>
      </c>
      <c r="N12218" s="6" t="s">
        <v>1125</v>
      </c>
      <c r="O12218" t="str">
        <f t="shared" si="72"/>
        <v>FLAC</v>
      </c>
      <c r="Q12218" s="2" t="s">
        <v>1344</v>
      </c>
    </row>
    <row r="12219" spans="1:17" ht="16.8" x14ac:dyDescent="0.3">
      <c r="A12219" t="str">
        <f t="shared" si="70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 t="shared" si="71"/>
        <v>7204 - CD São Paulo</v>
      </c>
      <c r="K12219" t="str">
        <f t="shared" si="71"/>
        <v>43.340.312/0010-48</v>
      </c>
      <c r="L12219" t="str">
        <f>_xlfn.XLOOKUP(B12219,'[1]Retorno lançamentos'!$D$5:$D$330,'[1]Retorno lançamentos'!$R$5:$R$330)</f>
        <v>Lançada</v>
      </c>
      <c r="M12219" s="6">
        <v>701203</v>
      </c>
      <c r="N12219" s="6" t="s">
        <v>1125</v>
      </c>
      <c r="O12219" t="str">
        <f t="shared" si="72"/>
        <v>FLAC</v>
      </c>
      <c r="Q12219" s="2" t="s">
        <v>1344</v>
      </c>
    </row>
    <row r="12220" spans="1:17" ht="16.8" x14ac:dyDescent="0.3">
      <c r="A12220" t="str">
        <f t="shared" si="70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 t="shared" si="71"/>
        <v>7204 - CD São Paulo</v>
      </c>
      <c r="K12220" t="str">
        <f t="shared" si="71"/>
        <v>43.340.312/0010-48</v>
      </c>
      <c r="L12220" t="str">
        <f>_xlfn.XLOOKUP(B12220,'[1]Retorno lançamentos'!$D$5:$D$330,'[1]Retorno lançamentos'!$R$5:$R$330)</f>
        <v>Lançada</v>
      </c>
      <c r="M12220" s="6">
        <v>701203</v>
      </c>
      <c r="N12220" s="6" t="s">
        <v>1125</v>
      </c>
      <c r="O12220" t="str">
        <f t="shared" si="72"/>
        <v>FLAC</v>
      </c>
      <c r="Q12220" s="2" t="s">
        <v>1344</v>
      </c>
    </row>
    <row r="12221" spans="1:17" ht="16.8" x14ac:dyDescent="0.3">
      <c r="A12221" t="str">
        <f t="shared" si="70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 t="shared" si="71"/>
        <v>7204 - CD São Paulo</v>
      </c>
      <c r="K12221" t="str">
        <f t="shared" si="71"/>
        <v>43.340.312/0010-48</v>
      </c>
      <c r="L12221" t="str">
        <f>_xlfn.XLOOKUP(B12221,'[1]Retorno lançamentos'!$D$5:$D$330,'[1]Retorno lançamentos'!$R$5:$R$330)</f>
        <v>Lançada</v>
      </c>
      <c r="M12221" s="6">
        <v>701203</v>
      </c>
      <c r="N12221" s="6" t="s">
        <v>1125</v>
      </c>
      <c r="O12221" t="str">
        <f t="shared" si="72"/>
        <v>FLAC</v>
      </c>
      <c r="Q12221" s="2" t="s">
        <v>1344</v>
      </c>
    </row>
    <row r="12222" spans="1:17" ht="16.8" x14ac:dyDescent="0.3">
      <c r="A12222" t="str">
        <f t="shared" si="70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 t="shared" si="71"/>
        <v>7204 - CD São Paulo</v>
      </c>
      <c r="K12222" t="str">
        <f t="shared" si="71"/>
        <v>43.340.312/0010-48</v>
      </c>
      <c r="L12222" t="str">
        <f>_xlfn.XLOOKUP(B12222,'[1]Retorno lançamentos'!$D$5:$D$330,'[1]Retorno lançamentos'!$R$5:$R$330)</f>
        <v>Lançada</v>
      </c>
      <c r="M12222" s="6">
        <v>701203</v>
      </c>
      <c r="N12222" s="6" t="s">
        <v>1125</v>
      </c>
      <c r="O12222" t="str">
        <f t="shared" si="72"/>
        <v>FLAC</v>
      </c>
      <c r="Q12222" s="2" t="s">
        <v>1344</v>
      </c>
    </row>
    <row r="12223" spans="1:17" ht="16.8" x14ac:dyDescent="0.3">
      <c r="A12223" t="str">
        <f t="shared" si="70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 t="shared" si="71"/>
        <v>7204 - CD São Paulo</v>
      </c>
      <c r="K12223" t="str">
        <f t="shared" si="71"/>
        <v>43.340.312/0010-48</v>
      </c>
      <c r="L12223" t="str">
        <f>_xlfn.XLOOKUP(B12223,'[1]Retorno lançamentos'!$D$5:$D$330,'[1]Retorno lançamentos'!$R$5:$R$330)</f>
        <v>Lançada</v>
      </c>
      <c r="M12223" s="6">
        <v>701203</v>
      </c>
      <c r="N12223" s="6" t="s">
        <v>1125</v>
      </c>
      <c r="O12223" t="str">
        <f t="shared" si="72"/>
        <v>FLAC</v>
      </c>
      <c r="Q12223" s="2" t="s">
        <v>1344</v>
      </c>
    </row>
    <row r="12224" spans="1:17" ht="16.8" x14ac:dyDescent="0.3">
      <c r="A12224" t="str">
        <f t="shared" si="70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 t="shared" si="71"/>
        <v>7204 - CD São Paulo</v>
      </c>
      <c r="K12224" t="str">
        <f t="shared" si="71"/>
        <v>43.340.312/0010-48</v>
      </c>
      <c r="L12224" t="str">
        <f>_xlfn.XLOOKUP(B12224,'[1]Retorno lançamentos'!$D$5:$D$330,'[1]Retorno lançamentos'!$R$5:$R$330)</f>
        <v>Lançada</v>
      </c>
      <c r="M12224" s="6">
        <v>701203</v>
      </c>
      <c r="N12224" s="6" t="s">
        <v>1125</v>
      </c>
      <c r="O12224" t="str">
        <f t="shared" si="72"/>
        <v>FLAC</v>
      </c>
      <c r="Q12224" s="2" t="s">
        <v>1344</v>
      </c>
    </row>
    <row r="12225" spans="1:17" ht="16.8" x14ac:dyDescent="0.3">
      <c r="A12225" t="str">
        <f t="shared" si="70"/>
        <v>Lactalis - 7000</v>
      </c>
      <c r="B12225" s="6">
        <v>4501169722</v>
      </c>
      <c r="C12225" s="6">
        <v>5333763</v>
      </c>
      <c r="D12225" s="6" t="s">
        <v>1373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 t="shared" si="71"/>
        <v>7204 - CD São Paulo</v>
      </c>
      <c r="K12225" t="str">
        <f t="shared" si="71"/>
        <v>43.340.312/0010-48</v>
      </c>
      <c r="L12225" t="str">
        <f>_xlfn.XLOOKUP(B12225,'[1]Retorno lançamentos'!$D$5:$D$330,'[1]Retorno lançamentos'!$R$5:$R$330)</f>
        <v>Lançada</v>
      </c>
      <c r="M12225" s="6">
        <v>701203</v>
      </c>
      <c r="N12225" s="6" t="s">
        <v>1125</v>
      </c>
      <c r="O12225" t="str">
        <f t="shared" si="72"/>
        <v>FLAC</v>
      </c>
      <c r="Q12225" s="2" t="s">
        <v>1344</v>
      </c>
    </row>
    <row r="12226" spans="1:17" ht="16.8" x14ac:dyDescent="0.3">
      <c r="A12226" t="str">
        <f t="shared" si="70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 t="shared" si="71"/>
        <v>7204 - CD São Paulo</v>
      </c>
      <c r="K12226" t="str">
        <f t="shared" si="71"/>
        <v>43.340.312/0010-48</v>
      </c>
      <c r="L12226" t="str">
        <f>_xlfn.XLOOKUP(B12226,'[1]Retorno lançamentos'!$D$5:$D$330,'[1]Retorno lançamentos'!$R$5:$R$330)</f>
        <v>Lançada</v>
      </c>
      <c r="M12226" s="6">
        <v>701203</v>
      </c>
      <c r="N12226" s="6" t="s">
        <v>1125</v>
      </c>
      <c r="O12226" t="str">
        <f t="shared" si="72"/>
        <v>FLAC</v>
      </c>
      <c r="Q12226" s="2" t="s">
        <v>1344</v>
      </c>
    </row>
    <row r="12227" spans="1:17" ht="16.8" x14ac:dyDescent="0.3">
      <c r="A12227" t="str">
        <f t="shared" si="70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1345</v>
      </c>
      <c r="G12227" s="11">
        <v>1903.05</v>
      </c>
      <c r="H12227" s="12">
        <v>57.09</v>
      </c>
      <c r="I12227" s="6">
        <v>7406</v>
      </c>
      <c r="J12227" t="str">
        <f t="shared" si="71"/>
        <v>7406 - TSPF - Louveira</v>
      </c>
      <c r="K12227" t="str">
        <f t="shared" si="71"/>
        <v>43.340.312/0023-62</v>
      </c>
      <c r="L12227" t="str">
        <f>_xlfn.XLOOKUP(B12227,'[1]Retorno lançamentos'!$D$5:$D$330,'[1]Retorno lançamentos'!$R$5:$R$330)</f>
        <v>Lançada</v>
      </c>
      <c r="M12227" s="6">
        <v>701203</v>
      </c>
      <c r="N12227" s="6" t="s">
        <v>1125</v>
      </c>
      <c r="O12227" t="str">
        <f t="shared" si="72"/>
        <v>FLAC</v>
      </c>
      <c r="Q12227" s="2" t="s">
        <v>1344</v>
      </c>
    </row>
    <row r="12228" spans="1:17" ht="16.8" x14ac:dyDescent="0.3">
      <c r="A12228" t="str">
        <f t="shared" si="70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 t="shared" si="71"/>
        <v>7204 - CD São Paulo</v>
      </c>
      <c r="K12228" t="str">
        <f t="shared" si="71"/>
        <v>43.340.312/0010-48</v>
      </c>
      <c r="L12228" t="str">
        <f>_xlfn.XLOOKUP(B12228,'[1]Retorno lançamentos'!$D$5:$D$330,'[1]Retorno lançamentos'!$R$5:$R$330)</f>
        <v>Lançada</v>
      </c>
      <c r="M12228" s="6">
        <v>701203</v>
      </c>
      <c r="N12228" s="6" t="s">
        <v>1125</v>
      </c>
      <c r="O12228" t="str">
        <f t="shared" si="72"/>
        <v>FLAC</v>
      </c>
      <c r="Q12228" s="2" t="s">
        <v>1344</v>
      </c>
    </row>
    <row r="12229" spans="1:17" ht="16.8" x14ac:dyDescent="0.3">
      <c r="A12229" t="str">
        <f t="shared" si="70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1345</v>
      </c>
      <c r="G12229" s="11">
        <v>-1021.25</v>
      </c>
      <c r="H12229" s="12">
        <v>-30.64</v>
      </c>
      <c r="I12229" s="6">
        <v>7204</v>
      </c>
      <c r="J12229" t="str">
        <f t="shared" si="71"/>
        <v>7204 - CD São Paulo</v>
      </c>
      <c r="K12229" t="str">
        <f t="shared" si="71"/>
        <v>43.340.312/0010-48</v>
      </c>
      <c r="L12229" t="str">
        <f>_xlfn.XLOOKUP(B12229,'[1]Retorno lançamentos'!$D$5:$D$330,'[1]Retorno lançamentos'!$R$5:$R$330)</f>
        <v>Lançada</v>
      </c>
      <c r="M12229" s="6">
        <v>701203</v>
      </c>
      <c r="N12229" s="6" t="s">
        <v>1125</v>
      </c>
      <c r="O12229" t="str">
        <f t="shared" si="72"/>
        <v>FLAC</v>
      </c>
      <c r="Q12229" s="2" t="s">
        <v>1344</v>
      </c>
    </row>
    <row r="12230" spans="1:17" ht="16.8" x14ac:dyDescent="0.3">
      <c r="A12230" t="str">
        <f t="shared" si="70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 t="shared" si="71"/>
        <v>7204 - CD São Paulo</v>
      </c>
      <c r="K12230" t="str">
        <f t="shared" si="71"/>
        <v>43.340.312/0010-48</v>
      </c>
      <c r="L12230" t="str">
        <f>_xlfn.XLOOKUP(B12230,'[1]Retorno lançamentos'!$D$5:$D$330,'[1]Retorno lançamentos'!$R$5:$R$330)</f>
        <v>Lançada</v>
      </c>
      <c r="M12230" s="6">
        <v>701203</v>
      </c>
      <c r="N12230" s="6" t="s">
        <v>1125</v>
      </c>
      <c r="O12230" t="str">
        <f t="shared" si="72"/>
        <v>FLAC</v>
      </c>
      <c r="Q12230" s="2" t="s">
        <v>1344</v>
      </c>
    </row>
    <row r="12231" spans="1:17" ht="16.8" x14ac:dyDescent="0.3">
      <c r="A12231" t="str">
        <f t="shared" si="70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 t="shared" si="71"/>
        <v>7204 - CD São Paulo</v>
      </c>
      <c r="K12231" t="str">
        <f t="shared" si="71"/>
        <v>43.340.312/0010-48</v>
      </c>
      <c r="L12231" t="str">
        <f>_xlfn.XLOOKUP(B12231,'[1]Retorno lançamentos'!$D$5:$D$330,'[1]Retorno lançamentos'!$R$5:$R$330)</f>
        <v>Lançada</v>
      </c>
      <c r="M12231" s="6">
        <v>701203</v>
      </c>
      <c r="N12231" s="6" t="s">
        <v>1125</v>
      </c>
      <c r="O12231" t="str">
        <f t="shared" si="72"/>
        <v>FLAC</v>
      </c>
      <c r="Q12231" s="2" t="s">
        <v>1344</v>
      </c>
    </row>
    <row r="12232" spans="1:17" ht="16.8" x14ac:dyDescent="0.3">
      <c r="A12232" t="str">
        <f t="shared" si="70"/>
        <v>Lactalis - 7000</v>
      </c>
      <c r="B12232" s="6">
        <v>4501169722</v>
      </c>
      <c r="C12232" s="6">
        <v>5294983</v>
      </c>
      <c r="D12232" s="6" t="s">
        <v>1369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 t="shared" si="71"/>
        <v>7204 - CD São Paulo</v>
      </c>
      <c r="K12232" t="str">
        <f t="shared" si="71"/>
        <v>43.340.312/0010-48</v>
      </c>
      <c r="L12232" t="str">
        <f>_xlfn.XLOOKUP(B12232,'[1]Retorno lançamentos'!$D$5:$D$330,'[1]Retorno lançamentos'!$R$5:$R$330)</f>
        <v>Lançada</v>
      </c>
      <c r="M12232" s="6">
        <v>701203</v>
      </c>
      <c r="N12232" s="6" t="s">
        <v>1125</v>
      </c>
      <c r="O12232" t="str">
        <f t="shared" si="72"/>
        <v>FLAC</v>
      </c>
      <c r="Q12232" s="2" t="s">
        <v>1344</v>
      </c>
    </row>
    <row r="12233" spans="1:17" ht="16.8" x14ac:dyDescent="0.3">
      <c r="A12233" t="str">
        <f t="shared" si="70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 t="shared" si="71"/>
        <v>7204 - CD São Paulo</v>
      </c>
      <c r="K12233" t="str">
        <f t="shared" si="71"/>
        <v>43.340.312/0010-48</v>
      </c>
      <c r="L12233" t="str">
        <f>_xlfn.XLOOKUP(B12233,'[1]Retorno lançamentos'!$D$5:$D$330,'[1]Retorno lançamentos'!$R$5:$R$330)</f>
        <v>Lançada</v>
      </c>
      <c r="M12233" s="6">
        <v>701203</v>
      </c>
      <c r="N12233" s="6" t="s">
        <v>1125</v>
      </c>
      <c r="O12233" t="str">
        <f t="shared" si="72"/>
        <v>FLAC</v>
      </c>
      <c r="Q12233" s="2" t="s">
        <v>1344</v>
      </c>
    </row>
    <row r="12234" spans="1:17" ht="16.8" x14ac:dyDescent="0.3">
      <c r="A12234" t="str">
        <f t="shared" si="70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 t="shared" si="71"/>
        <v>7204 - CD São Paulo</v>
      </c>
      <c r="K12234" t="str">
        <f t="shared" si="71"/>
        <v>43.340.312/0010-48</v>
      </c>
      <c r="L12234" t="str">
        <f>_xlfn.XLOOKUP(B12234,'[1]Retorno lançamentos'!$D$5:$D$330,'[1]Retorno lançamentos'!$R$5:$R$330)</f>
        <v>Lançada</v>
      </c>
      <c r="M12234" s="6">
        <v>701203</v>
      </c>
      <c r="N12234" s="6" t="s">
        <v>1125</v>
      </c>
      <c r="O12234" t="str">
        <f t="shared" si="72"/>
        <v>FLAC</v>
      </c>
      <c r="Q12234" s="2" t="s">
        <v>1344</v>
      </c>
    </row>
    <row r="12235" spans="1:17" ht="16.8" x14ac:dyDescent="0.3">
      <c r="A12235" t="str">
        <f t="shared" si="70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 t="shared" si="71"/>
        <v>7204 - CD São Paulo</v>
      </c>
      <c r="K12235" t="str">
        <f t="shared" si="71"/>
        <v>43.340.312/0010-48</v>
      </c>
      <c r="L12235" t="str">
        <f>_xlfn.XLOOKUP(B12235,'[1]Retorno lançamentos'!$D$5:$D$330,'[1]Retorno lançamentos'!$R$5:$R$330)</f>
        <v>Lançada</v>
      </c>
      <c r="M12235" s="6">
        <v>701203</v>
      </c>
      <c r="N12235" s="6" t="s">
        <v>1125</v>
      </c>
      <c r="O12235" t="str">
        <f t="shared" si="72"/>
        <v>FLAC</v>
      </c>
      <c r="Q12235" s="2" t="s">
        <v>1344</v>
      </c>
    </row>
    <row r="12236" spans="1:17" ht="16.8" x14ac:dyDescent="0.3">
      <c r="A12236" t="str">
        <f t="shared" si="70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 t="shared" si="71"/>
        <v>7204 - CD São Paulo</v>
      </c>
      <c r="K12236" t="str">
        <f t="shared" si="71"/>
        <v>43.340.312/0010-48</v>
      </c>
      <c r="L12236" t="str">
        <f>_xlfn.XLOOKUP(B12236,'[1]Retorno lançamentos'!$D$5:$D$330,'[1]Retorno lançamentos'!$R$5:$R$330)</f>
        <v>Lançada</v>
      </c>
      <c r="M12236" s="6">
        <v>701203</v>
      </c>
      <c r="N12236" s="6" t="s">
        <v>1125</v>
      </c>
      <c r="O12236" t="str">
        <f t="shared" si="72"/>
        <v>FLAC</v>
      </c>
      <c r="Q12236" s="2" t="s">
        <v>1344</v>
      </c>
    </row>
    <row r="12237" spans="1:17" ht="16.8" x14ac:dyDescent="0.3">
      <c r="A12237" t="str">
        <f t="shared" si="70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1345</v>
      </c>
      <c r="G12237" s="12">
        <v>817</v>
      </c>
      <c r="H12237" s="12">
        <v>24.51</v>
      </c>
      <c r="I12237" s="6">
        <v>7204</v>
      </c>
      <c r="J12237" t="str">
        <f t="shared" si="71"/>
        <v>7204 - CD São Paulo</v>
      </c>
      <c r="K12237" t="str">
        <f t="shared" si="71"/>
        <v>43.340.312/0010-48</v>
      </c>
      <c r="L12237" t="str">
        <f>_xlfn.XLOOKUP(B12237,'[1]Retorno lançamentos'!$D$5:$D$330,'[1]Retorno lançamentos'!$R$5:$R$330)</f>
        <v>Lançada</v>
      </c>
      <c r="M12237" s="6">
        <v>701203</v>
      </c>
      <c r="N12237" s="6" t="s">
        <v>1125</v>
      </c>
      <c r="O12237" t="str">
        <f t="shared" si="72"/>
        <v>FLAC</v>
      </c>
      <c r="Q12237" s="2" t="s">
        <v>1344</v>
      </c>
    </row>
    <row r="12238" spans="1:17" ht="16.8" x14ac:dyDescent="0.3">
      <c r="A12238" t="str">
        <f t="shared" si="70"/>
        <v>Lactalis - 7000</v>
      </c>
      <c r="B12238" s="6">
        <v>4501169722</v>
      </c>
      <c r="C12238" s="6">
        <v>5088425</v>
      </c>
      <c r="D12238" s="6" t="s">
        <v>1360</v>
      </c>
      <c r="E12238" s="6">
        <v>600417242</v>
      </c>
      <c r="F12238" s="6" t="s">
        <v>1313</v>
      </c>
      <c r="G12238" s="12">
        <v>252</v>
      </c>
      <c r="H12238" s="12">
        <v>7.56</v>
      </c>
      <c r="I12238" s="6">
        <v>7204</v>
      </c>
      <c r="J12238" t="str">
        <f t="shared" si="71"/>
        <v>7204 - CD São Paulo</v>
      </c>
      <c r="K12238" t="str">
        <f t="shared" si="71"/>
        <v>43.340.312/0010-48</v>
      </c>
      <c r="L12238" t="str">
        <f>_xlfn.XLOOKUP(B12238,'[1]Retorno lançamentos'!$D$5:$D$330,'[1]Retorno lançamentos'!$R$5:$R$330)</f>
        <v>Lançada</v>
      </c>
      <c r="M12238" s="6">
        <v>701203</v>
      </c>
      <c r="N12238" s="6" t="s">
        <v>1125</v>
      </c>
      <c r="O12238" t="str">
        <f t="shared" si="72"/>
        <v>FLAC</v>
      </c>
      <c r="Q12238" s="2" t="s">
        <v>1344</v>
      </c>
    </row>
    <row r="12239" spans="1:17" ht="16.8" x14ac:dyDescent="0.3">
      <c r="A12239" t="str">
        <f t="shared" si="70"/>
        <v>Lactalis - 7000</v>
      </c>
      <c r="B12239" s="6">
        <v>4501169722</v>
      </c>
      <c r="C12239" s="6">
        <v>5088425</v>
      </c>
      <c r="D12239" s="6" t="s">
        <v>1360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 t="shared" si="71"/>
        <v>7204 - CD São Paulo</v>
      </c>
      <c r="K12239" t="str">
        <f t="shared" si="71"/>
        <v>43.340.312/0010-48</v>
      </c>
      <c r="L12239" t="str">
        <f>_xlfn.XLOOKUP(B12239,'[1]Retorno lançamentos'!$D$5:$D$330,'[1]Retorno lançamentos'!$R$5:$R$330)</f>
        <v>Lançada</v>
      </c>
      <c r="M12239" s="6">
        <v>701203</v>
      </c>
      <c r="N12239" s="6" t="s">
        <v>1125</v>
      </c>
      <c r="O12239" t="str">
        <f t="shared" si="72"/>
        <v>FLAC</v>
      </c>
      <c r="Q12239" s="2" t="s">
        <v>1344</v>
      </c>
    </row>
    <row r="12240" spans="1:17" ht="16.8" x14ac:dyDescent="0.3">
      <c r="A12240" t="str">
        <f t="shared" si="70"/>
        <v>Lactalis - 7000</v>
      </c>
      <c r="B12240" s="6">
        <v>4501169722</v>
      </c>
      <c r="C12240" s="6">
        <v>5088425</v>
      </c>
      <c r="D12240" s="6" t="s">
        <v>1360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 t="shared" si="71"/>
        <v>7204 - CD São Paulo</v>
      </c>
      <c r="K12240" t="str">
        <f t="shared" si="71"/>
        <v>43.340.312/0010-48</v>
      </c>
      <c r="L12240" t="str">
        <f>_xlfn.XLOOKUP(B12240,'[1]Retorno lançamentos'!$D$5:$D$330,'[1]Retorno lançamentos'!$R$5:$R$330)</f>
        <v>Lançada</v>
      </c>
      <c r="M12240" s="6">
        <v>701203</v>
      </c>
      <c r="N12240" s="6" t="s">
        <v>1125</v>
      </c>
      <c r="O12240" t="str">
        <f t="shared" si="72"/>
        <v>FLAC</v>
      </c>
      <c r="Q12240" s="2" t="s">
        <v>1344</v>
      </c>
    </row>
    <row r="12241" spans="1:17" ht="16.8" x14ac:dyDescent="0.3">
      <c r="A12241" t="str">
        <f t="shared" si="70"/>
        <v>Lactalis - 7000</v>
      </c>
      <c r="B12241" s="6">
        <v>4501169722</v>
      </c>
      <c r="C12241" s="6">
        <v>5088425</v>
      </c>
      <c r="D12241" s="6" t="s">
        <v>1360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 t="shared" si="71"/>
        <v>7204 - CD São Paulo</v>
      </c>
      <c r="K12241" t="str">
        <f t="shared" si="71"/>
        <v>43.340.312/0010-48</v>
      </c>
      <c r="L12241" t="str">
        <f>_xlfn.XLOOKUP(B12241,'[1]Retorno lançamentos'!$D$5:$D$330,'[1]Retorno lançamentos'!$R$5:$R$330)</f>
        <v>Lançada</v>
      </c>
      <c r="M12241" s="6">
        <v>701203</v>
      </c>
      <c r="N12241" s="6" t="s">
        <v>1125</v>
      </c>
      <c r="O12241" t="str">
        <f t="shared" si="72"/>
        <v>FLAC</v>
      </c>
      <c r="Q12241" s="2" t="s">
        <v>1344</v>
      </c>
    </row>
    <row r="12242" spans="1:17" ht="16.8" x14ac:dyDescent="0.3">
      <c r="A12242" t="str">
        <f t="shared" si="70"/>
        <v>Lactalis - 7000</v>
      </c>
      <c r="B12242" s="6">
        <v>4501169722</v>
      </c>
      <c r="C12242" s="6">
        <v>5088425</v>
      </c>
      <c r="D12242" s="6" t="s">
        <v>1360</v>
      </c>
      <c r="E12242" s="6">
        <v>610501546</v>
      </c>
      <c r="F12242" s="6" t="s">
        <v>1351</v>
      </c>
      <c r="G12242" s="11">
        <v>2578.8000000000002</v>
      </c>
      <c r="H12242" s="12">
        <v>77.36</v>
      </c>
      <c r="I12242" s="6">
        <v>7204</v>
      </c>
      <c r="J12242" t="str">
        <f t="shared" si="71"/>
        <v>7204 - CD São Paulo</v>
      </c>
      <c r="K12242" t="str">
        <f t="shared" si="71"/>
        <v>43.340.312/0010-48</v>
      </c>
      <c r="L12242" t="str">
        <f>_xlfn.XLOOKUP(B12242,'[1]Retorno lançamentos'!$D$5:$D$330,'[1]Retorno lançamentos'!$R$5:$R$330)</f>
        <v>Lançada</v>
      </c>
      <c r="M12242" s="6">
        <v>701203</v>
      </c>
      <c r="N12242" s="6" t="s">
        <v>1125</v>
      </c>
      <c r="O12242" t="str">
        <f t="shared" si="72"/>
        <v>FLAC</v>
      </c>
      <c r="Q12242" s="2" t="s">
        <v>1344</v>
      </c>
    </row>
    <row r="12243" spans="1:17" ht="16.8" x14ac:dyDescent="0.3">
      <c r="A12243" t="str">
        <f t="shared" si="70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 t="shared" si="71"/>
        <v>7204 - CD São Paulo</v>
      </c>
      <c r="K12243" t="str">
        <f t="shared" si="71"/>
        <v>43.340.312/0010-48</v>
      </c>
      <c r="L12243" t="str">
        <f>_xlfn.XLOOKUP(B12243,'[1]Retorno lançamentos'!$D$5:$D$330,'[1]Retorno lançamentos'!$R$5:$R$330)</f>
        <v>Lançada</v>
      </c>
      <c r="M12243" s="6">
        <v>701203</v>
      </c>
      <c r="N12243" s="6" t="s">
        <v>1125</v>
      </c>
      <c r="O12243" t="str">
        <f t="shared" si="72"/>
        <v>FLAC</v>
      </c>
      <c r="Q12243" s="2" t="s">
        <v>1344</v>
      </c>
    </row>
    <row r="12244" spans="1:17" ht="16.8" x14ac:dyDescent="0.3">
      <c r="A12244" t="str">
        <f t="shared" si="70"/>
        <v>Lactalis - 7000</v>
      </c>
      <c r="B12244" s="6">
        <v>4501169722</v>
      </c>
      <c r="C12244" s="6">
        <v>5347794</v>
      </c>
      <c r="D12244" s="6" t="s">
        <v>1320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 t="shared" si="71"/>
        <v>7204 - CD São Paulo</v>
      </c>
      <c r="K12244" t="str">
        <f t="shared" si="71"/>
        <v>43.340.312/0010-48</v>
      </c>
      <c r="L12244" t="str">
        <f>_xlfn.XLOOKUP(B12244,'[1]Retorno lançamentos'!$D$5:$D$330,'[1]Retorno lançamentos'!$R$5:$R$330)</f>
        <v>Lançada</v>
      </c>
      <c r="M12244" s="6">
        <v>701203</v>
      </c>
      <c r="N12244" s="6" t="s">
        <v>1125</v>
      </c>
      <c r="O12244" t="str">
        <f t="shared" si="72"/>
        <v>FLAC</v>
      </c>
      <c r="Q12244" s="2" t="s">
        <v>1344</v>
      </c>
    </row>
    <row r="12245" spans="1:17" ht="16.8" x14ac:dyDescent="0.3">
      <c r="A12245" t="str">
        <f t="shared" si="70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 t="shared" si="71"/>
        <v>7204 - CD São Paulo</v>
      </c>
      <c r="K12245" t="str">
        <f t="shared" si="71"/>
        <v>43.340.312/0010-48</v>
      </c>
      <c r="L12245" t="str">
        <f>_xlfn.XLOOKUP(B12245,'[1]Retorno lançamentos'!$D$5:$D$330,'[1]Retorno lançamentos'!$R$5:$R$330)</f>
        <v>Lançada</v>
      </c>
      <c r="M12245" s="6">
        <v>701203</v>
      </c>
      <c r="N12245" s="6" t="s">
        <v>1125</v>
      </c>
      <c r="O12245" t="str">
        <f t="shared" si="72"/>
        <v>FLAC</v>
      </c>
      <c r="Q12245" s="2" t="s">
        <v>1344</v>
      </c>
    </row>
    <row r="12246" spans="1:17" ht="16.8" x14ac:dyDescent="0.3">
      <c r="A12246" t="str">
        <f t="shared" ref="A12246:A12309" si="73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1374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 t="shared" ref="J12246:K12309" si="74">_xlfn.XLOOKUP(I12246,I:I,J:J)</f>
        <v>7204 - CD São Paulo</v>
      </c>
      <c r="K12246" t="str">
        <f t="shared" si="74"/>
        <v>43.340.312/0010-48</v>
      </c>
      <c r="L12246" t="str">
        <f>_xlfn.XLOOKUP(B12246,'[1]Retorno lançamentos'!$D$5:$D$330,'[1]Retorno lançamentos'!$R$5:$R$330)</f>
        <v>Lançada</v>
      </c>
      <c r="M12246" s="6">
        <v>701203</v>
      </c>
      <c r="N12246" s="6" t="s">
        <v>1125</v>
      </c>
      <c r="O12246" t="str">
        <f t="shared" ref="O12246:O12309" si="75">_xlfn.XLOOKUP(N12246,N:N,O:O)</f>
        <v>FLAC</v>
      </c>
      <c r="Q12246" s="2" t="s">
        <v>1344</v>
      </c>
    </row>
    <row r="12247" spans="1:17" ht="16.8" x14ac:dyDescent="0.3">
      <c r="A12247" t="str">
        <f t="shared" si="73"/>
        <v>Lactalis - 7000</v>
      </c>
      <c r="B12247" s="6">
        <v>4501169722</v>
      </c>
      <c r="C12247" s="6">
        <v>5079293</v>
      </c>
      <c r="D12247" s="6" t="s">
        <v>1374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 t="shared" si="74"/>
        <v>7204 - CD São Paulo</v>
      </c>
      <c r="K12247" t="str">
        <f t="shared" si="74"/>
        <v>43.340.312/0010-48</v>
      </c>
      <c r="L12247" t="str">
        <f>_xlfn.XLOOKUP(B12247,'[1]Retorno lançamentos'!$D$5:$D$330,'[1]Retorno lançamentos'!$R$5:$R$330)</f>
        <v>Lançada</v>
      </c>
      <c r="M12247" s="6">
        <v>701203</v>
      </c>
      <c r="N12247" s="6" t="s">
        <v>1125</v>
      </c>
      <c r="O12247" t="str">
        <f t="shared" si="75"/>
        <v>FLAC</v>
      </c>
      <c r="Q12247" s="2" t="s">
        <v>1344</v>
      </c>
    </row>
    <row r="12248" spans="1:17" ht="16.8" x14ac:dyDescent="0.3">
      <c r="A12248" t="str">
        <f t="shared" si="73"/>
        <v>Lactalis - 7000</v>
      </c>
      <c r="B12248" s="6">
        <v>4501169722</v>
      </c>
      <c r="C12248" s="6">
        <v>5079293</v>
      </c>
      <c r="D12248" s="6" t="s">
        <v>1374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 t="shared" si="74"/>
        <v>7204 - CD São Paulo</v>
      </c>
      <c r="K12248" t="str">
        <f t="shared" si="74"/>
        <v>43.340.312/0010-48</v>
      </c>
      <c r="L12248" t="str">
        <f>_xlfn.XLOOKUP(B12248,'[1]Retorno lançamentos'!$D$5:$D$330,'[1]Retorno lançamentos'!$R$5:$R$330)</f>
        <v>Lançada</v>
      </c>
      <c r="M12248" s="6">
        <v>701203</v>
      </c>
      <c r="N12248" s="6" t="s">
        <v>1125</v>
      </c>
      <c r="O12248" t="str">
        <f t="shared" si="75"/>
        <v>FLAC</v>
      </c>
      <c r="Q12248" s="2" t="s">
        <v>1344</v>
      </c>
    </row>
    <row r="12249" spans="1:17" ht="16.8" x14ac:dyDescent="0.3">
      <c r="A12249" t="str">
        <f t="shared" si="73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1345</v>
      </c>
      <c r="G12249" s="11">
        <v>1634</v>
      </c>
      <c r="H12249" s="12">
        <v>49.02</v>
      </c>
      <c r="I12249" s="6">
        <v>7204</v>
      </c>
      <c r="J12249" t="str">
        <f t="shared" si="74"/>
        <v>7204 - CD São Paulo</v>
      </c>
      <c r="K12249" t="str">
        <f t="shared" si="74"/>
        <v>43.340.312/0010-48</v>
      </c>
      <c r="L12249" t="str">
        <f>_xlfn.XLOOKUP(B12249,'[1]Retorno lançamentos'!$D$5:$D$330,'[1]Retorno lançamentos'!$R$5:$R$330)</f>
        <v>Lançada</v>
      </c>
      <c r="M12249" s="6">
        <v>701203</v>
      </c>
      <c r="N12249" s="6" t="s">
        <v>1125</v>
      </c>
      <c r="O12249" t="str">
        <f t="shared" si="75"/>
        <v>FLAC</v>
      </c>
      <c r="Q12249" s="2" t="s">
        <v>1344</v>
      </c>
    </row>
    <row r="12250" spans="1:17" ht="16.8" x14ac:dyDescent="0.3">
      <c r="A12250" t="str">
        <f t="shared" si="73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1345</v>
      </c>
      <c r="G12250" s="11">
        <v>3439.2</v>
      </c>
      <c r="H12250" s="12">
        <v>68.78</v>
      </c>
      <c r="I12250" s="6">
        <v>7204</v>
      </c>
      <c r="J12250" t="str">
        <f t="shared" si="74"/>
        <v>7204 - CD São Paulo</v>
      </c>
      <c r="K12250" t="str">
        <f t="shared" si="74"/>
        <v>43.340.312/0010-48</v>
      </c>
      <c r="L12250" t="str">
        <f>_xlfn.XLOOKUP(B12250,'[1]Retorno lançamentos'!$D$5:$D$330,'[1]Retorno lançamentos'!$R$5:$R$330)</f>
        <v>Lançada</v>
      </c>
      <c r="M12250" s="6">
        <v>701122</v>
      </c>
      <c r="N12250" s="6" t="s">
        <v>1120</v>
      </c>
      <c r="O12250" t="str">
        <f t="shared" si="75"/>
        <v>Nutri</v>
      </c>
      <c r="Q12250" s="2" t="s">
        <v>1344</v>
      </c>
    </row>
    <row r="12251" spans="1:17" ht="16.8" x14ac:dyDescent="0.3">
      <c r="A12251" t="str">
        <f t="shared" si="73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 t="shared" si="74"/>
        <v>7204 - CD São Paulo</v>
      </c>
      <c r="K12251" t="str">
        <f t="shared" si="74"/>
        <v>43.340.312/0010-48</v>
      </c>
      <c r="L12251" t="str">
        <f>_xlfn.XLOOKUP(B12251,'[1]Retorno lançamentos'!$D$5:$D$330,'[1]Retorno lançamentos'!$R$5:$R$330)</f>
        <v>Lançada</v>
      </c>
      <c r="M12251" s="6">
        <v>701203</v>
      </c>
      <c r="N12251" s="6" t="s">
        <v>1125</v>
      </c>
      <c r="O12251" t="str">
        <f t="shared" si="75"/>
        <v>FLAC</v>
      </c>
      <c r="Q12251" s="2" t="s">
        <v>1344</v>
      </c>
    </row>
    <row r="12252" spans="1:17" ht="16.8" x14ac:dyDescent="0.3">
      <c r="A12252" t="str">
        <f t="shared" si="73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1345</v>
      </c>
      <c r="G12252" s="12">
        <v>817</v>
      </c>
      <c r="H12252" s="12">
        <v>24.51</v>
      </c>
      <c r="I12252" s="6">
        <v>7204</v>
      </c>
      <c r="J12252" t="str">
        <f t="shared" si="74"/>
        <v>7204 - CD São Paulo</v>
      </c>
      <c r="K12252" t="str">
        <f t="shared" si="74"/>
        <v>43.340.312/0010-48</v>
      </c>
      <c r="L12252" t="str">
        <f>_xlfn.XLOOKUP(B12252,'[1]Retorno lançamentos'!$D$5:$D$330,'[1]Retorno lançamentos'!$R$5:$R$330)</f>
        <v>Lançada</v>
      </c>
      <c r="M12252" s="6">
        <v>701203</v>
      </c>
      <c r="N12252" s="6" t="s">
        <v>1125</v>
      </c>
      <c r="O12252" t="str">
        <f t="shared" si="75"/>
        <v>FLAC</v>
      </c>
      <c r="Q12252" s="2" t="s">
        <v>1344</v>
      </c>
    </row>
    <row r="12253" spans="1:17" ht="16.8" x14ac:dyDescent="0.3">
      <c r="A12253" t="str">
        <f t="shared" si="73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 t="shared" si="74"/>
        <v>7204 - CD São Paulo</v>
      </c>
      <c r="K12253" t="str">
        <f t="shared" si="74"/>
        <v>43.340.312/0010-48</v>
      </c>
      <c r="L12253" t="str">
        <f>_xlfn.XLOOKUP(B12253,'[1]Retorno lançamentos'!$D$5:$D$330,'[1]Retorno lançamentos'!$R$5:$R$330)</f>
        <v>Lançada</v>
      </c>
      <c r="M12253" s="6">
        <v>701203</v>
      </c>
      <c r="N12253" s="6" t="s">
        <v>1125</v>
      </c>
      <c r="O12253" t="str">
        <f t="shared" si="75"/>
        <v>FLAC</v>
      </c>
      <c r="Q12253" s="2" t="s">
        <v>1344</v>
      </c>
    </row>
    <row r="12254" spans="1:17" ht="16.8" x14ac:dyDescent="0.3">
      <c r="A12254" t="str">
        <f t="shared" si="73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1345</v>
      </c>
      <c r="G12254" s="11">
        <v>1057.25</v>
      </c>
      <c r="H12254" s="12">
        <v>31.72</v>
      </c>
      <c r="I12254" s="6">
        <v>7204</v>
      </c>
      <c r="J12254" t="str">
        <f t="shared" si="74"/>
        <v>7204 - CD São Paulo</v>
      </c>
      <c r="K12254" t="str">
        <f t="shared" si="74"/>
        <v>43.340.312/0010-48</v>
      </c>
      <c r="L12254" t="str">
        <f>_xlfn.XLOOKUP(B12254,'[1]Retorno lançamentos'!$D$5:$D$330,'[1]Retorno lançamentos'!$R$5:$R$330)</f>
        <v>Lançada</v>
      </c>
      <c r="M12254" s="6">
        <v>701203</v>
      </c>
      <c r="N12254" s="6" t="s">
        <v>1125</v>
      </c>
      <c r="O12254" t="str">
        <f t="shared" si="75"/>
        <v>FLAC</v>
      </c>
      <c r="Q12254" s="2" t="s">
        <v>1344</v>
      </c>
    </row>
    <row r="12255" spans="1:17" ht="16.8" x14ac:dyDescent="0.3">
      <c r="A12255" t="str">
        <f t="shared" si="73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 t="shared" si="74"/>
        <v>7204 - CD São Paulo</v>
      </c>
      <c r="K12255" t="str">
        <f t="shared" si="74"/>
        <v>43.340.312/0010-48</v>
      </c>
      <c r="L12255" t="str">
        <f>_xlfn.XLOOKUP(B12255,'[1]Retorno lançamentos'!$D$5:$D$330,'[1]Retorno lançamentos'!$R$5:$R$330)</f>
        <v>Lançada</v>
      </c>
      <c r="M12255" s="6">
        <v>701203</v>
      </c>
      <c r="N12255" s="6" t="s">
        <v>1125</v>
      </c>
      <c r="O12255" t="str">
        <f t="shared" si="75"/>
        <v>FLAC</v>
      </c>
      <c r="Q12255" s="2" t="s">
        <v>1344</v>
      </c>
    </row>
    <row r="12256" spans="1:17" ht="16.8" x14ac:dyDescent="0.3">
      <c r="A12256" t="str">
        <f t="shared" si="73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 t="shared" si="74"/>
        <v>7204 - CD São Paulo</v>
      </c>
      <c r="K12256" t="str">
        <f t="shared" si="74"/>
        <v>43.340.312/0010-48</v>
      </c>
      <c r="L12256" t="str">
        <f>_xlfn.XLOOKUP(B12256,'[1]Retorno lançamentos'!$D$5:$D$330,'[1]Retorno lançamentos'!$R$5:$R$330)</f>
        <v>Lançada</v>
      </c>
      <c r="M12256" s="6">
        <v>701203</v>
      </c>
      <c r="N12256" s="6" t="s">
        <v>1125</v>
      </c>
      <c r="O12256" t="str">
        <f t="shared" si="75"/>
        <v>FLAC</v>
      </c>
      <c r="Q12256" s="2" t="s">
        <v>1344</v>
      </c>
    </row>
    <row r="12257" spans="1:17" ht="16.8" x14ac:dyDescent="0.3">
      <c r="A12257" t="str">
        <f t="shared" si="73"/>
        <v>Lactalis - 7000</v>
      </c>
      <c r="B12257" s="6">
        <v>4501169722</v>
      </c>
      <c r="C12257" s="6">
        <v>5331617</v>
      </c>
      <c r="D12257" s="6" t="s">
        <v>1317</v>
      </c>
      <c r="E12257" s="6">
        <v>610402075</v>
      </c>
      <c r="F12257" s="6" t="s">
        <v>1345</v>
      </c>
      <c r="G12257" s="11">
        <v>1268.7</v>
      </c>
      <c r="H12257" s="12">
        <v>38.06</v>
      </c>
      <c r="I12257" s="6">
        <v>7204</v>
      </c>
      <c r="J12257" t="str">
        <f t="shared" si="74"/>
        <v>7204 - CD São Paulo</v>
      </c>
      <c r="K12257" t="str">
        <f t="shared" si="74"/>
        <v>43.340.312/0010-48</v>
      </c>
      <c r="L12257" t="str">
        <f>_xlfn.XLOOKUP(B12257,'[1]Retorno lançamentos'!$D$5:$D$330,'[1]Retorno lançamentos'!$R$5:$R$330)</f>
        <v>Lançada</v>
      </c>
      <c r="M12257" s="6">
        <v>701203</v>
      </c>
      <c r="N12257" s="6" t="s">
        <v>1125</v>
      </c>
      <c r="O12257" t="str">
        <f t="shared" si="75"/>
        <v>FLAC</v>
      </c>
      <c r="Q12257" s="2" t="s">
        <v>1344</v>
      </c>
    </row>
    <row r="12258" spans="1:17" ht="16.8" x14ac:dyDescent="0.3">
      <c r="A12258" t="str">
        <f t="shared" si="73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 t="shared" si="74"/>
        <v>7204 - CD São Paulo</v>
      </c>
      <c r="K12258" t="str">
        <f t="shared" si="74"/>
        <v>43.340.312/0010-48</v>
      </c>
      <c r="L12258" t="str">
        <f>_xlfn.XLOOKUP(B12258,'[1]Retorno lançamentos'!$D$5:$D$330,'[1]Retorno lançamentos'!$R$5:$R$330)</f>
        <v>Lançada</v>
      </c>
      <c r="M12258" s="6">
        <v>701203</v>
      </c>
      <c r="N12258" s="6" t="s">
        <v>1125</v>
      </c>
      <c r="O12258" t="str">
        <f t="shared" si="75"/>
        <v>FLAC</v>
      </c>
      <c r="Q12258" s="2" t="s">
        <v>1344</v>
      </c>
    </row>
    <row r="12259" spans="1:17" ht="16.8" x14ac:dyDescent="0.3">
      <c r="A12259" t="str">
        <f t="shared" si="73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1345</v>
      </c>
      <c r="G12259" s="12">
        <v>817</v>
      </c>
      <c r="H12259" s="12">
        <v>24.51</v>
      </c>
      <c r="I12259" s="6">
        <v>7204</v>
      </c>
      <c r="J12259" t="str">
        <f t="shared" si="74"/>
        <v>7204 - CD São Paulo</v>
      </c>
      <c r="K12259" t="str">
        <f t="shared" si="74"/>
        <v>43.340.312/0010-48</v>
      </c>
      <c r="L12259" t="str">
        <f>_xlfn.XLOOKUP(B12259,'[1]Retorno lançamentos'!$D$5:$D$330,'[1]Retorno lançamentos'!$R$5:$R$330)</f>
        <v>Lançada</v>
      </c>
      <c r="M12259" s="6">
        <v>701203</v>
      </c>
      <c r="N12259" s="6" t="s">
        <v>1125</v>
      </c>
      <c r="O12259" t="str">
        <f t="shared" si="75"/>
        <v>FLAC</v>
      </c>
      <c r="Q12259" s="2" t="s">
        <v>1344</v>
      </c>
    </row>
    <row r="12260" spans="1:17" ht="16.8" x14ac:dyDescent="0.3">
      <c r="A12260" t="str">
        <f t="shared" si="73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 t="shared" si="74"/>
        <v>7204 - CD São Paulo</v>
      </c>
      <c r="K12260" t="str">
        <f t="shared" si="74"/>
        <v>43.340.312/0010-48</v>
      </c>
      <c r="L12260" t="str">
        <f>_xlfn.XLOOKUP(B12260,'[1]Retorno lançamentos'!$D$5:$D$330,'[1]Retorno lançamentos'!$R$5:$R$330)</f>
        <v>Lançada</v>
      </c>
      <c r="M12260" s="6">
        <v>701203</v>
      </c>
      <c r="N12260" s="6" t="s">
        <v>1125</v>
      </c>
      <c r="O12260" t="str">
        <f t="shared" si="75"/>
        <v>FLAC</v>
      </c>
      <c r="Q12260" s="2" t="s">
        <v>1344</v>
      </c>
    </row>
    <row r="12261" spans="1:17" ht="16.8" x14ac:dyDescent="0.3">
      <c r="A12261" t="str">
        <f t="shared" si="73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 t="shared" si="74"/>
        <v>7204 - CD São Paulo</v>
      </c>
      <c r="K12261" t="str">
        <f t="shared" si="74"/>
        <v>43.340.312/0010-48</v>
      </c>
      <c r="L12261" t="str">
        <f>_xlfn.XLOOKUP(B12261,'[1]Retorno lançamentos'!$D$5:$D$330,'[1]Retorno lançamentos'!$R$5:$R$330)</f>
        <v>Lançada</v>
      </c>
      <c r="M12261" s="6">
        <v>701203</v>
      </c>
      <c r="N12261" s="6" t="s">
        <v>1125</v>
      </c>
      <c r="O12261" t="str">
        <f t="shared" si="75"/>
        <v>FLAC</v>
      </c>
      <c r="Q12261" s="2" t="s">
        <v>1344</v>
      </c>
    </row>
    <row r="12262" spans="1:17" ht="16.8" x14ac:dyDescent="0.3">
      <c r="A12262" t="str">
        <f t="shared" si="73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1345</v>
      </c>
      <c r="G12262" s="11">
        <v>3063.75</v>
      </c>
      <c r="H12262" s="12">
        <v>91.91</v>
      </c>
      <c r="I12262" s="6">
        <v>7204</v>
      </c>
      <c r="J12262" t="str">
        <f t="shared" si="74"/>
        <v>7204 - CD São Paulo</v>
      </c>
      <c r="K12262" t="str">
        <f t="shared" si="74"/>
        <v>43.340.312/0010-48</v>
      </c>
      <c r="L12262" t="str">
        <f>_xlfn.XLOOKUP(B12262,'[1]Retorno lançamentos'!$D$5:$D$330,'[1]Retorno lançamentos'!$R$5:$R$330)</f>
        <v>Lançada</v>
      </c>
      <c r="M12262" s="6">
        <v>701203</v>
      </c>
      <c r="N12262" s="6" t="s">
        <v>1125</v>
      </c>
      <c r="O12262" t="str">
        <f t="shared" si="75"/>
        <v>FLAC</v>
      </c>
      <c r="Q12262" s="2" t="s">
        <v>1344</v>
      </c>
    </row>
    <row r="12263" spans="1:17" ht="16.8" x14ac:dyDescent="0.3">
      <c r="A12263" t="str">
        <f t="shared" si="73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 t="shared" si="74"/>
        <v>7204 - CD São Paulo</v>
      </c>
      <c r="K12263" t="str">
        <f t="shared" si="74"/>
        <v>43.340.312/0010-48</v>
      </c>
      <c r="L12263" t="str">
        <f>_xlfn.XLOOKUP(B12263,'[1]Retorno lançamentos'!$D$5:$D$330,'[1]Retorno lançamentos'!$R$5:$R$330)</f>
        <v>Lançada</v>
      </c>
      <c r="M12263" s="6">
        <v>701203</v>
      </c>
      <c r="N12263" s="6" t="s">
        <v>1125</v>
      </c>
      <c r="O12263" t="str">
        <f t="shared" si="75"/>
        <v>FLAC</v>
      </c>
      <c r="Q12263" s="2" t="s">
        <v>1344</v>
      </c>
    </row>
    <row r="12264" spans="1:17" ht="16.8" x14ac:dyDescent="0.3">
      <c r="A12264" t="str">
        <f t="shared" si="73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1345</v>
      </c>
      <c r="G12264" s="12">
        <v>408.5</v>
      </c>
      <c r="H12264" s="12">
        <v>12.26</v>
      </c>
      <c r="I12264" s="6">
        <v>7204</v>
      </c>
      <c r="J12264" t="str">
        <f t="shared" si="74"/>
        <v>7204 - CD São Paulo</v>
      </c>
      <c r="K12264" t="str">
        <f t="shared" si="74"/>
        <v>43.340.312/0010-48</v>
      </c>
      <c r="L12264" t="str">
        <f>_xlfn.XLOOKUP(B12264,'[1]Retorno lançamentos'!$D$5:$D$330,'[1]Retorno lançamentos'!$R$5:$R$330)</f>
        <v>Lançada</v>
      </c>
      <c r="M12264" s="6">
        <v>701203</v>
      </c>
      <c r="N12264" s="6" t="s">
        <v>1125</v>
      </c>
      <c r="O12264" t="str">
        <f t="shared" si="75"/>
        <v>FLAC</v>
      </c>
      <c r="Q12264" s="2" t="s">
        <v>1344</v>
      </c>
    </row>
    <row r="12265" spans="1:17" ht="16.8" x14ac:dyDescent="0.3">
      <c r="A12265" t="str">
        <f t="shared" si="73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1345</v>
      </c>
      <c r="G12265" s="11">
        <v>1225.5</v>
      </c>
      <c r="H12265" s="12">
        <v>36.770000000000003</v>
      </c>
      <c r="I12265" s="6">
        <v>7204</v>
      </c>
      <c r="J12265" t="str">
        <f t="shared" si="74"/>
        <v>7204 - CD São Paulo</v>
      </c>
      <c r="K12265" t="str">
        <f t="shared" si="74"/>
        <v>43.340.312/0010-48</v>
      </c>
      <c r="L12265" t="str">
        <f>_xlfn.XLOOKUP(B12265,'[1]Retorno lançamentos'!$D$5:$D$330,'[1]Retorno lançamentos'!$R$5:$R$330)</f>
        <v>Lançada</v>
      </c>
      <c r="M12265" s="6">
        <v>701203</v>
      </c>
      <c r="N12265" s="6" t="s">
        <v>1125</v>
      </c>
      <c r="O12265" t="str">
        <f t="shared" si="75"/>
        <v>FLAC</v>
      </c>
      <c r="Q12265" s="2" t="s">
        <v>1344</v>
      </c>
    </row>
    <row r="12266" spans="1:17" ht="16.8" x14ac:dyDescent="0.3">
      <c r="A12266" t="str">
        <f t="shared" si="73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 t="shared" si="74"/>
        <v>7204 - CD São Paulo</v>
      </c>
      <c r="K12266" t="str">
        <f t="shared" si="74"/>
        <v>43.340.312/0010-48</v>
      </c>
      <c r="L12266" t="str">
        <f>_xlfn.XLOOKUP(B12266,'[1]Retorno lançamentos'!$D$5:$D$330,'[1]Retorno lançamentos'!$R$5:$R$330)</f>
        <v>Lançada</v>
      </c>
      <c r="M12266" s="6">
        <v>701203</v>
      </c>
      <c r="N12266" s="6" t="s">
        <v>1125</v>
      </c>
      <c r="O12266" t="str">
        <f t="shared" si="75"/>
        <v>FLAC</v>
      </c>
      <c r="Q12266" s="2" t="s">
        <v>1344</v>
      </c>
    </row>
    <row r="12267" spans="1:17" ht="16.8" x14ac:dyDescent="0.3">
      <c r="A12267" t="str">
        <f t="shared" si="73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 t="shared" si="74"/>
        <v>7204 - CD São Paulo</v>
      </c>
      <c r="K12267" t="str">
        <f t="shared" si="74"/>
        <v>43.340.312/0010-48</v>
      </c>
      <c r="L12267" t="str">
        <f>_xlfn.XLOOKUP(B12267,'[1]Retorno lançamentos'!$D$5:$D$330,'[1]Retorno lançamentos'!$R$5:$R$330)</f>
        <v>Lançada</v>
      </c>
      <c r="M12267" s="6">
        <v>701203</v>
      </c>
      <c r="N12267" s="6" t="s">
        <v>1125</v>
      </c>
      <c r="O12267" t="str">
        <f t="shared" si="75"/>
        <v>FLAC</v>
      </c>
      <c r="Q12267" s="2" t="s">
        <v>1344</v>
      </c>
    </row>
    <row r="12268" spans="1:17" ht="16.8" x14ac:dyDescent="0.3">
      <c r="A12268" t="str">
        <f t="shared" si="73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 t="shared" si="74"/>
        <v>7204 - CD São Paulo</v>
      </c>
      <c r="K12268" t="str">
        <f t="shared" si="74"/>
        <v>43.340.312/0010-48</v>
      </c>
      <c r="L12268" t="str">
        <f>_xlfn.XLOOKUP(B12268,'[1]Retorno lançamentos'!$D$5:$D$330,'[1]Retorno lançamentos'!$R$5:$R$330)</f>
        <v>Lançada</v>
      </c>
      <c r="M12268" s="6">
        <v>701203</v>
      </c>
      <c r="N12268" s="6" t="s">
        <v>1125</v>
      </c>
      <c r="O12268" t="str">
        <f t="shared" si="75"/>
        <v>FLAC</v>
      </c>
      <c r="Q12268" s="2" t="s">
        <v>1344</v>
      </c>
    </row>
    <row r="12269" spans="1:17" ht="16.8" x14ac:dyDescent="0.3">
      <c r="A12269" t="str">
        <f t="shared" si="73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 t="shared" si="74"/>
        <v>7204 - CD São Paulo</v>
      </c>
      <c r="K12269" t="str">
        <f t="shared" si="74"/>
        <v>43.340.312/0010-48</v>
      </c>
      <c r="L12269" t="str">
        <f>_xlfn.XLOOKUP(B12269,'[1]Retorno lançamentos'!$D$5:$D$330,'[1]Retorno lançamentos'!$R$5:$R$330)</f>
        <v>Lançada</v>
      </c>
      <c r="M12269" s="6">
        <v>701203</v>
      </c>
      <c r="N12269" s="6" t="s">
        <v>1125</v>
      </c>
      <c r="O12269" t="str">
        <f t="shared" si="75"/>
        <v>FLAC</v>
      </c>
      <c r="Q12269" s="2" t="s">
        <v>1344</v>
      </c>
    </row>
    <row r="12270" spans="1:17" ht="16.8" x14ac:dyDescent="0.3">
      <c r="A12270" t="str">
        <f t="shared" si="73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 t="shared" si="74"/>
        <v>7204 - CD São Paulo</v>
      </c>
      <c r="K12270" t="str">
        <f t="shared" si="74"/>
        <v>43.340.312/0010-48</v>
      </c>
      <c r="L12270" t="str">
        <f>_xlfn.XLOOKUP(B12270,'[1]Retorno lançamentos'!$D$5:$D$330,'[1]Retorno lançamentos'!$R$5:$R$330)</f>
        <v>Lançada</v>
      </c>
      <c r="M12270" s="6">
        <v>701203</v>
      </c>
      <c r="N12270" s="6" t="s">
        <v>1125</v>
      </c>
      <c r="O12270" t="str">
        <f t="shared" si="75"/>
        <v>FLAC</v>
      </c>
      <c r="Q12270" s="2" t="s">
        <v>1344</v>
      </c>
    </row>
    <row r="12271" spans="1:17" ht="16.8" x14ac:dyDescent="0.3">
      <c r="A12271" t="str">
        <f t="shared" si="73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 t="shared" si="74"/>
        <v>7204 - CD São Paulo</v>
      </c>
      <c r="K12271" t="str">
        <f t="shared" si="74"/>
        <v>43.340.312/0010-48</v>
      </c>
      <c r="L12271" t="str">
        <f>_xlfn.XLOOKUP(B12271,'[1]Retorno lançamentos'!$D$5:$D$330,'[1]Retorno lançamentos'!$R$5:$R$330)</f>
        <v>Lançada</v>
      </c>
      <c r="M12271" s="6">
        <v>701203</v>
      </c>
      <c r="N12271" s="6" t="s">
        <v>1125</v>
      </c>
      <c r="O12271" t="str">
        <f t="shared" si="75"/>
        <v>FLAC</v>
      </c>
      <c r="Q12271" s="2" t="s">
        <v>1344</v>
      </c>
    </row>
    <row r="12272" spans="1:17" ht="16.8" x14ac:dyDescent="0.3">
      <c r="A12272" t="str">
        <f t="shared" si="73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1345</v>
      </c>
      <c r="G12272" s="11">
        <v>1021.25</v>
      </c>
      <c r="H12272" s="12">
        <v>30.64</v>
      </c>
      <c r="I12272" s="6">
        <v>7204</v>
      </c>
      <c r="J12272" t="str">
        <f t="shared" si="74"/>
        <v>7204 - CD São Paulo</v>
      </c>
      <c r="K12272" t="str">
        <f t="shared" si="74"/>
        <v>43.340.312/0010-48</v>
      </c>
      <c r="L12272" t="str">
        <f>_xlfn.XLOOKUP(B12272,'[1]Retorno lançamentos'!$D$5:$D$330,'[1]Retorno lançamentos'!$R$5:$R$330)</f>
        <v>Lançada</v>
      </c>
      <c r="M12272" s="6">
        <v>701203</v>
      </c>
      <c r="N12272" s="6" t="s">
        <v>1125</v>
      </c>
      <c r="O12272" t="str">
        <f t="shared" si="75"/>
        <v>FLAC</v>
      </c>
      <c r="Q12272" s="2" t="s">
        <v>1344</v>
      </c>
    </row>
    <row r="12273" spans="1:17" ht="16.8" x14ac:dyDescent="0.3">
      <c r="A12273" t="str">
        <f t="shared" si="73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1345</v>
      </c>
      <c r="G12273" s="11">
        <v>1225.5</v>
      </c>
      <c r="H12273" s="12">
        <v>36.770000000000003</v>
      </c>
      <c r="I12273" s="6">
        <v>7204</v>
      </c>
      <c r="J12273" t="str">
        <f t="shared" si="74"/>
        <v>7204 - CD São Paulo</v>
      </c>
      <c r="K12273" t="str">
        <f t="shared" si="74"/>
        <v>43.340.312/0010-48</v>
      </c>
      <c r="L12273" t="str">
        <f>_xlfn.XLOOKUP(B12273,'[1]Retorno lançamentos'!$D$5:$D$330,'[1]Retorno lançamentos'!$R$5:$R$330)</f>
        <v>Lançada</v>
      </c>
      <c r="M12273" s="6">
        <v>701203</v>
      </c>
      <c r="N12273" s="6" t="s">
        <v>1125</v>
      </c>
      <c r="O12273" t="str">
        <f t="shared" si="75"/>
        <v>FLAC</v>
      </c>
      <c r="Q12273" s="2" t="s">
        <v>1344</v>
      </c>
    </row>
    <row r="12274" spans="1:17" ht="16.8" x14ac:dyDescent="0.3">
      <c r="A12274" t="str">
        <f t="shared" si="73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 t="shared" si="74"/>
        <v>7204 - CD São Paulo</v>
      </c>
      <c r="K12274" t="str">
        <f t="shared" si="74"/>
        <v>43.340.312/0010-48</v>
      </c>
      <c r="L12274" t="str">
        <f>_xlfn.XLOOKUP(B12274,'[1]Retorno lançamentos'!$D$5:$D$330,'[1]Retorno lançamentos'!$R$5:$R$330)</f>
        <v>Lançada</v>
      </c>
      <c r="M12274" s="6">
        <v>701203</v>
      </c>
      <c r="N12274" s="6" t="s">
        <v>1125</v>
      </c>
      <c r="O12274" t="str">
        <f t="shared" si="75"/>
        <v>FLAC</v>
      </c>
      <c r="Q12274" s="2" t="s">
        <v>1344</v>
      </c>
    </row>
    <row r="12275" spans="1:17" ht="16.8" x14ac:dyDescent="0.3">
      <c r="A12275" t="str">
        <f t="shared" si="73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 t="shared" si="74"/>
        <v>7204 - CD São Paulo</v>
      </c>
      <c r="K12275" t="str">
        <f t="shared" si="74"/>
        <v>43.340.312/0010-48</v>
      </c>
      <c r="L12275" t="str">
        <f>_xlfn.XLOOKUP(B12275,'[1]Retorno lançamentos'!$D$5:$D$330,'[1]Retorno lançamentos'!$R$5:$R$330)</f>
        <v>Lançada</v>
      </c>
      <c r="M12275" s="6">
        <v>701203</v>
      </c>
      <c r="N12275" s="6" t="s">
        <v>1125</v>
      </c>
      <c r="O12275" t="str">
        <f t="shared" si="75"/>
        <v>FLAC</v>
      </c>
      <c r="Q12275" s="2" t="s">
        <v>1344</v>
      </c>
    </row>
    <row r="12276" spans="1:17" ht="16.8" x14ac:dyDescent="0.3">
      <c r="A12276" t="str">
        <f t="shared" si="73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 t="shared" si="74"/>
        <v>7204 - CD São Paulo</v>
      </c>
      <c r="K12276" t="str">
        <f t="shared" si="74"/>
        <v>43.340.312/0010-48</v>
      </c>
      <c r="L12276" t="str">
        <f>_xlfn.XLOOKUP(B12276,'[1]Retorno lançamentos'!$D$5:$D$330,'[1]Retorno lançamentos'!$R$5:$R$330)</f>
        <v>Lançada</v>
      </c>
      <c r="M12276" s="6">
        <v>701203</v>
      </c>
      <c r="N12276" s="6" t="s">
        <v>1125</v>
      </c>
      <c r="O12276" t="str">
        <f t="shared" si="75"/>
        <v>FLAC</v>
      </c>
      <c r="Q12276" s="2" t="s">
        <v>1344</v>
      </c>
    </row>
    <row r="12277" spans="1:17" ht="16.8" x14ac:dyDescent="0.3">
      <c r="A12277" t="str">
        <f t="shared" si="73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 t="shared" si="74"/>
        <v>7204 - CD São Paulo</v>
      </c>
      <c r="K12277" t="str">
        <f t="shared" si="74"/>
        <v>43.340.312/0010-48</v>
      </c>
      <c r="L12277" t="str">
        <f>_xlfn.XLOOKUP(B12277,'[1]Retorno lançamentos'!$D$5:$D$330,'[1]Retorno lançamentos'!$R$5:$R$330)</f>
        <v>Lançada</v>
      </c>
      <c r="M12277" s="6">
        <v>701203</v>
      </c>
      <c r="N12277" s="6" t="s">
        <v>1125</v>
      </c>
      <c r="O12277" t="str">
        <f t="shared" si="75"/>
        <v>FLAC</v>
      </c>
      <c r="Q12277" s="2" t="s">
        <v>1344</v>
      </c>
    </row>
    <row r="12278" spans="1:17" ht="16.8" x14ac:dyDescent="0.3">
      <c r="A12278" t="str">
        <f t="shared" si="73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1345</v>
      </c>
      <c r="G12278" s="12">
        <v>408.5</v>
      </c>
      <c r="H12278" s="12">
        <v>12.26</v>
      </c>
      <c r="I12278" s="6">
        <v>7204</v>
      </c>
      <c r="J12278" t="str">
        <f t="shared" si="74"/>
        <v>7204 - CD São Paulo</v>
      </c>
      <c r="K12278" t="str">
        <f t="shared" si="74"/>
        <v>43.340.312/0010-48</v>
      </c>
      <c r="L12278" t="str">
        <f>_xlfn.XLOOKUP(B12278,'[1]Retorno lançamentos'!$D$5:$D$330,'[1]Retorno lançamentos'!$R$5:$R$330)</f>
        <v>Lançada</v>
      </c>
      <c r="M12278" s="6">
        <v>701203</v>
      </c>
      <c r="N12278" s="6" t="s">
        <v>1125</v>
      </c>
      <c r="O12278" t="str">
        <f t="shared" si="75"/>
        <v>FLAC</v>
      </c>
      <c r="Q12278" s="2" t="s">
        <v>1344</v>
      </c>
    </row>
    <row r="12279" spans="1:17" ht="16.8" x14ac:dyDescent="0.3">
      <c r="A12279" t="str">
        <f t="shared" si="73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 t="shared" si="74"/>
        <v>7204 - CD São Paulo</v>
      </c>
      <c r="K12279" t="str">
        <f t="shared" si="74"/>
        <v>43.340.312/0010-48</v>
      </c>
      <c r="L12279" t="str">
        <f>_xlfn.XLOOKUP(B12279,'[1]Retorno lançamentos'!$D$5:$D$330,'[1]Retorno lançamentos'!$R$5:$R$330)</f>
        <v>Lançada</v>
      </c>
      <c r="M12279" s="6">
        <v>701203</v>
      </c>
      <c r="N12279" s="6" t="s">
        <v>1125</v>
      </c>
      <c r="O12279" t="str">
        <f t="shared" si="75"/>
        <v>FLAC</v>
      </c>
      <c r="Q12279" s="2" t="s">
        <v>1344</v>
      </c>
    </row>
    <row r="12280" spans="1:17" ht="16.8" x14ac:dyDescent="0.3">
      <c r="A12280" t="str">
        <f t="shared" si="73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 t="shared" si="74"/>
        <v>7204 - CD São Paulo</v>
      </c>
      <c r="K12280" t="str">
        <f t="shared" si="74"/>
        <v>43.340.312/0010-48</v>
      </c>
      <c r="L12280" t="str">
        <f>_xlfn.XLOOKUP(B12280,'[1]Retorno lançamentos'!$D$5:$D$330,'[1]Retorno lançamentos'!$R$5:$R$330)</f>
        <v>Lançada</v>
      </c>
      <c r="M12280" s="6">
        <v>701203</v>
      </c>
      <c r="N12280" s="6" t="s">
        <v>1125</v>
      </c>
      <c r="O12280" t="str">
        <f t="shared" si="75"/>
        <v>FLAC</v>
      </c>
      <c r="Q12280" s="2" t="s">
        <v>1344</v>
      </c>
    </row>
    <row r="12281" spans="1:17" ht="16.8" x14ac:dyDescent="0.3">
      <c r="A12281" t="str">
        <f t="shared" si="73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 t="shared" si="74"/>
        <v>7204 - CD São Paulo</v>
      </c>
      <c r="K12281" t="str">
        <f t="shared" si="74"/>
        <v>43.340.312/0010-48</v>
      </c>
      <c r="L12281" t="str">
        <f>_xlfn.XLOOKUP(B12281,'[1]Retorno lançamentos'!$D$5:$D$330,'[1]Retorno lançamentos'!$R$5:$R$330)</f>
        <v>Lançada</v>
      </c>
      <c r="M12281" s="6">
        <v>701203</v>
      </c>
      <c r="N12281" s="6" t="s">
        <v>1125</v>
      </c>
      <c r="O12281" t="str">
        <f t="shared" si="75"/>
        <v>FLAC</v>
      </c>
      <c r="Q12281" s="2" t="s">
        <v>1344</v>
      </c>
    </row>
    <row r="12282" spans="1:17" ht="16.8" x14ac:dyDescent="0.3">
      <c r="A12282" t="str">
        <f t="shared" si="73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 t="shared" si="74"/>
        <v>7204 - CD São Paulo</v>
      </c>
      <c r="K12282" t="str">
        <f t="shared" si="74"/>
        <v>43.340.312/0010-48</v>
      </c>
      <c r="L12282" t="str">
        <f>_xlfn.XLOOKUP(B12282,'[1]Retorno lançamentos'!$D$5:$D$330,'[1]Retorno lançamentos'!$R$5:$R$330)</f>
        <v>Lançada</v>
      </c>
      <c r="M12282" s="6">
        <v>701203</v>
      </c>
      <c r="N12282" s="6" t="s">
        <v>1125</v>
      </c>
      <c r="O12282" t="str">
        <f t="shared" si="75"/>
        <v>FLAC</v>
      </c>
      <c r="Q12282" s="2" t="s">
        <v>1344</v>
      </c>
    </row>
    <row r="12283" spans="1:17" ht="16.8" x14ac:dyDescent="0.3">
      <c r="A12283" t="str">
        <f t="shared" si="73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 t="shared" si="74"/>
        <v>7204 - CD São Paulo</v>
      </c>
      <c r="K12283" t="str">
        <f t="shared" si="74"/>
        <v>43.340.312/0010-48</v>
      </c>
      <c r="L12283" t="str">
        <f>_xlfn.XLOOKUP(B12283,'[1]Retorno lançamentos'!$D$5:$D$330,'[1]Retorno lançamentos'!$R$5:$R$330)</f>
        <v>Lançada</v>
      </c>
      <c r="M12283" s="6">
        <v>701203</v>
      </c>
      <c r="N12283" s="6" t="s">
        <v>1125</v>
      </c>
      <c r="O12283" t="str">
        <f t="shared" si="75"/>
        <v>FLAC</v>
      </c>
      <c r="Q12283" s="2" t="s">
        <v>1344</v>
      </c>
    </row>
    <row r="12284" spans="1:17" ht="16.8" x14ac:dyDescent="0.3">
      <c r="A12284" t="str">
        <f t="shared" si="73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 t="shared" si="74"/>
        <v>7204 - CD São Paulo</v>
      </c>
      <c r="K12284" t="str">
        <f t="shared" si="74"/>
        <v>43.340.312/0010-48</v>
      </c>
      <c r="L12284" t="str">
        <f>_xlfn.XLOOKUP(B12284,'[1]Retorno lançamentos'!$D$5:$D$330,'[1]Retorno lançamentos'!$R$5:$R$330)</f>
        <v>Lançada</v>
      </c>
      <c r="M12284" s="6">
        <v>701203</v>
      </c>
      <c r="N12284" s="6" t="s">
        <v>1125</v>
      </c>
      <c r="O12284" t="str">
        <f t="shared" si="75"/>
        <v>FLAC</v>
      </c>
      <c r="Q12284" s="2" t="s">
        <v>1344</v>
      </c>
    </row>
    <row r="12285" spans="1:17" ht="16.8" x14ac:dyDescent="0.3">
      <c r="A12285" t="str">
        <f t="shared" si="73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1322</v>
      </c>
      <c r="G12285" s="12">
        <v>224.4</v>
      </c>
      <c r="H12285" s="12">
        <v>6.73</v>
      </c>
      <c r="I12285" s="6">
        <v>7204</v>
      </c>
      <c r="J12285" t="str">
        <f t="shared" si="74"/>
        <v>7204 - CD São Paulo</v>
      </c>
      <c r="K12285" t="str">
        <f t="shared" si="74"/>
        <v>43.340.312/0010-48</v>
      </c>
      <c r="L12285" t="str">
        <f>_xlfn.XLOOKUP(B12285,'[1]Retorno lançamentos'!$D$5:$D$330,'[1]Retorno lançamentos'!$R$5:$R$330)</f>
        <v>Lançada</v>
      </c>
      <c r="M12285" s="6">
        <v>701203</v>
      </c>
      <c r="N12285" s="6" t="s">
        <v>1125</v>
      </c>
      <c r="O12285" t="str">
        <f t="shared" si="75"/>
        <v>FLAC</v>
      </c>
      <c r="Q12285" s="2" t="s">
        <v>1344</v>
      </c>
    </row>
    <row r="12286" spans="1:17" ht="16.8" x14ac:dyDescent="0.3">
      <c r="A12286" t="str">
        <f t="shared" si="73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 t="shared" si="74"/>
        <v>7204 - CD São Paulo</v>
      </c>
      <c r="K12286" t="str">
        <f t="shared" si="74"/>
        <v>43.340.312/0010-48</v>
      </c>
      <c r="L12286" t="str">
        <f>_xlfn.XLOOKUP(B12286,'[1]Retorno lançamentos'!$D$5:$D$330,'[1]Retorno lançamentos'!$R$5:$R$330)</f>
        <v>Lançada</v>
      </c>
      <c r="M12286" s="6">
        <v>701203</v>
      </c>
      <c r="N12286" s="6" t="s">
        <v>1125</v>
      </c>
      <c r="O12286" t="str">
        <f t="shared" si="75"/>
        <v>FLAC</v>
      </c>
      <c r="Q12286" s="2" t="s">
        <v>1344</v>
      </c>
    </row>
    <row r="12287" spans="1:17" ht="16.8" x14ac:dyDescent="0.3">
      <c r="A12287" t="str">
        <f t="shared" si="73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 t="shared" si="74"/>
        <v>7204 - CD São Paulo</v>
      </c>
      <c r="K12287" t="str">
        <f t="shared" si="74"/>
        <v>43.340.312/0010-48</v>
      </c>
      <c r="L12287" t="str">
        <f>_xlfn.XLOOKUP(B12287,'[1]Retorno lançamentos'!$D$5:$D$330,'[1]Retorno lançamentos'!$R$5:$R$330)</f>
        <v>Lançada</v>
      </c>
      <c r="M12287" s="6">
        <v>701203</v>
      </c>
      <c r="N12287" s="6" t="s">
        <v>1125</v>
      </c>
      <c r="O12287" t="str">
        <f t="shared" si="75"/>
        <v>FLAC</v>
      </c>
      <c r="Q12287" s="2" t="s">
        <v>1344</v>
      </c>
    </row>
    <row r="12288" spans="1:17" ht="16.8" x14ac:dyDescent="0.3">
      <c r="A12288" t="str">
        <f t="shared" si="73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 t="shared" si="74"/>
        <v>7204 - CD São Paulo</v>
      </c>
      <c r="K12288" t="str">
        <f t="shared" si="74"/>
        <v>43.340.312/0010-48</v>
      </c>
      <c r="L12288" t="str">
        <f>_xlfn.XLOOKUP(B12288,'[1]Retorno lançamentos'!$D$5:$D$330,'[1]Retorno lançamentos'!$R$5:$R$330)</f>
        <v>Lançada</v>
      </c>
      <c r="M12288" s="6">
        <v>701203</v>
      </c>
      <c r="N12288" s="6" t="s">
        <v>1125</v>
      </c>
      <c r="O12288" t="str">
        <f t="shared" si="75"/>
        <v>FLAC</v>
      </c>
      <c r="Q12288" s="2" t="s">
        <v>1344</v>
      </c>
    </row>
    <row r="12289" spans="1:17" ht="16.8" x14ac:dyDescent="0.3">
      <c r="A12289" t="str">
        <f t="shared" si="73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 t="shared" si="74"/>
        <v>7204 - CD São Paulo</v>
      </c>
      <c r="K12289" t="str">
        <f t="shared" si="74"/>
        <v>43.340.312/0010-48</v>
      </c>
      <c r="L12289" t="str">
        <f>_xlfn.XLOOKUP(B12289,'[1]Retorno lançamentos'!$D$5:$D$330,'[1]Retorno lançamentos'!$R$5:$R$330)</f>
        <v>Lançada</v>
      </c>
      <c r="M12289" s="6">
        <v>701203</v>
      </c>
      <c r="N12289" s="6" t="s">
        <v>1125</v>
      </c>
      <c r="O12289" t="str">
        <f t="shared" si="75"/>
        <v>FLAC</v>
      </c>
      <c r="Q12289" s="2" t="s">
        <v>1344</v>
      </c>
    </row>
    <row r="12290" spans="1:17" ht="16.8" x14ac:dyDescent="0.3">
      <c r="A12290" t="str">
        <f t="shared" si="73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 t="shared" si="74"/>
        <v>7204 - CD São Paulo</v>
      </c>
      <c r="K12290" t="str">
        <f t="shared" si="74"/>
        <v>43.340.312/0010-48</v>
      </c>
      <c r="L12290" t="str">
        <f>_xlfn.XLOOKUP(B12290,'[1]Retorno lançamentos'!$D$5:$D$330,'[1]Retorno lançamentos'!$R$5:$R$330)</f>
        <v>Lançada</v>
      </c>
      <c r="M12290" s="6">
        <v>701203</v>
      </c>
      <c r="N12290" s="6" t="s">
        <v>1125</v>
      </c>
      <c r="O12290" t="str">
        <f t="shared" si="75"/>
        <v>FLAC</v>
      </c>
      <c r="Q12290" s="2" t="s">
        <v>1344</v>
      </c>
    </row>
    <row r="12291" spans="1:17" ht="16.8" x14ac:dyDescent="0.3">
      <c r="A12291" t="str">
        <f t="shared" si="73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 t="shared" si="74"/>
        <v>7204 - CD São Paulo</v>
      </c>
      <c r="K12291" t="str">
        <f t="shared" si="74"/>
        <v>43.340.312/0010-48</v>
      </c>
      <c r="L12291" t="str">
        <f>_xlfn.XLOOKUP(B12291,'[1]Retorno lançamentos'!$D$5:$D$330,'[1]Retorno lançamentos'!$R$5:$R$330)</f>
        <v>Lançada</v>
      </c>
      <c r="M12291" s="6">
        <v>701203</v>
      </c>
      <c r="N12291" s="6" t="s">
        <v>1125</v>
      </c>
      <c r="O12291" t="str">
        <f t="shared" si="75"/>
        <v>FLAC</v>
      </c>
      <c r="Q12291" s="2" t="s">
        <v>1344</v>
      </c>
    </row>
    <row r="12292" spans="1:17" ht="16.8" x14ac:dyDescent="0.3">
      <c r="A12292" t="str">
        <f t="shared" si="73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 t="shared" si="74"/>
        <v>7204 - CD São Paulo</v>
      </c>
      <c r="K12292" t="str">
        <f t="shared" si="74"/>
        <v>43.340.312/0010-48</v>
      </c>
      <c r="L12292" t="str">
        <f>_xlfn.XLOOKUP(B12292,'[1]Retorno lançamentos'!$D$5:$D$330,'[1]Retorno lançamentos'!$R$5:$R$330)</f>
        <v>Lançada</v>
      </c>
      <c r="M12292" s="6">
        <v>701203</v>
      </c>
      <c r="N12292" s="6" t="s">
        <v>1125</v>
      </c>
      <c r="O12292" t="str">
        <f t="shared" si="75"/>
        <v>FLAC</v>
      </c>
      <c r="Q12292" s="2" t="s">
        <v>1344</v>
      </c>
    </row>
    <row r="12293" spans="1:17" ht="16.8" x14ac:dyDescent="0.3">
      <c r="A12293" t="str">
        <f t="shared" si="73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 t="shared" si="74"/>
        <v>7204 - CD São Paulo</v>
      </c>
      <c r="K12293" t="str">
        <f t="shared" si="74"/>
        <v>43.340.312/0010-48</v>
      </c>
      <c r="L12293" t="str">
        <f>_xlfn.XLOOKUP(B12293,'[1]Retorno lançamentos'!$D$5:$D$330,'[1]Retorno lançamentos'!$R$5:$R$330)</f>
        <v>Lançada</v>
      </c>
      <c r="M12293" s="6">
        <v>701203</v>
      </c>
      <c r="N12293" s="6" t="s">
        <v>1125</v>
      </c>
      <c r="O12293" t="str">
        <f t="shared" si="75"/>
        <v>FLAC</v>
      </c>
      <c r="Q12293" s="2" t="s">
        <v>1344</v>
      </c>
    </row>
    <row r="12294" spans="1:17" ht="16.8" x14ac:dyDescent="0.3">
      <c r="A12294" t="str">
        <f t="shared" si="73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 t="shared" si="74"/>
        <v>7204 - CD São Paulo</v>
      </c>
      <c r="K12294" t="str">
        <f t="shared" si="74"/>
        <v>43.340.312/0010-48</v>
      </c>
      <c r="L12294" t="str">
        <f>_xlfn.XLOOKUP(B12294,'[1]Retorno lançamentos'!$D$5:$D$330,'[1]Retorno lançamentos'!$R$5:$R$330)</f>
        <v>Lançada</v>
      </c>
      <c r="M12294" s="6">
        <v>701203</v>
      </c>
      <c r="N12294" s="6" t="s">
        <v>1125</v>
      </c>
      <c r="O12294" t="str">
        <f t="shared" si="75"/>
        <v>FLAC</v>
      </c>
      <c r="Q12294" s="2" t="s">
        <v>1344</v>
      </c>
    </row>
    <row r="12295" spans="1:17" ht="16.8" x14ac:dyDescent="0.3">
      <c r="A12295" t="str">
        <f t="shared" si="73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 t="shared" si="74"/>
        <v>7204 - CD São Paulo</v>
      </c>
      <c r="K12295" t="str">
        <f t="shared" si="74"/>
        <v>43.340.312/0010-48</v>
      </c>
      <c r="L12295" t="str">
        <f>_xlfn.XLOOKUP(B12295,'[1]Retorno lançamentos'!$D$5:$D$330,'[1]Retorno lançamentos'!$R$5:$R$330)</f>
        <v>Lançada</v>
      </c>
      <c r="M12295" s="6">
        <v>701203</v>
      </c>
      <c r="N12295" s="6" t="s">
        <v>1125</v>
      </c>
      <c r="O12295" t="str">
        <f t="shared" si="75"/>
        <v>FLAC</v>
      </c>
      <c r="Q12295" s="2" t="s">
        <v>1344</v>
      </c>
    </row>
    <row r="12296" spans="1:17" ht="16.8" x14ac:dyDescent="0.3">
      <c r="A12296" t="str">
        <f t="shared" si="73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 t="shared" si="74"/>
        <v>7204 - CD São Paulo</v>
      </c>
      <c r="K12296" t="str">
        <f t="shared" si="74"/>
        <v>43.340.312/0010-48</v>
      </c>
      <c r="L12296" t="str">
        <f>_xlfn.XLOOKUP(B12296,'[1]Retorno lançamentos'!$D$5:$D$330,'[1]Retorno lançamentos'!$R$5:$R$330)</f>
        <v>Lançada</v>
      </c>
      <c r="M12296" s="6">
        <v>701203</v>
      </c>
      <c r="N12296" s="6" t="s">
        <v>1125</v>
      </c>
      <c r="O12296" t="str">
        <f t="shared" si="75"/>
        <v>FLAC</v>
      </c>
      <c r="Q12296" s="2" t="s">
        <v>1344</v>
      </c>
    </row>
    <row r="12297" spans="1:17" ht="16.8" x14ac:dyDescent="0.3">
      <c r="A12297" t="str">
        <f t="shared" si="73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 t="shared" si="74"/>
        <v>7204 - CD São Paulo</v>
      </c>
      <c r="K12297" t="str">
        <f t="shared" si="74"/>
        <v>43.340.312/0010-48</v>
      </c>
      <c r="L12297" t="str">
        <f>_xlfn.XLOOKUP(B12297,'[1]Retorno lançamentos'!$D$5:$D$330,'[1]Retorno lançamentos'!$R$5:$R$330)</f>
        <v>Lançada</v>
      </c>
      <c r="M12297" s="6">
        <v>701203</v>
      </c>
      <c r="N12297" s="6" t="s">
        <v>1125</v>
      </c>
      <c r="O12297" t="str">
        <f t="shared" si="75"/>
        <v>FLAC</v>
      </c>
      <c r="Q12297" s="2" t="s">
        <v>1344</v>
      </c>
    </row>
    <row r="12298" spans="1:17" ht="16.8" x14ac:dyDescent="0.3">
      <c r="A12298" t="str">
        <f t="shared" si="73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 t="shared" si="74"/>
        <v>7204 - CD São Paulo</v>
      </c>
      <c r="K12298" t="str">
        <f t="shared" si="74"/>
        <v>43.340.312/0010-48</v>
      </c>
      <c r="L12298" t="str">
        <f>_xlfn.XLOOKUP(B12298,'[1]Retorno lançamentos'!$D$5:$D$330,'[1]Retorno lançamentos'!$R$5:$R$330)</f>
        <v>Lançada</v>
      </c>
      <c r="M12298" s="6">
        <v>701203</v>
      </c>
      <c r="N12298" s="6" t="s">
        <v>1125</v>
      </c>
      <c r="O12298" t="str">
        <f t="shared" si="75"/>
        <v>FLAC</v>
      </c>
      <c r="Q12298" s="2" t="s">
        <v>1344</v>
      </c>
    </row>
    <row r="12299" spans="1:17" ht="16.8" x14ac:dyDescent="0.3">
      <c r="A12299" t="str">
        <f t="shared" si="73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 t="shared" si="74"/>
        <v>7204 - CD São Paulo</v>
      </c>
      <c r="K12299" t="str">
        <f t="shared" si="74"/>
        <v>43.340.312/0010-48</v>
      </c>
      <c r="L12299" t="str">
        <f>_xlfn.XLOOKUP(B12299,'[1]Retorno lançamentos'!$D$5:$D$330,'[1]Retorno lançamentos'!$R$5:$R$330)</f>
        <v>Lançada</v>
      </c>
      <c r="M12299" s="6">
        <v>701203</v>
      </c>
      <c r="N12299" s="6" t="s">
        <v>1125</v>
      </c>
      <c r="O12299" t="str">
        <f t="shared" si="75"/>
        <v>FLAC</v>
      </c>
      <c r="Q12299" s="2" t="s">
        <v>1344</v>
      </c>
    </row>
    <row r="12300" spans="1:17" ht="16.8" x14ac:dyDescent="0.3">
      <c r="A12300" t="str">
        <f t="shared" si="73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 t="shared" si="74"/>
        <v>7204 - CD São Paulo</v>
      </c>
      <c r="K12300" t="str">
        <f t="shared" si="74"/>
        <v>43.340.312/0010-48</v>
      </c>
      <c r="L12300" t="str">
        <f>_xlfn.XLOOKUP(B12300,'[1]Retorno lançamentos'!$D$5:$D$330,'[1]Retorno lançamentos'!$R$5:$R$330)</f>
        <v>Lançada</v>
      </c>
      <c r="M12300" s="6">
        <v>701203</v>
      </c>
      <c r="N12300" s="6" t="s">
        <v>1125</v>
      </c>
      <c r="O12300" t="str">
        <f t="shared" si="75"/>
        <v>FLAC</v>
      </c>
      <c r="Q12300" s="2" t="s">
        <v>1344</v>
      </c>
    </row>
    <row r="12301" spans="1:17" ht="16.8" x14ac:dyDescent="0.3">
      <c r="A12301" t="str">
        <f t="shared" si="73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 t="shared" si="74"/>
        <v>7204 - CD São Paulo</v>
      </c>
      <c r="K12301" t="str">
        <f t="shared" si="74"/>
        <v>43.340.312/0010-48</v>
      </c>
      <c r="L12301" t="str">
        <f>_xlfn.XLOOKUP(B12301,'[1]Retorno lançamentos'!$D$5:$D$330,'[1]Retorno lançamentos'!$R$5:$R$330)</f>
        <v>Lançada</v>
      </c>
      <c r="M12301" s="6">
        <v>701203</v>
      </c>
      <c r="N12301" s="6" t="s">
        <v>1125</v>
      </c>
      <c r="O12301" t="str">
        <f t="shared" si="75"/>
        <v>FLAC</v>
      </c>
      <c r="Q12301" s="2" t="s">
        <v>1344</v>
      </c>
    </row>
    <row r="12302" spans="1:17" ht="16.8" x14ac:dyDescent="0.3">
      <c r="A12302" t="str">
        <f t="shared" si="73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 t="shared" si="74"/>
        <v>7204 - CD São Paulo</v>
      </c>
      <c r="K12302" t="str">
        <f t="shared" si="74"/>
        <v>43.340.312/0010-48</v>
      </c>
      <c r="L12302" t="str">
        <f>_xlfn.XLOOKUP(B12302,'[1]Retorno lançamentos'!$D$5:$D$330,'[1]Retorno lançamentos'!$R$5:$R$330)</f>
        <v>Lançada</v>
      </c>
      <c r="M12302" s="6">
        <v>701203</v>
      </c>
      <c r="N12302" s="6" t="s">
        <v>1125</v>
      </c>
      <c r="O12302" t="str">
        <f t="shared" si="75"/>
        <v>FLAC</v>
      </c>
      <c r="Q12302" s="2" t="s">
        <v>1344</v>
      </c>
    </row>
    <row r="12303" spans="1:17" ht="16.8" x14ac:dyDescent="0.3">
      <c r="A12303" t="str">
        <f t="shared" si="73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 t="shared" si="74"/>
        <v>7204 - CD São Paulo</v>
      </c>
      <c r="K12303" t="str">
        <f t="shared" si="74"/>
        <v>43.340.312/0010-48</v>
      </c>
      <c r="L12303" t="str">
        <f>_xlfn.XLOOKUP(B12303,'[1]Retorno lançamentos'!$D$5:$D$330,'[1]Retorno lançamentos'!$R$5:$R$330)</f>
        <v>Lançada</v>
      </c>
      <c r="M12303" s="6">
        <v>701203</v>
      </c>
      <c r="N12303" s="6" t="s">
        <v>1125</v>
      </c>
      <c r="O12303" t="str">
        <f t="shared" si="75"/>
        <v>FLAC</v>
      </c>
      <c r="Q12303" s="2" t="s">
        <v>1344</v>
      </c>
    </row>
    <row r="12304" spans="1:17" ht="16.8" x14ac:dyDescent="0.3">
      <c r="A12304" t="str">
        <f t="shared" si="73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 t="shared" si="74"/>
        <v>7204 - CD São Paulo</v>
      </c>
      <c r="K12304" t="str">
        <f t="shared" si="74"/>
        <v>43.340.312/0010-48</v>
      </c>
      <c r="L12304" t="str">
        <f>_xlfn.XLOOKUP(B12304,'[1]Retorno lançamentos'!$D$5:$D$330,'[1]Retorno lançamentos'!$R$5:$R$330)</f>
        <v>Lançada</v>
      </c>
      <c r="M12304" s="6">
        <v>701203</v>
      </c>
      <c r="N12304" s="6" t="s">
        <v>1125</v>
      </c>
      <c r="O12304" t="str">
        <f t="shared" si="75"/>
        <v>FLAC</v>
      </c>
      <c r="Q12304" s="2" t="s">
        <v>1344</v>
      </c>
    </row>
    <row r="12305" spans="1:17" ht="16.8" x14ac:dyDescent="0.3">
      <c r="A12305" t="str">
        <f t="shared" si="73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 t="shared" si="74"/>
        <v>7204 - CD São Paulo</v>
      </c>
      <c r="K12305" t="str">
        <f t="shared" si="74"/>
        <v>43.340.312/0010-48</v>
      </c>
      <c r="L12305" t="str">
        <f>_xlfn.XLOOKUP(B12305,'[1]Retorno lançamentos'!$D$5:$D$330,'[1]Retorno lançamentos'!$R$5:$R$330)</f>
        <v>Lançada</v>
      </c>
      <c r="M12305" s="6">
        <v>701203</v>
      </c>
      <c r="N12305" s="6" t="s">
        <v>1125</v>
      </c>
      <c r="O12305" t="str">
        <f t="shared" si="75"/>
        <v>FLAC</v>
      </c>
      <c r="Q12305" s="2" t="s">
        <v>1344</v>
      </c>
    </row>
    <row r="12306" spans="1:17" ht="16.8" x14ac:dyDescent="0.3">
      <c r="A12306" t="str">
        <f t="shared" si="73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 t="shared" si="74"/>
        <v>7204 - CD São Paulo</v>
      </c>
      <c r="K12306" t="str">
        <f t="shared" si="74"/>
        <v>43.340.312/0010-48</v>
      </c>
      <c r="L12306" t="str">
        <f>_xlfn.XLOOKUP(B12306,'[1]Retorno lançamentos'!$D$5:$D$330,'[1]Retorno lançamentos'!$R$5:$R$330)</f>
        <v>Lançada</v>
      </c>
      <c r="M12306" s="6">
        <v>701203</v>
      </c>
      <c r="N12306" s="6" t="s">
        <v>1125</v>
      </c>
      <c r="O12306" t="str">
        <f t="shared" si="75"/>
        <v>FLAC</v>
      </c>
      <c r="Q12306" s="2" t="s">
        <v>1344</v>
      </c>
    </row>
    <row r="12307" spans="1:17" ht="16.8" x14ac:dyDescent="0.3">
      <c r="A12307" t="str">
        <f t="shared" si="73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 t="shared" si="74"/>
        <v>7204 - CD São Paulo</v>
      </c>
      <c r="K12307" t="str">
        <f t="shared" si="74"/>
        <v>43.340.312/0010-48</v>
      </c>
      <c r="L12307" t="str">
        <f>_xlfn.XLOOKUP(B12307,'[1]Retorno lançamentos'!$D$5:$D$330,'[1]Retorno lançamentos'!$R$5:$R$330)</f>
        <v>Lançada</v>
      </c>
      <c r="M12307" s="6">
        <v>701203</v>
      </c>
      <c r="N12307" s="6" t="s">
        <v>1125</v>
      </c>
      <c r="O12307" t="str">
        <f t="shared" si="75"/>
        <v>FLAC</v>
      </c>
      <c r="Q12307" s="2" t="s">
        <v>1344</v>
      </c>
    </row>
    <row r="12308" spans="1:17" ht="16.8" x14ac:dyDescent="0.3">
      <c r="A12308" t="str">
        <f t="shared" si="73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 t="shared" si="74"/>
        <v>7204 - CD São Paulo</v>
      </c>
      <c r="K12308" t="str">
        <f t="shared" si="74"/>
        <v>43.340.312/0010-48</v>
      </c>
      <c r="L12308" t="str">
        <f>_xlfn.XLOOKUP(B12308,'[1]Retorno lançamentos'!$D$5:$D$330,'[1]Retorno lançamentos'!$R$5:$R$330)</f>
        <v>Lançada</v>
      </c>
      <c r="M12308" s="6">
        <v>701203</v>
      </c>
      <c r="N12308" s="6" t="s">
        <v>1125</v>
      </c>
      <c r="O12308" t="str">
        <f t="shared" si="75"/>
        <v>FLAC</v>
      </c>
      <c r="Q12308" s="2" t="s">
        <v>1344</v>
      </c>
    </row>
    <row r="12309" spans="1:17" ht="16.8" x14ac:dyDescent="0.3">
      <c r="A12309" t="str">
        <f t="shared" si="73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 t="shared" si="74"/>
        <v>7204 - CD São Paulo</v>
      </c>
      <c r="K12309" t="str">
        <f t="shared" si="74"/>
        <v>43.340.312/0010-48</v>
      </c>
      <c r="L12309" t="str">
        <f>_xlfn.XLOOKUP(B12309,'[1]Retorno lançamentos'!$D$5:$D$330,'[1]Retorno lançamentos'!$R$5:$R$330)</f>
        <v>Lançada</v>
      </c>
      <c r="M12309" s="6">
        <v>701203</v>
      </c>
      <c r="N12309" s="6" t="s">
        <v>1125</v>
      </c>
      <c r="O12309" t="str">
        <f t="shared" si="75"/>
        <v>FLAC</v>
      </c>
      <c r="Q12309" s="2" t="s">
        <v>1344</v>
      </c>
    </row>
    <row r="12310" spans="1:17" ht="16.8" x14ac:dyDescent="0.3">
      <c r="A12310" t="str">
        <f t="shared" ref="A12310:A12373" si="76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 t="shared" ref="J12310:K12373" si="77">_xlfn.XLOOKUP(I12310,I:I,J:J)</f>
        <v>7204 - CD São Paulo</v>
      </c>
      <c r="K12310" t="str">
        <f t="shared" si="77"/>
        <v>43.340.312/0010-48</v>
      </c>
      <c r="L12310" t="str">
        <f>_xlfn.XLOOKUP(B12310,'[1]Retorno lançamentos'!$D$5:$D$330,'[1]Retorno lançamentos'!$R$5:$R$330)</f>
        <v>Lançada</v>
      </c>
      <c r="M12310" s="6">
        <v>701203</v>
      </c>
      <c r="N12310" s="6" t="s">
        <v>1125</v>
      </c>
      <c r="O12310" t="str">
        <f t="shared" ref="O12310:O12373" si="78">_xlfn.XLOOKUP(N12310,N:N,O:O)</f>
        <v>FLAC</v>
      </c>
      <c r="Q12310" s="2" t="s">
        <v>1344</v>
      </c>
    </row>
    <row r="12311" spans="1:17" ht="16.8" x14ac:dyDescent="0.3">
      <c r="A12311" t="str">
        <f t="shared" si="76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 t="shared" si="77"/>
        <v>7204 - CD São Paulo</v>
      </c>
      <c r="K12311" t="str">
        <f t="shared" si="77"/>
        <v>43.340.312/0010-48</v>
      </c>
      <c r="L12311" t="str">
        <f>_xlfn.XLOOKUP(B12311,'[1]Retorno lançamentos'!$D$5:$D$330,'[1]Retorno lançamentos'!$R$5:$R$330)</f>
        <v>Lançada</v>
      </c>
      <c r="M12311" s="6">
        <v>701203</v>
      </c>
      <c r="N12311" s="6" t="s">
        <v>1125</v>
      </c>
      <c r="O12311" t="str">
        <f t="shared" si="78"/>
        <v>FLAC</v>
      </c>
      <c r="Q12311" s="2" t="s">
        <v>1344</v>
      </c>
    </row>
    <row r="12312" spans="1:17" ht="16.8" x14ac:dyDescent="0.3">
      <c r="A12312" t="str">
        <f t="shared" si="76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 t="shared" si="77"/>
        <v>7204 - CD São Paulo</v>
      </c>
      <c r="K12312" t="str">
        <f t="shared" si="77"/>
        <v>43.340.312/0010-48</v>
      </c>
      <c r="L12312" t="str">
        <f>_xlfn.XLOOKUP(B12312,'[1]Retorno lançamentos'!$D$5:$D$330,'[1]Retorno lançamentos'!$R$5:$R$330)</f>
        <v>Lançada</v>
      </c>
      <c r="M12312" s="6">
        <v>701203</v>
      </c>
      <c r="N12312" s="6" t="s">
        <v>1125</v>
      </c>
      <c r="O12312" t="str">
        <f t="shared" si="78"/>
        <v>FLAC</v>
      </c>
      <c r="Q12312" s="2" t="s">
        <v>1344</v>
      </c>
    </row>
    <row r="12313" spans="1:17" ht="16.8" x14ac:dyDescent="0.3">
      <c r="A12313" t="str">
        <f t="shared" si="76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 t="shared" si="77"/>
        <v>7204 - CD São Paulo</v>
      </c>
      <c r="K12313" t="str">
        <f t="shared" si="77"/>
        <v>43.340.312/0010-48</v>
      </c>
      <c r="L12313" t="str">
        <f>_xlfn.XLOOKUP(B12313,'[1]Retorno lançamentos'!$D$5:$D$330,'[1]Retorno lançamentos'!$R$5:$R$330)</f>
        <v>Lançada</v>
      </c>
      <c r="M12313" s="6">
        <v>701203</v>
      </c>
      <c r="N12313" s="6" t="s">
        <v>1125</v>
      </c>
      <c r="O12313" t="str">
        <f t="shared" si="78"/>
        <v>FLAC</v>
      </c>
      <c r="Q12313" s="2" t="s">
        <v>1344</v>
      </c>
    </row>
    <row r="12314" spans="1:17" ht="16.8" x14ac:dyDescent="0.3">
      <c r="A12314" t="str">
        <f t="shared" si="76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 t="shared" si="77"/>
        <v>7204 - CD São Paulo</v>
      </c>
      <c r="K12314" t="str">
        <f t="shared" si="77"/>
        <v>43.340.312/0010-48</v>
      </c>
      <c r="L12314" t="str">
        <f>_xlfn.XLOOKUP(B12314,'[1]Retorno lançamentos'!$D$5:$D$330,'[1]Retorno lançamentos'!$R$5:$R$330)</f>
        <v>Lançada</v>
      </c>
      <c r="M12314" s="6">
        <v>701203</v>
      </c>
      <c r="N12314" s="6" t="s">
        <v>1125</v>
      </c>
      <c r="O12314" t="str">
        <f t="shared" si="78"/>
        <v>FLAC</v>
      </c>
      <c r="Q12314" s="2" t="s">
        <v>1344</v>
      </c>
    </row>
    <row r="12315" spans="1:17" ht="16.8" x14ac:dyDescent="0.3">
      <c r="A12315" t="str">
        <f t="shared" si="76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 t="shared" si="77"/>
        <v>7204 - CD São Paulo</v>
      </c>
      <c r="K12315" t="str">
        <f t="shared" si="77"/>
        <v>43.340.312/0010-48</v>
      </c>
      <c r="L12315" t="str">
        <f>_xlfn.XLOOKUP(B12315,'[1]Retorno lançamentos'!$D$5:$D$330,'[1]Retorno lançamentos'!$R$5:$R$330)</f>
        <v>Lançada</v>
      </c>
      <c r="M12315" s="6">
        <v>701203</v>
      </c>
      <c r="N12315" s="6" t="s">
        <v>1125</v>
      </c>
      <c r="O12315" t="str">
        <f t="shared" si="78"/>
        <v>FLAC</v>
      </c>
      <c r="Q12315" s="2" t="s">
        <v>1344</v>
      </c>
    </row>
    <row r="12316" spans="1:17" ht="16.8" x14ac:dyDescent="0.3">
      <c r="A12316" t="str">
        <f t="shared" si="76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 t="shared" si="77"/>
        <v>7204 - CD São Paulo</v>
      </c>
      <c r="K12316" t="str">
        <f t="shared" si="77"/>
        <v>43.340.312/0010-48</v>
      </c>
      <c r="L12316" t="str">
        <f>_xlfn.XLOOKUP(B12316,'[1]Retorno lançamentos'!$D$5:$D$330,'[1]Retorno lançamentos'!$R$5:$R$330)</f>
        <v>Lançada</v>
      </c>
      <c r="M12316" s="6">
        <v>701203</v>
      </c>
      <c r="N12316" s="6" t="s">
        <v>1125</v>
      </c>
      <c r="O12316" t="str">
        <f t="shared" si="78"/>
        <v>FLAC</v>
      </c>
      <c r="Q12316" s="2" t="s">
        <v>1344</v>
      </c>
    </row>
    <row r="12317" spans="1:17" ht="16.8" x14ac:dyDescent="0.3">
      <c r="A12317" t="str">
        <f t="shared" si="76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1345</v>
      </c>
      <c r="G12317" s="12">
        <v>612.75</v>
      </c>
      <c r="H12317" s="12">
        <v>18.38</v>
      </c>
      <c r="I12317" s="6">
        <v>7204</v>
      </c>
      <c r="J12317" t="str">
        <f t="shared" si="77"/>
        <v>7204 - CD São Paulo</v>
      </c>
      <c r="K12317" t="str">
        <f t="shared" si="77"/>
        <v>43.340.312/0010-48</v>
      </c>
      <c r="L12317" t="str">
        <f>_xlfn.XLOOKUP(B12317,'[1]Retorno lançamentos'!$D$5:$D$330,'[1]Retorno lançamentos'!$R$5:$R$330)</f>
        <v>Lançada</v>
      </c>
      <c r="M12317" s="6">
        <v>701203</v>
      </c>
      <c r="N12317" s="6" t="s">
        <v>1125</v>
      </c>
      <c r="O12317" t="str">
        <f t="shared" si="78"/>
        <v>FLAC</v>
      </c>
      <c r="Q12317" s="2" t="s">
        <v>1344</v>
      </c>
    </row>
    <row r="12318" spans="1:17" ht="16.8" x14ac:dyDescent="0.3">
      <c r="A12318" t="str">
        <f t="shared" si="76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 t="shared" si="77"/>
        <v>7204 - CD São Paulo</v>
      </c>
      <c r="K12318" t="str">
        <f t="shared" si="77"/>
        <v>43.340.312/0010-48</v>
      </c>
      <c r="L12318" t="str">
        <f>_xlfn.XLOOKUP(B12318,'[1]Retorno lançamentos'!$D$5:$D$330,'[1]Retorno lançamentos'!$R$5:$R$330)</f>
        <v>Lançada</v>
      </c>
      <c r="M12318" s="6">
        <v>701203</v>
      </c>
      <c r="N12318" s="6" t="s">
        <v>1125</v>
      </c>
      <c r="O12318" t="str">
        <f t="shared" si="78"/>
        <v>FLAC</v>
      </c>
      <c r="Q12318" s="2" t="s">
        <v>1344</v>
      </c>
    </row>
    <row r="12319" spans="1:17" ht="16.8" x14ac:dyDescent="0.3">
      <c r="A12319" t="str">
        <f t="shared" si="76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 t="shared" si="77"/>
        <v>7204 - CD São Paulo</v>
      </c>
      <c r="K12319" t="str">
        <f t="shared" si="77"/>
        <v>43.340.312/0010-48</v>
      </c>
      <c r="L12319" t="str">
        <f>_xlfn.XLOOKUP(B12319,'[1]Retorno lançamentos'!$D$5:$D$330,'[1]Retorno lançamentos'!$R$5:$R$330)</f>
        <v>Lançada</v>
      </c>
      <c r="M12319" s="6">
        <v>701203</v>
      </c>
      <c r="N12319" s="6" t="s">
        <v>1125</v>
      </c>
      <c r="O12319" t="str">
        <f t="shared" si="78"/>
        <v>FLAC</v>
      </c>
      <c r="Q12319" s="2" t="s">
        <v>1344</v>
      </c>
    </row>
    <row r="12320" spans="1:17" ht="16.8" x14ac:dyDescent="0.3">
      <c r="A12320" t="str">
        <f t="shared" si="76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 t="shared" si="77"/>
        <v>7204 - CD São Paulo</v>
      </c>
      <c r="K12320" t="str">
        <f t="shared" si="77"/>
        <v>43.340.312/0010-48</v>
      </c>
      <c r="L12320" t="str">
        <f>_xlfn.XLOOKUP(B12320,'[1]Retorno lançamentos'!$D$5:$D$330,'[1]Retorno lançamentos'!$R$5:$R$330)</f>
        <v>Lançada</v>
      </c>
      <c r="M12320" s="6">
        <v>701203</v>
      </c>
      <c r="N12320" s="6" t="s">
        <v>1125</v>
      </c>
      <c r="O12320" t="str">
        <f t="shared" si="78"/>
        <v>FLAC</v>
      </c>
      <c r="Q12320" s="2" t="s">
        <v>1344</v>
      </c>
    </row>
    <row r="12321" spans="1:17" ht="16.8" x14ac:dyDescent="0.3">
      <c r="A12321" t="str">
        <f t="shared" si="76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 t="shared" si="77"/>
        <v>7204 - CD São Paulo</v>
      </c>
      <c r="K12321" t="str">
        <f t="shared" si="77"/>
        <v>43.340.312/0010-48</v>
      </c>
      <c r="L12321" t="str">
        <f>_xlfn.XLOOKUP(B12321,'[1]Retorno lançamentos'!$D$5:$D$330,'[1]Retorno lançamentos'!$R$5:$R$330)</f>
        <v>Lançada</v>
      </c>
      <c r="M12321" s="6">
        <v>701203</v>
      </c>
      <c r="N12321" s="6" t="s">
        <v>1125</v>
      </c>
      <c r="O12321" t="str">
        <f t="shared" si="78"/>
        <v>FLAC</v>
      </c>
      <c r="Q12321" s="2" t="s">
        <v>1344</v>
      </c>
    </row>
    <row r="12322" spans="1:17" ht="16.8" x14ac:dyDescent="0.3">
      <c r="A12322" t="str">
        <f t="shared" si="76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 t="shared" si="77"/>
        <v>7204 - CD São Paulo</v>
      </c>
      <c r="K12322" t="str">
        <f t="shared" si="77"/>
        <v>43.340.312/0010-48</v>
      </c>
      <c r="L12322" t="str">
        <f>_xlfn.XLOOKUP(B12322,'[1]Retorno lançamentos'!$D$5:$D$330,'[1]Retorno lançamentos'!$R$5:$R$330)</f>
        <v>Lançada</v>
      </c>
      <c r="M12322" s="6">
        <v>701203</v>
      </c>
      <c r="N12322" s="6" t="s">
        <v>1125</v>
      </c>
      <c r="O12322" t="str">
        <f t="shared" si="78"/>
        <v>FLAC</v>
      </c>
      <c r="Q12322" s="2" t="s">
        <v>1344</v>
      </c>
    </row>
    <row r="12323" spans="1:17" ht="16.8" x14ac:dyDescent="0.3">
      <c r="A12323" t="str">
        <f t="shared" si="76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 t="shared" si="77"/>
        <v>7204 - CD São Paulo</v>
      </c>
      <c r="K12323" t="str">
        <f t="shared" si="77"/>
        <v>43.340.312/0010-48</v>
      </c>
      <c r="L12323" t="str">
        <f>_xlfn.XLOOKUP(B12323,'[1]Retorno lançamentos'!$D$5:$D$330,'[1]Retorno lançamentos'!$R$5:$R$330)</f>
        <v>Lançada</v>
      </c>
      <c r="M12323" s="6">
        <v>701203</v>
      </c>
      <c r="N12323" s="6" t="s">
        <v>1125</v>
      </c>
      <c r="O12323" t="str">
        <f t="shared" si="78"/>
        <v>FLAC</v>
      </c>
      <c r="Q12323" s="2" t="s">
        <v>1344</v>
      </c>
    </row>
    <row r="12324" spans="1:17" ht="16.8" x14ac:dyDescent="0.3">
      <c r="A12324" t="str">
        <f t="shared" si="76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 t="shared" si="77"/>
        <v>7204 - CD São Paulo</v>
      </c>
      <c r="K12324" t="str">
        <f t="shared" si="77"/>
        <v>43.340.312/0010-48</v>
      </c>
      <c r="L12324" t="str">
        <f>_xlfn.XLOOKUP(B12324,'[1]Retorno lançamentos'!$D$5:$D$330,'[1]Retorno lançamentos'!$R$5:$R$330)</f>
        <v>Lançada</v>
      </c>
      <c r="M12324" s="6">
        <v>701203</v>
      </c>
      <c r="N12324" s="6" t="s">
        <v>1125</v>
      </c>
      <c r="O12324" t="str">
        <f t="shared" si="78"/>
        <v>FLAC</v>
      </c>
      <c r="Q12324" s="2" t="s">
        <v>1344</v>
      </c>
    </row>
    <row r="12325" spans="1:17" ht="16.8" x14ac:dyDescent="0.3">
      <c r="A12325" t="str">
        <f t="shared" si="76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 t="shared" si="77"/>
        <v>7204 - CD São Paulo</v>
      </c>
      <c r="K12325" t="str">
        <f t="shared" si="77"/>
        <v>43.340.312/0010-48</v>
      </c>
      <c r="L12325" t="str">
        <f>_xlfn.XLOOKUP(B12325,'[1]Retorno lançamentos'!$D$5:$D$330,'[1]Retorno lançamentos'!$R$5:$R$330)</f>
        <v>Lançada</v>
      </c>
      <c r="M12325" s="6">
        <v>701203</v>
      </c>
      <c r="N12325" s="6" t="s">
        <v>1125</v>
      </c>
      <c r="O12325" t="str">
        <f t="shared" si="78"/>
        <v>FLAC</v>
      </c>
      <c r="Q12325" s="2" t="s">
        <v>1344</v>
      </c>
    </row>
    <row r="12326" spans="1:17" ht="16.8" x14ac:dyDescent="0.3">
      <c r="A12326" t="str">
        <f t="shared" si="76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 t="shared" si="77"/>
        <v>7204 - CD São Paulo</v>
      </c>
      <c r="K12326" t="str">
        <f t="shared" si="77"/>
        <v>43.340.312/0010-48</v>
      </c>
      <c r="L12326" t="str">
        <f>_xlfn.XLOOKUP(B12326,'[1]Retorno lançamentos'!$D$5:$D$330,'[1]Retorno lançamentos'!$R$5:$R$330)</f>
        <v>Lançada</v>
      </c>
      <c r="M12326" s="6">
        <v>701203</v>
      </c>
      <c r="N12326" s="6" t="s">
        <v>1125</v>
      </c>
      <c r="O12326" t="str">
        <f t="shared" si="78"/>
        <v>FLAC</v>
      </c>
      <c r="Q12326" s="2" t="s">
        <v>1344</v>
      </c>
    </row>
    <row r="12327" spans="1:17" ht="16.8" x14ac:dyDescent="0.3">
      <c r="A12327" t="str">
        <f t="shared" si="76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 t="shared" si="77"/>
        <v>7204 - CD São Paulo</v>
      </c>
      <c r="K12327" t="str">
        <f t="shared" si="77"/>
        <v>43.340.312/0010-48</v>
      </c>
      <c r="L12327" t="str">
        <f>_xlfn.XLOOKUP(B12327,'[1]Retorno lançamentos'!$D$5:$D$330,'[1]Retorno lançamentos'!$R$5:$R$330)</f>
        <v>Lançada</v>
      </c>
      <c r="M12327" s="6">
        <v>701203</v>
      </c>
      <c r="N12327" s="6" t="s">
        <v>1125</v>
      </c>
      <c r="O12327" t="str">
        <f t="shared" si="78"/>
        <v>FLAC</v>
      </c>
      <c r="Q12327" s="2" t="s">
        <v>1344</v>
      </c>
    </row>
    <row r="12328" spans="1:17" ht="16.8" x14ac:dyDescent="0.3">
      <c r="A12328" t="str">
        <f t="shared" si="76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 t="shared" si="77"/>
        <v>7204 - CD São Paulo</v>
      </c>
      <c r="K12328" t="str">
        <f t="shared" si="77"/>
        <v>43.340.312/0010-48</v>
      </c>
      <c r="L12328" t="str">
        <f>_xlfn.XLOOKUP(B12328,'[1]Retorno lançamentos'!$D$5:$D$330,'[1]Retorno lançamentos'!$R$5:$R$330)</f>
        <v>Lançada</v>
      </c>
      <c r="M12328" s="6">
        <v>701203</v>
      </c>
      <c r="N12328" s="6" t="s">
        <v>1125</v>
      </c>
      <c r="O12328" t="str">
        <f t="shared" si="78"/>
        <v>FLAC</v>
      </c>
      <c r="Q12328" s="2" t="s">
        <v>1344</v>
      </c>
    </row>
    <row r="12329" spans="1:17" ht="16.8" x14ac:dyDescent="0.3">
      <c r="A12329" t="str">
        <f t="shared" si="76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1345</v>
      </c>
      <c r="G12329" s="11">
        <v>1634</v>
      </c>
      <c r="H12329" s="12">
        <v>49.02</v>
      </c>
      <c r="I12329" s="6">
        <v>7204</v>
      </c>
      <c r="J12329" t="str">
        <f t="shared" si="77"/>
        <v>7204 - CD São Paulo</v>
      </c>
      <c r="K12329" t="str">
        <f t="shared" si="77"/>
        <v>43.340.312/0010-48</v>
      </c>
      <c r="L12329" t="str">
        <f>_xlfn.XLOOKUP(B12329,'[1]Retorno lançamentos'!$D$5:$D$330,'[1]Retorno lançamentos'!$R$5:$R$330)</f>
        <v>Lançada</v>
      </c>
      <c r="M12329" s="6">
        <v>701203</v>
      </c>
      <c r="N12329" s="6" t="s">
        <v>1125</v>
      </c>
      <c r="O12329" t="str">
        <f t="shared" si="78"/>
        <v>FLAC</v>
      </c>
      <c r="Q12329" s="2" t="s">
        <v>1344</v>
      </c>
    </row>
    <row r="12330" spans="1:17" ht="16.8" x14ac:dyDescent="0.3">
      <c r="A12330" t="str">
        <f t="shared" si="76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1345</v>
      </c>
      <c r="G12330" s="11">
        <v>3140.25</v>
      </c>
      <c r="H12330" s="12">
        <v>94.21</v>
      </c>
      <c r="I12330" s="6">
        <v>7204</v>
      </c>
      <c r="J12330" t="str">
        <f t="shared" si="77"/>
        <v>7204 - CD São Paulo</v>
      </c>
      <c r="K12330" t="str">
        <f t="shared" si="77"/>
        <v>43.340.312/0010-48</v>
      </c>
      <c r="L12330" t="str">
        <f>_xlfn.XLOOKUP(B12330,'[1]Retorno lançamentos'!$D$5:$D$330,'[1]Retorno lançamentos'!$R$5:$R$330)</f>
        <v>Lançada</v>
      </c>
      <c r="M12330" s="6">
        <v>701203</v>
      </c>
      <c r="N12330" s="6" t="s">
        <v>1125</v>
      </c>
      <c r="O12330" t="str">
        <f t="shared" si="78"/>
        <v>FLAC</v>
      </c>
      <c r="Q12330" s="2" t="s">
        <v>1344</v>
      </c>
    </row>
    <row r="12331" spans="1:17" ht="16.8" x14ac:dyDescent="0.3">
      <c r="A12331" t="str">
        <f t="shared" si="76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 t="shared" si="77"/>
        <v>7204 - CD São Paulo</v>
      </c>
      <c r="K12331" t="str">
        <f t="shared" si="77"/>
        <v>43.340.312/0010-48</v>
      </c>
      <c r="L12331" t="str">
        <f>_xlfn.XLOOKUP(B12331,'[1]Retorno lançamentos'!$D$5:$D$330,'[1]Retorno lançamentos'!$R$5:$R$330)</f>
        <v>Lançada</v>
      </c>
      <c r="M12331" s="6">
        <v>701203</v>
      </c>
      <c r="N12331" s="6" t="s">
        <v>1125</v>
      </c>
      <c r="O12331" t="str">
        <f t="shared" si="78"/>
        <v>FLAC</v>
      </c>
      <c r="Q12331" s="2" t="s">
        <v>1344</v>
      </c>
    </row>
    <row r="12332" spans="1:17" ht="16.8" x14ac:dyDescent="0.3">
      <c r="A12332" t="str">
        <f t="shared" si="76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 t="shared" si="77"/>
        <v>7204 - CD São Paulo</v>
      </c>
      <c r="K12332" t="str">
        <f t="shared" si="77"/>
        <v>43.340.312/0010-48</v>
      </c>
      <c r="L12332" t="str">
        <f>_xlfn.XLOOKUP(B12332,'[1]Retorno lançamentos'!$D$5:$D$330,'[1]Retorno lançamentos'!$R$5:$R$330)</f>
        <v>Lançada</v>
      </c>
      <c r="M12332" s="6">
        <v>701203</v>
      </c>
      <c r="N12332" s="6" t="s">
        <v>1125</v>
      </c>
      <c r="O12332" t="str">
        <f t="shared" si="78"/>
        <v>FLAC</v>
      </c>
      <c r="Q12332" s="2" t="s">
        <v>1344</v>
      </c>
    </row>
    <row r="12333" spans="1:17" ht="16.8" x14ac:dyDescent="0.3">
      <c r="A12333" t="str">
        <f t="shared" si="76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 t="shared" si="77"/>
        <v>7204 - CD São Paulo</v>
      </c>
      <c r="K12333" t="str">
        <f t="shared" si="77"/>
        <v>43.340.312/0010-48</v>
      </c>
      <c r="L12333" t="str">
        <f>_xlfn.XLOOKUP(B12333,'[1]Retorno lançamentos'!$D$5:$D$330,'[1]Retorno lançamentos'!$R$5:$R$330)</f>
        <v>Lançada</v>
      </c>
      <c r="M12333" s="6">
        <v>701203</v>
      </c>
      <c r="N12333" s="6" t="s">
        <v>1125</v>
      </c>
      <c r="O12333" t="str">
        <f t="shared" si="78"/>
        <v>FLAC</v>
      </c>
      <c r="Q12333" s="2" t="s">
        <v>1344</v>
      </c>
    </row>
    <row r="12334" spans="1:17" ht="16.8" x14ac:dyDescent="0.3">
      <c r="A12334" t="str">
        <f t="shared" si="76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 t="shared" si="77"/>
        <v>7204 - CD São Paulo</v>
      </c>
      <c r="K12334" t="str">
        <f t="shared" si="77"/>
        <v>43.340.312/0010-48</v>
      </c>
      <c r="L12334" t="str">
        <f>_xlfn.XLOOKUP(B12334,'[1]Retorno lançamentos'!$D$5:$D$330,'[1]Retorno lançamentos'!$R$5:$R$330)</f>
        <v>Lançada</v>
      </c>
      <c r="M12334" s="6">
        <v>701203</v>
      </c>
      <c r="N12334" s="6" t="s">
        <v>1125</v>
      </c>
      <c r="O12334" t="str">
        <f t="shared" si="78"/>
        <v>FLAC</v>
      </c>
      <c r="Q12334" s="2" t="s">
        <v>1344</v>
      </c>
    </row>
    <row r="12335" spans="1:17" ht="16.8" x14ac:dyDescent="0.3">
      <c r="A12335" t="str">
        <f t="shared" si="76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 t="shared" si="77"/>
        <v>7204 - CD São Paulo</v>
      </c>
      <c r="K12335" t="str">
        <f t="shared" si="77"/>
        <v>43.340.312/0010-48</v>
      </c>
      <c r="L12335" t="str">
        <f>_xlfn.XLOOKUP(B12335,'[1]Retorno lançamentos'!$D$5:$D$330,'[1]Retorno lançamentos'!$R$5:$R$330)</f>
        <v>Lançada</v>
      </c>
      <c r="M12335" s="6">
        <v>701203</v>
      </c>
      <c r="N12335" s="6" t="s">
        <v>1125</v>
      </c>
      <c r="O12335" t="str">
        <f t="shared" si="78"/>
        <v>FLAC</v>
      </c>
      <c r="Q12335" s="2" t="s">
        <v>1344</v>
      </c>
    </row>
    <row r="12336" spans="1:17" ht="16.8" x14ac:dyDescent="0.3">
      <c r="A12336" t="str">
        <f t="shared" si="76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1345</v>
      </c>
      <c r="G12336" s="11">
        <v>1057.25</v>
      </c>
      <c r="H12336" s="12">
        <v>31.72</v>
      </c>
      <c r="I12336" s="6">
        <v>7204</v>
      </c>
      <c r="J12336" t="str">
        <f t="shared" si="77"/>
        <v>7204 - CD São Paulo</v>
      </c>
      <c r="K12336" t="str">
        <f t="shared" si="77"/>
        <v>43.340.312/0010-48</v>
      </c>
      <c r="L12336" t="str">
        <f>_xlfn.XLOOKUP(B12336,'[1]Retorno lançamentos'!$D$5:$D$330,'[1]Retorno lançamentos'!$R$5:$R$330)</f>
        <v>Lançada</v>
      </c>
      <c r="M12336" s="6">
        <v>701203</v>
      </c>
      <c r="N12336" s="6" t="s">
        <v>1125</v>
      </c>
      <c r="O12336" t="str">
        <f t="shared" si="78"/>
        <v>FLAC</v>
      </c>
      <c r="Q12336" s="2" t="s">
        <v>1344</v>
      </c>
    </row>
    <row r="12337" spans="1:17" ht="16.8" x14ac:dyDescent="0.3">
      <c r="A12337" t="str">
        <f t="shared" si="76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 t="shared" si="77"/>
        <v>7204 - CD São Paulo</v>
      </c>
      <c r="K12337" t="str">
        <f t="shared" si="77"/>
        <v>43.340.312/0010-48</v>
      </c>
      <c r="L12337" t="str">
        <f>_xlfn.XLOOKUP(B12337,'[1]Retorno lançamentos'!$D$5:$D$330,'[1]Retorno lançamentos'!$R$5:$R$330)</f>
        <v>Lançada</v>
      </c>
      <c r="M12337" s="6">
        <v>701203</v>
      </c>
      <c r="N12337" s="6" t="s">
        <v>1125</v>
      </c>
      <c r="O12337" t="str">
        <f t="shared" si="78"/>
        <v>FLAC</v>
      </c>
      <c r="Q12337" s="2" t="s">
        <v>1344</v>
      </c>
    </row>
    <row r="12338" spans="1:17" ht="16.8" x14ac:dyDescent="0.3">
      <c r="A12338" t="str">
        <f t="shared" si="76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 t="shared" si="77"/>
        <v>7406 - TSPF - Louveira</v>
      </c>
      <c r="K12338" t="str">
        <f t="shared" si="77"/>
        <v>43.340.312/0023-62</v>
      </c>
      <c r="L12338" t="str">
        <f>_xlfn.XLOOKUP(B12338,'[1]Retorno lançamentos'!$D$5:$D$330,'[1]Retorno lançamentos'!$R$5:$R$330)</f>
        <v>Lançada</v>
      </c>
      <c r="M12338" s="6">
        <v>701203</v>
      </c>
      <c r="N12338" s="6" t="s">
        <v>1125</v>
      </c>
      <c r="O12338" t="str">
        <f t="shared" si="78"/>
        <v>FLAC</v>
      </c>
      <c r="Q12338" s="2" t="s">
        <v>1344</v>
      </c>
    </row>
    <row r="12339" spans="1:17" ht="16.8" x14ac:dyDescent="0.3">
      <c r="A12339" t="str">
        <f t="shared" si="76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 t="shared" si="77"/>
        <v>7406 - TSPF - Louveira</v>
      </c>
      <c r="K12339" t="str">
        <f t="shared" si="77"/>
        <v>43.340.312/0023-62</v>
      </c>
      <c r="L12339" t="str">
        <f>_xlfn.XLOOKUP(B12339,'[1]Retorno lançamentos'!$D$5:$D$330,'[1]Retorno lançamentos'!$R$5:$R$330)</f>
        <v>Lançada</v>
      </c>
      <c r="M12339" s="6">
        <v>701203</v>
      </c>
      <c r="N12339" s="6" t="s">
        <v>1125</v>
      </c>
      <c r="O12339" t="str">
        <f t="shared" si="78"/>
        <v>FLAC</v>
      </c>
      <c r="Q12339" s="2" t="s">
        <v>1344</v>
      </c>
    </row>
    <row r="12340" spans="1:17" ht="16.8" x14ac:dyDescent="0.3">
      <c r="A12340" t="str">
        <f t="shared" si="76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 t="shared" si="77"/>
        <v>7406 - TSPF - Louveira</v>
      </c>
      <c r="K12340" t="str">
        <f t="shared" si="77"/>
        <v>43.340.312/0023-62</v>
      </c>
      <c r="L12340" t="str">
        <f>_xlfn.XLOOKUP(B12340,'[1]Retorno lançamentos'!$D$5:$D$330,'[1]Retorno lançamentos'!$R$5:$R$330)</f>
        <v>Lançada</v>
      </c>
      <c r="M12340" s="6">
        <v>701203</v>
      </c>
      <c r="N12340" s="6" t="s">
        <v>1125</v>
      </c>
      <c r="O12340" t="str">
        <f t="shared" si="78"/>
        <v>FLAC</v>
      </c>
      <c r="Q12340" s="2" t="s">
        <v>1344</v>
      </c>
    </row>
    <row r="12341" spans="1:17" ht="16.8" x14ac:dyDescent="0.3">
      <c r="A12341" t="str">
        <f t="shared" si="76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 t="shared" si="77"/>
        <v>7406 - TSPF - Louveira</v>
      </c>
      <c r="K12341" t="str">
        <f t="shared" si="77"/>
        <v>43.340.312/0023-62</v>
      </c>
      <c r="L12341" t="str">
        <f>_xlfn.XLOOKUP(B12341,'[1]Retorno lançamentos'!$D$5:$D$330,'[1]Retorno lançamentos'!$R$5:$R$330)</f>
        <v>Lançada</v>
      </c>
      <c r="M12341" s="6">
        <v>701203</v>
      </c>
      <c r="N12341" s="6" t="s">
        <v>1125</v>
      </c>
      <c r="O12341" t="str">
        <f t="shared" si="78"/>
        <v>FLAC</v>
      </c>
      <c r="Q12341" s="2" t="s">
        <v>1344</v>
      </c>
    </row>
    <row r="12342" spans="1:17" ht="16.8" x14ac:dyDescent="0.3">
      <c r="A12342" t="str">
        <f t="shared" si="76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 t="shared" si="77"/>
        <v>7406 - TSPF - Louveira</v>
      </c>
      <c r="K12342" t="str">
        <f t="shared" si="77"/>
        <v>43.340.312/0023-62</v>
      </c>
      <c r="L12342" t="str">
        <f>_xlfn.XLOOKUP(B12342,'[1]Retorno lançamentos'!$D$5:$D$330,'[1]Retorno lançamentos'!$R$5:$R$330)</f>
        <v>Lançada</v>
      </c>
      <c r="M12342" s="6">
        <v>701203</v>
      </c>
      <c r="N12342" s="6" t="s">
        <v>1125</v>
      </c>
      <c r="O12342" t="str">
        <f t="shared" si="78"/>
        <v>FLAC</v>
      </c>
      <c r="Q12342" s="2" t="s">
        <v>1344</v>
      </c>
    </row>
    <row r="12343" spans="1:17" ht="16.8" x14ac:dyDescent="0.3">
      <c r="A12343" t="str">
        <f t="shared" si="76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 t="shared" si="77"/>
        <v>7406 - TSPF - Louveira</v>
      </c>
      <c r="K12343" t="str">
        <f t="shared" si="77"/>
        <v>43.340.312/0023-62</v>
      </c>
      <c r="L12343" t="str">
        <f>_xlfn.XLOOKUP(B12343,'[1]Retorno lançamentos'!$D$5:$D$330,'[1]Retorno lançamentos'!$R$5:$R$330)</f>
        <v>Lançada</v>
      </c>
      <c r="M12343" s="6">
        <v>701203</v>
      </c>
      <c r="N12343" s="6" t="s">
        <v>1125</v>
      </c>
      <c r="O12343" t="str">
        <f t="shared" si="78"/>
        <v>FLAC</v>
      </c>
      <c r="Q12343" s="2" t="s">
        <v>1344</v>
      </c>
    </row>
    <row r="12344" spans="1:17" ht="16.8" x14ac:dyDescent="0.3">
      <c r="A12344" t="str">
        <f t="shared" si="76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1313</v>
      </c>
      <c r="G12344" s="12">
        <v>252</v>
      </c>
      <c r="H12344" s="12">
        <v>7.56</v>
      </c>
      <c r="I12344" s="6">
        <v>7406</v>
      </c>
      <c r="J12344" t="str">
        <f t="shared" si="77"/>
        <v>7406 - TSPF - Louveira</v>
      </c>
      <c r="K12344" t="str">
        <f t="shared" si="77"/>
        <v>43.340.312/0023-62</v>
      </c>
      <c r="L12344" t="str">
        <f>_xlfn.XLOOKUP(B12344,'[1]Retorno lançamentos'!$D$5:$D$330,'[1]Retorno lançamentos'!$R$5:$R$330)</f>
        <v>Lançada</v>
      </c>
      <c r="M12344" s="6">
        <v>701203</v>
      </c>
      <c r="N12344" s="6" t="s">
        <v>1125</v>
      </c>
      <c r="O12344" t="str">
        <f t="shared" si="78"/>
        <v>FLAC</v>
      </c>
      <c r="Q12344" s="2" t="s">
        <v>1344</v>
      </c>
    </row>
    <row r="12345" spans="1:17" ht="16.8" x14ac:dyDescent="0.3">
      <c r="A12345" t="str">
        <f t="shared" si="76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 t="shared" si="77"/>
        <v>7406 - TSPF - Louveira</v>
      </c>
      <c r="K12345" t="str">
        <f t="shared" si="77"/>
        <v>43.340.312/0023-62</v>
      </c>
      <c r="L12345" t="str">
        <f>_xlfn.XLOOKUP(B12345,'[1]Retorno lançamentos'!$D$5:$D$330,'[1]Retorno lançamentos'!$R$5:$R$330)</f>
        <v>Lançada</v>
      </c>
      <c r="M12345" s="6">
        <v>701203</v>
      </c>
      <c r="N12345" s="6" t="s">
        <v>1125</v>
      </c>
      <c r="O12345" t="str">
        <f t="shared" si="78"/>
        <v>FLAC</v>
      </c>
      <c r="Q12345" s="2" t="s">
        <v>1344</v>
      </c>
    </row>
    <row r="12346" spans="1:17" ht="16.8" x14ac:dyDescent="0.3">
      <c r="A12346" t="str">
        <f t="shared" si="76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 t="shared" si="77"/>
        <v>7406 - TSPF - Louveira</v>
      </c>
      <c r="K12346" t="str">
        <f t="shared" si="77"/>
        <v>43.340.312/0023-62</v>
      </c>
      <c r="L12346" t="str">
        <f>_xlfn.XLOOKUP(B12346,'[1]Retorno lançamentos'!$D$5:$D$330,'[1]Retorno lançamentos'!$R$5:$R$330)</f>
        <v>Lançada</v>
      </c>
      <c r="M12346" s="6">
        <v>701203</v>
      </c>
      <c r="N12346" s="6" t="s">
        <v>1125</v>
      </c>
      <c r="O12346" t="str">
        <f t="shared" si="78"/>
        <v>FLAC</v>
      </c>
      <c r="Q12346" s="2" t="s">
        <v>1344</v>
      </c>
    </row>
    <row r="12347" spans="1:17" ht="16.8" x14ac:dyDescent="0.3">
      <c r="A12347" t="str">
        <f t="shared" si="76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 t="shared" si="77"/>
        <v>7406 - TSPF - Louveira</v>
      </c>
      <c r="K12347" t="str">
        <f t="shared" si="77"/>
        <v>43.340.312/0023-62</v>
      </c>
      <c r="L12347" t="str">
        <f>_xlfn.XLOOKUP(B12347,'[1]Retorno lançamentos'!$D$5:$D$330,'[1]Retorno lançamentos'!$R$5:$R$330)</f>
        <v>Lançada</v>
      </c>
      <c r="M12347" s="6">
        <v>701203</v>
      </c>
      <c r="N12347" s="6" t="s">
        <v>1125</v>
      </c>
      <c r="O12347" t="str">
        <f t="shared" si="78"/>
        <v>FLAC</v>
      </c>
      <c r="Q12347" s="2" t="s">
        <v>1344</v>
      </c>
    </row>
    <row r="12348" spans="1:17" ht="16.8" x14ac:dyDescent="0.3">
      <c r="A12348" t="str">
        <f t="shared" si="76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 t="shared" si="77"/>
        <v>7406 - TSPF - Louveira</v>
      </c>
      <c r="K12348" t="str">
        <f t="shared" si="77"/>
        <v>43.340.312/0023-62</v>
      </c>
      <c r="L12348" t="str">
        <f>_xlfn.XLOOKUP(B12348,'[1]Retorno lançamentos'!$D$5:$D$330,'[1]Retorno lançamentos'!$R$5:$R$330)</f>
        <v>Lançada</v>
      </c>
      <c r="M12348" s="6">
        <v>701203</v>
      </c>
      <c r="N12348" s="6" t="s">
        <v>1125</v>
      </c>
      <c r="O12348" t="str">
        <f t="shared" si="78"/>
        <v>FLAC</v>
      </c>
      <c r="Q12348" s="2" t="s">
        <v>1344</v>
      </c>
    </row>
    <row r="12349" spans="1:17" ht="16.8" x14ac:dyDescent="0.3">
      <c r="A12349" t="str">
        <f t="shared" si="76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 t="shared" si="77"/>
        <v>7406 - TSPF - Louveira</v>
      </c>
      <c r="K12349" t="str">
        <f t="shared" si="77"/>
        <v>43.340.312/0023-62</v>
      </c>
      <c r="L12349" t="str">
        <f>_xlfn.XLOOKUP(B12349,'[1]Retorno lançamentos'!$D$5:$D$330,'[1]Retorno lançamentos'!$R$5:$R$330)</f>
        <v>Lançada</v>
      </c>
      <c r="M12349" s="6">
        <v>701203</v>
      </c>
      <c r="N12349" s="6" t="s">
        <v>1125</v>
      </c>
      <c r="O12349" t="str">
        <f t="shared" si="78"/>
        <v>FLAC</v>
      </c>
      <c r="Q12349" s="2" t="s">
        <v>1344</v>
      </c>
    </row>
    <row r="12350" spans="1:17" ht="16.8" x14ac:dyDescent="0.3">
      <c r="A12350" t="str">
        <f t="shared" si="76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 t="shared" si="77"/>
        <v>7406 - TSPF - Louveira</v>
      </c>
      <c r="K12350" t="str">
        <f t="shared" si="77"/>
        <v>43.340.312/0023-62</v>
      </c>
      <c r="L12350" t="str">
        <f>_xlfn.XLOOKUP(B12350,'[1]Retorno lançamentos'!$D$5:$D$330,'[1]Retorno lançamentos'!$R$5:$R$330)</f>
        <v>Lançada</v>
      </c>
      <c r="M12350" s="6">
        <v>701203</v>
      </c>
      <c r="N12350" s="6" t="s">
        <v>1125</v>
      </c>
      <c r="O12350" t="str">
        <f t="shared" si="78"/>
        <v>FLAC</v>
      </c>
      <c r="Q12350" s="2" t="s">
        <v>1344</v>
      </c>
    </row>
    <row r="12351" spans="1:17" ht="16.8" x14ac:dyDescent="0.3">
      <c r="A12351" t="str">
        <f t="shared" si="76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 t="shared" si="77"/>
        <v>7406 - TSPF - Louveira</v>
      </c>
      <c r="K12351" t="str">
        <f t="shared" si="77"/>
        <v>43.340.312/0023-62</v>
      </c>
      <c r="L12351" t="str">
        <f>_xlfn.XLOOKUP(B12351,'[1]Retorno lançamentos'!$D$5:$D$330,'[1]Retorno lançamentos'!$R$5:$R$330)</f>
        <v>Lançada</v>
      </c>
      <c r="M12351" s="6">
        <v>701203</v>
      </c>
      <c r="N12351" s="6" t="s">
        <v>1125</v>
      </c>
      <c r="O12351" t="str">
        <f t="shared" si="78"/>
        <v>FLAC</v>
      </c>
      <c r="Q12351" s="2" t="s">
        <v>1344</v>
      </c>
    </row>
    <row r="12352" spans="1:17" ht="16.8" x14ac:dyDescent="0.3">
      <c r="A12352" t="str">
        <f t="shared" si="76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 t="shared" si="77"/>
        <v>7204 - CD São Paulo</v>
      </c>
      <c r="K12352" t="str">
        <f t="shared" si="77"/>
        <v>43.340.312/0010-48</v>
      </c>
      <c r="L12352" t="str">
        <f>_xlfn.XLOOKUP(B12352,'[1]Retorno lançamentos'!$D$5:$D$330,'[1]Retorno lançamentos'!$R$5:$R$330)</f>
        <v>Lançada</v>
      </c>
      <c r="M12352" s="6">
        <v>701203</v>
      </c>
      <c r="N12352" s="6" t="s">
        <v>1125</v>
      </c>
      <c r="O12352" t="str">
        <f t="shared" si="78"/>
        <v>FLAC</v>
      </c>
      <c r="Q12352" s="2" t="s">
        <v>1344</v>
      </c>
    </row>
    <row r="12353" spans="1:17" ht="16.8" x14ac:dyDescent="0.3">
      <c r="A12353" t="str">
        <f t="shared" si="76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1345</v>
      </c>
      <c r="G12353" s="11">
        <v>-3439.2</v>
      </c>
      <c r="H12353" s="12">
        <v>-68.78</v>
      </c>
      <c r="I12353" s="6">
        <v>7204</v>
      </c>
      <c r="J12353" t="str">
        <f t="shared" si="77"/>
        <v>7204 - CD São Paulo</v>
      </c>
      <c r="K12353" t="str">
        <f t="shared" si="77"/>
        <v>43.340.312/0010-48</v>
      </c>
      <c r="L12353" t="str">
        <f>_xlfn.XLOOKUP(B12353,'[1]Retorno lançamentos'!$D$5:$D$330,'[1]Retorno lançamentos'!$R$5:$R$330)</f>
        <v>Lançada</v>
      </c>
      <c r="M12353" s="6">
        <v>701122</v>
      </c>
      <c r="N12353" s="6" t="s">
        <v>1120</v>
      </c>
      <c r="O12353" t="str">
        <f t="shared" si="78"/>
        <v>Nutri</v>
      </c>
      <c r="Q12353" s="2" t="s">
        <v>1344</v>
      </c>
    </row>
    <row r="12354" spans="1:17" ht="16.8" x14ac:dyDescent="0.3">
      <c r="A12354" t="str">
        <f t="shared" si="76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1345</v>
      </c>
      <c r="G12354" s="11">
        <v>2451</v>
      </c>
      <c r="H12354" s="12">
        <v>73.53</v>
      </c>
      <c r="I12354" s="6">
        <v>7204</v>
      </c>
      <c r="J12354" t="str">
        <f t="shared" si="77"/>
        <v>7204 - CD São Paulo</v>
      </c>
      <c r="K12354" t="str">
        <f t="shared" si="77"/>
        <v>43.340.312/0010-48</v>
      </c>
      <c r="L12354" t="str">
        <f>_xlfn.XLOOKUP(B12354,'[1]Retorno lançamentos'!$D$5:$D$330,'[1]Retorno lançamentos'!$R$5:$R$330)</f>
        <v>Lançada</v>
      </c>
      <c r="M12354" s="6">
        <v>701203</v>
      </c>
      <c r="N12354" s="6" t="s">
        <v>1125</v>
      </c>
      <c r="O12354" t="str">
        <f t="shared" si="78"/>
        <v>FLAC</v>
      </c>
      <c r="Q12354" s="2" t="s">
        <v>1344</v>
      </c>
    </row>
    <row r="12355" spans="1:17" ht="16.8" x14ac:dyDescent="0.3">
      <c r="A12355" t="str">
        <f t="shared" si="76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 t="shared" si="77"/>
        <v>7204 - CD São Paulo</v>
      </c>
      <c r="K12355" t="str">
        <f t="shared" si="77"/>
        <v>43.340.312/0010-48</v>
      </c>
      <c r="L12355" t="str">
        <f>_xlfn.XLOOKUP(B12355,'[1]Retorno lançamentos'!$D$5:$D$330,'[1]Retorno lançamentos'!$R$5:$R$330)</f>
        <v>Lançada</v>
      </c>
      <c r="M12355" s="6">
        <v>701203</v>
      </c>
      <c r="N12355" s="6" t="s">
        <v>1125</v>
      </c>
      <c r="O12355" t="str">
        <f t="shared" si="78"/>
        <v>FLAC</v>
      </c>
      <c r="Q12355" s="2" t="s">
        <v>1344</v>
      </c>
    </row>
    <row r="12356" spans="1:17" ht="16.8" x14ac:dyDescent="0.3">
      <c r="A12356" t="str">
        <f t="shared" si="76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 t="shared" si="77"/>
        <v>7204 - CD São Paulo</v>
      </c>
      <c r="K12356" t="str">
        <f t="shared" si="77"/>
        <v>43.340.312/0010-48</v>
      </c>
      <c r="L12356" t="str">
        <f>_xlfn.XLOOKUP(B12356,'[1]Retorno lançamentos'!$D$5:$D$330,'[1]Retorno lançamentos'!$R$5:$R$330)</f>
        <v>Lançada</v>
      </c>
      <c r="M12356" s="6">
        <v>701203</v>
      </c>
      <c r="N12356" s="6" t="s">
        <v>1125</v>
      </c>
      <c r="O12356" t="str">
        <f t="shared" si="78"/>
        <v>FLAC</v>
      </c>
      <c r="Q12356" s="2" t="s">
        <v>1344</v>
      </c>
    </row>
    <row r="12357" spans="1:17" ht="16.8" x14ac:dyDescent="0.3">
      <c r="A12357" t="str">
        <f t="shared" si="76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 t="shared" si="77"/>
        <v>7204 - CD São Paulo</v>
      </c>
      <c r="K12357" t="str">
        <f t="shared" si="77"/>
        <v>43.340.312/0010-48</v>
      </c>
      <c r="L12357" t="str">
        <f>_xlfn.XLOOKUP(B12357,'[1]Retorno lançamentos'!$D$5:$D$330,'[1]Retorno lançamentos'!$R$5:$R$330)</f>
        <v>Lançada</v>
      </c>
      <c r="M12357" s="6">
        <v>701203</v>
      </c>
      <c r="N12357" s="6" t="s">
        <v>1125</v>
      </c>
      <c r="O12357" t="str">
        <f t="shared" si="78"/>
        <v>FLAC</v>
      </c>
      <c r="Q12357" s="2" t="s">
        <v>1344</v>
      </c>
    </row>
    <row r="12358" spans="1:17" ht="16.8" x14ac:dyDescent="0.3">
      <c r="A12358" t="str">
        <f t="shared" si="76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 t="shared" si="77"/>
        <v>7204 - CD São Paulo</v>
      </c>
      <c r="K12358" t="str">
        <f t="shared" si="77"/>
        <v>43.340.312/0010-48</v>
      </c>
      <c r="L12358" t="str">
        <f>_xlfn.XLOOKUP(B12358,'[1]Retorno lançamentos'!$D$5:$D$330,'[1]Retorno lançamentos'!$R$5:$R$330)</f>
        <v>Lançada</v>
      </c>
      <c r="M12358" s="6">
        <v>701203</v>
      </c>
      <c r="N12358" s="6" t="s">
        <v>1125</v>
      </c>
      <c r="O12358" t="str">
        <f t="shared" si="78"/>
        <v>FLAC</v>
      </c>
      <c r="Q12358" s="2" t="s">
        <v>1344</v>
      </c>
    </row>
    <row r="12359" spans="1:17" ht="16.8" x14ac:dyDescent="0.3">
      <c r="A12359" t="str">
        <f t="shared" si="76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1345</v>
      </c>
      <c r="G12359" s="12">
        <v>211.45</v>
      </c>
      <c r="H12359" s="12">
        <v>6.34</v>
      </c>
      <c r="I12359" s="6">
        <v>7204</v>
      </c>
      <c r="J12359" t="str">
        <f t="shared" si="77"/>
        <v>7204 - CD São Paulo</v>
      </c>
      <c r="K12359" t="str">
        <f t="shared" si="77"/>
        <v>43.340.312/0010-48</v>
      </c>
      <c r="L12359" t="str">
        <f>_xlfn.XLOOKUP(B12359,'[1]Retorno lançamentos'!$D$5:$D$330,'[1]Retorno lançamentos'!$R$5:$R$330)</f>
        <v>Lançada</v>
      </c>
      <c r="M12359" s="6">
        <v>701203</v>
      </c>
      <c r="N12359" s="6" t="s">
        <v>1125</v>
      </c>
      <c r="O12359" t="str">
        <f t="shared" si="78"/>
        <v>FLAC</v>
      </c>
      <c r="Q12359" s="2" t="s">
        <v>1344</v>
      </c>
    </row>
    <row r="12360" spans="1:17" ht="16.8" x14ac:dyDescent="0.3">
      <c r="A12360" t="str">
        <f t="shared" si="76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 t="shared" si="77"/>
        <v>7204 - CD São Paulo</v>
      </c>
      <c r="K12360" t="str">
        <f t="shared" si="77"/>
        <v>43.340.312/0010-48</v>
      </c>
      <c r="L12360" t="str">
        <f>_xlfn.XLOOKUP(B12360,'[1]Retorno lançamentos'!$D$5:$D$330,'[1]Retorno lançamentos'!$R$5:$R$330)</f>
        <v>Lançada</v>
      </c>
      <c r="M12360" s="6">
        <v>701203</v>
      </c>
      <c r="N12360" s="6" t="s">
        <v>1125</v>
      </c>
      <c r="O12360" t="str">
        <f t="shared" si="78"/>
        <v>FLAC</v>
      </c>
      <c r="Q12360" s="2" t="s">
        <v>1344</v>
      </c>
    </row>
    <row r="12361" spans="1:17" ht="16.8" x14ac:dyDescent="0.3">
      <c r="A12361" t="str">
        <f t="shared" si="76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 t="shared" si="77"/>
        <v>7204 - CD São Paulo</v>
      </c>
      <c r="K12361" t="str">
        <f t="shared" si="77"/>
        <v>43.340.312/0010-48</v>
      </c>
      <c r="L12361" t="str">
        <f>_xlfn.XLOOKUP(B12361,'[1]Retorno lançamentos'!$D$5:$D$330,'[1]Retorno lançamentos'!$R$5:$R$330)</f>
        <v>Lançada</v>
      </c>
      <c r="M12361" s="6">
        <v>701203</v>
      </c>
      <c r="N12361" s="6" t="s">
        <v>1125</v>
      </c>
      <c r="O12361" t="str">
        <f t="shared" si="78"/>
        <v>FLAC</v>
      </c>
      <c r="Q12361" s="2" t="s">
        <v>1344</v>
      </c>
    </row>
    <row r="12362" spans="1:17" ht="16.8" x14ac:dyDescent="0.3">
      <c r="A12362" t="str">
        <f t="shared" si="76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 t="shared" si="77"/>
        <v>7204 - CD São Paulo</v>
      </c>
      <c r="K12362" t="str">
        <f t="shared" si="77"/>
        <v>43.340.312/0010-48</v>
      </c>
      <c r="L12362" t="str">
        <f>_xlfn.XLOOKUP(B12362,'[1]Retorno lançamentos'!$D$5:$D$330,'[1]Retorno lançamentos'!$R$5:$R$330)</f>
        <v>Lançada</v>
      </c>
      <c r="M12362" s="6">
        <v>701203</v>
      </c>
      <c r="N12362" s="6" t="s">
        <v>1125</v>
      </c>
      <c r="O12362" t="str">
        <f t="shared" si="78"/>
        <v>FLAC</v>
      </c>
      <c r="Q12362" s="2" t="s">
        <v>1344</v>
      </c>
    </row>
    <row r="12363" spans="1:17" ht="16.8" x14ac:dyDescent="0.3">
      <c r="A12363" t="str">
        <f t="shared" si="76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1345</v>
      </c>
      <c r="G12363" s="11">
        <v>1021.25</v>
      </c>
      <c r="H12363" s="12">
        <v>30.64</v>
      </c>
      <c r="I12363" s="6">
        <v>7204</v>
      </c>
      <c r="J12363" t="str">
        <f t="shared" si="77"/>
        <v>7204 - CD São Paulo</v>
      </c>
      <c r="K12363" t="str">
        <f t="shared" si="77"/>
        <v>43.340.312/0010-48</v>
      </c>
      <c r="L12363" t="str">
        <f>_xlfn.XLOOKUP(B12363,'[1]Retorno lançamentos'!$D$5:$D$330,'[1]Retorno lançamentos'!$R$5:$R$330)</f>
        <v>Lançada</v>
      </c>
      <c r="M12363" s="6">
        <v>701203</v>
      </c>
      <c r="N12363" s="6" t="s">
        <v>1125</v>
      </c>
      <c r="O12363" t="str">
        <f t="shared" si="78"/>
        <v>FLAC</v>
      </c>
      <c r="Q12363" s="2" t="s">
        <v>1344</v>
      </c>
    </row>
    <row r="12364" spans="1:17" ht="16.8" x14ac:dyDescent="0.3">
      <c r="A12364" t="str">
        <f t="shared" si="76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1345</v>
      </c>
      <c r="G12364" s="12">
        <v>649.35</v>
      </c>
      <c r="H12364" s="12">
        <v>19.48</v>
      </c>
      <c r="I12364" s="6">
        <v>7204</v>
      </c>
      <c r="J12364" t="str">
        <f t="shared" si="77"/>
        <v>7204 - CD São Paulo</v>
      </c>
      <c r="K12364" t="str">
        <f t="shared" si="77"/>
        <v>43.340.312/0010-48</v>
      </c>
      <c r="L12364" t="str">
        <f>_xlfn.XLOOKUP(B12364,'[1]Retorno lançamentos'!$D$5:$D$330,'[1]Retorno lançamentos'!$R$5:$R$330)</f>
        <v>Lançada</v>
      </c>
      <c r="M12364" s="6">
        <v>701203</v>
      </c>
      <c r="N12364" s="6" t="s">
        <v>1125</v>
      </c>
      <c r="O12364" t="str">
        <f t="shared" si="78"/>
        <v>FLAC</v>
      </c>
      <c r="Q12364" s="2" t="s">
        <v>1344</v>
      </c>
    </row>
    <row r="12365" spans="1:17" ht="16.8" x14ac:dyDescent="0.3">
      <c r="A12365" t="str">
        <f t="shared" si="76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1345</v>
      </c>
      <c r="G12365" s="11">
        <v>2859.5</v>
      </c>
      <c r="H12365" s="12">
        <v>85.79</v>
      </c>
      <c r="I12365" s="6">
        <v>7204</v>
      </c>
      <c r="J12365" t="str">
        <f t="shared" si="77"/>
        <v>7204 - CD São Paulo</v>
      </c>
      <c r="K12365" t="str">
        <f t="shared" si="77"/>
        <v>43.340.312/0010-48</v>
      </c>
      <c r="L12365" t="str">
        <f>_xlfn.XLOOKUP(B12365,'[1]Retorno lançamentos'!$D$5:$D$330,'[1]Retorno lançamentos'!$R$5:$R$330)</f>
        <v>Lançada</v>
      </c>
      <c r="M12365" s="6">
        <v>701203</v>
      </c>
      <c r="N12365" s="6" t="s">
        <v>1125</v>
      </c>
      <c r="O12365" t="str">
        <f t="shared" si="78"/>
        <v>FLAC</v>
      </c>
      <c r="Q12365" s="2" t="s">
        <v>1344</v>
      </c>
    </row>
    <row r="12366" spans="1:17" ht="16.8" x14ac:dyDescent="0.3">
      <c r="A12366" t="str">
        <f t="shared" si="76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 t="shared" si="77"/>
        <v>7204 - CD São Paulo</v>
      </c>
      <c r="K12366" t="str">
        <f t="shared" si="77"/>
        <v>43.340.312/0010-48</v>
      </c>
      <c r="L12366" t="str">
        <f>_xlfn.XLOOKUP(B12366,'[1]Retorno lançamentos'!$D$5:$D$330,'[1]Retorno lançamentos'!$R$5:$R$330)</f>
        <v>Lançada</v>
      </c>
      <c r="M12366" s="6">
        <v>701203</v>
      </c>
      <c r="N12366" s="6" t="s">
        <v>1125</v>
      </c>
      <c r="O12366" t="str">
        <f t="shared" si="78"/>
        <v>FLAC</v>
      </c>
      <c r="Q12366" s="2" t="s">
        <v>1344</v>
      </c>
    </row>
    <row r="12367" spans="1:17" ht="16.8" x14ac:dyDescent="0.3">
      <c r="A12367" t="str">
        <f t="shared" si="76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 t="shared" si="77"/>
        <v>7204 - CD São Paulo</v>
      </c>
      <c r="K12367" t="str">
        <f t="shared" si="77"/>
        <v>43.340.312/0010-48</v>
      </c>
      <c r="L12367" t="str">
        <f>_xlfn.XLOOKUP(B12367,'[1]Retorno lançamentos'!$D$5:$D$330,'[1]Retorno lançamentos'!$R$5:$R$330)</f>
        <v>Lançada</v>
      </c>
      <c r="M12367" s="6">
        <v>701203</v>
      </c>
      <c r="N12367" s="6" t="s">
        <v>1125</v>
      </c>
      <c r="O12367" t="str">
        <f t="shared" si="78"/>
        <v>FLAC</v>
      </c>
      <c r="Q12367" s="2" t="s">
        <v>1344</v>
      </c>
    </row>
    <row r="12368" spans="1:17" ht="16.8" x14ac:dyDescent="0.3">
      <c r="A12368" t="str">
        <f t="shared" si="76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 t="shared" si="77"/>
        <v>7204 - CD São Paulo</v>
      </c>
      <c r="K12368" t="str">
        <f t="shared" si="77"/>
        <v>43.340.312/0010-48</v>
      </c>
      <c r="L12368" t="str">
        <f>_xlfn.XLOOKUP(B12368,'[1]Retorno lançamentos'!$D$5:$D$330,'[1]Retorno lançamentos'!$R$5:$R$330)</f>
        <v>Lançada</v>
      </c>
      <c r="M12368" s="6">
        <v>701203</v>
      </c>
      <c r="N12368" s="6" t="s">
        <v>1125</v>
      </c>
      <c r="O12368" t="str">
        <f t="shared" si="78"/>
        <v>FLAC</v>
      </c>
      <c r="Q12368" s="2" t="s">
        <v>1344</v>
      </c>
    </row>
    <row r="12369" spans="1:17" ht="16.8" x14ac:dyDescent="0.3">
      <c r="A12369" t="str">
        <f t="shared" si="76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 t="shared" si="77"/>
        <v>7204 - CD São Paulo</v>
      </c>
      <c r="K12369" t="str">
        <f t="shared" si="77"/>
        <v>43.340.312/0010-48</v>
      </c>
      <c r="L12369" t="str">
        <f>_xlfn.XLOOKUP(B12369,'[1]Retorno lançamentos'!$D$5:$D$330,'[1]Retorno lançamentos'!$R$5:$R$330)</f>
        <v>Lançada</v>
      </c>
      <c r="M12369" s="6">
        <v>701203</v>
      </c>
      <c r="N12369" s="6" t="s">
        <v>1125</v>
      </c>
      <c r="O12369" t="str">
        <f t="shared" si="78"/>
        <v>FLAC</v>
      </c>
      <c r="Q12369" s="2" t="s">
        <v>1344</v>
      </c>
    </row>
    <row r="12370" spans="1:17" ht="16.8" x14ac:dyDescent="0.3">
      <c r="A12370" t="str">
        <f t="shared" si="76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 t="shared" si="77"/>
        <v>7204 - CD São Paulo</v>
      </c>
      <c r="K12370" t="str">
        <f t="shared" si="77"/>
        <v>43.340.312/0010-48</v>
      </c>
      <c r="L12370" t="str">
        <f>_xlfn.XLOOKUP(B12370,'[1]Retorno lançamentos'!$D$5:$D$330,'[1]Retorno lançamentos'!$R$5:$R$330)</f>
        <v>Lançada</v>
      </c>
      <c r="M12370" s="6">
        <v>701203</v>
      </c>
      <c r="N12370" s="6" t="s">
        <v>1125</v>
      </c>
      <c r="O12370" t="str">
        <f t="shared" si="78"/>
        <v>FLAC</v>
      </c>
      <c r="Q12370" s="2" t="s">
        <v>1344</v>
      </c>
    </row>
    <row r="12371" spans="1:17" ht="16.8" x14ac:dyDescent="0.3">
      <c r="A12371" t="str">
        <f t="shared" si="76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 t="shared" si="77"/>
        <v>7204 - CD São Paulo</v>
      </c>
      <c r="K12371" t="str">
        <f t="shared" si="77"/>
        <v>43.340.312/0010-48</v>
      </c>
      <c r="L12371" t="str">
        <f>_xlfn.XLOOKUP(B12371,'[1]Retorno lançamentos'!$D$5:$D$330,'[1]Retorno lançamentos'!$R$5:$R$330)</f>
        <v>Lançada</v>
      </c>
      <c r="M12371" s="6">
        <v>701203</v>
      </c>
      <c r="N12371" s="6" t="s">
        <v>1125</v>
      </c>
      <c r="O12371" t="str">
        <f t="shared" si="78"/>
        <v>FLAC</v>
      </c>
      <c r="Q12371" s="2" t="s">
        <v>1344</v>
      </c>
    </row>
    <row r="12372" spans="1:17" ht="16.8" x14ac:dyDescent="0.3">
      <c r="A12372" t="str">
        <f t="shared" si="76"/>
        <v>Lactalis - 7000</v>
      </c>
      <c r="B12372" s="6">
        <v>4501169722</v>
      </c>
      <c r="C12372" s="6">
        <v>5356221</v>
      </c>
      <c r="D12372" s="6" t="s">
        <v>1297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 t="shared" si="77"/>
        <v>7204 - CD São Paulo</v>
      </c>
      <c r="K12372" t="str">
        <f t="shared" si="77"/>
        <v>43.340.312/0010-48</v>
      </c>
      <c r="L12372" t="str">
        <f>_xlfn.XLOOKUP(B12372,'[1]Retorno lançamentos'!$D$5:$D$330,'[1]Retorno lançamentos'!$R$5:$R$330)</f>
        <v>Lançada</v>
      </c>
      <c r="M12372" s="6">
        <v>701203</v>
      </c>
      <c r="N12372" s="6" t="s">
        <v>1125</v>
      </c>
      <c r="O12372" t="str">
        <f t="shared" si="78"/>
        <v>FLAC</v>
      </c>
      <c r="Q12372" s="2" t="s">
        <v>1344</v>
      </c>
    </row>
    <row r="12373" spans="1:17" ht="16.8" x14ac:dyDescent="0.3">
      <c r="A12373" t="str">
        <f t="shared" si="76"/>
        <v>Lactalis - 7000</v>
      </c>
      <c r="B12373" s="6">
        <v>4501169722</v>
      </c>
      <c r="C12373" s="6">
        <v>5356221</v>
      </c>
      <c r="D12373" s="6" t="s">
        <v>1297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 t="shared" si="77"/>
        <v>7204 - CD São Paulo</v>
      </c>
      <c r="K12373" t="str">
        <f t="shared" si="77"/>
        <v>43.340.312/0010-48</v>
      </c>
      <c r="L12373" t="str">
        <f>_xlfn.XLOOKUP(B12373,'[1]Retorno lançamentos'!$D$5:$D$330,'[1]Retorno lançamentos'!$R$5:$R$330)</f>
        <v>Lançada</v>
      </c>
      <c r="M12373" s="6">
        <v>701203</v>
      </c>
      <c r="N12373" s="6" t="s">
        <v>1125</v>
      </c>
      <c r="O12373" t="str">
        <f t="shared" si="78"/>
        <v>FLAC</v>
      </c>
      <c r="Q12373" s="2" t="s">
        <v>1344</v>
      </c>
    </row>
    <row r="12374" spans="1:17" ht="16.8" x14ac:dyDescent="0.3">
      <c r="A12374" t="str">
        <f t="shared" ref="A12374:A12437" si="79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 t="shared" ref="J12374:K12437" si="80">_xlfn.XLOOKUP(I12374,I:I,J:J)</f>
        <v>7204 - CD São Paulo</v>
      </c>
      <c r="K12374" t="str">
        <f t="shared" si="80"/>
        <v>43.340.312/0010-48</v>
      </c>
      <c r="L12374" t="str">
        <f>_xlfn.XLOOKUP(B12374,'[1]Retorno lançamentos'!$D$5:$D$330,'[1]Retorno lançamentos'!$R$5:$R$330)</f>
        <v>Lançada</v>
      </c>
      <c r="M12374" s="6">
        <v>701203</v>
      </c>
      <c r="N12374" s="6" t="s">
        <v>1125</v>
      </c>
      <c r="O12374" t="str">
        <f t="shared" ref="O12374:O12437" si="81">_xlfn.XLOOKUP(N12374,N:N,O:O)</f>
        <v>FLAC</v>
      </c>
      <c r="Q12374" s="2" t="s">
        <v>1344</v>
      </c>
    </row>
    <row r="12375" spans="1:17" ht="16.8" x14ac:dyDescent="0.3">
      <c r="A12375" t="str">
        <f t="shared" si="79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 t="shared" si="80"/>
        <v>7204 - CD São Paulo</v>
      </c>
      <c r="K12375" t="str">
        <f t="shared" si="80"/>
        <v>43.340.312/0010-48</v>
      </c>
      <c r="L12375" t="str">
        <f>_xlfn.XLOOKUP(B12375,'[1]Retorno lançamentos'!$D$5:$D$330,'[1]Retorno lançamentos'!$R$5:$R$330)</f>
        <v>Lançada</v>
      </c>
      <c r="M12375" s="6">
        <v>701203</v>
      </c>
      <c r="N12375" s="6" t="s">
        <v>1125</v>
      </c>
      <c r="O12375" t="str">
        <f t="shared" si="81"/>
        <v>FLAC</v>
      </c>
      <c r="Q12375" s="2" t="s">
        <v>1344</v>
      </c>
    </row>
    <row r="12376" spans="1:17" ht="16.8" x14ac:dyDescent="0.3">
      <c r="A12376" t="str">
        <f t="shared" si="79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 t="shared" si="80"/>
        <v>7204 - CD São Paulo</v>
      </c>
      <c r="K12376" t="str">
        <f t="shared" si="80"/>
        <v>43.340.312/0010-48</v>
      </c>
      <c r="L12376" t="str">
        <f>_xlfn.XLOOKUP(B12376,'[1]Retorno lançamentos'!$D$5:$D$330,'[1]Retorno lançamentos'!$R$5:$R$330)</f>
        <v>Lançada</v>
      </c>
      <c r="M12376" s="6">
        <v>701203</v>
      </c>
      <c r="N12376" s="6" t="s">
        <v>1125</v>
      </c>
      <c r="O12376" t="str">
        <f t="shared" si="81"/>
        <v>FLAC</v>
      </c>
      <c r="Q12376" s="2" t="s">
        <v>1344</v>
      </c>
    </row>
    <row r="12377" spans="1:17" ht="16.8" x14ac:dyDescent="0.3">
      <c r="A12377" t="str">
        <f t="shared" si="79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 t="shared" si="80"/>
        <v>7204 - CD São Paulo</v>
      </c>
      <c r="K12377" t="str">
        <f t="shared" si="80"/>
        <v>43.340.312/0010-48</v>
      </c>
      <c r="L12377" t="str">
        <f>_xlfn.XLOOKUP(B12377,'[1]Retorno lançamentos'!$D$5:$D$330,'[1]Retorno lançamentos'!$R$5:$R$330)</f>
        <v>Lançada</v>
      </c>
      <c r="M12377" s="6">
        <v>701203</v>
      </c>
      <c r="N12377" s="6" t="s">
        <v>1125</v>
      </c>
      <c r="O12377" t="str">
        <f t="shared" si="81"/>
        <v>FLAC</v>
      </c>
      <c r="Q12377" s="2" t="s">
        <v>1344</v>
      </c>
    </row>
    <row r="12378" spans="1:17" ht="16.8" x14ac:dyDescent="0.3">
      <c r="A12378" t="str">
        <f t="shared" si="79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 t="shared" si="80"/>
        <v>7204 - CD São Paulo</v>
      </c>
      <c r="K12378" t="str">
        <f t="shared" si="80"/>
        <v>43.340.312/0010-48</v>
      </c>
      <c r="L12378" t="str">
        <f>_xlfn.XLOOKUP(B12378,'[1]Retorno lançamentos'!$D$5:$D$330,'[1]Retorno lançamentos'!$R$5:$R$330)</f>
        <v>Lançada</v>
      </c>
      <c r="M12378" s="6">
        <v>701203</v>
      </c>
      <c r="N12378" s="6" t="s">
        <v>1125</v>
      </c>
      <c r="O12378" t="str">
        <f t="shared" si="81"/>
        <v>FLAC</v>
      </c>
      <c r="Q12378" s="2" t="s">
        <v>1344</v>
      </c>
    </row>
    <row r="12379" spans="1:17" ht="16.8" x14ac:dyDescent="0.3">
      <c r="A12379" t="str">
        <f t="shared" si="79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 t="shared" si="80"/>
        <v>7204 - CD São Paulo</v>
      </c>
      <c r="K12379" t="str">
        <f t="shared" si="80"/>
        <v>43.340.312/0010-48</v>
      </c>
      <c r="L12379" t="str">
        <f>_xlfn.XLOOKUP(B12379,'[1]Retorno lançamentos'!$D$5:$D$330,'[1]Retorno lançamentos'!$R$5:$R$330)</f>
        <v>Lançada</v>
      </c>
      <c r="M12379" s="6">
        <v>701203</v>
      </c>
      <c r="N12379" s="6" t="s">
        <v>1125</v>
      </c>
      <c r="O12379" t="str">
        <f t="shared" si="81"/>
        <v>FLAC</v>
      </c>
      <c r="Q12379" s="2" t="s">
        <v>1344</v>
      </c>
    </row>
    <row r="12380" spans="1:17" ht="16.8" x14ac:dyDescent="0.3">
      <c r="A12380" t="str">
        <f t="shared" si="79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 t="shared" si="80"/>
        <v>7204 - CD São Paulo</v>
      </c>
      <c r="K12380" t="str">
        <f t="shared" si="80"/>
        <v>43.340.312/0010-48</v>
      </c>
      <c r="L12380" t="str">
        <f>_xlfn.XLOOKUP(B12380,'[1]Retorno lançamentos'!$D$5:$D$330,'[1]Retorno lançamentos'!$R$5:$R$330)</f>
        <v>Lançada</v>
      </c>
      <c r="M12380" s="6">
        <v>701203</v>
      </c>
      <c r="N12380" s="6" t="s">
        <v>1125</v>
      </c>
      <c r="O12380" t="str">
        <f t="shared" si="81"/>
        <v>FLAC</v>
      </c>
      <c r="Q12380" s="2" t="s">
        <v>1344</v>
      </c>
    </row>
    <row r="12381" spans="1:17" ht="16.8" x14ac:dyDescent="0.3">
      <c r="A12381" t="str">
        <f t="shared" si="79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 t="shared" si="80"/>
        <v>7204 - CD São Paulo</v>
      </c>
      <c r="K12381" t="str">
        <f t="shared" si="80"/>
        <v>43.340.312/0010-48</v>
      </c>
      <c r="L12381" t="str">
        <f>_xlfn.XLOOKUP(B12381,'[1]Retorno lançamentos'!$D$5:$D$330,'[1]Retorno lançamentos'!$R$5:$R$330)</f>
        <v>Lançada</v>
      </c>
      <c r="M12381" s="6">
        <v>701203</v>
      </c>
      <c r="N12381" s="6" t="s">
        <v>1125</v>
      </c>
      <c r="O12381" t="str">
        <f t="shared" si="81"/>
        <v>FLAC</v>
      </c>
      <c r="Q12381" s="2" t="s">
        <v>1344</v>
      </c>
    </row>
    <row r="12382" spans="1:17" ht="16.8" x14ac:dyDescent="0.3">
      <c r="A12382" t="str">
        <f t="shared" si="79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1345</v>
      </c>
      <c r="G12382" s="12">
        <v>408.5</v>
      </c>
      <c r="H12382" s="12">
        <v>12.26</v>
      </c>
      <c r="I12382" s="6">
        <v>7204</v>
      </c>
      <c r="J12382" t="str">
        <f t="shared" si="80"/>
        <v>7204 - CD São Paulo</v>
      </c>
      <c r="K12382" t="str">
        <f t="shared" si="80"/>
        <v>43.340.312/0010-48</v>
      </c>
      <c r="L12382" t="str">
        <f>_xlfn.XLOOKUP(B12382,'[1]Retorno lançamentos'!$D$5:$D$330,'[1]Retorno lançamentos'!$R$5:$R$330)</f>
        <v>Lançada</v>
      </c>
      <c r="M12382" s="6">
        <v>701203</v>
      </c>
      <c r="N12382" s="6" t="s">
        <v>1125</v>
      </c>
      <c r="O12382" t="str">
        <f t="shared" si="81"/>
        <v>FLAC</v>
      </c>
      <c r="Q12382" s="2" t="s">
        <v>1344</v>
      </c>
    </row>
    <row r="12383" spans="1:17" ht="16.8" x14ac:dyDescent="0.3">
      <c r="A12383" t="str">
        <f t="shared" si="79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 t="shared" si="80"/>
        <v>7204 - CD São Paulo</v>
      </c>
      <c r="K12383" t="str">
        <f t="shared" si="80"/>
        <v>43.340.312/0010-48</v>
      </c>
      <c r="L12383" t="str">
        <f>_xlfn.XLOOKUP(B12383,'[1]Retorno lançamentos'!$D$5:$D$330,'[1]Retorno lançamentos'!$R$5:$R$330)</f>
        <v>Lançada</v>
      </c>
      <c r="M12383" s="6">
        <v>701203</v>
      </c>
      <c r="N12383" s="6" t="s">
        <v>1125</v>
      </c>
      <c r="O12383" t="str">
        <f t="shared" si="81"/>
        <v>FLAC</v>
      </c>
      <c r="Q12383" s="2" t="s">
        <v>1344</v>
      </c>
    </row>
    <row r="12384" spans="1:17" ht="16.8" x14ac:dyDescent="0.3">
      <c r="A12384" t="str">
        <f t="shared" si="79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 t="shared" si="80"/>
        <v>7204 - CD São Paulo</v>
      </c>
      <c r="K12384" t="str">
        <f t="shared" si="80"/>
        <v>43.340.312/0010-48</v>
      </c>
      <c r="L12384" t="str">
        <f>_xlfn.XLOOKUP(B12384,'[1]Retorno lançamentos'!$D$5:$D$330,'[1]Retorno lançamentos'!$R$5:$R$330)</f>
        <v>Lançada</v>
      </c>
      <c r="M12384" s="6">
        <v>701203</v>
      </c>
      <c r="N12384" s="6" t="s">
        <v>1125</v>
      </c>
      <c r="O12384" t="str">
        <f t="shared" si="81"/>
        <v>FLAC</v>
      </c>
      <c r="Q12384" s="2" t="s">
        <v>1344</v>
      </c>
    </row>
    <row r="12385" spans="1:17" ht="16.8" x14ac:dyDescent="0.3">
      <c r="A12385" t="str">
        <f t="shared" si="79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 t="shared" si="80"/>
        <v>7204 - CD São Paulo</v>
      </c>
      <c r="K12385" t="str">
        <f t="shared" si="80"/>
        <v>43.340.312/0010-48</v>
      </c>
      <c r="L12385" t="str">
        <f>_xlfn.XLOOKUP(B12385,'[1]Retorno lançamentos'!$D$5:$D$330,'[1]Retorno lançamentos'!$R$5:$R$330)</f>
        <v>Lançada</v>
      </c>
      <c r="M12385" s="6">
        <v>701203</v>
      </c>
      <c r="N12385" s="6" t="s">
        <v>1125</v>
      </c>
      <c r="O12385" t="str">
        <f t="shared" si="81"/>
        <v>FLAC</v>
      </c>
      <c r="Q12385" s="2" t="s">
        <v>1344</v>
      </c>
    </row>
    <row r="12386" spans="1:17" ht="16.8" x14ac:dyDescent="0.3">
      <c r="A12386" t="str">
        <f t="shared" si="79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 t="shared" si="80"/>
        <v>7204 - CD São Paulo</v>
      </c>
      <c r="K12386" t="str">
        <f t="shared" si="80"/>
        <v>43.340.312/0010-48</v>
      </c>
      <c r="L12386" t="str">
        <f>_xlfn.XLOOKUP(B12386,'[1]Retorno lançamentos'!$D$5:$D$330,'[1]Retorno lançamentos'!$R$5:$R$330)</f>
        <v>Lançada</v>
      </c>
      <c r="M12386" s="6">
        <v>701203</v>
      </c>
      <c r="N12386" s="6" t="s">
        <v>1125</v>
      </c>
      <c r="O12386" t="str">
        <f t="shared" si="81"/>
        <v>FLAC</v>
      </c>
      <c r="Q12386" s="2" t="s">
        <v>1344</v>
      </c>
    </row>
    <row r="12387" spans="1:17" ht="16.8" x14ac:dyDescent="0.3">
      <c r="A12387" t="str">
        <f t="shared" si="79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1345</v>
      </c>
      <c r="G12387" s="11">
        <v>6127.5</v>
      </c>
      <c r="H12387" s="12">
        <v>183.83</v>
      </c>
      <c r="I12387" s="6">
        <v>7204</v>
      </c>
      <c r="J12387" t="str">
        <f t="shared" si="80"/>
        <v>7204 - CD São Paulo</v>
      </c>
      <c r="K12387" t="str">
        <f t="shared" si="80"/>
        <v>43.340.312/0010-48</v>
      </c>
      <c r="L12387" t="str">
        <f>_xlfn.XLOOKUP(B12387,'[1]Retorno lançamentos'!$D$5:$D$330,'[1]Retorno lançamentos'!$R$5:$R$330)</f>
        <v>Lançada</v>
      </c>
      <c r="M12387" s="6">
        <v>701203</v>
      </c>
      <c r="N12387" s="6" t="s">
        <v>1125</v>
      </c>
      <c r="O12387" t="str">
        <f t="shared" si="81"/>
        <v>FLAC</v>
      </c>
      <c r="Q12387" s="2" t="s">
        <v>1344</v>
      </c>
    </row>
    <row r="12388" spans="1:17" ht="16.8" x14ac:dyDescent="0.3">
      <c r="A12388" t="str">
        <f t="shared" si="79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 t="shared" si="80"/>
        <v>7204 - CD São Paulo</v>
      </c>
      <c r="K12388" t="str">
        <f t="shared" si="80"/>
        <v>43.340.312/0010-48</v>
      </c>
      <c r="L12388" t="str">
        <f>_xlfn.XLOOKUP(B12388,'[1]Retorno lançamentos'!$D$5:$D$330,'[1]Retorno lançamentos'!$R$5:$R$330)</f>
        <v>Lançada</v>
      </c>
      <c r="M12388" s="6">
        <v>701203</v>
      </c>
      <c r="N12388" s="6" t="s">
        <v>1125</v>
      </c>
      <c r="O12388" t="str">
        <f t="shared" si="81"/>
        <v>FLAC</v>
      </c>
      <c r="Q12388" s="2" t="s">
        <v>1344</v>
      </c>
    </row>
    <row r="12389" spans="1:17" ht="16.8" x14ac:dyDescent="0.3">
      <c r="A12389" t="str">
        <f t="shared" si="79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1345</v>
      </c>
      <c r="G12389" s="11">
        <v>6270</v>
      </c>
      <c r="H12389" s="12">
        <v>188.1</v>
      </c>
      <c r="I12389" s="6">
        <v>7204</v>
      </c>
      <c r="J12389" t="str">
        <f t="shared" si="80"/>
        <v>7204 - CD São Paulo</v>
      </c>
      <c r="K12389" t="str">
        <f t="shared" si="80"/>
        <v>43.340.312/0010-48</v>
      </c>
      <c r="L12389" t="str">
        <f>_xlfn.XLOOKUP(B12389,'[1]Retorno lançamentos'!$D$5:$D$330,'[1]Retorno lançamentos'!$R$5:$R$330)</f>
        <v>Lançada</v>
      </c>
      <c r="M12389" s="6">
        <v>701203</v>
      </c>
      <c r="N12389" s="6" t="s">
        <v>1125</v>
      </c>
      <c r="O12389" t="str">
        <f t="shared" si="81"/>
        <v>FLAC</v>
      </c>
      <c r="Q12389" s="2" t="s">
        <v>1344</v>
      </c>
    </row>
    <row r="12390" spans="1:17" ht="16.8" x14ac:dyDescent="0.3">
      <c r="A12390" t="str">
        <f t="shared" si="79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 t="shared" si="80"/>
        <v>7204 - CD São Paulo</v>
      </c>
      <c r="K12390" t="str">
        <f t="shared" si="80"/>
        <v>43.340.312/0010-48</v>
      </c>
      <c r="L12390" t="str">
        <f>_xlfn.XLOOKUP(B12390,'[1]Retorno lançamentos'!$D$5:$D$330,'[1]Retorno lançamentos'!$R$5:$R$330)</f>
        <v>Lançada</v>
      </c>
      <c r="M12390" s="6">
        <v>701203</v>
      </c>
      <c r="N12390" s="6" t="s">
        <v>1125</v>
      </c>
      <c r="O12390" t="str">
        <f t="shared" si="81"/>
        <v>FLAC</v>
      </c>
      <c r="Q12390" s="2" t="s">
        <v>1344</v>
      </c>
    </row>
    <row r="12391" spans="1:17" ht="16.8" x14ac:dyDescent="0.3">
      <c r="A12391" t="str">
        <f t="shared" si="79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 t="shared" si="80"/>
        <v>7204 - CD São Paulo</v>
      </c>
      <c r="K12391" t="str">
        <f t="shared" si="80"/>
        <v>43.340.312/0010-48</v>
      </c>
      <c r="L12391" t="str">
        <f>_xlfn.XLOOKUP(B12391,'[1]Retorno lançamentos'!$D$5:$D$330,'[1]Retorno lançamentos'!$R$5:$R$330)</f>
        <v>Lançada</v>
      </c>
      <c r="M12391" s="6">
        <v>701203</v>
      </c>
      <c r="N12391" s="6" t="s">
        <v>1125</v>
      </c>
      <c r="O12391" t="str">
        <f t="shared" si="81"/>
        <v>FLAC</v>
      </c>
      <c r="Q12391" s="2" t="s">
        <v>1344</v>
      </c>
    </row>
    <row r="12392" spans="1:17" ht="16.8" x14ac:dyDescent="0.3">
      <c r="A12392" t="str">
        <f t="shared" si="79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 t="shared" si="80"/>
        <v>7204 - CD São Paulo</v>
      </c>
      <c r="K12392" t="str">
        <f t="shared" si="80"/>
        <v>43.340.312/0010-48</v>
      </c>
      <c r="L12392" t="str">
        <f>_xlfn.XLOOKUP(B12392,'[1]Retorno lançamentos'!$D$5:$D$330,'[1]Retorno lançamentos'!$R$5:$R$330)</f>
        <v>Lançada</v>
      </c>
      <c r="M12392" s="6">
        <v>701203</v>
      </c>
      <c r="N12392" s="6" t="s">
        <v>1125</v>
      </c>
      <c r="O12392" t="str">
        <f t="shared" si="81"/>
        <v>FLAC</v>
      </c>
      <c r="Q12392" s="2" t="s">
        <v>1344</v>
      </c>
    </row>
    <row r="12393" spans="1:17" ht="16.8" x14ac:dyDescent="0.3">
      <c r="A12393" t="str">
        <f t="shared" si="79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 t="shared" si="80"/>
        <v>7204 - CD São Paulo</v>
      </c>
      <c r="K12393" t="str">
        <f t="shared" si="80"/>
        <v>43.340.312/0010-48</v>
      </c>
      <c r="L12393" t="str">
        <f>_xlfn.XLOOKUP(B12393,'[1]Retorno lançamentos'!$D$5:$D$330,'[1]Retorno lançamentos'!$R$5:$R$330)</f>
        <v>Lançada</v>
      </c>
      <c r="M12393" s="6">
        <v>701203</v>
      </c>
      <c r="N12393" s="6" t="s">
        <v>1125</v>
      </c>
      <c r="O12393" t="str">
        <f t="shared" si="81"/>
        <v>FLAC</v>
      </c>
      <c r="Q12393" s="2" t="s">
        <v>1344</v>
      </c>
    </row>
    <row r="12394" spans="1:17" ht="16.8" x14ac:dyDescent="0.3">
      <c r="A12394" t="str">
        <f t="shared" si="79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1345</v>
      </c>
      <c r="G12394" s="11">
        <v>1634</v>
      </c>
      <c r="H12394" s="12">
        <v>49.02</v>
      </c>
      <c r="I12394" s="6">
        <v>7204</v>
      </c>
      <c r="J12394" t="str">
        <f t="shared" si="80"/>
        <v>7204 - CD São Paulo</v>
      </c>
      <c r="K12394" t="str">
        <f t="shared" si="80"/>
        <v>43.340.312/0010-48</v>
      </c>
      <c r="L12394" t="str">
        <f>_xlfn.XLOOKUP(B12394,'[1]Retorno lançamentos'!$D$5:$D$330,'[1]Retorno lançamentos'!$R$5:$R$330)</f>
        <v>Lançada</v>
      </c>
      <c r="M12394" s="6">
        <v>701203</v>
      </c>
      <c r="N12394" s="6" t="s">
        <v>1125</v>
      </c>
      <c r="O12394" t="str">
        <f t="shared" si="81"/>
        <v>FLAC</v>
      </c>
      <c r="Q12394" s="2" t="s">
        <v>1344</v>
      </c>
    </row>
    <row r="12395" spans="1:17" ht="16.8" x14ac:dyDescent="0.3">
      <c r="A12395" t="str">
        <f t="shared" si="79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 t="shared" si="80"/>
        <v>7204 - CD São Paulo</v>
      </c>
      <c r="K12395" t="str">
        <f t="shared" si="80"/>
        <v>43.340.312/0010-48</v>
      </c>
      <c r="L12395" t="str">
        <f>_xlfn.XLOOKUP(B12395,'[1]Retorno lançamentos'!$D$5:$D$330,'[1]Retorno lançamentos'!$R$5:$R$330)</f>
        <v>Lançada</v>
      </c>
      <c r="M12395" s="6">
        <v>701203</v>
      </c>
      <c r="N12395" s="6" t="s">
        <v>1125</v>
      </c>
      <c r="O12395" t="str">
        <f t="shared" si="81"/>
        <v>FLAC</v>
      </c>
      <c r="Q12395" s="2" t="s">
        <v>1344</v>
      </c>
    </row>
    <row r="12396" spans="1:17" ht="16.8" x14ac:dyDescent="0.3">
      <c r="A12396" t="str">
        <f t="shared" si="79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 t="shared" si="80"/>
        <v>7204 - CD São Paulo</v>
      </c>
      <c r="K12396" t="str">
        <f t="shared" si="80"/>
        <v>43.340.312/0010-48</v>
      </c>
      <c r="L12396" t="str">
        <f>_xlfn.XLOOKUP(B12396,'[1]Retorno lançamentos'!$D$5:$D$330,'[1]Retorno lançamentos'!$R$5:$R$330)</f>
        <v>Lançada</v>
      </c>
      <c r="M12396" s="6">
        <v>701203</v>
      </c>
      <c r="N12396" s="6" t="s">
        <v>1125</v>
      </c>
      <c r="O12396" t="str">
        <f t="shared" si="81"/>
        <v>FLAC</v>
      </c>
      <c r="Q12396" s="2" t="s">
        <v>1344</v>
      </c>
    </row>
    <row r="12397" spans="1:17" ht="16.8" x14ac:dyDescent="0.3">
      <c r="A12397" t="str">
        <f t="shared" si="79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 t="shared" si="80"/>
        <v>7204 - CD São Paulo</v>
      </c>
      <c r="K12397" t="str">
        <f t="shared" si="80"/>
        <v>43.340.312/0010-48</v>
      </c>
      <c r="L12397" t="str">
        <f>_xlfn.XLOOKUP(B12397,'[1]Retorno lançamentos'!$D$5:$D$330,'[1]Retorno lançamentos'!$R$5:$R$330)</f>
        <v>Lançada</v>
      </c>
      <c r="M12397" s="6">
        <v>701203</v>
      </c>
      <c r="N12397" s="6" t="s">
        <v>1125</v>
      </c>
      <c r="O12397" t="str">
        <f t="shared" si="81"/>
        <v>FLAC</v>
      </c>
      <c r="Q12397" s="2" t="s">
        <v>1344</v>
      </c>
    </row>
    <row r="12398" spans="1:17" ht="16.8" x14ac:dyDescent="0.3">
      <c r="A12398" t="str">
        <f t="shared" si="79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 t="shared" si="80"/>
        <v>7204 - CD São Paulo</v>
      </c>
      <c r="K12398" t="str">
        <f t="shared" si="80"/>
        <v>43.340.312/0010-48</v>
      </c>
      <c r="L12398" t="str">
        <f>_xlfn.XLOOKUP(B12398,'[1]Retorno lançamentos'!$D$5:$D$330,'[1]Retorno lançamentos'!$R$5:$R$330)</f>
        <v>Lançada</v>
      </c>
      <c r="M12398" s="6">
        <v>701203</v>
      </c>
      <c r="N12398" s="6" t="s">
        <v>1125</v>
      </c>
      <c r="O12398" t="str">
        <f t="shared" si="81"/>
        <v>FLAC</v>
      </c>
      <c r="Q12398" s="2" t="s">
        <v>1344</v>
      </c>
    </row>
    <row r="12399" spans="1:17" ht="16.8" x14ac:dyDescent="0.3">
      <c r="A12399" t="str">
        <f t="shared" si="79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 t="shared" si="80"/>
        <v>7204 - CD São Paulo</v>
      </c>
      <c r="K12399" t="str">
        <f t="shared" si="80"/>
        <v>43.340.312/0010-48</v>
      </c>
      <c r="L12399" t="str">
        <f>_xlfn.XLOOKUP(B12399,'[1]Retorno lançamentos'!$D$5:$D$330,'[1]Retorno lançamentos'!$R$5:$R$330)</f>
        <v>Lançada</v>
      </c>
      <c r="M12399" s="6">
        <v>701203</v>
      </c>
      <c r="N12399" s="6" t="s">
        <v>1125</v>
      </c>
      <c r="O12399" t="str">
        <f t="shared" si="81"/>
        <v>FLAC</v>
      </c>
      <c r="Q12399" s="2" t="s">
        <v>1344</v>
      </c>
    </row>
    <row r="12400" spans="1:17" ht="16.8" x14ac:dyDescent="0.3">
      <c r="A12400" t="str">
        <f t="shared" si="79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 t="shared" si="80"/>
        <v>7204 - CD São Paulo</v>
      </c>
      <c r="K12400" t="str">
        <f t="shared" si="80"/>
        <v>43.340.312/0010-48</v>
      </c>
      <c r="L12400" t="str">
        <f>_xlfn.XLOOKUP(B12400,'[1]Retorno lançamentos'!$D$5:$D$330,'[1]Retorno lançamentos'!$R$5:$R$330)</f>
        <v>Lançada</v>
      </c>
      <c r="M12400" s="6">
        <v>701203</v>
      </c>
      <c r="N12400" s="6" t="s">
        <v>1125</v>
      </c>
      <c r="O12400" t="str">
        <f t="shared" si="81"/>
        <v>FLAC</v>
      </c>
      <c r="Q12400" s="2" t="s">
        <v>1344</v>
      </c>
    </row>
    <row r="12401" spans="1:17" ht="16.8" x14ac:dyDescent="0.3">
      <c r="A12401" t="str">
        <f t="shared" si="79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 t="shared" si="80"/>
        <v>7204 - CD São Paulo</v>
      </c>
      <c r="K12401" t="str">
        <f t="shared" si="80"/>
        <v>43.340.312/0010-48</v>
      </c>
      <c r="L12401" t="str">
        <f>_xlfn.XLOOKUP(B12401,'[1]Retorno lançamentos'!$D$5:$D$330,'[1]Retorno lançamentos'!$R$5:$R$330)</f>
        <v>Lançada</v>
      </c>
      <c r="M12401" s="6">
        <v>701203</v>
      </c>
      <c r="N12401" s="6" t="s">
        <v>1125</v>
      </c>
      <c r="O12401" t="str">
        <f t="shared" si="81"/>
        <v>FLAC</v>
      </c>
      <c r="Q12401" s="2" t="s">
        <v>1344</v>
      </c>
    </row>
    <row r="12402" spans="1:17" ht="16.8" x14ac:dyDescent="0.3">
      <c r="A12402" t="str">
        <f t="shared" si="79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 t="shared" si="80"/>
        <v>7204 - CD São Paulo</v>
      </c>
      <c r="K12402" t="str">
        <f t="shared" si="80"/>
        <v>43.340.312/0010-48</v>
      </c>
      <c r="L12402" t="str">
        <f>_xlfn.XLOOKUP(B12402,'[1]Retorno lançamentos'!$D$5:$D$330,'[1]Retorno lançamentos'!$R$5:$R$330)</f>
        <v>Lançada</v>
      </c>
      <c r="M12402" s="6">
        <v>701203</v>
      </c>
      <c r="N12402" s="6" t="s">
        <v>1125</v>
      </c>
      <c r="O12402" t="str">
        <f t="shared" si="81"/>
        <v>FLAC</v>
      </c>
      <c r="Q12402" s="2" t="s">
        <v>1344</v>
      </c>
    </row>
    <row r="12403" spans="1:17" ht="16.8" x14ac:dyDescent="0.3">
      <c r="A12403" t="str">
        <f t="shared" si="79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 t="shared" si="80"/>
        <v>7204 - CD São Paulo</v>
      </c>
      <c r="K12403" t="str">
        <f t="shared" si="80"/>
        <v>43.340.312/0010-48</v>
      </c>
      <c r="L12403" t="str">
        <f>_xlfn.XLOOKUP(B12403,'[1]Retorno lançamentos'!$D$5:$D$330,'[1]Retorno lançamentos'!$R$5:$R$330)</f>
        <v>Lançada</v>
      </c>
      <c r="M12403" s="6">
        <v>701203</v>
      </c>
      <c r="N12403" s="6" t="s">
        <v>1125</v>
      </c>
      <c r="O12403" t="str">
        <f t="shared" si="81"/>
        <v>FLAC</v>
      </c>
      <c r="Q12403" s="2" t="s">
        <v>1344</v>
      </c>
    </row>
    <row r="12404" spans="1:17" ht="16.8" x14ac:dyDescent="0.3">
      <c r="A12404" t="str">
        <f t="shared" si="79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 t="shared" si="80"/>
        <v>7204 - CD São Paulo</v>
      </c>
      <c r="K12404" t="str">
        <f t="shared" si="80"/>
        <v>43.340.312/0010-48</v>
      </c>
      <c r="L12404" t="str">
        <f>_xlfn.XLOOKUP(B12404,'[1]Retorno lançamentos'!$D$5:$D$330,'[1]Retorno lançamentos'!$R$5:$R$330)</f>
        <v>Lançada</v>
      </c>
      <c r="M12404" s="6">
        <v>701203</v>
      </c>
      <c r="N12404" s="6" t="s">
        <v>1125</v>
      </c>
      <c r="O12404" t="str">
        <f t="shared" si="81"/>
        <v>FLAC</v>
      </c>
      <c r="Q12404" s="2" t="s">
        <v>1344</v>
      </c>
    </row>
    <row r="12405" spans="1:17" ht="16.8" x14ac:dyDescent="0.3">
      <c r="A12405" t="str">
        <f t="shared" si="79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 t="shared" si="80"/>
        <v>7204 - CD São Paulo</v>
      </c>
      <c r="K12405" t="str">
        <f t="shared" si="80"/>
        <v>43.340.312/0010-48</v>
      </c>
      <c r="L12405" t="str">
        <f>_xlfn.XLOOKUP(B12405,'[1]Retorno lançamentos'!$D$5:$D$330,'[1]Retorno lançamentos'!$R$5:$R$330)</f>
        <v>Lançada</v>
      </c>
      <c r="M12405" s="6">
        <v>701203</v>
      </c>
      <c r="N12405" s="6" t="s">
        <v>1125</v>
      </c>
      <c r="O12405" t="str">
        <f t="shared" si="81"/>
        <v>FLAC</v>
      </c>
      <c r="Q12405" s="2" t="s">
        <v>1344</v>
      </c>
    </row>
    <row r="12406" spans="1:17" ht="16.8" x14ac:dyDescent="0.3">
      <c r="A12406" t="str">
        <f t="shared" si="79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1345</v>
      </c>
      <c r="G12406" s="11">
        <v>1021.25</v>
      </c>
      <c r="H12406" s="12">
        <v>30.64</v>
      </c>
      <c r="I12406" s="6">
        <v>7204</v>
      </c>
      <c r="J12406" t="str">
        <f t="shared" si="80"/>
        <v>7204 - CD São Paulo</v>
      </c>
      <c r="K12406" t="str">
        <f t="shared" si="80"/>
        <v>43.340.312/0010-48</v>
      </c>
      <c r="L12406" t="str">
        <f>_xlfn.XLOOKUP(B12406,'[1]Retorno lançamentos'!$D$5:$D$330,'[1]Retorno lançamentos'!$R$5:$R$330)</f>
        <v>Lançada</v>
      </c>
      <c r="M12406" s="6">
        <v>701203</v>
      </c>
      <c r="N12406" s="6" t="s">
        <v>1125</v>
      </c>
      <c r="O12406" t="str">
        <f t="shared" si="81"/>
        <v>FLAC</v>
      </c>
      <c r="Q12406" s="2" t="s">
        <v>1344</v>
      </c>
    </row>
    <row r="12407" spans="1:17" ht="16.8" x14ac:dyDescent="0.3">
      <c r="A12407" t="str">
        <f t="shared" si="79"/>
        <v>Lactalis - 7000</v>
      </c>
      <c r="B12407" s="6">
        <v>4501169722</v>
      </c>
      <c r="C12407" s="6">
        <v>5261997</v>
      </c>
      <c r="D12407" s="6" t="s">
        <v>1375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 t="shared" si="80"/>
        <v>7204 - CD São Paulo</v>
      </c>
      <c r="K12407" t="str">
        <f t="shared" si="80"/>
        <v>43.340.312/0010-48</v>
      </c>
      <c r="L12407" t="str">
        <f>_xlfn.XLOOKUP(B12407,'[1]Retorno lançamentos'!$D$5:$D$330,'[1]Retorno lançamentos'!$R$5:$R$330)</f>
        <v>Lançada</v>
      </c>
      <c r="M12407" s="6">
        <v>701203</v>
      </c>
      <c r="N12407" s="6" t="s">
        <v>1125</v>
      </c>
      <c r="O12407" t="str">
        <f t="shared" si="81"/>
        <v>FLAC</v>
      </c>
      <c r="Q12407" s="2" t="s">
        <v>1344</v>
      </c>
    </row>
    <row r="12408" spans="1:17" ht="16.8" x14ac:dyDescent="0.3">
      <c r="A12408" t="str">
        <f t="shared" si="79"/>
        <v>Lactalis - 7000</v>
      </c>
      <c r="B12408" s="6">
        <v>4501169722</v>
      </c>
      <c r="C12408" s="6">
        <v>5261997</v>
      </c>
      <c r="D12408" s="6" t="s">
        <v>1375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 t="shared" si="80"/>
        <v>7204 - CD São Paulo</v>
      </c>
      <c r="K12408" t="str">
        <f t="shared" si="80"/>
        <v>43.340.312/0010-48</v>
      </c>
      <c r="L12408" t="str">
        <f>_xlfn.XLOOKUP(B12408,'[1]Retorno lançamentos'!$D$5:$D$330,'[1]Retorno lançamentos'!$R$5:$R$330)</f>
        <v>Lançada</v>
      </c>
      <c r="M12408" s="6">
        <v>701203</v>
      </c>
      <c r="N12408" s="6" t="s">
        <v>1125</v>
      </c>
      <c r="O12408" t="str">
        <f t="shared" si="81"/>
        <v>FLAC</v>
      </c>
      <c r="Q12408" s="2" t="s">
        <v>1344</v>
      </c>
    </row>
    <row r="12409" spans="1:17" ht="16.8" x14ac:dyDescent="0.3">
      <c r="A12409" t="str">
        <f t="shared" si="79"/>
        <v>Lactalis - 7000</v>
      </c>
      <c r="B12409" s="6">
        <v>4501169722</v>
      </c>
      <c r="C12409" s="6">
        <v>5278512</v>
      </c>
      <c r="D12409" s="6" t="s">
        <v>1325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 t="shared" si="80"/>
        <v>7204 - CD São Paulo</v>
      </c>
      <c r="K12409" t="str">
        <f t="shared" si="80"/>
        <v>43.340.312/0010-48</v>
      </c>
      <c r="L12409" t="str">
        <f>_xlfn.XLOOKUP(B12409,'[1]Retorno lançamentos'!$D$5:$D$330,'[1]Retorno lançamentos'!$R$5:$R$330)</f>
        <v>Lançada</v>
      </c>
      <c r="M12409" s="6">
        <v>701203</v>
      </c>
      <c r="N12409" s="6" t="s">
        <v>1125</v>
      </c>
      <c r="O12409" t="str">
        <f t="shared" si="81"/>
        <v>FLAC</v>
      </c>
      <c r="Q12409" s="2" t="s">
        <v>1344</v>
      </c>
    </row>
    <row r="12410" spans="1:17" ht="16.8" x14ac:dyDescent="0.3">
      <c r="A12410" t="str">
        <f t="shared" si="79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 t="shared" si="80"/>
        <v>7204 - CD São Paulo</v>
      </c>
      <c r="K12410" t="str">
        <f t="shared" si="80"/>
        <v>43.340.312/0010-48</v>
      </c>
      <c r="L12410" t="str">
        <f>_xlfn.XLOOKUP(B12410,'[1]Retorno lançamentos'!$D$5:$D$330,'[1]Retorno lançamentos'!$R$5:$R$330)</f>
        <v>Lançada</v>
      </c>
      <c r="M12410" s="6">
        <v>701203</v>
      </c>
      <c r="N12410" s="6" t="s">
        <v>1125</v>
      </c>
      <c r="O12410" t="str">
        <f t="shared" si="81"/>
        <v>FLAC</v>
      </c>
      <c r="Q12410" s="2" t="s">
        <v>1344</v>
      </c>
    </row>
    <row r="12411" spans="1:17" ht="16.8" x14ac:dyDescent="0.3">
      <c r="A12411" t="str">
        <f t="shared" si="79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 t="shared" si="80"/>
        <v>7204 - CD São Paulo</v>
      </c>
      <c r="K12411" t="str">
        <f t="shared" si="80"/>
        <v>43.340.312/0010-48</v>
      </c>
      <c r="L12411" t="str">
        <f>_xlfn.XLOOKUP(B12411,'[1]Retorno lançamentos'!$D$5:$D$330,'[1]Retorno lançamentos'!$R$5:$R$330)</f>
        <v>Lançada</v>
      </c>
      <c r="M12411" s="6">
        <v>701203</v>
      </c>
      <c r="N12411" s="6" t="s">
        <v>1125</v>
      </c>
      <c r="O12411" t="str">
        <f t="shared" si="81"/>
        <v>FLAC</v>
      </c>
      <c r="Q12411" s="2" t="s">
        <v>1344</v>
      </c>
    </row>
    <row r="12412" spans="1:17" ht="16.8" x14ac:dyDescent="0.3">
      <c r="A12412" t="str">
        <f t="shared" si="79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 t="shared" si="80"/>
        <v>7204 - CD São Paulo</v>
      </c>
      <c r="K12412" t="str">
        <f t="shared" si="80"/>
        <v>43.340.312/0010-48</v>
      </c>
      <c r="L12412" t="str">
        <f>_xlfn.XLOOKUP(B12412,'[1]Retorno lançamentos'!$D$5:$D$330,'[1]Retorno lançamentos'!$R$5:$R$330)</f>
        <v>Lançada</v>
      </c>
      <c r="M12412" s="6">
        <v>701203</v>
      </c>
      <c r="N12412" s="6" t="s">
        <v>1125</v>
      </c>
      <c r="O12412" t="str">
        <f t="shared" si="81"/>
        <v>FLAC</v>
      </c>
      <c r="Q12412" s="2" t="s">
        <v>1344</v>
      </c>
    </row>
    <row r="12413" spans="1:17" ht="16.8" x14ac:dyDescent="0.3">
      <c r="A12413" t="str">
        <f t="shared" si="79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 t="shared" si="80"/>
        <v>7204 - CD São Paulo</v>
      </c>
      <c r="K12413" t="str">
        <f t="shared" si="80"/>
        <v>43.340.312/0010-48</v>
      </c>
      <c r="L12413" t="str">
        <f>_xlfn.XLOOKUP(B12413,'[1]Retorno lançamentos'!$D$5:$D$330,'[1]Retorno lançamentos'!$R$5:$R$330)</f>
        <v>Lançada</v>
      </c>
      <c r="M12413" s="6">
        <v>701203</v>
      </c>
      <c r="N12413" s="6" t="s">
        <v>1125</v>
      </c>
      <c r="O12413" t="str">
        <f t="shared" si="81"/>
        <v>FLAC</v>
      </c>
      <c r="Q12413" s="2" t="s">
        <v>1344</v>
      </c>
    </row>
    <row r="12414" spans="1:17" ht="16.8" x14ac:dyDescent="0.3">
      <c r="A12414" t="str">
        <f t="shared" si="79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 t="shared" si="80"/>
        <v>7204 - CD São Paulo</v>
      </c>
      <c r="K12414" t="str">
        <f t="shared" si="80"/>
        <v>43.340.312/0010-48</v>
      </c>
      <c r="L12414" t="str">
        <f>_xlfn.XLOOKUP(B12414,'[1]Retorno lançamentos'!$D$5:$D$330,'[1]Retorno lançamentos'!$R$5:$R$330)</f>
        <v>Lançada</v>
      </c>
      <c r="M12414" s="6">
        <v>701203</v>
      </c>
      <c r="N12414" s="6" t="s">
        <v>1125</v>
      </c>
      <c r="O12414" t="str">
        <f t="shared" si="81"/>
        <v>FLAC</v>
      </c>
      <c r="Q12414" s="2" t="s">
        <v>1344</v>
      </c>
    </row>
    <row r="12415" spans="1:17" ht="16.8" x14ac:dyDescent="0.3">
      <c r="A12415" t="str">
        <f t="shared" si="79"/>
        <v>Lactalis - 7000</v>
      </c>
      <c r="B12415" s="6">
        <v>4501169722</v>
      </c>
      <c r="C12415" s="6">
        <v>5088425</v>
      </c>
      <c r="D12415" s="6" t="s">
        <v>1360</v>
      </c>
      <c r="E12415" s="6">
        <v>600417242</v>
      </c>
      <c r="F12415" s="6" t="s">
        <v>1313</v>
      </c>
      <c r="G12415" s="12">
        <v>-252</v>
      </c>
      <c r="H12415" s="12">
        <v>-7.56</v>
      </c>
      <c r="I12415" s="6">
        <v>7204</v>
      </c>
      <c r="J12415" t="str">
        <f t="shared" si="80"/>
        <v>7204 - CD São Paulo</v>
      </c>
      <c r="K12415" t="str">
        <f t="shared" si="80"/>
        <v>43.340.312/0010-48</v>
      </c>
      <c r="L12415" t="str">
        <f>_xlfn.XLOOKUP(B12415,'[1]Retorno lançamentos'!$D$5:$D$330,'[1]Retorno lançamentos'!$R$5:$R$330)</f>
        <v>Lançada</v>
      </c>
      <c r="M12415" s="6">
        <v>701203</v>
      </c>
      <c r="N12415" s="6" t="s">
        <v>1125</v>
      </c>
      <c r="O12415" t="str">
        <f t="shared" si="81"/>
        <v>FLAC</v>
      </c>
      <c r="Q12415" s="2" t="s">
        <v>1344</v>
      </c>
    </row>
    <row r="12416" spans="1:17" ht="16.8" x14ac:dyDescent="0.3">
      <c r="A12416" t="str">
        <f t="shared" si="79"/>
        <v>Lactalis - 7000</v>
      </c>
      <c r="B12416" s="6">
        <v>4501169722</v>
      </c>
      <c r="C12416" s="6">
        <v>5088425</v>
      </c>
      <c r="D12416" s="6" t="s">
        <v>1360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 t="shared" si="80"/>
        <v>7204 - CD São Paulo</v>
      </c>
      <c r="K12416" t="str">
        <f t="shared" si="80"/>
        <v>43.340.312/0010-48</v>
      </c>
      <c r="L12416" t="str">
        <f>_xlfn.XLOOKUP(B12416,'[1]Retorno lançamentos'!$D$5:$D$330,'[1]Retorno lançamentos'!$R$5:$R$330)</f>
        <v>Lançada</v>
      </c>
      <c r="M12416" s="6">
        <v>701203</v>
      </c>
      <c r="N12416" s="6" t="s">
        <v>1125</v>
      </c>
      <c r="O12416" t="str">
        <f t="shared" si="81"/>
        <v>FLAC</v>
      </c>
      <c r="Q12416" s="2" t="s">
        <v>1344</v>
      </c>
    </row>
    <row r="12417" spans="1:17" ht="16.8" x14ac:dyDescent="0.3">
      <c r="A12417" t="str">
        <f t="shared" si="79"/>
        <v>Lactalis - 7000</v>
      </c>
      <c r="B12417" s="6">
        <v>4501169722</v>
      </c>
      <c r="C12417" s="6">
        <v>5088425</v>
      </c>
      <c r="D12417" s="6" t="s">
        <v>1360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 t="shared" si="80"/>
        <v>7204 - CD São Paulo</v>
      </c>
      <c r="K12417" t="str">
        <f t="shared" si="80"/>
        <v>43.340.312/0010-48</v>
      </c>
      <c r="L12417" t="str">
        <f>_xlfn.XLOOKUP(B12417,'[1]Retorno lançamentos'!$D$5:$D$330,'[1]Retorno lançamentos'!$R$5:$R$330)</f>
        <v>Lançada</v>
      </c>
      <c r="M12417" s="6">
        <v>701203</v>
      </c>
      <c r="N12417" s="6" t="s">
        <v>1125</v>
      </c>
      <c r="O12417" t="str">
        <f t="shared" si="81"/>
        <v>FLAC</v>
      </c>
      <c r="Q12417" s="2" t="s">
        <v>1344</v>
      </c>
    </row>
    <row r="12418" spans="1:17" ht="16.8" x14ac:dyDescent="0.3">
      <c r="A12418" t="str">
        <f t="shared" si="79"/>
        <v>Lactalis - 7000</v>
      </c>
      <c r="B12418" s="6">
        <v>4501169722</v>
      </c>
      <c r="C12418" s="6">
        <v>5088425</v>
      </c>
      <c r="D12418" s="6" t="s">
        <v>1360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 t="shared" si="80"/>
        <v>7204 - CD São Paulo</v>
      </c>
      <c r="K12418" t="str">
        <f t="shared" si="80"/>
        <v>43.340.312/0010-48</v>
      </c>
      <c r="L12418" t="str">
        <f>_xlfn.XLOOKUP(B12418,'[1]Retorno lançamentos'!$D$5:$D$330,'[1]Retorno lançamentos'!$R$5:$R$330)</f>
        <v>Lançada</v>
      </c>
      <c r="M12418" s="6">
        <v>701203</v>
      </c>
      <c r="N12418" s="6" t="s">
        <v>1125</v>
      </c>
      <c r="O12418" t="str">
        <f t="shared" si="81"/>
        <v>FLAC</v>
      </c>
      <c r="Q12418" s="2" t="s">
        <v>1344</v>
      </c>
    </row>
    <row r="12419" spans="1:17" ht="16.8" x14ac:dyDescent="0.3">
      <c r="A12419" t="str">
        <f t="shared" si="79"/>
        <v>Lactalis - 7000</v>
      </c>
      <c r="B12419" s="6">
        <v>4501169722</v>
      </c>
      <c r="C12419" s="6">
        <v>5088425</v>
      </c>
      <c r="D12419" s="6" t="s">
        <v>1360</v>
      </c>
      <c r="E12419" s="6">
        <v>610501546</v>
      </c>
      <c r="F12419" s="6" t="s">
        <v>1351</v>
      </c>
      <c r="G12419" s="11">
        <v>-2578.8000000000002</v>
      </c>
      <c r="H12419" s="12">
        <v>-77.36</v>
      </c>
      <c r="I12419" s="6">
        <v>7204</v>
      </c>
      <c r="J12419" t="str">
        <f t="shared" si="80"/>
        <v>7204 - CD São Paulo</v>
      </c>
      <c r="K12419" t="str">
        <f t="shared" si="80"/>
        <v>43.340.312/0010-48</v>
      </c>
      <c r="L12419" t="str">
        <f>_xlfn.XLOOKUP(B12419,'[1]Retorno lançamentos'!$D$5:$D$330,'[1]Retorno lançamentos'!$R$5:$R$330)</f>
        <v>Lançada</v>
      </c>
      <c r="M12419" s="6">
        <v>701203</v>
      </c>
      <c r="N12419" s="6" t="s">
        <v>1125</v>
      </c>
      <c r="O12419" t="str">
        <f t="shared" si="81"/>
        <v>FLAC</v>
      </c>
      <c r="Q12419" s="2" t="s">
        <v>1344</v>
      </c>
    </row>
    <row r="12420" spans="1:17" ht="16.8" x14ac:dyDescent="0.3">
      <c r="A12420" t="str">
        <f t="shared" si="79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1345</v>
      </c>
      <c r="G12420" s="12">
        <v>634.35</v>
      </c>
      <c r="H12420" s="12">
        <v>19.03</v>
      </c>
      <c r="I12420" s="6">
        <v>7204</v>
      </c>
      <c r="J12420" t="str">
        <f t="shared" si="80"/>
        <v>7204 - CD São Paulo</v>
      </c>
      <c r="K12420" t="str">
        <f t="shared" si="80"/>
        <v>43.340.312/0010-48</v>
      </c>
      <c r="L12420" t="str">
        <f>_xlfn.XLOOKUP(B12420,'[1]Retorno lançamentos'!$D$5:$D$330,'[1]Retorno lançamentos'!$R$5:$R$330)</f>
        <v>Lançada</v>
      </c>
      <c r="M12420" s="6">
        <v>701203</v>
      </c>
      <c r="N12420" s="6" t="s">
        <v>1125</v>
      </c>
      <c r="O12420" t="str">
        <f t="shared" si="81"/>
        <v>FLAC</v>
      </c>
      <c r="Q12420" s="2" t="s">
        <v>1344</v>
      </c>
    </row>
    <row r="12421" spans="1:17" ht="16.8" x14ac:dyDescent="0.3">
      <c r="A12421" t="str">
        <f t="shared" si="79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 t="shared" si="80"/>
        <v>7204 - CD São Paulo</v>
      </c>
      <c r="K12421" t="str">
        <f t="shared" si="80"/>
        <v>43.340.312/0010-48</v>
      </c>
      <c r="L12421" t="str">
        <f>_xlfn.XLOOKUP(B12421,'[1]Retorno lançamentos'!$D$5:$D$330,'[1]Retorno lançamentos'!$R$5:$R$330)</f>
        <v>Lançada</v>
      </c>
      <c r="M12421" s="6">
        <v>701203</v>
      </c>
      <c r="N12421" s="6" t="s">
        <v>1125</v>
      </c>
      <c r="O12421" t="str">
        <f t="shared" si="81"/>
        <v>FLAC</v>
      </c>
      <c r="Q12421" s="2" t="s">
        <v>1344</v>
      </c>
    </row>
    <row r="12422" spans="1:17" ht="16.8" x14ac:dyDescent="0.3">
      <c r="A12422" t="str">
        <f t="shared" si="79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 t="shared" si="80"/>
        <v>7204 - CD São Paulo</v>
      </c>
      <c r="K12422" t="str">
        <f t="shared" si="80"/>
        <v>43.340.312/0010-48</v>
      </c>
      <c r="L12422" t="str">
        <f>_xlfn.XLOOKUP(B12422,'[1]Retorno lançamentos'!$D$5:$D$330,'[1]Retorno lançamentos'!$R$5:$R$330)</f>
        <v>Lançada</v>
      </c>
      <c r="M12422" s="6">
        <v>701203</v>
      </c>
      <c r="N12422" s="6" t="s">
        <v>1125</v>
      </c>
      <c r="O12422" t="str">
        <f t="shared" si="81"/>
        <v>FLAC</v>
      </c>
      <c r="Q12422" s="2" t="s">
        <v>1344</v>
      </c>
    </row>
    <row r="12423" spans="1:17" ht="16.8" x14ac:dyDescent="0.3">
      <c r="A12423" t="str">
        <f t="shared" si="79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 t="shared" si="80"/>
        <v>7204 - CD São Paulo</v>
      </c>
      <c r="K12423" t="str">
        <f t="shared" si="80"/>
        <v>43.340.312/0010-48</v>
      </c>
      <c r="L12423" t="str">
        <f>_xlfn.XLOOKUP(B12423,'[1]Retorno lançamentos'!$D$5:$D$330,'[1]Retorno lançamentos'!$R$5:$R$330)</f>
        <v>Lançada</v>
      </c>
      <c r="M12423" s="6">
        <v>701203</v>
      </c>
      <c r="N12423" s="6" t="s">
        <v>1125</v>
      </c>
      <c r="O12423" t="str">
        <f t="shared" si="81"/>
        <v>FLAC</v>
      </c>
      <c r="Q12423" s="2" t="s">
        <v>1344</v>
      </c>
    </row>
    <row r="12424" spans="1:17" ht="16.8" x14ac:dyDescent="0.3">
      <c r="A12424" t="str">
        <f t="shared" si="79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1345</v>
      </c>
      <c r="G12424" s="11">
        <v>1021.25</v>
      </c>
      <c r="H12424" s="12">
        <v>30.64</v>
      </c>
      <c r="I12424" s="6">
        <v>7204</v>
      </c>
      <c r="J12424" t="str">
        <f t="shared" si="80"/>
        <v>7204 - CD São Paulo</v>
      </c>
      <c r="K12424" t="str">
        <f t="shared" si="80"/>
        <v>43.340.312/0010-48</v>
      </c>
      <c r="L12424" t="str">
        <f>_xlfn.XLOOKUP(B12424,'[1]Retorno lançamentos'!$D$5:$D$330,'[1]Retorno lançamentos'!$R$5:$R$330)</f>
        <v>Lançada</v>
      </c>
      <c r="M12424" s="6">
        <v>701203</v>
      </c>
      <c r="N12424" s="6" t="s">
        <v>1125</v>
      </c>
      <c r="O12424" t="str">
        <f t="shared" si="81"/>
        <v>FLAC</v>
      </c>
      <c r="Q12424" s="2" t="s">
        <v>1344</v>
      </c>
    </row>
    <row r="12425" spans="1:17" ht="16.8" x14ac:dyDescent="0.3">
      <c r="A12425" t="str">
        <f t="shared" si="79"/>
        <v>Lactalis - 7000</v>
      </c>
      <c r="B12425" s="6">
        <v>4501169722</v>
      </c>
      <c r="C12425" s="6">
        <v>5278512</v>
      </c>
      <c r="D12425" s="6" t="s">
        <v>1325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 t="shared" si="80"/>
        <v>7204 - CD São Paulo</v>
      </c>
      <c r="K12425" t="str">
        <f t="shared" si="80"/>
        <v>43.340.312/0010-48</v>
      </c>
      <c r="L12425" t="str">
        <f>_xlfn.XLOOKUP(B12425,'[1]Retorno lançamentos'!$D$5:$D$330,'[1]Retorno lançamentos'!$R$5:$R$330)</f>
        <v>Lançada</v>
      </c>
      <c r="M12425" s="6">
        <v>701203</v>
      </c>
      <c r="N12425" s="6" t="s">
        <v>1125</v>
      </c>
      <c r="O12425" t="str">
        <f t="shared" si="81"/>
        <v>FLAC</v>
      </c>
      <c r="Q12425" s="2" t="s">
        <v>1344</v>
      </c>
    </row>
    <row r="12426" spans="1:17" ht="16.8" x14ac:dyDescent="0.3">
      <c r="A12426" t="str">
        <f t="shared" si="79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 t="shared" si="80"/>
        <v>7204 - CD São Paulo</v>
      </c>
      <c r="K12426" t="str">
        <f t="shared" si="80"/>
        <v>43.340.312/0010-48</v>
      </c>
      <c r="L12426" t="str">
        <f>_xlfn.XLOOKUP(B12426,'[1]Retorno lançamentos'!$D$5:$D$330,'[1]Retorno lançamentos'!$R$5:$R$330)</f>
        <v>Lançada</v>
      </c>
      <c r="M12426" s="6">
        <v>701203</v>
      </c>
      <c r="N12426" s="6" t="s">
        <v>1125</v>
      </c>
      <c r="O12426" t="str">
        <f t="shared" si="81"/>
        <v>FLAC</v>
      </c>
      <c r="Q12426" s="2" t="s">
        <v>1344</v>
      </c>
    </row>
    <row r="12427" spans="1:17" ht="16.8" x14ac:dyDescent="0.3">
      <c r="A12427" t="str">
        <f t="shared" si="79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 t="shared" si="80"/>
        <v>7204 - CD São Paulo</v>
      </c>
      <c r="K12427" t="str">
        <f t="shared" si="80"/>
        <v>43.340.312/0010-48</v>
      </c>
      <c r="L12427" t="str">
        <f>_xlfn.XLOOKUP(B12427,'[1]Retorno lançamentos'!$D$5:$D$330,'[1]Retorno lançamentos'!$R$5:$R$330)</f>
        <v>Lançada</v>
      </c>
      <c r="M12427" s="6">
        <v>701203</v>
      </c>
      <c r="N12427" s="6" t="s">
        <v>1125</v>
      </c>
      <c r="O12427" t="str">
        <f t="shared" si="81"/>
        <v>FLAC</v>
      </c>
      <c r="Q12427" s="2" t="s">
        <v>1344</v>
      </c>
    </row>
    <row r="12428" spans="1:17" ht="16.8" x14ac:dyDescent="0.3">
      <c r="A12428" t="str">
        <f t="shared" si="79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 t="shared" si="80"/>
        <v>7204 - CD São Paulo</v>
      </c>
      <c r="K12428" t="str">
        <f t="shared" si="80"/>
        <v>43.340.312/0010-48</v>
      </c>
      <c r="L12428" t="str">
        <f>_xlfn.XLOOKUP(B12428,'[1]Retorno lançamentos'!$D$5:$D$330,'[1]Retorno lançamentos'!$R$5:$R$330)</f>
        <v>Lançada</v>
      </c>
      <c r="M12428" s="6">
        <v>701203</v>
      </c>
      <c r="N12428" s="6" t="s">
        <v>1125</v>
      </c>
      <c r="O12428" t="str">
        <f t="shared" si="81"/>
        <v>FLAC</v>
      </c>
      <c r="Q12428" s="2" t="s">
        <v>1344</v>
      </c>
    </row>
    <row r="12429" spans="1:17" ht="16.8" x14ac:dyDescent="0.3">
      <c r="A12429" t="str">
        <f t="shared" si="79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 t="shared" si="80"/>
        <v>7204 - CD São Paulo</v>
      </c>
      <c r="K12429" t="str">
        <f t="shared" si="80"/>
        <v>43.340.312/0010-48</v>
      </c>
      <c r="L12429" t="str">
        <f>_xlfn.XLOOKUP(B12429,'[1]Retorno lançamentos'!$D$5:$D$330,'[1]Retorno lançamentos'!$R$5:$R$330)</f>
        <v>Lançada</v>
      </c>
      <c r="M12429" s="6">
        <v>701203</v>
      </c>
      <c r="N12429" s="6" t="s">
        <v>1125</v>
      </c>
      <c r="O12429" t="str">
        <f t="shared" si="81"/>
        <v>FLAC</v>
      </c>
      <c r="Q12429" s="2" t="s">
        <v>1344</v>
      </c>
    </row>
    <row r="12430" spans="1:17" ht="16.8" x14ac:dyDescent="0.3">
      <c r="A12430" t="str">
        <f t="shared" si="79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 t="shared" si="80"/>
        <v>7204 - CD São Paulo</v>
      </c>
      <c r="K12430" t="str">
        <f t="shared" si="80"/>
        <v>43.340.312/0010-48</v>
      </c>
      <c r="L12430" t="str">
        <f>_xlfn.XLOOKUP(B12430,'[1]Retorno lançamentos'!$D$5:$D$330,'[1]Retorno lançamentos'!$R$5:$R$330)</f>
        <v>Lançada</v>
      </c>
      <c r="M12430" s="6">
        <v>701203</v>
      </c>
      <c r="N12430" s="6" t="s">
        <v>1125</v>
      </c>
      <c r="O12430" t="str">
        <f t="shared" si="81"/>
        <v>FLAC</v>
      </c>
      <c r="Q12430" s="2" t="s">
        <v>1344</v>
      </c>
    </row>
    <row r="12431" spans="1:17" ht="16.8" x14ac:dyDescent="0.3">
      <c r="A12431" t="str">
        <f t="shared" si="79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1345</v>
      </c>
      <c r="G12431" s="12">
        <v>-634.35</v>
      </c>
      <c r="H12431" s="12">
        <v>-19.03</v>
      </c>
      <c r="I12431" s="6">
        <v>7204</v>
      </c>
      <c r="J12431" t="str">
        <f t="shared" si="80"/>
        <v>7204 - CD São Paulo</v>
      </c>
      <c r="K12431" t="str">
        <f t="shared" si="80"/>
        <v>43.340.312/0010-48</v>
      </c>
      <c r="L12431" t="str">
        <f>_xlfn.XLOOKUP(B12431,'[1]Retorno lançamentos'!$D$5:$D$330,'[1]Retorno lançamentos'!$R$5:$R$330)</f>
        <v>Lançada</v>
      </c>
      <c r="M12431" s="6">
        <v>701203</v>
      </c>
      <c r="N12431" s="6" t="s">
        <v>1125</v>
      </c>
      <c r="O12431" t="str">
        <f t="shared" si="81"/>
        <v>FLAC</v>
      </c>
      <c r="Q12431" s="2" t="s">
        <v>1344</v>
      </c>
    </row>
    <row r="12432" spans="1:17" ht="16.8" x14ac:dyDescent="0.3">
      <c r="A12432" t="str">
        <f t="shared" si="79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 t="shared" si="80"/>
        <v>7204 - CD São Paulo</v>
      </c>
      <c r="K12432" t="str">
        <f t="shared" si="80"/>
        <v>43.340.312/0010-48</v>
      </c>
      <c r="L12432" t="str">
        <f>_xlfn.XLOOKUP(B12432,'[1]Retorno lançamentos'!$D$5:$D$330,'[1]Retorno lançamentos'!$R$5:$R$330)</f>
        <v>Lançada</v>
      </c>
      <c r="M12432" s="6">
        <v>701203</v>
      </c>
      <c r="N12432" s="6" t="s">
        <v>1125</v>
      </c>
      <c r="O12432" t="str">
        <f t="shared" si="81"/>
        <v>FLAC</v>
      </c>
      <c r="Q12432" s="2" t="s">
        <v>1344</v>
      </c>
    </row>
    <row r="12433" spans="1:17" ht="16.8" x14ac:dyDescent="0.3">
      <c r="A12433" t="str">
        <f t="shared" si="79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 t="shared" si="80"/>
        <v>7204 - CD São Paulo</v>
      </c>
      <c r="K12433" t="str">
        <f t="shared" si="80"/>
        <v>43.340.312/0010-48</v>
      </c>
      <c r="L12433" t="str">
        <f>_xlfn.XLOOKUP(B12433,'[1]Retorno lançamentos'!$D$5:$D$330,'[1]Retorno lançamentos'!$R$5:$R$330)</f>
        <v>Lançada</v>
      </c>
      <c r="M12433" s="6">
        <v>701203</v>
      </c>
      <c r="N12433" s="6" t="s">
        <v>1125</v>
      </c>
      <c r="O12433" t="str">
        <f t="shared" si="81"/>
        <v>FLAC</v>
      </c>
      <c r="Q12433" s="2" t="s">
        <v>1344</v>
      </c>
    </row>
    <row r="12434" spans="1:17" ht="16.8" x14ac:dyDescent="0.3">
      <c r="A12434" t="str">
        <f t="shared" si="79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 t="shared" si="80"/>
        <v>7204 - CD São Paulo</v>
      </c>
      <c r="K12434" t="str">
        <f t="shared" si="80"/>
        <v>43.340.312/0010-48</v>
      </c>
      <c r="L12434" t="str">
        <f>_xlfn.XLOOKUP(B12434,'[1]Retorno lançamentos'!$D$5:$D$330,'[1]Retorno lançamentos'!$R$5:$R$330)</f>
        <v>Lançada</v>
      </c>
      <c r="M12434" s="6">
        <v>701203</v>
      </c>
      <c r="N12434" s="6" t="s">
        <v>1125</v>
      </c>
      <c r="O12434" t="str">
        <f t="shared" si="81"/>
        <v>FLAC</v>
      </c>
      <c r="Q12434" s="2" t="s">
        <v>1344</v>
      </c>
    </row>
    <row r="12435" spans="1:17" ht="16.8" x14ac:dyDescent="0.3">
      <c r="A12435" t="str">
        <f t="shared" si="79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 t="shared" si="80"/>
        <v>7204 - CD São Paulo</v>
      </c>
      <c r="K12435" t="str">
        <f t="shared" si="80"/>
        <v>43.340.312/0010-48</v>
      </c>
      <c r="L12435" t="str">
        <f>_xlfn.XLOOKUP(B12435,'[1]Retorno lançamentos'!$D$5:$D$330,'[1]Retorno lançamentos'!$R$5:$R$330)</f>
        <v>Lançada</v>
      </c>
      <c r="M12435" s="6">
        <v>701203</v>
      </c>
      <c r="N12435" s="6" t="s">
        <v>1125</v>
      </c>
      <c r="O12435" t="str">
        <f t="shared" si="81"/>
        <v>FLAC</v>
      </c>
      <c r="Q12435" s="2" t="s">
        <v>1344</v>
      </c>
    </row>
    <row r="12436" spans="1:17" ht="16.8" x14ac:dyDescent="0.3">
      <c r="A12436" t="str">
        <f t="shared" si="79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 t="shared" si="80"/>
        <v>7204 - CD São Paulo</v>
      </c>
      <c r="K12436" t="str">
        <f t="shared" si="80"/>
        <v>43.340.312/0010-48</v>
      </c>
      <c r="L12436" t="str">
        <f>_xlfn.XLOOKUP(B12436,'[1]Retorno lançamentos'!$D$5:$D$330,'[1]Retorno lançamentos'!$R$5:$R$330)</f>
        <v>Lançada</v>
      </c>
      <c r="M12436" s="6">
        <v>701203</v>
      </c>
      <c r="N12436" s="6" t="s">
        <v>1125</v>
      </c>
      <c r="O12436" t="str">
        <f t="shared" si="81"/>
        <v>FLAC</v>
      </c>
      <c r="Q12436" s="2" t="s">
        <v>1344</v>
      </c>
    </row>
    <row r="12437" spans="1:17" ht="16.8" x14ac:dyDescent="0.3">
      <c r="A12437" t="str">
        <f t="shared" si="79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 t="shared" si="80"/>
        <v>7204 - CD São Paulo</v>
      </c>
      <c r="K12437" t="str">
        <f t="shared" si="80"/>
        <v>43.340.312/0010-48</v>
      </c>
      <c r="L12437" t="str">
        <f>_xlfn.XLOOKUP(B12437,'[1]Retorno lançamentos'!$D$5:$D$330,'[1]Retorno lançamentos'!$R$5:$R$330)</f>
        <v>Lançada</v>
      </c>
      <c r="M12437" s="6">
        <v>701203</v>
      </c>
      <c r="N12437" s="6" t="s">
        <v>1125</v>
      </c>
      <c r="O12437" t="str">
        <f t="shared" si="81"/>
        <v>FLAC</v>
      </c>
      <c r="Q12437" s="2" t="s">
        <v>1344</v>
      </c>
    </row>
    <row r="12438" spans="1:17" ht="16.8" x14ac:dyDescent="0.3">
      <c r="A12438" t="str">
        <f t="shared" ref="A12438:A12460" si="82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 t="shared" ref="J12438:K12460" si="83">_xlfn.XLOOKUP(I12438,I:I,J:J)</f>
        <v>7204 - CD São Paulo</v>
      </c>
      <c r="K12438" t="str">
        <f t="shared" si="83"/>
        <v>43.340.312/0010-48</v>
      </c>
      <c r="L12438" t="str">
        <f>_xlfn.XLOOKUP(B12438,'[1]Retorno lançamentos'!$D$5:$D$330,'[1]Retorno lançamentos'!$R$5:$R$330)</f>
        <v>Lançada</v>
      </c>
      <c r="M12438" s="6">
        <v>701203</v>
      </c>
      <c r="N12438" s="6" t="s">
        <v>1125</v>
      </c>
      <c r="O12438" t="str">
        <f t="shared" ref="O12438:O12460" si="84">_xlfn.XLOOKUP(N12438,N:N,O:O)</f>
        <v>FLAC</v>
      </c>
      <c r="Q12438" s="2" t="s">
        <v>1344</v>
      </c>
    </row>
    <row r="12439" spans="1:17" ht="16.8" x14ac:dyDescent="0.3">
      <c r="A12439" t="str">
        <f t="shared" si="82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 t="shared" si="83"/>
        <v>7204 - CD São Paulo</v>
      </c>
      <c r="K12439" t="str">
        <f t="shared" si="83"/>
        <v>43.340.312/0010-48</v>
      </c>
      <c r="L12439" t="str">
        <f>_xlfn.XLOOKUP(B12439,'[1]Retorno lançamentos'!$D$5:$D$330,'[1]Retorno lançamentos'!$R$5:$R$330)</f>
        <v>Lançada</v>
      </c>
      <c r="M12439" s="6">
        <v>701203</v>
      </c>
      <c r="N12439" s="6" t="s">
        <v>1125</v>
      </c>
      <c r="O12439" t="str">
        <f t="shared" si="84"/>
        <v>FLAC</v>
      </c>
      <c r="Q12439" s="2" t="s">
        <v>1344</v>
      </c>
    </row>
    <row r="12440" spans="1:17" ht="16.8" x14ac:dyDescent="0.3">
      <c r="A12440" t="str">
        <f t="shared" si="82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 t="shared" si="83"/>
        <v>7204 - CD São Paulo</v>
      </c>
      <c r="K12440" t="str">
        <f t="shared" si="83"/>
        <v>43.340.312/0010-48</v>
      </c>
      <c r="L12440" t="str">
        <f>_xlfn.XLOOKUP(B12440,'[1]Retorno lançamentos'!$D$5:$D$330,'[1]Retorno lançamentos'!$R$5:$R$330)</f>
        <v>Lançada</v>
      </c>
      <c r="M12440" s="6">
        <v>701203</v>
      </c>
      <c r="N12440" s="6" t="s">
        <v>1125</v>
      </c>
      <c r="O12440" t="str">
        <f t="shared" si="84"/>
        <v>FLAC</v>
      </c>
      <c r="Q12440" s="2" t="s">
        <v>1344</v>
      </c>
    </row>
    <row r="12441" spans="1:17" ht="16.8" x14ac:dyDescent="0.3">
      <c r="A12441" t="str">
        <f t="shared" si="82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1345</v>
      </c>
      <c r="G12441" s="12">
        <v>204.25</v>
      </c>
      <c r="H12441" s="12">
        <v>6.13</v>
      </c>
      <c r="I12441" s="6">
        <v>7204</v>
      </c>
      <c r="J12441" t="str">
        <f t="shared" si="83"/>
        <v>7204 - CD São Paulo</v>
      </c>
      <c r="K12441" t="str">
        <f t="shared" si="83"/>
        <v>43.340.312/0010-48</v>
      </c>
      <c r="L12441" t="str">
        <f>_xlfn.XLOOKUP(B12441,'[1]Retorno lançamentos'!$D$5:$D$330,'[1]Retorno lançamentos'!$R$5:$R$330)</f>
        <v>Lançada</v>
      </c>
      <c r="M12441" s="6">
        <v>701203</v>
      </c>
      <c r="N12441" s="6" t="s">
        <v>1125</v>
      </c>
      <c r="O12441" t="str">
        <f t="shared" si="84"/>
        <v>FLAC</v>
      </c>
      <c r="Q12441" s="2" t="s">
        <v>1344</v>
      </c>
    </row>
    <row r="12442" spans="1:17" ht="16.8" x14ac:dyDescent="0.3">
      <c r="A12442" t="str">
        <f t="shared" si="82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 t="shared" si="83"/>
        <v>7204 - CD São Paulo</v>
      </c>
      <c r="K12442" t="str">
        <f t="shared" si="83"/>
        <v>43.340.312/0010-48</v>
      </c>
      <c r="L12442" t="str">
        <f>_xlfn.XLOOKUP(B12442,'[1]Retorno lançamentos'!$D$5:$D$330,'[1]Retorno lançamentos'!$R$5:$R$330)</f>
        <v>Lançada</v>
      </c>
      <c r="M12442" s="6">
        <v>701203</v>
      </c>
      <c r="N12442" s="6" t="s">
        <v>1125</v>
      </c>
      <c r="O12442" t="str">
        <f t="shared" si="84"/>
        <v>FLAC</v>
      </c>
      <c r="Q12442" s="2" t="s">
        <v>1344</v>
      </c>
    </row>
    <row r="12443" spans="1:17" ht="16.8" x14ac:dyDescent="0.3">
      <c r="A12443" t="str">
        <f t="shared" si="82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 t="shared" si="83"/>
        <v>7204 - CD São Paulo</v>
      </c>
      <c r="K12443" t="str">
        <f t="shared" si="83"/>
        <v>43.340.312/0010-48</v>
      </c>
      <c r="L12443" t="str">
        <f>_xlfn.XLOOKUP(B12443,'[1]Retorno lançamentos'!$D$5:$D$330,'[1]Retorno lançamentos'!$R$5:$R$330)</f>
        <v>Lançada</v>
      </c>
      <c r="M12443" s="6">
        <v>701203</v>
      </c>
      <c r="N12443" s="6" t="s">
        <v>1125</v>
      </c>
      <c r="O12443" t="str">
        <f t="shared" si="84"/>
        <v>FLAC</v>
      </c>
      <c r="Q12443" s="2" t="s">
        <v>1344</v>
      </c>
    </row>
    <row r="12444" spans="1:17" ht="16.8" x14ac:dyDescent="0.3">
      <c r="A12444" t="str">
        <f t="shared" si="82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 t="shared" si="83"/>
        <v>7204 - CD São Paulo</v>
      </c>
      <c r="K12444" t="str">
        <f t="shared" si="83"/>
        <v>43.340.312/0010-48</v>
      </c>
      <c r="L12444" t="str">
        <f>_xlfn.XLOOKUP(B12444,'[1]Retorno lançamentos'!$D$5:$D$330,'[1]Retorno lançamentos'!$R$5:$R$330)</f>
        <v>Lançada</v>
      </c>
      <c r="M12444" s="6">
        <v>701203</v>
      </c>
      <c r="N12444" s="6" t="s">
        <v>1125</v>
      </c>
      <c r="O12444" t="str">
        <f t="shared" si="84"/>
        <v>FLAC</v>
      </c>
      <c r="Q12444" s="2" t="s">
        <v>1344</v>
      </c>
    </row>
    <row r="12445" spans="1:17" ht="16.8" x14ac:dyDescent="0.3">
      <c r="A12445" t="str">
        <f t="shared" si="82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 t="shared" si="83"/>
        <v>7204 - CD São Paulo</v>
      </c>
      <c r="K12445" t="str">
        <f t="shared" si="83"/>
        <v>43.340.312/0010-48</v>
      </c>
      <c r="L12445" t="str">
        <f>_xlfn.XLOOKUP(B12445,'[1]Retorno lançamentos'!$D$5:$D$330,'[1]Retorno lançamentos'!$R$5:$R$330)</f>
        <v>Lançada</v>
      </c>
      <c r="M12445" s="6">
        <v>701203</v>
      </c>
      <c r="N12445" s="6" t="s">
        <v>1125</v>
      </c>
      <c r="O12445" t="str">
        <f t="shared" si="84"/>
        <v>FLAC</v>
      </c>
      <c r="Q12445" s="2" t="s">
        <v>1344</v>
      </c>
    </row>
    <row r="12446" spans="1:17" ht="16.8" x14ac:dyDescent="0.3">
      <c r="A12446" t="str">
        <f t="shared" si="82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 t="shared" si="83"/>
        <v>7204 - CD São Paulo</v>
      </c>
      <c r="K12446" t="str">
        <f t="shared" si="83"/>
        <v>43.340.312/0010-48</v>
      </c>
      <c r="L12446" t="str">
        <f>_xlfn.XLOOKUP(B12446,'[1]Retorno lançamentos'!$D$5:$D$330,'[1]Retorno lançamentos'!$R$5:$R$330)</f>
        <v>Lançada</v>
      </c>
      <c r="M12446" s="6">
        <v>701203</v>
      </c>
      <c r="N12446" s="6" t="s">
        <v>1125</v>
      </c>
      <c r="O12446" t="str">
        <f t="shared" si="84"/>
        <v>FLAC</v>
      </c>
      <c r="Q12446" s="2" t="s">
        <v>1344</v>
      </c>
    </row>
    <row r="12447" spans="1:17" ht="16.8" x14ac:dyDescent="0.3">
      <c r="A12447" t="str">
        <f t="shared" si="82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1345</v>
      </c>
      <c r="G12447" s="11">
        <v>-1021.25</v>
      </c>
      <c r="H12447" s="12">
        <v>-30.64</v>
      </c>
      <c r="I12447" s="6">
        <v>7204</v>
      </c>
      <c r="J12447" t="str">
        <f t="shared" si="83"/>
        <v>7204 - CD São Paulo</v>
      </c>
      <c r="K12447" t="str">
        <f t="shared" si="83"/>
        <v>43.340.312/0010-48</v>
      </c>
      <c r="L12447" t="str">
        <f>_xlfn.XLOOKUP(B12447,'[1]Retorno lançamentos'!$D$5:$D$330,'[1]Retorno lançamentos'!$R$5:$R$330)</f>
        <v>Lançada</v>
      </c>
      <c r="M12447" s="6">
        <v>701203</v>
      </c>
      <c r="N12447" s="6" t="s">
        <v>1125</v>
      </c>
      <c r="O12447" t="str">
        <f t="shared" si="84"/>
        <v>FLAC</v>
      </c>
      <c r="Q12447" s="2" t="s">
        <v>1344</v>
      </c>
    </row>
    <row r="12448" spans="1:17" ht="16.8" x14ac:dyDescent="0.3">
      <c r="A12448" t="str">
        <f t="shared" si="82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1345</v>
      </c>
      <c r="G12448" s="11">
        <v>2042.5</v>
      </c>
      <c r="H12448" s="12">
        <v>61.28</v>
      </c>
      <c r="I12448" s="6">
        <v>7204</v>
      </c>
      <c r="J12448" t="str">
        <f t="shared" si="83"/>
        <v>7204 - CD São Paulo</v>
      </c>
      <c r="K12448" t="str">
        <f t="shared" si="83"/>
        <v>43.340.312/0010-48</v>
      </c>
      <c r="L12448" t="str">
        <f>_xlfn.XLOOKUP(B12448,'[1]Retorno lançamentos'!$D$5:$D$330,'[1]Retorno lançamentos'!$R$5:$R$330)</f>
        <v>Lançada</v>
      </c>
      <c r="M12448" s="6">
        <v>701203</v>
      </c>
      <c r="N12448" s="6" t="s">
        <v>1125</v>
      </c>
      <c r="O12448" t="str">
        <f t="shared" si="84"/>
        <v>FLAC</v>
      </c>
      <c r="Q12448" s="2" t="s">
        <v>1344</v>
      </c>
    </row>
    <row r="12449" spans="1:17" ht="16.8" x14ac:dyDescent="0.3">
      <c r="A12449" t="str">
        <f t="shared" si="82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 t="shared" si="83"/>
        <v>7204 - CD São Paulo</v>
      </c>
      <c r="K12449" t="str">
        <f t="shared" si="83"/>
        <v>43.340.312/0010-48</v>
      </c>
      <c r="L12449" t="str">
        <f>_xlfn.XLOOKUP(B12449,'[1]Retorno lançamentos'!$D$5:$D$330,'[1]Retorno lançamentos'!$R$5:$R$330)</f>
        <v>Lançada</v>
      </c>
      <c r="M12449" s="6">
        <v>701203</v>
      </c>
      <c r="N12449" s="6" t="s">
        <v>1125</v>
      </c>
      <c r="O12449" t="str">
        <f t="shared" si="84"/>
        <v>FLAC</v>
      </c>
      <c r="Q12449" s="2" t="s">
        <v>1344</v>
      </c>
    </row>
    <row r="12450" spans="1:17" ht="16.8" x14ac:dyDescent="0.3">
      <c r="A12450" t="str">
        <f t="shared" si="82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 t="shared" si="83"/>
        <v>7204 - CD São Paulo</v>
      </c>
      <c r="K12450" t="str">
        <f t="shared" si="83"/>
        <v>43.340.312/0010-48</v>
      </c>
      <c r="L12450" t="str">
        <f>_xlfn.XLOOKUP(B12450,'[1]Retorno lançamentos'!$D$5:$D$330,'[1]Retorno lançamentos'!$R$5:$R$330)</f>
        <v>Lançada</v>
      </c>
      <c r="M12450" s="6">
        <v>701203</v>
      </c>
      <c r="N12450" s="6" t="s">
        <v>1125</v>
      </c>
      <c r="O12450" t="str">
        <f t="shared" si="84"/>
        <v>FLAC</v>
      </c>
      <c r="Q12450" s="2" t="s">
        <v>1344</v>
      </c>
    </row>
    <row r="12451" spans="1:17" ht="16.8" x14ac:dyDescent="0.3">
      <c r="A12451" t="str">
        <f t="shared" si="82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 t="shared" si="83"/>
        <v>7204 - CD São Paulo</v>
      </c>
      <c r="K12451" t="str">
        <f t="shared" si="83"/>
        <v>43.340.312/0010-48</v>
      </c>
      <c r="L12451" t="str">
        <f>_xlfn.XLOOKUP(B12451,'[1]Retorno lançamentos'!$D$5:$D$330,'[1]Retorno lançamentos'!$R$5:$R$330)</f>
        <v>Lançada</v>
      </c>
      <c r="M12451" s="6">
        <v>701203</v>
      </c>
      <c r="N12451" s="6" t="s">
        <v>1125</v>
      </c>
      <c r="O12451" t="str">
        <f t="shared" si="84"/>
        <v>FLAC</v>
      </c>
      <c r="Q12451" s="2" t="s">
        <v>1344</v>
      </c>
    </row>
    <row r="12452" spans="1:17" ht="16.8" x14ac:dyDescent="0.3">
      <c r="A12452" t="str">
        <f t="shared" si="82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 t="shared" si="83"/>
        <v>7204 - CD São Paulo</v>
      </c>
      <c r="K12452" t="str">
        <f t="shared" si="83"/>
        <v>43.340.312/0010-48</v>
      </c>
      <c r="L12452" t="str">
        <f>_xlfn.XLOOKUP(B12452,'[1]Retorno lançamentos'!$D$5:$D$330,'[1]Retorno lançamentos'!$R$5:$R$330)</f>
        <v>Lançada</v>
      </c>
      <c r="M12452" s="6">
        <v>701203</v>
      </c>
      <c r="N12452" s="6" t="s">
        <v>1125</v>
      </c>
      <c r="O12452" t="str">
        <f t="shared" si="84"/>
        <v>FLAC</v>
      </c>
      <c r="Q12452" s="2" t="s">
        <v>1344</v>
      </c>
    </row>
    <row r="12453" spans="1:17" ht="16.8" x14ac:dyDescent="0.3">
      <c r="A12453" t="str">
        <f t="shared" si="82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 t="shared" si="83"/>
        <v>7204 - CD São Paulo</v>
      </c>
      <c r="K12453" t="str">
        <f t="shared" si="83"/>
        <v>43.340.312/0010-48</v>
      </c>
      <c r="L12453" t="str">
        <f>_xlfn.XLOOKUP(B12453,'[1]Retorno lançamentos'!$D$5:$D$330,'[1]Retorno lançamentos'!$R$5:$R$330)</f>
        <v>Lançada</v>
      </c>
      <c r="M12453" s="6">
        <v>701203</v>
      </c>
      <c r="N12453" s="6" t="s">
        <v>1125</v>
      </c>
      <c r="O12453" t="str">
        <f t="shared" si="84"/>
        <v>FLAC</v>
      </c>
      <c r="Q12453" s="2" t="s">
        <v>1344</v>
      </c>
    </row>
    <row r="12454" spans="1:17" ht="16.8" x14ac:dyDescent="0.3">
      <c r="A12454" t="str">
        <f t="shared" si="82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 t="shared" si="83"/>
        <v>7204 - CD São Paulo</v>
      </c>
      <c r="K12454" t="str">
        <f t="shared" si="83"/>
        <v>43.340.312/0010-48</v>
      </c>
      <c r="L12454" t="str">
        <f>_xlfn.XLOOKUP(B12454,'[1]Retorno lançamentos'!$D$5:$D$330,'[1]Retorno lançamentos'!$R$5:$R$330)</f>
        <v>Lançada</v>
      </c>
      <c r="M12454" s="6">
        <v>701203</v>
      </c>
      <c r="N12454" s="6" t="s">
        <v>1125</v>
      </c>
      <c r="O12454" t="str">
        <f t="shared" si="84"/>
        <v>FLAC</v>
      </c>
      <c r="Q12454" s="2" t="s">
        <v>1344</v>
      </c>
    </row>
    <row r="12455" spans="1:17" ht="16.8" x14ac:dyDescent="0.3">
      <c r="A12455" t="str">
        <f t="shared" si="82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1345</v>
      </c>
      <c r="G12455" s="11">
        <v>-2042.5</v>
      </c>
      <c r="H12455" s="12">
        <v>-61.28</v>
      </c>
      <c r="I12455" s="6">
        <v>7204</v>
      </c>
      <c r="J12455" t="str">
        <f t="shared" si="83"/>
        <v>7204 - CD São Paulo</v>
      </c>
      <c r="K12455" t="str">
        <f t="shared" si="83"/>
        <v>43.340.312/0010-48</v>
      </c>
      <c r="L12455" t="str">
        <f>_xlfn.XLOOKUP(B12455,'[1]Retorno lançamentos'!$D$5:$D$330,'[1]Retorno lançamentos'!$R$5:$R$330)</f>
        <v>Lançada</v>
      </c>
      <c r="M12455" s="6">
        <v>701203</v>
      </c>
      <c r="N12455" s="6" t="s">
        <v>1125</v>
      </c>
      <c r="O12455" t="str">
        <f t="shared" si="84"/>
        <v>FLAC</v>
      </c>
      <c r="Q12455" s="2" t="s">
        <v>1344</v>
      </c>
    </row>
    <row r="12456" spans="1:17" ht="16.8" x14ac:dyDescent="0.3">
      <c r="A12456" t="str">
        <f t="shared" si="82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 t="shared" si="83"/>
        <v>7204 - CD São Paulo</v>
      </c>
      <c r="K12456" t="str">
        <f t="shared" si="83"/>
        <v>43.340.312/0010-48</v>
      </c>
      <c r="L12456" t="str">
        <f>_xlfn.XLOOKUP(B12456,'[1]Retorno lançamentos'!$D$5:$D$330,'[1]Retorno lançamentos'!$R$5:$R$330)</f>
        <v>Lançada</v>
      </c>
      <c r="M12456" s="6">
        <v>701203</v>
      </c>
      <c r="N12456" s="6" t="s">
        <v>1125</v>
      </c>
      <c r="O12456" t="str">
        <f t="shared" si="84"/>
        <v>FLAC</v>
      </c>
      <c r="Q12456" s="2" t="s">
        <v>1344</v>
      </c>
    </row>
    <row r="12457" spans="1:17" ht="16.8" x14ac:dyDescent="0.3">
      <c r="A12457" t="str">
        <f t="shared" si="82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 t="shared" si="83"/>
        <v>7204 - CD São Paulo</v>
      </c>
      <c r="K12457" t="str">
        <f t="shared" si="83"/>
        <v>43.340.312/0010-48</v>
      </c>
      <c r="L12457" t="str">
        <f>_xlfn.XLOOKUP(B12457,'[1]Retorno lançamentos'!$D$5:$D$330,'[1]Retorno lançamentos'!$R$5:$R$330)</f>
        <v>Lançada</v>
      </c>
      <c r="M12457" s="6">
        <v>701203</v>
      </c>
      <c r="N12457" s="6" t="s">
        <v>1125</v>
      </c>
      <c r="O12457" t="str">
        <f t="shared" si="84"/>
        <v>FLAC</v>
      </c>
      <c r="Q12457" s="2" t="s">
        <v>1344</v>
      </c>
    </row>
    <row r="12458" spans="1:17" ht="16.8" x14ac:dyDescent="0.3">
      <c r="A12458" t="str">
        <f t="shared" si="82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 t="shared" si="83"/>
        <v>7204 - CD São Paulo</v>
      </c>
      <c r="K12458" t="str">
        <f t="shared" si="83"/>
        <v>43.340.312/0010-48</v>
      </c>
      <c r="L12458" t="str">
        <f>_xlfn.XLOOKUP(B12458,'[1]Retorno lançamentos'!$D$5:$D$330,'[1]Retorno lançamentos'!$R$5:$R$330)</f>
        <v>Lançada</v>
      </c>
      <c r="M12458" s="6">
        <v>701203</v>
      </c>
      <c r="N12458" s="6" t="s">
        <v>1125</v>
      </c>
      <c r="O12458" t="str">
        <f t="shared" si="84"/>
        <v>FLAC</v>
      </c>
      <c r="Q12458" s="2" t="s">
        <v>1344</v>
      </c>
    </row>
    <row r="12459" spans="1:17" ht="16.8" x14ac:dyDescent="0.3">
      <c r="A12459" t="str">
        <f t="shared" si="82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 t="shared" si="83"/>
        <v>7204 - CD São Paulo</v>
      </c>
      <c r="K12459" t="str">
        <f t="shared" si="83"/>
        <v>43.340.312/0010-48</v>
      </c>
      <c r="L12459" t="str">
        <f>_xlfn.XLOOKUP(B12459,'[1]Retorno lançamentos'!$D$5:$D$330,'[1]Retorno lançamentos'!$R$5:$R$330)</f>
        <v>Lançada</v>
      </c>
      <c r="M12459" s="6">
        <v>701203</v>
      </c>
      <c r="N12459" s="6" t="s">
        <v>1125</v>
      </c>
      <c r="O12459" t="str">
        <f t="shared" si="84"/>
        <v>FLAC</v>
      </c>
      <c r="Q12459" s="2" t="s">
        <v>1344</v>
      </c>
    </row>
    <row r="12460" spans="1:17" ht="16.8" x14ac:dyDescent="0.3">
      <c r="A12460" t="str">
        <f t="shared" si="82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 t="shared" si="83"/>
        <v>7204 - CD São Paulo</v>
      </c>
      <c r="K12460" t="str">
        <f t="shared" si="83"/>
        <v>43.340.312/0010-48</v>
      </c>
      <c r="L12460" t="str">
        <f>_xlfn.XLOOKUP(B12460,'[1]Retorno lançamentos'!$D$5:$D$330,'[1]Retorno lançamentos'!$R$5:$R$330)</f>
        <v>Lançada</v>
      </c>
      <c r="M12460" s="6">
        <v>701203</v>
      </c>
      <c r="N12460" s="6" t="s">
        <v>1125</v>
      </c>
      <c r="O12460" t="str">
        <f t="shared" si="84"/>
        <v>FLAC</v>
      </c>
      <c r="Q12460" s="2" t="s">
        <v>1344</v>
      </c>
    </row>
  </sheetData>
  <autoFilter ref="A1:Q12460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2026-09-10T17:35:55Z</dcterms:modified>
</cp:coreProperties>
</file>