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tos\OneDrive\Документы\AITU\Data Visualization\Final\"/>
    </mc:Choice>
  </mc:AlternateContent>
  <xr:revisionPtr revIDLastSave="0" documentId="13_ncr:1_{77C596A9-C5B3-4D4D-B9E5-2DA21E343DE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Лист1" sheetId="1" r:id="rId1"/>
    <sheet name="Лист2" sheetId="2" r:id="rId2"/>
    <sheet name="second" sheetId="6" r:id="rId3"/>
    <sheet name="third" sheetId="7" r:id="rId4"/>
    <sheet name="fourth" sheetId="8" r:id="rId5"/>
  </sheets>
  <definedNames>
    <definedName name="_xlcn.WorksheetConnection_Лист1AJ1" hidden="1">Лист1!$A:$J</definedName>
  </definedNames>
  <calcPr calcId="191029"/>
  <pivotCaches>
    <pivotCache cacheId="6" r:id="rId6"/>
    <pivotCache cacheId="1" r:id="rId7"/>
    <pivotCache cacheId="12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Лист1!$A:$J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XrA7s7JUPI1ei4XynRp6rHpA19TIlGoJVFHZMuMG148="/>
    </ext>
  </extLst>
</workbook>
</file>

<file path=xl/calcChain.xml><?xml version="1.0" encoding="utf-8"?>
<calcChain xmlns="http://schemas.openxmlformats.org/spreadsheetml/2006/main">
  <c r="C58" i="8" l="1"/>
  <c r="D58" i="8"/>
  <c r="E58" i="8"/>
  <c r="F58" i="8"/>
  <c r="G58" i="8"/>
  <c r="B58" i="8"/>
  <c r="A75" i="8"/>
  <c r="A76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59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2" i="1"/>
  <c r="L34" i="6"/>
  <c r="K34" i="6" s="1"/>
  <c r="L35" i="6"/>
  <c r="K35" i="6" s="1"/>
  <c r="L33" i="6"/>
  <c r="L29" i="6"/>
  <c r="K29" i="6"/>
  <c r="L28" i="6"/>
  <c r="K28" i="6"/>
  <c r="L27" i="6"/>
  <c r="K27" i="6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 s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 s="1"/>
  <c r="I191" i="1" a="1"/>
  <c r="I191" i="1"/>
  <c r="I192" i="1" a="1"/>
  <c r="I192" i="1"/>
  <c r="I193" i="1" a="1"/>
  <c r="I193" i="1" s="1"/>
  <c r="I194" i="1" a="1"/>
  <c r="I194" i="1"/>
  <c r="I195" i="1" a="1"/>
  <c r="I195" i="1"/>
  <c r="I196" i="1" a="1"/>
  <c r="I196" i="1"/>
  <c r="I197" i="1" a="1"/>
  <c r="I197" i="1" s="1"/>
  <c r="I198" i="1" a="1"/>
  <c r="I198" i="1"/>
  <c r="I199" i="1" a="1"/>
  <c r="I199" i="1"/>
  <c r="I200" i="1" a="1"/>
  <c r="I200" i="1" s="1"/>
  <c r="I201" i="1" a="1"/>
  <c r="I201" i="1"/>
  <c r="I202" i="1" a="1"/>
  <c r="I202" i="1"/>
  <c r="I203" i="1" a="1"/>
  <c r="I203" i="1" s="1"/>
  <c r="I204" i="1" a="1"/>
  <c r="I204" i="1" s="1"/>
  <c r="I205" i="1" a="1"/>
  <c r="I205" i="1"/>
  <c r="I206" i="1" a="1"/>
  <c r="I206" i="1" s="1"/>
  <c r="I207" i="1" a="1"/>
  <c r="I207" i="1" s="1"/>
  <c r="I208" i="1" a="1"/>
  <c r="I208" i="1"/>
  <c r="I209" i="1" a="1"/>
  <c r="I209" i="1"/>
  <c r="I210" i="1" a="1"/>
  <c r="I210" i="1" s="1"/>
  <c r="I211" i="1" a="1"/>
  <c r="I211" i="1" s="1"/>
  <c r="I212" i="1" a="1"/>
  <c r="I212" i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/>
  <c r="I220" i="1" a="1"/>
  <c r="I220" i="1" s="1"/>
  <c r="I221" i="1" a="1"/>
  <c r="I221" i="1" s="1"/>
  <c r="I222" i="1" a="1"/>
  <c r="I222" i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2" i="1" a="1"/>
  <c r="I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2" i="1" a="1"/>
  <c r="H2" i="1" s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48" i="1" a="1"/>
  <c r="G48" i="1"/>
  <c r="G49" i="1" a="1"/>
  <c r="G49" i="1"/>
  <c r="G50" i="1" a="1"/>
  <c r="G50" i="1"/>
  <c r="G51" i="1" a="1"/>
  <c r="G51" i="1"/>
  <c r="G52" i="1" a="1"/>
  <c r="G52" i="1"/>
  <c r="G53" i="1" a="1"/>
  <c r="G53" i="1"/>
  <c r="G54" i="1" a="1"/>
  <c r="G54" i="1"/>
  <c r="G55" i="1" a="1"/>
  <c r="G55" i="1"/>
  <c r="G56" i="1" a="1"/>
  <c r="G56" i="1"/>
  <c r="G57" i="1" a="1"/>
  <c r="G57" i="1"/>
  <c r="G58" i="1" a="1"/>
  <c r="G58" i="1"/>
  <c r="G59" i="1" a="1"/>
  <c r="G59" i="1"/>
  <c r="G60" i="1" a="1"/>
  <c r="G60" i="1"/>
  <c r="G61" i="1" a="1"/>
  <c r="G61" i="1"/>
  <c r="G62" i="1" a="1"/>
  <c r="G62" i="1"/>
  <c r="G63" i="1" a="1"/>
  <c r="G63" i="1"/>
  <c r="G64" i="1" a="1"/>
  <c r="G64" i="1"/>
  <c r="G65" i="1" a="1"/>
  <c r="G65" i="1"/>
  <c r="G66" i="1" a="1"/>
  <c r="G66" i="1"/>
  <c r="G67" i="1" a="1"/>
  <c r="G67" i="1"/>
  <c r="G68" i="1" a="1"/>
  <c r="G68" i="1"/>
  <c r="G69" i="1" a="1"/>
  <c r="G69" i="1"/>
  <c r="G70" i="1" a="1"/>
  <c r="G70" i="1"/>
  <c r="G71" i="1" a="1"/>
  <c r="G71" i="1"/>
  <c r="G72" i="1" a="1"/>
  <c r="G72" i="1"/>
  <c r="G73" i="1" a="1"/>
  <c r="G73" i="1"/>
  <c r="G74" i="1" a="1"/>
  <c r="G74" i="1"/>
  <c r="G75" i="1" a="1"/>
  <c r="G75" i="1"/>
  <c r="G76" i="1" a="1"/>
  <c r="G76" i="1"/>
  <c r="G77" i="1" a="1"/>
  <c r="G77" i="1"/>
  <c r="G78" i="1" a="1"/>
  <c r="G78" i="1"/>
  <c r="G79" i="1" a="1"/>
  <c r="G79" i="1"/>
  <c r="G80" i="1" a="1"/>
  <c r="G80" i="1"/>
  <c r="G81" i="1" a="1"/>
  <c r="G81" i="1"/>
  <c r="G82" i="1" a="1"/>
  <c r="G82" i="1"/>
  <c r="G83" i="1" a="1"/>
  <c r="G83" i="1"/>
  <c r="G84" i="1" a="1"/>
  <c r="G84" i="1"/>
  <c r="G85" i="1" a="1"/>
  <c r="G85" i="1"/>
  <c r="G86" i="1" a="1"/>
  <c r="G86" i="1"/>
  <c r="G87" i="1" a="1"/>
  <c r="G87" i="1"/>
  <c r="G88" i="1" a="1"/>
  <c r="G88" i="1"/>
  <c r="G89" i="1" a="1"/>
  <c r="G89" i="1"/>
  <c r="G90" i="1" a="1"/>
  <c r="G90" i="1"/>
  <c r="G91" i="1" a="1"/>
  <c r="G91" i="1"/>
  <c r="G92" i="1" a="1"/>
  <c r="G92" i="1"/>
  <c r="G93" i="1" a="1"/>
  <c r="G93" i="1"/>
  <c r="G94" i="1" a="1"/>
  <c r="G94" i="1"/>
  <c r="G95" i="1" a="1"/>
  <c r="G95" i="1"/>
  <c r="G96" i="1" a="1"/>
  <c r="G96" i="1"/>
  <c r="G97" i="1" a="1"/>
  <c r="G97" i="1"/>
  <c r="G98" i="1" a="1"/>
  <c r="G98" i="1"/>
  <c r="G99" i="1" a="1"/>
  <c r="G99" i="1"/>
  <c r="G100" i="1" a="1"/>
  <c r="G100" i="1"/>
  <c r="G101" i="1" a="1"/>
  <c r="G101" i="1"/>
  <c r="G102" i="1" a="1"/>
  <c r="G102" i="1"/>
  <c r="G103" i="1" a="1"/>
  <c r="G103" i="1"/>
  <c r="G104" i="1" a="1"/>
  <c r="G104" i="1"/>
  <c r="G105" i="1" a="1"/>
  <c r="G105" i="1"/>
  <c r="G106" i="1" a="1"/>
  <c r="G106" i="1"/>
  <c r="G107" i="1" a="1"/>
  <c r="G107" i="1"/>
  <c r="G108" i="1" a="1"/>
  <c r="G108" i="1"/>
  <c r="G109" i="1" a="1"/>
  <c r="G109" i="1"/>
  <c r="G110" i="1" a="1"/>
  <c r="G110" i="1"/>
  <c r="G111" i="1" a="1"/>
  <c r="G111" i="1"/>
  <c r="G112" i="1" a="1"/>
  <c r="G112" i="1"/>
  <c r="G113" i="1" a="1"/>
  <c r="G113" i="1"/>
  <c r="G114" i="1" a="1"/>
  <c r="G114" i="1"/>
  <c r="G115" i="1" a="1"/>
  <c r="G115" i="1"/>
  <c r="G116" i="1" a="1"/>
  <c r="G116" i="1"/>
  <c r="G117" i="1" a="1"/>
  <c r="G117" i="1"/>
  <c r="G118" i="1" a="1"/>
  <c r="G118" i="1"/>
  <c r="G119" i="1" a="1"/>
  <c r="G119" i="1"/>
  <c r="G120" i="1" a="1"/>
  <c r="G120" i="1"/>
  <c r="G121" i="1" a="1"/>
  <c r="G121" i="1"/>
  <c r="G122" i="1" a="1"/>
  <c r="G122" i="1"/>
  <c r="G123" i="1" a="1"/>
  <c r="G123" i="1"/>
  <c r="G124" i="1" a="1"/>
  <c r="G124" i="1"/>
  <c r="G125" i="1" a="1"/>
  <c r="G125" i="1"/>
  <c r="G126" i="1" a="1"/>
  <c r="G126" i="1"/>
  <c r="G127" i="1" a="1"/>
  <c r="G127" i="1"/>
  <c r="G128" i="1" a="1"/>
  <c r="G128" i="1"/>
  <c r="G129" i="1" a="1"/>
  <c r="G129" i="1"/>
  <c r="G130" i="1" a="1"/>
  <c r="G130" i="1"/>
  <c r="G131" i="1" a="1"/>
  <c r="G131" i="1"/>
  <c r="G132" i="1" a="1"/>
  <c r="G132" i="1"/>
  <c r="G133" i="1" a="1"/>
  <c r="G133" i="1"/>
  <c r="G134" i="1" a="1"/>
  <c r="G134" i="1"/>
  <c r="G135" i="1" a="1"/>
  <c r="G135" i="1"/>
  <c r="G136" i="1" a="1"/>
  <c r="G136" i="1"/>
  <c r="G137" i="1" a="1"/>
  <c r="G137" i="1"/>
  <c r="G138" i="1" a="1"/>
  <c r="G138" i="1"/>
  <c r="G139" i="1" a="1"/>
  <c r="G139" i="1"/>
  <c r="G140" i="1" a="1"/>
  <c r="G140" i="1"/>
  <c r="G141" i="1" a="1"/>
  <c r="G141" i="1"/>
  <c r="G142" i="1" a="1"/>
  <c r="G142" i="1"/>
  <c r="G143" i="1" a="1"/>
  <c r="G143" i="1"/>
  <c r="G144" i="1" a="1"/>
  <c r="G144" i="1"/>
  <c r="G145" i="1" a="1"/>
  <c r="G145" i="1"/>
  <c r="G146" i="1" a="1"/>
  <c r="G146" i="1"/>
  <c r="G147" i="1" a="1"/>
  <c r="G147" i="1"/>
  <c r="G148" i="1" a="1"/>
  <c r="G148" i="1"/>
  <c r="G149" i="1" a="1"/>
  <c r="G149" i="1"/>
  <c r="G150" i="1" a="1"/>
  <c r="G150" i="1"/>
  <c r="G151" i="1" a="1"/>
  <c r="G151" i="1"/>
  <c r="G152" i="1" a="1"/>
  <c r="G152" i="1"/>
  <c r="G153" i="1" a="1"/>
  <c r="G153" i="1"/>
  <c r="G154" i="1" a="1"/>
  <c r="G154" i="1"/>
  <c r="G155" i="1" a="1"/>
  <c r="G155" i="1"/>
  <c r="G156" i="1" a="1"/>
  <c r="G156" i="1"/>
  <c r="G157" i="1" a="1"/>
  <c r="G157" i="1"/>
  <c r="G158" i="1" a="1"/>
  <c r="G158" i="1"/>
  <c r="G159" i="1" a="1"/>
  <c r="G159" i="1"/>
  <c r="G160" i="1" a="1"/>
  <c r="G160" i="1"/>
  <c r="G161" i="1" a="1"/>
  <c r="G161" i="1"/>
  <c r="G162" i="1" a="1"/>
  <c r="G162" i="1"/>
  <c r="G163" i="1" a="1"/>
  <c r="G163" i="1"/>
  <c r="G164" i="1" a="1"/>
  <c r="G164" i="1"/>
  <c r="G165" i="1" a="1"/>
  <c r="G165" i="1"/>
  <c r="G166" i="1" a="1"/>
  <c r="G166" i="1"/>
  <c r="G167" i="1" a="1"/>
  <c r="G167" i="1"/>
  <c r="G168" i="1" a="1"/>
  <c r="G168" i="1"/>
  <c r="G169" i="1" a="1"/>
  <c r="G169" i="1"/>
  <c r="G170" i="1" a="1"/>
  <c r="G170" i="1"/>
  <c r="G171" i="1" a="1"/>
  <c r="G171" i="1"/>
  <c r="G172" i="1" a="1"/>
  <c r="G172" i="1"/>
  <c r="G173" i="1" a="1"/>
  <c r="G173" i="1"/>
  <c r="G174" i="1" a="1"/>
  <c r="G174" i="1"/>
  <c r="G175" i="1" a="1"/>
  <c r="G175" i="1"/>
  <c r="G176" i="1" a="1"/>
  <c r="G176" i="1"/>
  <c r="G177" i="1" a="1"/>
  <c r="G177" i="1"/>
  <c r="G178" i="1" a="1"/>
  <c r="G178" i="1"/>
  <c r="G179" i="1" a="1"/>
  <c r="G179" i="1"/>
  <c r="G180" i="1" a="1"/>
  <c r="G180" i="1"/>
  <c r="G181" i="1" a="1"/>
  <c r="G181" i="1"/>
  <c r="G182" i="1" a="1"/>
  <c r="G182" i="1"/>
  <c r="G183" i="1" a="1"/>
  <c r="G183" i="1"/>
  <c r="G184" i="1" a="1"/>
  <c r="G184" i="1"/>
  <c r="G185" i="1" a="1"/>
  <c r="G185" i="1"/>
  <c r="G186" i="1" a="1"/>
  <c r="G186" i="1"/>
  <c r="G187" i="1" a="1"/>
  <c r="G187" i="1"/>
  <c r="G188" i="1" a="1"/>
  <c r="G188" i="1"/>
  <c r="G189" i="1" a="1"/>
  <c r="G189" i="1"/>
  <c r="G190" i="1" a="1"/>
  <c r="G190" i="1"/>
  <c r="G191" i="1" a="1"/>
  <c r="G191" i="1"/>
  <c r="G192" i="1" a="1"/>
  <c r="G192" i="1"/>
  <c r="G193" i="1" a="1"/>
  <c r="G193" i="1"/>
  <c r="G194" i="1" a="1"/>
  <c r="G194" i="1"/>
  <c r="G195" i="1" a="1"/>
  <c r="G195" i="1"/>
  <c r="G196" i="1" a="1"/>
  <c r="G196" i="1"/>
  <c r="G197" i="1" a="1"/>
  <c r="G197" i="1"/>
  <c r="G198" i="1" a="1"/>
  <c r="G198" i="1"/>
  <c r="G199" i="1" a="1"/>
  <c r="G199" i="1"/>
  <c r="G200" i="1" a="1"/>
  <c r="G200" i="1"/>
  <c r="G201" i="1" a="1"/>
  <c r="G201" i="1"/>
  <c r="G202" i="1" a="1"/>
  <c r="G202" i="1"/>
  <c r="G203" i="1" a="1"/>
  <c r="G203" i="1"/>
  <c r="G204" i="1" a="1"/>
  <c r="G204" i="1"/>
  <c r="G205" i="1" a="1"/>
  <c r="G205" i="1"/>
  <c r="G206" i="1" a="1"/>
  <c r="G206" i="1"/>
  <c r="G207" i="1" a="1"/>
  <c r="G207" i="1"/>
  <c r="G208" i="1" a="1"/>
  <c r="G208" i="1"/>
  <c r="G209" i="1" a="1"/>
  <c r="G209" i="1"/>
  <c r="G210" i="1" a="1"/>
  <c r="G210" i="1"/>
  <c r="G211" i="1" a="1"/>
  <c r="G211" i="1"/>
  <c r="G212" i="1" a="1"/>
  <c r="G212" i="1"/>
  <c r="G213" i="1" a="1"/>
  <c r="G213" i="1"/>
  <c r="G214" i="1" a="1"/>
  <c r="G214" i="1"/>
  <c r="G215" i="1" a="1"/>
  <c r="G215" i="1"/>
  <c r="G216" i="1" a="1"/>
  <c r="G216" i="1"/>
  <c r="G217" i="1" a="1"/>
  <c r="G217" i="1"/>
  <c r="G218" i="1" a="1"/>
  <c r="G218" i="1"/>
  <c r="G219" i="1" a="1"/>
  <c r="G219" i="1"/>
  <c r="G220" i="1" a="1"/>
  <c r="G220" i="1"/>
  <c r="G221" i="1" a="1"/>
  <c r="G221" i="1"/>
  <c r="G222" i="1" a="1"/>
  <c r="G222" i="1"/>
  <c r="G223" i="1" a="1"/>
  <c r="G223" i="1"/>
  <c r="G224" i="1" a="1"/>
  <c r="G224" i="1"/>
  <c r="G225" i="1" a="1"/>
  <c r="G225" i="1"/>
  <c r="G226" i="1" a="1"/>
  <c r="G226" i="1"/>
  <c r="G227" i="1" a="1"/>
  <c r="G227" i="1"/>
  <c r="G228" i="1" a="1"/>
  <c r="G228" i="1"/>
  <c r="G229" i="1" a="1"/>
  <c r="G229" i="1"/>
  <c r="G230" i="1" a="1"/>
  <c r="G230" i="1"/>
  <c r="G231" i="1" a="1"/>
  <c r="G231" i="1"/>
  <c r="G232" i="1" a="1"/>
  <c r="G232" i="1"/>
  <c r="G233" i="1" a="1"/>
  <c r="G233" i="1"/>
  <c r="G234" i="1" a="1"/>
  <c r="G234" i="1"/>
  <c r="G235" i="1" a="1"/>
  <c r="G235" i="1"/>
  <c r="G236" i="1" a="1"/>
  <c r="G236" i="1"/>
  <c r="G237" i="1" a="1"/>
  <c r="G237" i="1"/>
  <c r="G238" i="1" a="1"/>
  <c r="G238" i="1"/>
  <c r="G239" i="1" a="1"/>
  <c r="G239" i="1"/>
  <c r="G240" i="1" a="1"/>
  <c r="G240" i="1"/>
  <c r="G241" i="1" a="1"/>
  <c r="G241" i="1"/>
  <c r="G242" i="1" a="1"/>
  <c r="G242" i="1"/>
  <c r="G243" i="1" a="1"/>
  <c r="G243" i="1"/>
  <c r="G244" i="1" a="1"/>
  <c r="G244" i="1"/>
  <c r="G245" i="1" a="1"/>
  <c r="G245" i="1"/>
  <c r="G246" i="1" a="1"/>
  <c r="G246" i="1"/>
  <c r="G247" i="1" a="1"/>
  <c r="G247" i="1"/>
  <c r="G248" i="1" a="1"/>
  <c r="G248" i="1"/>
  <c r="G249" i="1" a="1"/>
  <c r="G249" i="1"/>
  <c r="G250" i="1" a="1"/>
  <c r="G250" i="1"/>
  <c r="G251" i="1" a="1"/>
  <c r="G251" i="1"/>
  <c r="G252" i="1" a="1"/>
  <c r="G252" i="1"/>
  <c r="G253" i="1" a="1"/>
  <c r="G253" i="1"/>
  <c r="G254" i="1" a="1"/>
  <c r="G254" i="1"/>
  <c r="G255" i="1" a="1"/>
  <c r="G255" i="1"/>
  <c r="G256" i="1" a="1"/>
  <c r="G256" i="1"/>
  <c r="G257" i="1" a="1"/>
  <c r="G257" i="1"/>
  <c r="G258" i="1" a="1"/>
  <c r="G258" i="1"/>
  <c r="G259" i="1" a="1"/>
  <c r="G259" i="1"/>
  <c r="G260" i="1" a="1"/>
  <c r="G260" i="1"/>
  <c r="G261" i="1" a="1"/>
  <c r="G261" i="1"/>
  <c r="G262" i="1" a="1"/>
  <c r="G262" i="1"/>
  <c r="G263" i="1" a="1"/>
  <c r="G263" i="1"/>
  <c r="G264" i="1" a="1"/>
  <c r="G264" i="1"/>
  <c r="G265" i="1" a="1"/>
  <c r="G265" i="1"/>
  <c r="G266" i="1" a="1"/>
  <c r="G266" i="1"/>
  <c r="G267" i="1" a="1"/>
  <c r="G267" i="1"/>
  <c r="G268" i="1" a="1"/>
  <c r="G268" i="1"/>
  <c r="G269" i="1" a="1"/>
  <c r="G269" i="1"/>
  <c r="G270" i="1" a="1"/>
  <c r="G270" i="1"/>
  <c r="G271" i="1" a="1"/>
  <c r="G271" i="1"/>
  <c r="G272" i="1" a="1"/>
  <c r="G272" i="1"/>
  <c r="G273" i="1" a="1"/>
  <c r="G273" i="1"/>
  <c r="G274" i="1" a="1"/>
  <c r="G274" i="1"/>
  <c r="G275" i="1" a="1"/>
  <c r="G275" i="1"/>
  <c r="G276" i="1" a="1"/>
  <c r="G276" i="1"/>
  <c r="G277" i="1" a="1"/>
  <c r="G277" i="1"/>
  <c r="G278" i="1" a="1"/>
  <c r="G278" i="1"/>
  <c r="G279" i="1" a="1"/>
  <c r="G279" i="1"/>
  <c r="G280" i="1" a="1"/>
  <c r="G280" i="1"/>
  <c r="G281" i="1" a="1"/>
  <c r="G281" i="1"/>
  <c r="G282" i="1" a="1"/>
  <c r="G282" i="1"/>
  <c r="G283" i="1" a="1"/>
  <c r="G283" i="1"/>
  <c r="G284" i="1" a="1"/>
  <c r="G284" i="1"/>
  <c r="G285" i="1" a="1"/>
  <c r="G285" i="1"/>
  <c r="G286" i="1" a="1"/>
  <c r="G286" i="1"/>
  <c r="G287" i="1" a="1"/>
  <c r="G287" i="1"/>
  <c r="G288" i="1" a="1"/>
  <c r="G288" i="1"/>
  <c r="G289" i="1" a="1"/>
  <c r="G289" i="1"/>
  <c r="G290" i="1" a="1"/>
  <c r="G290" i="1"/>
  <c r="G291" i="1" a="1"/>
  <c r="G291" i="1"/>
  <c r="G292" i="1" a="1"/>
  <c r="G292" i="1"/>
  <c r="G293" i="1" a="1"/>
  <c r="G293" i="1"/>
  <c r="G294" i="1" a="1"/>
  <c r="G294" i="1"/>
  <c r="G295" i="1" a="1"/>
  <c r="G295" i="1" s="1"/>
  <c r="G296" i="1" a="1"/>
  <c r="G296" i="1"/>
  <c r="G297" i="1" a="1"/>
  <c r="G297" i="1"/>
  <c r="G298" i="1" a="1"/>
  <c r="G298" i="1"/>
  <c r="G299" i="1" a="1"/>
  <c r="G299" i="1"/>
  <c r="G300" i="1" a="1"/>
  <c r="G300" i="1"/>
  <c r="G301" i="1" a="1"/>
  <c r="G301" i="1"/>
  <c r="G302" i="1" a="1"/>
  <c r="G302" i="1"/>
  <c r="G303" i="1" a="1"/>
  <c r="G303" i="1"/>
  <c r="G304" i="1" a="1"/>
  <c r="G304" i="1" s="1"/>
  <c r="G305" i="1" a="1"/>
  <c r="G305" i="1" s="1"/>
  <c r="G306" i="1" a="1"/>
  <c r="G306" i="1"/>
  <c r="G307" i="1" a="1"/>
  <c r="G307" i="1"/>
  <c r="G308" i="1" a="1"/>
  <c r="G308" i="1"/>
  <c r="G309" i="1" a="1"/>
  <c r="G309" i="1"/>
  <c r="G310" i="1" a="1"/>
  <c r="G310" i="1"/>
  <c r="G311" i="1" a="1"/>
  <c r="G311" i="1"/>
  <c r="G312" i="1" a="1"/>
  <c r="G312" i="1"/>
  <c r="G313" i="1" a="1"/>
  <c r="G313" i="1"/>
  <c r="G314" i="1" a="1"/>
  <c r="G314" i="1" s="1"/>
  <c r="G315" i="1" a="1"/>
  <c r="G315" i="1" s="1"/>
  <c r="G316" i="1" a="1"/>
  <c r="G316" i="1"/>
  <c r="G317" i="1" a="1"/>
  <c r="G317" i="1"/>
  <c r="G318" i="1" a="1"/>
  <c r="G318" i="1"/>
  <c r="G319" i="1" a="1"/>
  <c r="G319" i="1"/>
  <c r="G320" i="1" a="1"/>
  <c r="G320" i="1"/>
  <c r="G321" i="1" a="1"/>
  <c r="G321" i="1" s="1"/>
  <c r="G322" i="1" a="1"/>
  <c r="G322" i="1"/>
  <c r="G323" i="1" a="1"/>
  <c r="G323" i="1"/>
  <c r="G324" i="1" a="1"/>
  <c r="G324" i="1" s="1"/>
  <c r="G325" i="1" a="1"/>
  <c r="G325" i="1" s="1"/>
  <c r="G326" i="1" a="1"/>
  <c r="G326" i="1"/>
  <c r="G327" i="1" a="1"/>
  <c r="G327" i="1"/>
  <c r="G328" i="1" a="1"/>
  <c r="G328" i="1"/>
  <c r="G329" i="1" a="1"/>
  <c r="G329" i="1"/>
  <c r="G330" i="1" a="1"/>
  <c r="G330" i="1"/>
  <c r="G331" i="1" a="1"/>
  <c r="G331" i="1" s="1"/>
  <c r="G332" i="1" a="1"/>
  <c r="G332" i="1"/>
  <c r="G333" i="1" a="1"/>
  <c r="G333" i="1"/>
  <c r="G334" i="1" a="1"/>
  <c r="G334" i="1" s="1"/>
  <c r="G335" i="1" a="1"/>
  <c r="G335" i="1" s="1"/>
  <c r="G336" i="1" a="1"/>
  <c r="G336" i="1"/>
  <c r="G337" i="1" a="1"/>
  <c r="G337" i="1"/>
  <c r="G338" i="1" a="1"/>
  <c r="G338" i="1"/>
  <c r="G339" i="1" a="1"/>
  <c r="G339" i="1"/>
  <c r="G340" i="1" a="1"/>
  <c r="G340" i="1"/>
  <c r="G341" i="1" a="1"/>
  <c r="G341" i="1" s="1"/>
  <c r="G342" i="1" a="1"/>
  <c r="G342" i="1"/>
  <c r="G343" i="1" a="1"/>
  <c r="G343" i="1"/>
  <c r="G344" i="1" a="1"/>
  <c r="G344" i="1" s="1"/>
  <c r="G345" i="1" a="1"/>
  <c r="G345" i="1" s="1"/>
  <c r="G346" i="1" a="1"/>
  <c r="G346" i="1"/>
  <c r="G347" i="1" a="1"/>
  <c r="G347" i="1"/>
  <c r="G348" i="1" a="1"/>
  <c r="G348" i="1"/>
  <c r="G349" i="1" a="1"/>
  <c r="G349" i="1"/>
  <c r="G350" i="1" a="1"/>
  <c r="G350" i="1" s="1"/>
  <c r="G351" i="1" a="1"/>
  <c r="G351" i="1" s="1"/>
  <c r="G352" i="1" a="1"/>
  <c r="G352" i="1"/>
  <c r="G353" i="1" a="1"/>
  <c r="G353" i="1"/>
  <c r="G354" i="1" a="1"/>
  <c r="G354" i="1" s="1"/>
  <c r="G355" i="1" a="1"/>
  <c r="G355" i="1" s="1"/>
  <c r="G356" i="1" a="1"/>
  <c r="G356" i="1"/>
  <c r="G357" i="1" a="1"/>
  <c r="G357" i="1"/>
  <c r="G358" i="1" a="1"/>
  <c r="G358" i="1"/>
  <c r="G359" i="1" a="1"/>
  <c r="G359" i="1"/>
  <c r="G360" i="1" a="1"/>
  <c r="G360" i="1" s="1"/>
  <c r="G361" i="1" a="1"/>
  <c r="G361" i="1" s="1"/>
  <c r="G362" i="1" a="1"/>
  <c r="G362" i="1" s="1"/>
  <c r="G363" i="1" a="1"/>
  <c r="G363" i="1"/>
  <c r="G364" i="1" a="1"/>
  <c r="G364" i="1" s="1"/>
  <c r="G365" i="1" a="1"/>
  <c r="G365" i="1" s="1"/>
  <c r="G366" i="1" a="1"/>
  <c r="G366" i="1"/>
  <c r="G367" i="1" a="1"/>
  <c r="G367" i="1" s="1"/>
  <c r="G368" i="1" a="1"/>
  <c r="G368" i="1"/>
  <c r="G369" i="1" a="1"/>
  <c r="G369" i="1"/>
  <c r="G370" i="1" a="1"/>
  <c r="G370" i="1" s="1"/>
  <c r="G371" i="1" a="1"/>
  <c r="G371" i="1" s="1"/>
  <c r="G372" i="1" a="1"/>
  <c r="G372" i="1" s="1"/>
  <c r="G373" i="1" a="1"/>
  <c r="G373" i="1"/>
  <c r="G374" i="1" a="1"/>
  <c r="G374" i="1" s="1"/>
  <c r="G375" i="1" a="1"/>
  <c r="G375" i="1" s="1"/>
  <c r="G376" i="1" a="1"/>
  <c r="G376" i="1"/>
  <c r="G377" i="1" a="1"/>
  <c r="G377" i="1" s="1"/>
  <c r="G378" i="1" a="1"/>
  <c r="G378" i="1"/>
  <c r="G379" i="1" a="1"/>
  <c r="G379" i="1" s="1"/>
  <c r="G380" i="1" a="1"/>
  <c r="G380" i="1" s="1"/>
  <c r="G381" i="1" a="1"/>
  <c r="G381" i="1" s="1"/>
  <c r="G382" i="1" a="1"/>
  <c r="G382" i="1" s="1"/>
  <c r="G383" i="1" a="1"/>
  <c r="G383" i="1"/>
  <c r="G384" i="1" a="1"/>
  <c r="G384" i="1" s="1"/>
  <c r="G385" i="1" a="1"/>
  <c r="G385" i="1" s="1"/>
  <c r="G386" i="1" a="1"/>
  <c r="G386" i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3" i="1" a="1"/>
  <c r="G3" i="1" s="1"/>
  <c r="G4" i="1" a="1"/>
  <c r="G4" i="1" s="1"/>
  <c r="G5" i="1" a="1"/>
  <c r="G5" i="1" s="1"/>
  <c r="G6" i="1" a="1"/>
  <c r="G6" i="1" s="1"/>
  <c r="G2" i="1" a="1"/>
  <c r="G2" i="1" s="1"/>
  <c r="G5" i="7"/>
  <c r="G6" i="7"/>
  <c r="G7" i="7"/>
  <c r="G8" i="7"/>
  <c r="G9" i="7"/>
  <c r="G10" i="7"/>
  <c r="G11" i="7"/>
  <c r="G13" i="7"/>
  <c r="G20" i="7"/>
  <c r="G12" i="7"/>
  <c r="G14" i="7"/>
  <c r="G15" i="7"/>
  <c r="G16" i="7"/>
  <c r="G17" i="7"/>
  <c r="G18" i="7"/>
  <c r="G19" i="7"/>
  <c r="G21" i="7"/>
  <c r="F6" i="7"/>
  <c r="F7" i="7"/>
  <c r="F8" i="7"/>
  <c r="F9" i="7"/>
  <c r="F19" i="7"/>
  <c r="F21" i="7"/>
  <c r="F10" i="7"/>
  <c r="F11" i="7"/>
  <c r="F12" i="7"/>
  <c r="F13" i="7"/>
  <c r="F14" i="7"/>
  <c r="F5" i="7"/>
  <c r="F15" i="7"/>
  <c r="F16" i="7"/>
  <c r="F17" i="7"/>
  <c r="F18" i="7"/>
  <c r="F20" i="7"/>
  <c r="F4" i="7"/>
  <c r="G4" i="7"/>
  <c r="E5" i="7"/>
  <c r="E6" i="7"/>
  <c r="E7" i="7"/>
  <c r="E20" i="7"/>
  <c r="E19" i="7"/>
  <c r="E8" i="7"/>
  <c r="E9" i="7"/>
  <c r="E10" i="7"/>
  <c r="E11" i="7"/>
  <c r="E13" i="7"/>
  <c r="E15" i="7"/>
  <c r="E17" i="7"/>
  <c r="E21" i="7"/>
  <c r="E12" i="7"/>
  <c r="E14" i="7"/>
  <c r="E16" i="7"/>
  <c r="E18" i="7"/>
  <c r="E4" i="7"/>
  <c r="C76" i="8"/>
  <c r="D76" i="8"/>
  <c r="E76" i="8"/>
  <c r="F76" i="8"/>
  <c r="G76" i="8"/>
  <c r="C75" i="8"/>
  <c r="D75" i="8"/>
  <c r="E75" i="8"/>
  <c r="F75" i="8"/>
  <c r="G75" i="8"/>
  <c r="C74" i="8"/>
  <c r="D74" i="8"/>
  <c r="E74" i="8"/>
  <c r="F74" i="8"/>
  <c r="G74" i="8"/>
  <c r="C73" i="8"/>
  <c r="E73" i="8"/>
  <c r="D73" i="8"/>
  <c r="F73" i="8"/>
  <c r="G73" i="8"/>
  <c r="C72" i="8"/>
  <c r="D72" i="8"/>
  <c r="E72" i="8"/>
  <c r="F72" i="8"/>
  <c r="G72" i="8"/>
  <c r="D71" i="8"/>
  <c r="E71" i="8"/>
  <c r="F71" i="8"/>
  <c r="G71" i="8"/>
  <c r="C71" i="8"/>
  <c r="C70" i="8"/>
  <c r="D70" i="8"/>
  <c r="E70" i="8"/>
  <c r="F70" i="8"/>
  <c r="G70" i="8"/>
  <c r="C69" i="8"/>
  <c r="E69" i="8"/>
  <c r="F69" i="8"/>
  <c r="D69" i="8"/>
  <c r="G69" i="8"/>
  <c r="C68" i="8"/>
  <c r="F68" i="8"/>
  <c r="D68" i="8"/>
  <c r="E68" i="8"/>
  <c r="G68" i="8"/>
  <c r="G67" i="8"/>
  <c r="C67" i="8"/>
  <c r="E67" i="8"/>
  <c r="F67" i="8"/>
  <c r="D67" i="8"/>
  <c r="C66" i="8"/>
  <c r="D66" i="8"/>
  <c r="G66" i="8"/>
  <c r="E66" i="8"/>
  <c r="F66" i="8"/>
  <c r="C65" i="8"/>
  <c r="E65" i="8"/>
  <c r="D65" i="8"/>
  <c r="F65" i="8"/>
  <c r="G65" i="8"/>
  <c r="C64" i="8"/>
  <c r="D64" i="8"/>
  <c r="E64" i="8"/>
  <c r="F64" i="8"/>
  <c r="G64" i="8"/>
  <c r="C63" i="8"/>
  <c r="E63" i="8"/>
  <c r="D63" i="8"/>
  <c r="F63" i="8"/>
  <c r="G63" i="8"/>
  <c r="C62" i="8"/>
  <c r="D62" i="8"/>
  <c r="E62" i="8"/>
  <c r="F62" i="8"/>
  <c r="G62" i="8"/>
  <c r="D61" i="8"/>
  <c r="C61" i="8"/>
  <c r="E61" i="8"/>
  <c r="F61" i="8"/>
  <c r="G61" i="8"/>
  <c r="D60" i="8"/>
  <c r="E60" i="8"/>
  <c r="F60" i="8"/>
  <c r="G60" i="8"/>
  <c r="C60" i="8"/>
  <c r="D59" i="8"/>
  <c r="E59" i="8"/>
  <c r="F59" i="8"/>
  <c r="G59" i="8"/>
  <c r="C59" i="8"/>
  <c r="B61" i="8"/>
  <c r="B62" i="8"/>
  <c r="B63" i="8"/>
  <c r="B64" i="8"/>
  <c r="B65" i="8"/>
  <c r="B66" i="8"/>
  <c r="B67" i="8"/>
  <c r="B68" i="8"/>
  <c r="B69" i="8"/>
  <c r="B73" i="8"/>
  <c r="B75" i="8"/>
  <c r="B76" i="8"/>
  <c r="B60" i="8"/>
  <c r="B70" i="8"/>
  <c r="B71" i="8"/>
  <c r="B72" i="8"/>
  <c r="B74" i="8"/>
  <c r="B59" i="8"/>
  <c r="M35" i="6" l="1"/>
  <c r="M34" i="6"/>
  <c r="K33" i="6"/>
  <c r="M33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AE390-D120-453C-808A-909390CE0F8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4D13E7E-3BA0-4EFB-BB55-887CE23F9C2B}" name="WorksheetConnection_Лист1!$A:$J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Лист1AJ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<sst xmlns="http://schemas.openxmlformats.org/spreadsheetml/2006/main" count="1147" uniqueCount="45">
  <si>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</si>
  <si>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</si>
  <si>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</si>
  <si>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</si>
  <si>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</si>
  <si>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</si>
  <si>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</si>
  <si>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</si>
  <si>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</si>
  <si>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</si>
  <si>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</si>
  <si>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</si>
  <si>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</si>
  <si>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</si>
  <si>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</si>
  <si>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</si>
  <si>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</si>
  <si>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</si>
  <si>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</si>
  <si>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</si>
  <si>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</si>
  <si>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</si>
  <si>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</si>
  <si>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</si>
  <si>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</si>
  <si>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</si>
  <si>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</si>
  <si>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Row Labels</t>
  </si>
  <si>
    <t>Grand Total</t>
  </si>
  <si>
    <t>Sum of Товарооборот, шт</t>
  </si>
  <si>
    <t>Column Labels</t>
  </si>
  <si>
    <t>Top 3 territories by sales</t>
  </si>
  <si>
    <t>Sum of Товарооборот, руб</t>
  </si>
  <si>
    <t>Sum of Товарооборот в себестоимости</t>
  </si>
  <si>
    <t>Sum of Потери, руб</t>
  </si>
  <si>
    <t>Week</t>
  </si>
  <si>
    <t>Top 3 territories by sales for the last week</t>
  </si>
  <si>
    <t>Per warehouse</t>
  </si>
  <si>
    <t>Profit</t>
  </si>
  <si>
    <t>Margin</t>
  </si>
  <si>
    <t>Profitability</t>
  </si>
  <si>
    <t>(B-C)/C</t>
  </si>
  <si>
    <t>E/B</t>
  </si>
  <si>
    <t>Profut</t>
  </si>
  <si>
    <t>Sum of Profut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</si>
</sst>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1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164" fontId="4" fillId="0" borderId="0" xfId="0" applyNumberFormat="1" applyFont="1"/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5" fontId="3" fillId="2" borderId="1" xfId="0" applyNumberFormat="1" applyFont="1" applyFill="1" applyBorder="1" applyAlignment="1">
      <alignment vertical="center" wrapText="1"/>
    </xf>
    <xf numFmtId="165" fontId="4" fillId="3" borderId="1" xfId="0" applyNumberFormat="1" applyFont="1" applyFill="1" applyBorder="1"/>
    <xf numFmtId="165" fontId="4" fillId="0" borderId="5" xfId="0" applyNumberFormat="1" applyFont="1" applyBorder="1"/>
    <xf numFmtId="165" fontId="4" fillId="0" borderId="8" xfId="0" applyNumberFormat="1" applyFont="1" applyBorder="1"/>
    <xf numFmtId="165" fontId="0" fillId="0" borderId="0" xfId="0" applyNumberFormat="1"/>
    <xf numFmtId="0" fontId="7" fillId="0" borderId="0" xfId="0" applyFont="1" applyAlignment="1">
      <alignment vertical="center" wrapText="1"/>
    </xf>
    <xf numFmtId="0" fontId="6" fillId="0" borderId="0" xfId="0" applyFont="1"/>
    <xf numFmtId="9" fontId="6" fillId="0" borderId="0" xfId="1" applyFont="1"/>
    <xf numFmtId="9" fontId="0" fillId="0" borderId="0" xfId="1" applyFont="1"/>
    <xf numFmtId="9" fontId="2" fillId="0" borderId="0" xfId="1" applyFont="1"/>
    <xf numFmtId="0" fontId="6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.xlsx]fourth!PivotTable2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520667191529287E-2"/>
          <c:y val="0.17616816269788957"/>
          <c:w val="0.73628536462659044"/>
          <c:h val="0.76612827518985016"/>
        </c:manualLayout>
      </c:layout>
      <c:lineChart>
        <c:grouping val="stacked"/>
        <c:varyColors val="0"/>
        <c:ser>
          <c:idx val="0"/>
          <c:order val="0"/>
          <c:tx>
            <c:strRef>
              <c:f>fourth!$B$3:$B$4</c:f>
              <c:strCache>
                <c:ptCount val="1"/>
                <c:pt idx="0">
                  <c:v>Волгоград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fourth!$B$5:$B$11</c:f>
              <c:numCache>
                <c:formatCode>General</c:formatCode>
                <c:ptCount val="6"/>
                <c:pt idx="0">
                  <c:v>36934095</c:v>
                </c:pt>
                <c:pt idx="1">
                  <c:v>43307155.5</c:v>
                </c:pt>
                <c:pt idx="2">
                  <c:v>41300679</c:v>
                </c:pt>
                <c:pt idx="3">
                  <c:v>44172813</c:v>
                </c:pt>
                <c:pt idx="4">
                  <c:v>46485094.5</c:v>
                </c:pt>
                <c:pt idx="5">
                  <c:v>5800290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0-49BE-AC58-7069F960ACC8}"/>
            </c:ext>
          </c:extLst>
        </c:ser>
        <c:ser>
          <c:idx val="1"/>
          <c:order val="1"/>
          <c:tx>
            <c:strRef>
              <c:f>fourth!$C$3:$C$4</c:f>
              <c:strCache>
                <c:ptCount val="1"/>
                <c:pt idx="0">
                  <c:v>Екатеринбург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fourth!$C$5:$C$11</c:f>
              <c:numCache>
                <c:formatCode>General</c:formatCode>
                <c:ptCount val="6"/>
                <c:pt idx="0">
                  <c:v>42828757.5</c:v>
                </c:pt>
                <c:pt idx="1">
                  <c:v>46366009.5</c:v>
                </c:pt>
                <c:pt idx="2">
                  <c:v>47079841.5</c:v>
                </c:pt>
                <c:pt idx="3">
                  <c:v>49575288</c:v>
                </c:pt>
                <c:pt idx="4">
                  <c:v>50729185.5</c:v>
                </c:pt>
                <c:pt idx="5">
                  <c:v>6829921.5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0-49BE-AC58-7069F960ACC8}"/>
            </c:ext>
          </c:extLst>
        </c:ser>
        <c:ser>
          <c:idx val="2"/>
          <c:order val="2"/>
          <c:tx>
            <c:strRef>
              <c:f>fourth!$D$3:$D$4</c:f>
              <c:strCache>
                <c:ptCount val="1"/>
                <c:pt idx="0">
                  <c:v>Казань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fourth!$D$5:$D$11</c:f>
              <c:numCache>
                <c:formatCode>General</c:formatCode>
                <c:ptCount val="6"/>
                <c:pt idx="0">
                  <c:v>17828215.5</c:v>
                </c:pt>
                <c:pt idx="1">
                  <c:v>20974521</c:v>
                </c:pt>
                <c:pt idx="2">
                  <c:v>23603355</c:v>
                </c:pt>
                <c:pt idx="3">
                  <c:v>26815804.5</c:v>
                </c:pt>
                <c:pt idx="4">
                  <c:v>27495690</c:v>
                </c:pt>
                <c:pt idx="5">
                  <c:v>3865251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0-49BE-AC58-7069F960ACC8}"/>
            </c:ext>
          </c:extLst>
        </c:ser>
        <c:ser>
          <c:idx val="3"/>
          <c:order val="3"/>
          <c:tx>
            <c:strRef>
              <c:f>fourth!$E$3:$E$4</c:f>
              <c:strCache>
                <c:ptCount val="1"/>
                <c:pt idx="0">
                  <c:v>Кемерово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fourth!$E$5:$E$11</c:f>
              <c:numCache>
                <c:formatCode>General</c:formatCode>
                <c:ptCount val="6"/>
                <c:pt idx="0">
                  <c:v>16029679.5</c:v>
                </c:pt>
                <c:pt idx="1">
                  <c:v>19479055.5</c:v>
                </c:pt>
                <c:pt idx="2">
                  <c:v>19724733</c:v>
                </c:pt>
                <c:pt idx="3">
                  <c:v>20915751</c:v>
                </c:pt>
                <c:pt idx="4">
                  <c:v>22579281</c:v>
                </c:pt>
                <c:pt idx="5">
                  <c:v>2945035.5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80-49BE-AC58-7069F960ACC8}"/>
            </c:ext>
          </c:extLst>
        </c:ser>
        <c:ser>
          <c:idx val="4"/>
          <c:order val="4"/>
          <c:tx>
            <c:strRef>
              <c:f>fourth!$F$3:$F$4</c:f>
              <c:strCache>
                <c:ptCount val="1"/>
                <c:pt idx="0">
                  <c:v>Краснодар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fourth!$F$5:$F$11</c:f>
              <c:numCache>
                <c:formatCode>General</c:formatCode>
                <c:ptCount val="6"/>
                <c:pt idx="0">
                  <c:v>13955985</c:v>
                </c:pt>
                <c:pt idx="1">
                  <c:v>16391856</c:v>
                </c:pt>
                <c:pt idx="2">
                  <c:v>16732521</c:v>
                </c:pt>
                <c:pt idx="3">
                  <c:v>17647479</c:v>
                </c:pt>
                <c:pt idx="4">
                  <c:v>18595773</c:v>
                </c:pt>
                <c:pt idx="5">
                  <c:v>2538967.5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80-49BE-AC58-7069F960ACC8}"/>
            </c:ext>
          </c:extLst>
        </c:ser>
        <c:ser>
          <c:idx val="5"/>
          <c:order val="5"/>
          <c:tx>
            <c:strRef>
              <c:f>fourth!$G$3:$G$4</c:f>
              <c:strCache>
                <c:ptCount val="1"/>
                <c:pt idx="0">
                  <c:v>Москва Восток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fourth!$G$5:$G$11</c:f>
              <c:numCache>
                <c:formatCode>General</c:formatCode>
                <c:ptCount val="6"/>
                <c:pt idx="0">
                  <c:v>130713645</c:v>
                </c:pt>
                <c:pt idx="1">
                  <c:v>151642039.5</c:v>
                </c:pt>
                <c:pt idx="2">
                  <c:v>135813990</c:v>
                </c:pt>
                <c:pt idx="3">
                  <c:v>149589546</c:v>
                </c:pt>
                <c:pt idx="4">
                  <c:v>151451013</c:v>
                </c:pt>
                <c:pt idx="5">
                  <c:v>18914194.5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80-49BE-AC58-7069F960ACC8}"/>
            </c:ext>
          </c:extLst>
        </c:ser>
        <c:ser>
          <c:idx val="6"/>
          <c:order val="6"/>
          <c:tx>
            <c:strRef>
              <c:f>fourth!$H$3:$H$4</c:f>
              <c:strCache>
                <c:ptCount val="1"/>
                <c:pt idx="0">
                  <c:v>Москва Запад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fourth!$H$5:$H$11</c:f>
              <c:numCache>
                <c:formatCode>General</c:formatCode>
                <c:ptCount val="6"/>
                <c:pt idx="0">
                  <c:v>136791225</c:v>
                </c:pt>
                <c:pt idx="1">
                  <c:v>159695760</c:v>
                </c:pt>
                <c:pt idx="2">
                  <c:v>142825023</c:v>
                </c:pt>
                <c:pt idx="3">
                  <c:v>157512358.5</c:v>
                </c:pt>
                <c:pt idx="4">
                  <c:v>157857214.5</c:v>
                </c:pt>
                <c:pt idx="5">
                  <c:v>19465372.5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780-49BE-AC58-7069F960ACC8}"/>
            </c:ext>
          </c:extLst>
        </c:ser>
        <c:ser>
          <c:idx val="7"/>
          <c:order val="7"/>
          <c:tx>
            <c:strRef>
              <c:f>fourth!$I$3:$I$4</c:f>
              <c:strCache>
                <c:ptCount val="1"/>
                <c:pt idx="0">
                  <c:v>Нижний Новгород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fourth!$I$5:$I$11</c:f>
              <c:numCache>
                <c:formatCode>General</c:formatCode>
                <c:ptCount val="6"/>
                <c:pt idx="0">
                  <c:v>13145965.5</c:v>
                </c:pt>
                <c:pt idx="1">
                  <c:v>17149980</c:v>
                </c:pt>
                <c:pt idx="2">
                  <c:v>19963153.5</c:v>
                </c:pt>
                <c:pt idx="3">
                  <c:v>20713983</c:v>
                </c:pt>
                <c:pt idx="4">
                  <c:v>21605704.5</c:v>
                </c:pt>
                <c:pt idx="5">
                  <c:v>3013512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80-49BE-AC58-7069F960ACC8}"/>
            </c:ext>
          </c:extLst>
        </c:ser>
        <c:ser>
          <c:idx val="8"/>
          <c:order val="8"/>
          <c:tx>
            <c:strRef>
              <c:f>fourth!$J$3:$J$4</c:f>
              <c:strCache>
                <c:ptCount val="1"/>
                <c:pt idx="0">
                  <c:v>Новосибирск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fourth!$J$5:$J$11</c:f>
              <c:numCache>
                <c:formatCode>General</c:formatCode>
                <c:ptCount val="6"/>
                <c:pt idx="0">
                  <c:v>5746024.5</c:v>
                </c:pt>
                <c:pt idx="1">
                  <c:v>7253572.5</c:v>
                </c:pt>
                <c:pt idx="2">
                  <c:v>7841920.5</c:v>
                </c:pt>
                <c:pt idx="3">
                  <c:v>8990269.5</c:v>
                </c:pt>
                <c:pt idx="4">
                  <c:v>9909624</c:v>
                </c:pt>
                <c:pt idx="5">
                  <c:v>1293219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80-49BE-AC58-7069F960ACC8}"/>
            </c:ext>
          </c:extLst>
        </c:ser>
        <c:ser>
          <c:idx val="9"/>
          <c:order val="9"/>
          <c:tx>
            <c:strRef>
              <c:f>fourth!$K$3:$K$4</c:f>
              <c:strCache>
                <c:ptCount val="1"/>
                <c:pt idx="0">
                  <c:v>Пермь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fourth!$K$5:$K$11</c:f>
              <c:numCache>
                <c:formatCode>General</c:formatCode>
                <c:ptCount val="6"/>
                <c:pt idx="0">
                  <c:v>6961020</c:v>
                </c:pt>
                <c:pt idx="1">
                  <c:v>8778597</c:v>
                </c:pt>
                <c:pt idx="2">
                  <c:v>9036316.5</c:v>
                </c:pt>
                <c:pt idx="3">
                  <c:v>10598445</c:v>
                </c:pt>
                <c:pt idx="4">
                  <c:v>11902053</c:v>
                </c:pt>
                <c:pt idx="5">
                  <c:v>1526608.5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780-49BE-AC58-7069F960ACC8}"/>
            </c:ext>
          </c:extLst>
        </c:ser>
        <c:ser>
          <c:idx val="10"/>
          <c:order val="10"/>
          <c:tx>
            <c:strRef>
              <c:f>fourth!$L$3:$L$4</c:f>
              <c:strCache>
                <c:ptCount val="1"/>
                <c:pt idx="0">
                  <c:v>Ростов-на-Дону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fourth!$L$5:$L$11</c:f>
              <c:numCache>
                <c:formatCode>General</c:formatCode>
                <c:ptCount val="6"/>
                <c:pt idx="0">
                  <c:v>2008809</c:v>
                </c:pt>
                <c:pt idx="1">
                  <c:v>5892277.5</c:v>
                </c:pt>
                <c:pt idx="2">
                  <c:v>7382458.5</c:v>
                </c:pt>
                <c:pt idx="3">
                  <c:v>8638525.5</c:v>
                </c:pt>
                <c:pt idx="4">
                  <c:v>9328845</c:v>
                </c:pt>
                <c:pt idx="5">
                  <c:v>1565632.5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780-49BE-AC58-7069F960ACC8}"/>
            </c:ext>
          </c:extLst>
        </c:ser>
        <c:ser>
          <c:idx val="11"/>
          <c:order val="11"/>
          <c:tx>
            <c:strRef>
              <c:f>fourth!$M$3:$M$4</c:f>
              <c:strCache>
                <c:ptCount val="1"/>
                <c:pt idx="0">
                  <c:v>Самара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fourth!$M$5:$M$11</c:f>
              <c:numCache>
                <c:formatCode>General</c:formatCode>
                <c:ptCount val="6"/>
                <c:pt idx="4">
                  <c:v>2706253.5</c:v>
                </c:pt>
                <c:pt idx="5">
                  <c:v>636345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780-49BE-AC58-7069F960ACC8}"/>
            </c:ext>
          </c:extLst>
        </c:ser>
        <c:ser>
          <c:idx val="12"/>
          <c:order val="12"/>
          <c:tx>
            <c:strRef>
              <c:f>fourth!$N$3:$N$4</c:f>
              <c:strCache>
                <c:ptCount val="1"/>
                <c:pt idx="0">
                  <c:v>Санкт-Петербург Север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fourth!$N$5:$N$11</c:f>
              <c:numCache>
                <c:formatCode>General</c:formatCode>
                <c:ptCount val="6"/>
                <c:pt idx="0">
                  <c:v>233059077</c:v>
                </c:pt>
                <c:pt idx="1">
                  <c:v>272762503.5</c:v>
                </c:pt>
                <c:pt idx="2">
                  <c:v>269949999</c:v>
                </c:pt>
                <c:pt idx="3">
                  <c:v>275539431.56999999</c:v>
                </c:pt>
                <c:pt idx="4">
                  <c:v>292155049.5</c:v>
                </c:pt>
                <c:pt idx="5">
                  <c:v>37257840.18135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780-49BE-AC58-7069F960ACC8}"/>
            </c:ext>
          </c:extLst>
        </c:ser>
        <c:ser>
          <c:idx val="13"/>
          <c:order val="13"/>
          <c:tx>
            <c:strRef>
              <c:f>fourth!$O$3:$O$4</c:f>
              <c:strCache>
                <c:ptCount val="1"/>
                <c:pt idx="0">
                  <c:v>Санкт-Петербург Юг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fourth!$O$5:$O$11</c:f>
              <c:numCache>
                <c:formatCode>General</c:formatCode>
                <c:ptCount val="6"/>
                <c:pt idx="0">
                  <c:v>176269533</c:v>
                </c:pt>
                <c:pt idx="1">
                  <c:v>208128393.85664999</c:v>
                </c:pt>
                <c:pt idx="2">
                  <c:v>199569624.22395</c:v>
                </c:pt>
                <c:pt idx="3">
                  <c:v>204608809.47659999</c:v>
                </c:pt>
                <c:pt idx="4">
                  <c:v>219265928.75384998</c:v>
                </c:pt>
                <c:pt idx="5">
                  <c:v>27770092.5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780-49BE-AC58-7069F960ACC8}"/>
            </c:ext>
          </c:extLst>
        </c:ser>
        <c:ser>
          <c:idx val="14"/>
          <c:order val="14"/>
          <c:tx>
            <c:strRef>
              <c:f>fourth!$P$3:$P$4</c:f>
              <c:strCache>
                <c:ptCount val="1"/>
                <c:pt idx="0">
                  <c:v>Тольятти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fourth!$P$5:$P$11</c:f>
              <c:numCache>
                <c:formatCode>General</c:formatCode>
                <c:ptCount val="6"/>
                <c:pt idx="0">
                  <c:v>4531000.5</c:v>
                </c:pt>
                <c:pt idx="1">
                  <c:v>6093688.5</c:v>
                </c:pt>
                <c:pt idx="2">
                  <c:v>6439392</c:v>
                </c:pt>
                <c:pt idx="3">
                  <c:v>7373379</c:v>
                </c:pt>
                <c:pt idx="4">
                  <c:v>7762362</c:v>
                </c:pt>
                <c:pt idx="5">
                  <c:v>1007742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780-49BE-AC58-7069F960ACC8}"/>
            </c:ext>
          </c:extLst>
        </c:ser>
        <c:ser>
          <c:idx val="15"/>
          <c:order val="15"/>
          <c:tx>
            <c:strRef>
              <c:f>fourth!$Q$3:$Q$4</c:f>
              <c:strCache>
                <c:ptCount val="1"/>
                <c:pt idx="0">
                  <c:v>Томск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fourth!$Q$5:$Q$11</c:f>
              <c:numCache>
                <c:formatCode>General</c:formatCode>
                <c:ptCount val="6"/>
                <c:pt idx="4">
                  <c:v>493893</c:v>
                </c:pt>
                <c:pt idx="5">
                  <c:v>389013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780-49BE-AC58-7069F960ACC8}"/>
            </c:ext>
          </c:extLst>
        </c:ser>
        <c:ser>
          <c:idx val="16"/>
          <c:order val="16"/>
          <c:tx>
            <c:strRef>
              <c:f>fourth!$R$3:$R$4</c:f>
              <c:strCache>
                <c:ptCount val="1"/>
                <c:pt idx="0">
                  <c:v>Тюмень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fourth!$R$5:$R$11</c:f>
              <c:numCache>
                <c:formatCode>General</c:formatCode>
                <c:ptCount val="6"/>
                <c:pt idx="4">
                  <c:v>4861708.5</c:v>
                </c:pt>
                <c:pt idx="5">
                  <c:v>802447.5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780-49BE-AC58-7069F960ACC8}"/>
            </c:ext>
          </c:extLst>
        </c:ser>
        <c:ser>
          <c:idx val="17"/>
          <c:order val="17"/>
          <c:tx>
            <c:strRef>
              <c:f>fourth!$S$3:$S$4</c:f>
              <c:strCache>
                <c:ptCount val="1"/>
                <c:pt idx="0">
                  <c:v>Уфа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fourth!$A$5:$A$11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fourth!$S$5:$S$11</c:f>
              <c:numCache>
                <c:formatCode>General</c:formatCode>
                <c:ptCount val="6"/>
                <c:pt idx="4">
                  <c:v>468835.5</c:v>
                </c:pt>
                <c:pt idx="5">
                  <c:v>410892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780-49BE-AC58-7069F960A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370176"/>
        <c:axId val="147363936"/>
      </c:lineChart>
      <c:catAx>
        <c:axId val="1473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63936"/>
        <c:crosses val="autoZero"/>
        <c:auto val="1"/>
        <c:lblAlgn val="ctr"/>
        <c:lblOffset val="100"/>
        <c:noMultiLvlLbl val="0"/>
      </c:catAx>
      <c:valAx>
        <c:axId val="1473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fourth!$A$59</c:f>
              <c:strCache>
                <c:ptCount val="1"/>
                <c:pt idx="0">
                  <c:v>Волгоград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fourth!$B$59:$G$59</c:f>
              <c:numCache>
                <c:formatCode>General</c:formatCode>
                <c:ptCount val="6"/>
                <c:pt idx="0">
                  <c:v>0.20586181329223563</c:v>
                </c:pt>
                <c:pt idx="1">
                  <c:v>0.19831458382934861</c:v>
                </c:pt>
                <c:pt idx="2">
                  <c:v>0.18725079680632631</c:v>
                </c:pt>
                <c:pt idx="3">
                  <c:v>0.13893496867963004</c:v>
                </c:pt>
                <c:pt idx="4">
                  <c:v>0.1870650360003695</c:v>
                </c:pt>
                <c:pt idx="5">
                  <c:v>0.21769658362307348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C-4386-905F-97581A4E3752}"/>
            </c:ext>
          </c:extLst>
        </c:ser>
        <c:ser>
          <c:idx val="1"/>
          <c:order val="1"/>
          <c:tx>
            <c:strRef>
              <c:f>fourth!$A$60</c:f>
              <c:strCache>
                <c:ptCount val="1"/>
                <c:pt idx="0">
                  <c:v>Екатеринбург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fourth!$B$60:$G$60</c:f>
              <c:numCache>
                <c:formatCode>General</c:formatCode>
                <c:ptCount val="6"/>
                <c:pt idx="0">
                  <c:v>0.21910774420919618</c:v>
                </c:pt>
                <c:pt idx="1">
                  <c:v>0.20878367177344231</c:v>
                </c:pt>
                <c:pt idx="2">
                  <c:v>0.22045674311502395</c:v>
                </c:pt>
                <c:pt idx="3">
                  <c:v>0.16756615906140732</c:v>
                </c:pt>
                <c:pt idx="4">
                  <c:v>0.20670803687235356</c:v>
                </c:pt>
                <c:pt idx="5">
                  <c:v>0.21344259995126985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C-4386-905F-97581A4E3752}"/>
            </c:ext>
          </c:extLst>
        </c:ser>
        <c:ser>
          <c:idx val="2"/>
          <c:order val="2"/>
          <c:tx>
            <c:strRef>
              <c:f>fourth!$A$61</c:f>
              <c:strCache>
                <c:ptCount val="1"/>
                <c:pt idx="0">
                  <c:v>Казань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fourth!$B$61:$G$61</c:f>
              <c:numCache>
                <c:formatCode>General</c:formatCode>
                <c:ptCount val="6"/>
                <c:pt idx="0">
                  <c:v>0.15890307251575891</c:v>
                </c:pt>
                <c:pt idx="1">
                  <c:v>0.16465698108305202</c:v>
                </c:pt>
                <c:pt idx="2">
                  <c:v>0.14566968351353834</c:v>
                </c:pt>
                <c:pt idx="3">
                  <c:v>0.1486802308125649</c:v>
                </c:pt>
                <c:pt idx="4">
                  <c:v>0.17984805747093738</c:v>
                </c:pt>
                <c:pt idx="5">
                  <c:v>0.14393748364794223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BC-4386-905F-97581A4E3752}"/>
            </c:ext>
          </c:extLst>
        </c:ser>
        <c:ser>
          <c:idx val="3"/>
          <c:order val="3"/>
          <c:tx>
            <c:strRef>
              <c:f>fourth!$A$62</c:f>
              <c:strCache>
                <c:ptCount val="1"/>
                <c:pt idx="0">
                  <c:v>Кемерово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fourth!$B$62:$G$62</c:f>
              <c:numCache>
                <c:formatCode>General</c:formatCode>
                <c:ptCount val="6"/>
                <c:pt idx="0">
                  <c:v>0.13060709892210604</c:v>
                </c:pt>
                <c:pt idx="1">
                  <c:v>8.8277801830239214E-2</c:v>
                </c:pt>
                <c:pt idx="2">
                  <c:v>9.3018057805902873E-2</c:v>
                </c:pt>
                <c:pt idx="3">
                  <c:v>7.3975834619344344E-2</c:v>
                </c:pt>
                <c:pt idx="4">
                  <c:v>0.11960519334517344</c:v>
                </c:pt>
                <c:pt idx="5">
                  <c:v>8.1859246884094544E-2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BC-4386-905F-97581A4E3752}"/>
            </c:ext>
          </c:extLst>
        </c:ser>
        <c:ser>
          <c:idx val="4"/>
          <c:order val="4"/>
          <c:tx>
            <c:strRef>
              <c:f>fourth!$A$63</c:f>
              <c:strCache>
                <c:ptCount val="1"/>
                <c:pt idx="0">
                  <c:v>Краснодар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fourth!$B$63:$G$63</c:f>
              <c:numCache>
                <c:formatCode>General</c:formatCode>
                <c:ptCount val="6"/>
                <c:pt idx="0">
                  <c:v>0.16343101779961461</c:v>
                </c:pt>
                <c:pt idx="1">
                  <c:v>0.15663409142648926</c:v>
                </c:pt>
                <c:pt idx="2">
                  <c:v>0.1603954080026371</c:v>
                </c:pt>
                <c:pt idx="3">
                  <c:v>0.15204373227037565</c:v>
                </c:pt>
                <c:pt idx="4">
                  <c:v>0.16545474682751413</c:v>
                </c:pt>
                <c:pt idx="5">
                  <c:v>0.16602078133063036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BC-4386-905F-97581A4E3752}"/>
            </c:ext>
          </c:extLst>
        </c:ser>
        <c:ser>
          <c:idx val="5"/>
          <c:order val="5"/>
          <c:tx>
            <c:strRef>
              <c:f>fourth!$A$64</c:f>
              <c:strCache>
                <c:ptCount val="1"/>
                <c:pt idx="0">
                  <c:v>Москва Восток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fourth!$B$64:$G$64</c:f>
              <c:numCache>
                <c:formatCode>General</c:formatCode>
                <c:ptCount val="6"/>
                <c:pt idx="0">
                  <c:v>0.25957480281419748</c:v>
                </c:pt>
                <c:pt idx="1">
                  <c:v>0.25159740038457734</c:v>
                </c:pt>
                <c:pt idx="2">
                  <c:v>0.25293572885923443</c:v>
                </c:pt>
                <c:pt idx="3">
                  <c:v>0.24118670074743162</c:v>
                </c:pt>
                <c:pt idx="4">
                  <c:v>0.24251645249248907</c:v>
                </c:pt>
                <c:pt idx="5">
                  <c:v>0.23738694976085084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BC-4386-905F-97581A4E3752}"/>
            </c:ext>
          </c:extLst>
        </c:ser>
        <c:ser>
          <c:idx val="6"/>
          <c:order val="6"/>
          <c:tx>
            <c:strRef>
              <c:f>fourth!$A$65</c:f>
              <c:strCache>
                <c:ptCount val="1"/>
                <c:pt idx="0">
                  <c:v>Москва Запад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fourth!$B$65:$G$65</c:f>
              <c:numCache>
                <c:formatCode>General</c:formatCode>
                <c:ptCount val="6"/>
                <c:pt idx="0">
                  <c:v>0.26029261035960793</c:v>
                </c:pt>
                <c:pt idx="1">
                  <c:v>0.25291497531609242</c:v>
                </c:pt>
                <c:pt idx="2">
                  <c:v>0.2553155897920471</c:v>
                </c:pt>
                <c:pt idx="3">
                  <c:v>0.24451638023618713</c:v>
                </c:pt>
                <c:pt idx="4">
                  <c:v>0.24639818173978795</c:v>
                </c:pt>
                <c:pt idx="5">
                  <c:v>0.23856115009911544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BC-4386-905F-97581A4E3752}"/>
            </c:ext>
          </c:extLst>
        </c:ser>
        <c:ser>
          <c:idx val="7"/>
          <c:order val="7"/>
          <c:tx>
            <c:strRef>
              <c:f>fourth!$A$66</c:f>
              <c:strCache>
                <c:ptCount val="1"/>
                <c:pt idx="0">
                  <c:v>Нижний Новгород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fourth!$B$66:$G$66</c:f>
              <c:numCache>
                <c:formatCode>General</c:formatCode>
                <c:ptCount val="6"/>
                <c:pt idx="0">
                  <c:v>0.11919681239786518</c:v>
                </c:pt>
                <c:pt idx="1">
                  <c:v>0.11611585998664997</c:v>
                </c:pt>
                <c:pt idx="2">
                  <c:v>0.14584044708012842</c:v>
                </c:pt>
                <c:pt idx="3">
                  <c:v>0.12005570817882934</c:v>
                </c:pt>
                <c:pt idx="4">
                  <c:v>0.15135062626952209</c:v>
                </c:pt>
                <c:pt idx="5">
                  <c:v>0.14550001579041844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BC-4386-905F-97581A4E3752}"/>
            </c:ext>
          </c:extLst>
        </c:ser>
        <c:ser>
          <c:idx val="8"/>
          <c:order val="8"/>
          <c:tx>
            <c:strRef>
              <c:f>fourth!$A$67</c:f>
              <c:strCache>
                <c:ptCount val="1"/>
                <c:pt idx="0">
                  <c:v>Новосибирск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fourth!$B$67:$G$67</c:f>
              <c:numCache>
                <c:formatCode>General</c:formatCode>
                <c:ptCount val="6"/>
                <c:pt idx="0">
                  <c:v>1.2584085278974578E-2</c:v>
                </c:pt>
                <c:pt idx="1">
                  <c:v>1.1865806167608384E-3</c:v>
                </c:pt>
                <c:pt idx="2">
                  <c:v>2.4320520521236358E-2</c:v>
                </c:pt>
                <c:pt idx="3">
                  <c:v>6.6816848669211018E-2</c:v>
                </c:pt>
                <c:pt idx="4">
                  <c:v>0.11708704464545704</c:v>
                </c:pt>
                <c:pt idx="5">
                  <c:v>0.1220694961118788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BC-4386-905F-97581A4E3752}"/>
            </c:ext>
          </c:extLst>
        </c:ser>
        <c:ser>
          <c:idx val="9"/>
          <c:order val="9"/>
          <c:tx>
            <c:strRef>
              <c:f>fourth!$A$68</c:f>
              <c:strCache>
                <c:ptCount val="1"/>
                <c:pt idx="0">
                  <c:v>Пермь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fourth!$B$68:$G$68</c:f>
              <c:numCache>
                <c:formatCode>General</c:formatCode>
                <c:ptCount val="6"/>
                <c:pt idx="0">
                  <c:v>3.6578633533591358E-2</c:v>
                </c:pt>
                <c:pt idx="1">
                  <c:v>-1.4131635846383396E-2</c:v>
                </c:pt>
                <c:pt idx="2">
                  <c:v>1.6232079375739894E-2</c:v>
                </c:pt>
                <c:pt idx="3">
                  <c:v>2.7678027315835924E-2</c:v>
                </c:pt>
                <c:pt idx="4">
                  <c:v>6.5945033613431778E-2</c:v>
                </c:pt>
                <c:pt idx="5">
                  <c:v>-1.0750027064769779E-2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0BC-4386-905F-97581A4E3752}"/>
            </c:ext>
          </c:extLst>
        </c:ser>
        <c:ser>
          <c:idx val="10"/>
          <c:order val="10"/>
          <c:tx>
            <c:strRef>
              <c:f>fourth!$A$69</c:f>
              <c:strCache>
                <c:ptCount val="1"/>
                <c:pt idx="0">
                  <c:v>Ростов-на-Дону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fourth!$B$69:$G$69</c:f>
              <c:numCache>
                <c:formatCode>General</c:formatCode>
                <c:ptCount val="6"/>
                <c:pt idx="0">
                  <c:v>8.1315189019196352E-3</c:v>
                </c:pt>
                <c:pt idx="1">
                  <c:v>-5.6215282323737716E-2</c:v>
                </c:pt>
                <c:pt idx="2">
                  <c:v>-4.8667482727936693E-3</c:v>
                </c:pt>
                <c:pt idx="3">
                  <c:v>8.8477459412221737E-3</c:v>
                </c:pt>
                <c:pt idx="4">
                  <c:v>6.6522381937214894E-2</c:v>
                </c:pt>
                <c:pt idx="5">
                  <c:v>8.7340823773729245E-2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0BC-4386-905F-97581A4E3752}"/>
            </c:ext>
          </c:extLst>
        </c:ser>
        <c:ser>
          <c:idx val="11"/>
          <c:order val="11"/>
          <c:tx>
            <c:strRef>
              <c:f>fourth!$A$70</c:f>
              <c:strCache>
                <c:ptCount val="1"/>
                <c:pt idx="0">
                  <c:v>Самара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fourth!$B$70:$G$70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-4.8153624811798038E-2</c:v>
                </c:pt>
                <c:pt idx="5">
                  <c:v>-0.16426303938901077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0BC-4386-905F-97581A4E3752}"/>
            </c:ext>
          </c:extLst>
        </c:ser>
        <c:ser>
          <c:idx val="12"/>
          <c:order val="12"/>
          <c:tx>
            <c:strRef>
              <c:f>fourth!$A$71</c:f>
              <c:strCache>
                <c:ptCount val="1"/>
                <c:pt idx="0">
                  <c:v>Санкт-Петербург Север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fourth!$B$71:$G$71</c:f>
              <c:numCache>
                <c:formatCode>General</c:formatCode>
                <c:ptCount val="6"/>
                <c:pt idx="0">
                  <c:v>0.25606209409685426</c:v>
                </c:pt>
                <c:pt idx="1">
                  <c:v>0.25526833573394458</c:v>
                </c:pt>
                <c:pt idx="2">
                  <c:v>0.25928003976062253</c:v>
                </c:pt>
                <c:pt idx="3">
                  <c:v>0.24446716639681756</c:v>
                </c:pt>
                <c:pt idx="4">
                  <c:v>0.24624520435430378</c:v>
                </c:pt>
                <c:pt idx="5">
                  <c:v>0.23814532508286637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0BC-4386-905F-97581A4E3752}"/>
            </c:ext>
          </c:extLst>
        </c:ser>
        <c:ser>
          <c:idx val="13"/>
          <c:order val="13"/>
          <c:tx>
            <c:strRef>
              <c:f>fourth!$A$72</c:f>
              <c:strCache>
                <c:ptCount val="1"/>
                <c:pt idx="0">
                  <c:v>Санкт-Петербург Юг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fourth!$B$72:$G$72</c:f>
              <c:numCache>
                <c:formatCode>General</c:formatCode>
                <c:ptCount val="6"/>
                <c:pt idx="0">
                  <c:v>0.24707504792355958</c:v>
                </c:pt>
                <c:pt idx="1">
                  <c:v>0.24887643372198107</c:v>
                </c:pt>
                <c:pt idx="2">
                  <c:v>0.24831157665974724</c:v>
                </c:pt>
                <c:pt idx="3">
                  <c:v>0.23267632273848901</c:v>
                </c:pt>
                <c:pt idx="4">
                  <c:v>0.23298963837416359</c:v>
                </c:pt>
                <c:pt idx="5">
                  <c:v>0.21405310723093141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0BC-4386-905F-97581A4E3752}"/>
            </c:ext>
          </c:extLst>
        </c:ser>
        <c:ser>
          <c:idx val="14"/>
          <c:order val="14"/>
          <c:tx>
            <c:strRef>
              <c:f>fourth!$A$73</c:f>
              <c:strCache>
                <c:ptCount val="1"/>
                <c:pt idx="0">
                  <c:v>Тольятти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fourth!$B$73:$G$73</c:f>
              <c:numCache>
                <c:formatCode>General</c:formatCode>
                <c:ptCount val="6"/>
                <c:pt idx="0">
                  <c:v>-5.3775499483205459E-2</c:v>
                </c:pt>
                <c:pt idx="1">
                  <c:v>5.969213636750203E-3</c:v>
                </c:pt>
                <c:pt idx="2">
                  <c:v>1.0845483787676705E-4</c:v>
                </c:pt>
                <c:pt idx="3">
                  <c:v>4.9893957398323405E-2</c:v>
                </c:pt>
                <c:pt idx="4">
                  <c:v>8.8484554920267813E-2</c:v>
                </c:pt>
                <c:pt idx="5">
                  <c:v>4.6933912190284345E-2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0BC-4386-905F-97581A4E3752}"/>
            </c:ext>
          </c:extLst>
        </c:ser>
        <c:ser>
          <c:idx val="15"/>
          <c:order val="15"/>
          <c:tx>
            <c:strRef>
              <c:f>fourth!$A$74</c:f>
              <c:strCache>
                <c:ptCount val="1"/>
                <c:pt idx="0">
                  <c:v>Томск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fourth!$B$74:$G$74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1.2329397413859163E-2</c:v>
                </c:pt>
                <c:pt idx="5">
                  <c:v>-0.28259410725645112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0BC-4386-905F-97581A4E3752}"/>
            </c:ext>
          </c:extLst>
        </c:ser>
        <c:ser>
          <c:idx val="16"/>
          <c:order val="16"/>
          <c:tx>
            <c:strRef>
              <c:f>fourth!$A$75</c:f>
              <c:strCache>
                <c:ptCount val="1"/>
                <c:pt idx="0">
                  <c:v>Тюмень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fourth!$B$75:$G$75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6.4393518193481589E-2</c:v>
                </c:pt>
                <c:pt idx="5">
                  <c:v>4.7445310292286137E-2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0BC-4386-905F-97581A4E3752}"/>
            </c:ext>
          </c:extLst>
        </c:ser>
        <c:ser>
          <c:idx val="17"/>
          <c:order val="17"/>
          <c:tx>
            <c:strRef>
              <c:f>fourth!$A$76</c:f>
              <c:strCache>
                <c:ptCount val="1"/>
                <c:pt idx="0">
                  <c:v>Уфа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fourth!$B$58:$G$58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fourth!$B$76:$G$76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0.10145826431002578</c:v>
                </c:pt>
                <c:pt idx="5">
                  <c:v>6.9833912935384893E-2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0BC-4386-905F-97581A4E3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291760"/>
        <c:axId val="282279760"/>
      </c:lineChart>
      <c:catAx>
        <c:axId val="2822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79760"/>
        <c:crosses val="autoZero"/>
        <c:auto val="1"/>
        <c:lblAlgn val="ctr"/>
        <c:lblOffset val="100"/>
        <c:noMultiLvlLbl val="0"/>
      </c:catAx>
      <c:valAx>
        <c:axId val="2822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9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12</xdr:row>
      <xdr:rowOff>23811</xdr:rowOff>
    </xdr:from>
    <xdr:to>
      <xdr:col>9</xdr:col>
      <xdr:colOff>276225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69C746-03CE-B80D-E901-C3B73484C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</xdr:colOff>
      <xdr:row>56</xdr:row>
      <xdr:rowOff>180975</xdr:rowOff>
    </xdr:from>
    <xdr:to>
      <xdr:col>12</xdr:col>
      <xdr:colOff>309562</xdr:colOff>
      <xdr:row>86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C93A5F-EDD3-1F5E-783E-6C08EA9EB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o Ostrikov" refreshedDate="45602.617422916665" createdVersion="8" refreshedVersion="8" minRefreshableVersion="3" recordCount="512" xr:uid="{90ED3063-6623-460B-B34B-D0D73F21B5DE}">
  <cacheSource type="worksheet">
    <worksheetSource ref="A1:J1048576" sheet="Лист1"/>
  </cacheSource>
  <cacheFields count="10">
    <cacheField name="Дата" numFmtId="165">
      <sharedItems containsNonDate="0" containsDate="1" containsString="0" containsBlank="1" minDate="2020-04-28T00:00:00" maxDate="2020-06-02T00:00:00"/>
    </cacheField>
    <cacheField name="Территория" numFmtId="0">
      <sharedItems containsBlank="1" count="19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  <m/>
      </sharedItems>
    </cacheField>
    <cacheField name="Товарооборот, шт" numFmtId="0">
      <sharedItems containsString="0" containsBlank="1" containsNumber="1" minValue="4285.5" maxValue="524481"/>
    </cacheField>
    <cacheField name="Товарооборот, руб" numFmtId="0">
      <sharedItems containsString="0" containsBlank="1" containsNumber="1" minValue="389013" maxValue="54172029"/>
    </cacheField>
    <cacheField name="Товарооборот в себестоимости" numFmtId="0">
      <sharedItems containsString="0" containsBlank="1" containsNumber="1" minValue="333054.54800000001" maxValue="41382275.210999995"/>
    </cacheField>
    <cacheField name="Потери, руб" numFmtId="0">
      <sharedItems containsString="0" containsBlank="1" containsNumber="1" minValue="8642.376923076923" maxValue="1101833.4472307691"/>
    </cacheField>
    <cacheField name="Количество складов" numFmtId="0">
      <sharedItems containsString="0" containsBlank="1" containsNumber="1" containsInteger="1" minValue="6" maxValue="129"/>
    </cacheField>
    <cacheField name="Количество заказов" numFmtId="0">
      <sharedItems containsString="0" containsBlank="1" containsNumber="1" containsInteger="1" minValue="237" maxValue="25828"/>
    </cacheField>
    <cacheField name="Количество клиентов" numFmtId="0">
      <sharedItems containsString="0" containsBlank="1" containsNumber="1" containsInteger="1" minValue="175" maxValue="23974"/>
    </cacheField>
    <cacheField name="Week" numFmtId="0">
      <sharedItems containsString="0" containsBlank="1" containsNumber="1" containsInteger="1" minValue="18" maxValue="23" count="7">
        <n v="22"/>
        <n v="20"/>
        <n v="21"/>
        <n v="19"/>
        <n v="18"/>
        <n v="2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to Ostrikov" refreshedDate="45602.620086921299" backgroundQuery="1" createdVersion="8" refreshedVersion="8" minRefreshableVersion="3" recordCount="0" supportSubquery="1" supportAdvancedDrill="1" xr:uid="{4D19039E-5A5E-4910-8C83-63478C674E8B}">
  <cacheSource type="external" connectionId="1"/>
  <cacheFields count="3">
    <cacheField name="[Range].[Территория].[Территория]" caption="Территория" numFmtId="0" hierarchy="1" level="1">
      <sharedItems count="18">
        <s v="Волгоград"/>
        <s v="Екатеринбург"/>
        <s v="Казань"/>
        <s v="Кемерово"/>
        <s v="Краснодар"/>
        <s v="Москва Восток"/>
        <s v="Москва Запад"/>
        <s v="Нижний Новгород"/>
        <s v="Новосибирск"/>
        <s v="Пермь"/>
        <s v="Ростов-на-Дону"/>
        <s v="Самара"/>
        <s v="Санкт-Петербург Север"/>
        <s v="Санкт-Петербург Юг"/>
        <s v="Тольятти"/>
        <s v="Томск"/>
        <s v="Тюмень"/>
        <s v="Уфа"/>
      </sharedItems>
    </cacheField>
    <cacheField name="[Range].[Week].[Week]" caption="Week" numFmtId="0" hierarchy="9" level="1">
      <sharedItems containsSemiMixedTypes="0" containsString="0" containsNumber="1" containsInteger="1" minValue="18" maxValue="23" count="6">
        <n v="18"/>
        <n v="19"/>
        <n v="20"/>
        <n v="21"/>
        <n v="22"/>
        <n v="23"/>
      </sharedItems>
      <extLst>
        <ext xmlns:x15="http://schemas.microsoft.com/office/spreadsheetml/2010/11/main" uri="{4F2E5C28-24EA-4eb8-9CBF-B6C8F9C3D259}">
          <x15:cachedUniqueNames>
            <x15:cachedUniqueName index="0" name="[Range].[Week].&amp;[18]"/>
            <x15:cachedUniqueName index="1" name="[Range].[Week].&amp;[19]"/>
            <x15:cachedUniqueName index="2" name="[Range].[Week].&amp;[20]"/>
            <x15:cachedUniqueName index="3" name="[Range].[Week].&amp;[21]"/>
            <x15:cachedUniqueName index="4" name="[Range].[Week].&amp;[22]"/>
            <x15:cachedUniqueName index="5" name="[Range].[Week].&amp;[23]"/>
          </x15:cachedUniqueNames>
        </ext>
      </extLst>
    </cacheField>
    <cacheField name="[Measures].[Sum of Товарооборот, шт]" caption="Sum of Товарооборот, шт" numFmtId="0" hierarchy="14" level="32767"/>
  </cacheFields>
  <cacheHierarchies count="15">
    <cacheHierarchy uniqueName="[Range].[Дата]" caption="Дата" attribute="1" time="1" defaultMemberUniqueName="[Range].[Дата].[All]" allUniqueName="[Range].[Дата].[All]" dimensionUniqueName="[Range]" displayFolder="" count="0" memberValueDatatype="7" unbalanced="0"/>
    <cacheHierarchy uniqueName="[Range].[Территория]" caption="Территория" attribute="1" defaultMemberUniqueName="[Range].[Территория].[All]" allUniqueName="[Range].[Территория].[All]" dimensionUniqueName="[Range]" displayFolder="" count="2" memberValueDatatype="130" unbalanced="0">
      <fieldsUsage count="2">
        <fieldUsage x="-1"/>
        <fieldUsage x="0"/>
      </fieldsUsage>
    </cacheHierarchy>
    <cacheHierarchy uniqueName="[Range].[Товарооборот, шт]" caption="Товарооборот, шт" attribute="1" defaultMemberUniqueName="[Range].[Товарооборот, шт].[All]" allUniqueName="[Range].[Товарооборот, шт].[All]" dimensionUniqueName="[Range]" displayFolder="" count="0" memberValueDatatype="5" unbalanced="0"/>
    <cacheHierarchy uniqueName="[Range].[Товарооборот, руб]" caption="Товарооборот, руб" attribute="1" defaultMemberUniqueName="[Range].[Товарооборот, руб].[All]" allUniqueName="[Range].[Товарооборот, руб].[All]" dimensionUniqueName="[Range]" displayFolder="" count="0" memberValueDatatype="5" unbalanced="0"/>
    <cacheHierarchy uniqueName="[Range].[Товарооборот в себестоимости]" caption="Товарооборот в себестоимости" attribute="1" defaultMemberUniqueName="[Range].[Товарооборот в себестоимости].[All]" allUniqueName="[Range].[Товарооборот в себестоимости].[All]" dimensionUniqueName="[Range]" displayFolder="" count="0" memberValueDatatype="5" unbalanced="0"/>
    <cacheHierarchy uniqueName="[Range].[Потери, руб]" caption="Потери, руб" attribute="1" defaultMemberUniqueName="[Range].[Потери, руб].[All]" allUniqueName="[Range].[Потери, руб].[All]" dimensionUniqueName="[Range]" displayFolder="" count="0" memberValueDatatype="5" unbalanced="0"/>
    <cacheHierarchy uniqueName="[Range].[Количество складов]" caption="Количество складов" attribute="1" defaultMemberUniqueName="[Range].[Количество складов].[All]" allUniqueName="[Range].[Количество складов].[All]" dimensionUniqueName="[Range]" displayFolder="" count="0" memberValueDatatype="20" unbalanced="0"/>
    <cacheHierarchy uniqueName="[Range].[Количество заказов]" caption="Количество заказов" attribute="1" defaultMemberUniqueName="[Range].[Количество заказов].[All]" allUniqueName="[Range].[Количество заказов].[All]" dimensionUniqueName="[Range]" displayFolder="" count="0" memberValueDatatype="20" unbalanced="0"/>
    <cacheHierarchy uniqueName="[Range].[Количество клиентов]" caption="Количество клиентов" attribute="1" defaultMemberUniqueName="[Range].[Количество клиентов].[All]" allUniqueName="[Range].[Количество клиентов].[All]" dimensionUniqueName="[Range]" displayFolder="" count="0" memberValueDatatype="20" unbalanced="0"/>
    <cacheHierarchy uniqueName="[Range].[Week]" caption="Week" attribute="1" defaultMemberUniqueName="[Range].[Week].[All]" allUniqueName="[Range].[Week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Week]" caption="Sum of Week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Количество заказов]" caption="Sum of Количество заказов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Товарооборот, шт]" caption="Sum of Товарооборот, шт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o Ostrikov" refreshedDate="45602.497156481484" createdVersion="8" refreshedVersion="8" minRefreshableVersion="3" recordCount="512" xr:uid="{A953B88C-EAAD-455A-81F3-4FCD2BF39DE4}">
  <cacheSource type="worksheet">
    <worksheetSource ref="A1:K1048576" sheet="Лист1"/>
  </cacheSource>
  <cacheFields count="11">
    <cacheField name="Дата" numFmtId="165">
      <sharedItems containsNonDate="0" containsDate="1" containsString="0" containsBlank="1" minDate="2020-04-28T00:00:00" maxDate="2020-06-02T00:00:00"/>
    </cacheField>
    <cacheField name="Территория" numFmtId="0">
      <sharedItems containsBlank="1" count="19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  <m/>
      </sharedItems>
    </cacheField>
    <cacheField name="Товарооборот, шт" numFmtId="0">
      <sharedItems containsString="0" containsBlank="1" containsNumber="1" minValue="4285.5" maxValue="524481"/>
    </cacheField>
    <cacheField name="Товарооборот, руб" numFmtId="0">
      <sharedItems containsString="0" containsBlank="1" containsNumber="1" minValue="389013" maxValue="54172029"/>
    </cacheField>
    <cacheField name="Товарооборот в себестоимости" numFmtId="0">
      <sharedItems containsString="0" containsBlank="1" containsNumber="1" minValue="333054.54800000001" maxValue="41382275.210999995"/>
    </cacheField>
    <cacheField name="Потери, руб" numFmtId="0">
      <sharedItems containsString="0" containsBlank="1" containsNumber="1" minValue="8642.376923076923" maxValue="1101833.4472307691"/>
    </cacheField>
    <cacheField name="Количество складов" numFmtId="0">
      <sharedItems containsString="0" containsBlank="1" containsNumber="1" containsInteger="1" minValue="6" maxValue="129"/>
    </cacheField>
    <cacheField name="Количество заказов" numFmtId="0">
      <sharedItems containsString="0" containsBlank="1" containsNumber="1" containsInteger="1" minValue="237" maxValue="25828"/>
    </cacheField>
    <cacheField name="Количество клиентов" numFmtId="0">
      <sharedItems containsString="0" containsBlank="1" containsNumber="1" containsInteger="1" minValue="175" maxValue="23974"/>
    </cacheField>
    <cacheField name="Week" numFmtId="0">
      <sharedItems containsString="0" containsBlank="1" containsNumber="1" containsInteger="1" minValue="18" maxValue="23" count="7">
        <n v="22"/>
        <n v="20"/>
        <n v="21"/>
        <n v="19"/>
        <n v="18"/>
        <n v="23"/>
        <m/>
      </sharedItems>
    </cacheField>
    <cacheField name="Profut" numFmtId="0">
      <sharedItems containsString="0" containsBlank="1" containsNumber="1" minValue="-242739.48695384606" maxValue="12410650.3956230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">
  <r>
    <d v="2020-05-31T00:00:00"/>
    <x v="0"/>
    <n v="7944"/>
    <n v="623971.5"/>
    <n v="565363.01599999995"/>
    <n v="64235.456923076919"/>
    <n v="15"/>
    <n v="441"/>
    <n v="368"/>
    <x v="0"/>
  </r>
  <r>
    <d v="2020-05-30T00:00:00"/>
    <x v="0"/>
    <n v="10029"/>
    <n v="787101"/>
    <n v="707654.63099999994"/>
    <n v="112379.26539999999"/>
    <n v="15"/>
    <n v="490"/>
    <n v="409"/>
    <x v="0"/>
  </r>
  <r>
    <d v="2020-05-28T00:00:00"/>
    <x v="0"/>
    <n v="8536.5"/>
    <n v="643944"/>
    <n v="640961.69299999997"/>
    <n v="61475.592307692306"/>
    <n v="15"/>
    <n v="464"/>
    <n v="390"/>
    <x v="0"/>
  </r>
  <r>
    <d v="2020-05-16T00:00:00"/>
    <x v="1"/>
    <n v="38947.5"/>
    <n v="3395892"/>
    <n v="2740255.2110000001"/>
    <n v="294361.0811230769"/>
    <n v="21"/>
    <n v="2145"/>
    <n v="1947"/>
    <x v="1"/>
  </r>
  <r>
    <d v="2020-05-19T00:00:00"/>
    <x v="1"/>
    <n v="31842"/>
    <n v="2771116.5"/>
    <n v="2269371.4459999995"/>
    <n v="328803.84615384613"/>
    <n v="21"/>
    <n v="1860"/>
    <n v="1704"/>
    <x v="2"/>
  </r>
  <r>
    <d v="2020-05-17T00:00:00"/>
    <x v="1"/>
    <n v="32023.5"/>
    <n v="2882458.5"/>
    <n v="2290967.0389999999"/>
    <n v="246817.75113846152"/>
    <n v="21"/>
    <n v="1874"/>
    <n v="1705"/>
    <x v="1"/>
  </r>
  <r>
    <d v="2020-05-09T00:00:00"/>
    <x v="1"/>
    <n v="31147.5"/>
    <n v="2831019"/>
    <n v="2261296.2760000001"/>
    <n v="225845"/>
    <n v="21"/>
    <n v="1735"/>
    <n v="1568"/>
    <x v="3"/>
  </r>
  <r>
    <d v="2020-05-04T00:00:00"/>
    <x v="1"/>
    <n v="25566"/>
    <n v="2372310"/>
    <n v="1875929.923"/>
    <n v="280340.16570000001"/>
    <n v="20"/>
    <n v="1519"/>
    <n v="1372"/>
    <x v="3"/>
  </r>
  <r>
    <d v="2020-04-29T00:00:00"/>
    <x v="1"/>
    <n v="29319"/>
    <n v="2623480.5"/>
    <n v="2115481.9889999996"/>
    <n v="139204.6"/>
    <n v="18"/>
    <n v="1684"/>
    <n v="1528"/>
    <x v="4"/>
  </r>
  <r>
    <d v="2020-05-02T00:00:00"/>
    <x v="1"/>
    <n v="29031"/>
    <n v="2711247"/>
    <n v="2165434.9249999998"/>
    <n v="185484.16923076924"/>
    <n v="18"/>
    <n v="1708"/>
    <n v="1534"/>
    <x v="4"/>
  </r>
  <r>
    <d v="2020-05-26T00:00:00"/>
    <x v="1"/>
    <n v="33423"/>
    <n v="2970330"/>
    <n v="2395998.3769999999"/>
    <n v="259067.63954615386"/>
    <n v="20"/>
    <n v="2044"/>
    <n v="1863"/>
    <x v="0"/>
  </r>
  <r>
    <d v="2020-05-01T00:00:00"/>
    <x v="1"/>
    <n v="32487"/>
    <n v="3031254"/>
    <n v="2397503.37"/>
    <n v="232079.84750769229"/>
    <n v="18"/>
    <n v="1826"/>
    <n v="1633"/>
    <x v="4"/>
  </r>
  <r>
    <d v="2020-05-12T00:00:00"/>
    <x v="1"/>
    <n v="28219.5"/>
    <n v="2595778.5"/>
    <n v="2050101.9780000001"/>
    <n v="309760.33573076921"/>
    <n v="21"/>
    <n v="1656"/>
    <n v="1516"/>
    <x v="1"/>
  </r>
  <r>
    <d v="2020-05-21T00:00:00"/>
    <x v="1"/>
    <n v="31272"/>
    <n v="2744382"/>
    <n v="2257728.2139999997"/>
    <n v="301623.79230769229"/>
    <n v="21"/>
    <n v="1787"/>
    <n v="1626"/>
    <x v="2"/>
  </r>
  <r>
    <d v="2020-05-20T00:00:00"/>
    <x v="1"/>
    <n v="34077"/>
    <n v="2929330.5"/>
    <n v="2389543.5279999999"/>
    <n v="459604.90796153841"/>
    <n v="21"/>
    <n v="1921"/>
    <n v="1767"/>
    <x v="2"/>
  </r>
  <r>
    <d v="2020-05-05T00:00:00"/>
    <x v="1"/>
    <n v="31566"/>
    <n v="2906763"/>
    <n v="2323003.267"/>
    <n v="287619.52953846153"/>
    <n v="20"/>
    <n v="1773"/>
    <n v="1604"/>
    <x v="3"/>
  </r>
  <r>
    <d v="2020-04-28T00:00:00"/>
    <x v="1"/>
    <n v="26940"/>
    <n v="2411587.5"/>
    <n v="1931011.4870000002"/>
    <n v="149032.79178461537"/>
    <n v="18"/>
    <n v="1539"/>
    <n v="1404"/>
    <x v="4"/>
  </r>
  <r>
    <d v="2020-05-13T00:00:00"/>
    <x v="1"/>
    <n v="29241"/>
    <n v="2629782"/>
    <n v="2071714.7239999999"/>
    <n v="361201.8010384615"/>
    <n v="21"/>
    <n v="1698"/>
    <n v="1554"/>
    <x v="1"/>
  </r>
  <r>
    <d v="2020-05-03T00:00:00"/>
    <x v="1"/>
    <n v="26082"/>
    <n v="2434914"/>
    <n v="1925475.1139999998"/>
    <n v="247646.60936153846"/>
    <n v="20"/>
    <n v="1520"/>
    <n v="1373"/>
    <x v="4"/>
  </r>
  <r>
    <d v="2020-05-06T00:00:00"/>
    <x v="1"/>
    <n v="32511"/>
    <n v="2938623"/>
    <n v="2406562.0579999997"/>
    <n v="306098.4769230769"/>
    <n v="20"/>
    <n v="1784"/>
    <n v="1632"/>
    <x v="3"/>
  </r>
  <r>
    <d v="2020-05-23T00:00:00"/>
    <x v="1"/>
    <n v="42703.5"/>
    <n v="3628726.5"/>
    <n v="3056063.7349999999"/>
    <n v="223670.01693846151"/>
    <n v="21"/>
    <n v="2340"/>
    <n v="2146"/>
    <x v="2"/>
  </r>
  <r>
    <d v="2020-05-25T00:00:00"/>
    <x v="1"/>
    <n v="35592"/>
    <n v="3176580"/>
    <n v="2540760.0409999997"/>
    <n v="351098.05384615384"/>
    <n v="20"/>
    <n v="2087"/>
    <n v="1914"/>
    <x v="0"/>
  </r>
  <r>
    <d v="2020-04-30T00:00:00"/>
    <x v="1"/>
    <n v="30445.5"/>
    <n v="2817196.5"/>
    <n v="2244503.1999999997"/>
    <n v="203231.46096923074"/>
    <n v="19"/>
    <n v="1712"/>
    <n v="1552"/>
    <x v="4"/>
  </r>
  <r>
    <d v="2020-05-10T00:00:00"/>
    <x v="1"/>
    <n v="36619.5"/>
    <n v="3312967.5"/>
    <n v="2647972.3429999999"/>
    <n v="371661.65384615387"/>
    <n v="21"/>
    <n v="2016"/>
    <n v="1846"/>
    <x v="3"/>
  </r>
  <r>
    <d v="2020-05-08T00:00:00"/>
    <x v="1"/>
    <n v="29409"/>
    <n v="2645160"/>
    <n v="2133443.3049999997"/>
    <n v="355537.44449230767"/>
    <n v="21"/>
    <n v="1646"/>
    <n v="1492"/>
    <x v="3"/>
  </r>
  <r>
    <d v="2020-05-07T00:00:00"/>
    <x v="1"/>
    <n v="27018"/>
    <n v="2472213"/>
    <n v="2000889.9870000002"/>
    <n v="283287.86923076923"/>
    <n v="21"/>
    <n v="1542"/>
    <n v="1405"/>
    <x v="3"/>
  </r>
  <r>
    <d v="2020-05-24T00:00:00"/>
    <x v="1"/>
    <n v="34303.5"/>
    <n v="2924746.5"/>
    <n v="2399312.9350000001"/>
    <n v="282325.24615384615"/>
    <n v="20"/>
    <n v="1999"/>
    <n v="1829"/>
    <x v="2"/>
  </r>
  <r>
    <d v="2020-05-31T00:00:00"/>
    <x v="1"/>
    <n v="36999"/>
    <n v="3473895"/>
    <n v="2757933.63"/>
    <n v="112971.77692307692"/>
    <n v="21"/>
    <n v="2271"/>
    <n v="2085"/>
    <x v="0"/>
  </r>
  <r>
    <d v="2020-05-30T00:00:00"/>
    <x v="1"/>
    <n v="44001"/>
    <n v="3921784.5"/>
    <n v="3132604.841"/>
    <n v="242715.26253846151"/>
    <n v="20"/>
    <n v="2597"/>
    <n v="2376"/>
    <x v="0"/>
  </r>
  <r>
    <d v="2020-05-28T00:00:00"/>
    <x v="1"/>
    <n v="30982.5"/>
    <n v="2827773"/>
    <n v="2232253.034"/>
    <n v="343211.54262307688"/>
    <n v="20"/>
    <n v="1886"/>
    <n v="1736"/>
    <x v="0"/>
  </r>
  <r>
    <d v="2020-05-16T00:00:00"/>
    <x v="2"/>
    <n v="88063.5"/>
    <n v="7583758.5"/>
    <n v="5779076.7979999995"/>
    <n v="152384.93586153846"/>
    <n v="31"/>
    <n v="5593"/>
    <n v="5177"/>
    <x v="1"/>
  </r>
  <r>
    <d v="2020-05-19T00:00:00"/>
    <x v="2"/>
    <n v="84024"/>
    <n v="6815511"/>
    <n v="5426339.5819999995"/>
    <n v="195070.25003076921"/>
    <n v="31"/>
    <n v="5389"/>
    <n v="5024"/>
    <x v="2"/>
  </r>
  <r>
    <d v="2020-05-17T00:00:00"/>
    <x v="2"/>
    <n v="78057"/>
    <n v="6774946.5"/>
    <n v="5115462.4009999996"/>
    <n v="61149.515384615377"/>
    <n v="31"/>
    <n v="5206"/>
    <n v="4843"/>
    <x v="1"/>
  </r>
  <r>
    <d v="2020-05-09T00:00:00"/>
    <x v="2"/>
    <n v="69720"/>
    <n v="6264933"/>
    <n v="4726931.9569999995"/>
    <n v="294634.35530769231"/>
    <n v="31"/>
    <n v="4556"/>
    <n v="4220"/>
    <x v="3"/>
  </r>
  <r>
    <d v="2020-05-04T00:00:00"/>
    <x v="2"/>
    <n v="72928.5"/>
    <n v="6642249"/>
    <n v="4993791.9560000002"/>
    <n v="215294.37692307692"/>
    <n v="31"/>
    <n v="4968"/>
    <n v="4596"/>
    <x v="3"/>
  </r>
  <r>
    <d v="2020-04-29T00:00:00"/>
    <x v="2"/>
    <n v="79527"/>
    <n v="7180498.5"/>
    <n v="5432087.9790000003"/>
    <n v="172769.19230769231"/>
    <n v="31"/>
    <n v="5378"/>
    <n v="4985"/>
    <x v="4"/>
  </r>
  <r>
    <d v="2020-05-02T00:00:00"/>
    <x v="2"/>
    <n v="60463.5"/>
    <n v="5554192.5"/>
    <n v="4218316.0290000001"/>
    <n v="244262.12107692307"/>
    <n v="31"/>
    <n v="4157"/>
    <n v="3823"/>
    <x v="4"/>
  </r>
  <r>
    <d v="2020-05-26T00:00:00"/>
    <x v="2"/>
    <n v="79975.5"/>
    <n v="6676459.5"/>
    <n v="5083946.1689999998"/>
    <n v="141931.13193076922"/>
    <n v="31"/>
    <n v="5493"/>
    <n v="5119"/>
    <x v="0"/>
  </r>
  <r>
    <d v="2020-05-01T00:00:00"/>
    <x v="2"/>
    <n v="97534.5"/>
    <n v="8893024.5"/>
    <n v="6855177.2400000002"/>
    <n v="185180.38007692309"/>
    <n v="31"/>
    <n v="6118"/>
    <n v="5564"/>
    <x v="4"/>
  </r>
  <r>
    <d v="2020-05-12T00:00:00"/>
    <x v="2"/>
    <n v="71520"/>
    <n v="6398361"/>
    <n v="4793096.1439999994"/>
    <n v="181432.06769230767"/>
    <n v="31"/>
    <n v="4800"/>
    <n v="4470"/>
    <x v="1"/>
  </r>
  <r>
    <d v="2020-05-21T00:00:00"/>
    <x v="2"/>
    <n v="79485"/>
    <n v="6633847.5"/>
    <n v="5212858.58"/>
    <n v="120955.33846153846"/>
    <n v="31"/>
    <n v="5207"/>
    <n v="4868"/>
    <x v="2"/>
  </r>
  <r>
    <d v="2020-05-20T00:00:00"/>
    <x v="2"/>
    <n v="93313.5"/>
    <n v="7247575.5"/>
    <n v="5922822.6779999994"/>
    <n v="714758.2"/>
    <n v="31"/>
    <n v="5698"/>
    <n v="5258"/>
    <x v="2"/>
  </r>
  <r>
    <d v="2020-05-05T00:00:00"/>
    <x v="2"/>
    <n v="76585.5"/>
    <n v="6921316.5"/>
    <n v="5290094.2719999999"/>
    <n v="386033.17544615385"/>
    <n v="31"/>
    <n v="5188"/>
    <n v="4800"/>
    <x v="3"/>
  </r>
  <r>
    <d v="2020-04-28T00:00:00"/>
    <x v="2"/>
    <n v="81826.5"/>
    <n v="7163644.5"/>
    <n v="5366333.7130000005"/>
    <n v="145122.77781538462"/>
    <n v="31"/>
    <n v="5465"/>
    <n v="5096"/>
    <x v="4"/>
  </r>
  <r>
    <d v="2020-05-13T00:00:00"/>
    <x v="2"/>
    <n v="78846"/>
    <n v="6993952.5"/>
    <n v="5288518.7799999993"/>
    <n v="227969.01538461537"/>
    <n v="31"/>
    <n v="5251"/>
    <n v="4853"/>
    <x v="1"/>
  </r>
  <r>
    <d v="2020-05-03T00:00:00"/>
    <x v="2"/>
    <n v="77263.5"/>
    <n v="7013670"/>
    <n v="5282661.8549999995"/>
    <n v="161473.07692307691"/>
    <n v="31"/>
    <n v="5155"/>
    <n v="4762"/>
    <x v="4"/>
  </r>
  <r>
    <d v="2020-05-06T00:00:00"/>
    <x v="2"/>
    <n v="68994"/>
    <n v="6168657"/>
    <n v="4695811.3490000004"/>
    <n v="157384.1788307692"/>
    <n v="31"/>
    <n v="4709"/>
    <n v="4348"/>
    <x v="3"/>
  </r>
  <r>
    <d v="2020-05-23T00:00:00"/>
    <x v="2"/>
    <n v="102889.5"/>
    <n v="8089143"/>
    <n v="6673236.3720000004"/>
    <n v="127223.84583076923"/>
    <n v="31"/>
    <n v="6276"/>
    <n v="5801"/>
    <x v="2"/>
  </r>
  <r>
    <d v="2020-05-25T00:00:00"/>
    <x v="2"/>
    <n v="76999.5"/>
    <n v="6645603"/>
    <n v="5032216.1889999993"/>
    <n v="100883.95384615385"/>
    <n v="31"/>
    <n v="5210"/>
    <n v="4841"/>
    <x v="0"/>
  </r>
  <r>
    <d v="2020-04-30T00:00:00"/>
    <x v="2"/>
    <n v="77565"/>
    <n v="7023727.5"/>
    <n v="5349682.4849999994"/>
    <n v="31578.207692307689"/>
    <n v="31"/>
    <n v="5120"/>
    <n v="4737"/>
    <x v="4"/>
  </r>
  <r>
    <d v="2020-05-10T00:00:00"/>
    <x v="2"/>
    <n v="84132"/>
    <n v="7483194"/>
    <n v="5637882.125"/>
    <n v="126673.26923076922"/>
    <n v="31"/>
    <n v="5495"/>
    <n v="5093"/>
    <x v="3"/>
  </r>
  <r>
    <d v="2020-05-08T00:00:00"/>
    <x v="2"/>
    <n v="69544.5"/>
    <n v="6293776.5"/>
    <n v="4773839.9380000001"/>
    <n v="201777.4038153846"/>
    <n v="31"/>
    <n v="4635"/>
    <n v="4266"/>
    <x v="3"/>
  </r>
  <r>
    <d v="2020-05-07T00:00:00"/>
    <x v="2"/>
    <n v="73204.5"/>
    <n v="6591883.5"/>
    <n v="5001227.6710000001"/>
    <n v="184167.76355384616"/>
    <n v="31"/>
    <n v="4903"/>
    <n v="4527"/>
    <x v="3"/>
  </r>
  <r>
    <d v="2020-05-24T00:00:00"/>
    <x v="2"/>
    <n v="76663.5"/>
    <n v="6451032"/>
    <n v="5048965.7960000001"/>
    <n v="94608.146153846144"/>
    <n v="31"/>
    <n v="5035"/>
    <n v="4683"/>
    <x v="2"/>
  </r>
  <r>
    <d v="2020-05-16T00:00:00"/>
    <x v="3"/>
    <n v="14265"/>
    <n v="1130506.5"/>
    <n v="1024403.9859999999"/>
    <n v="72626.813907692311"/>
    <n v="10"/>
    <n v="760"/>
    <n v="672"/>
    <x v="1"/>
  </r>
  <r>
    <d v="2020-05-19T00:00:00"/>
    <x v="3"/>
    <n v="11526"/>
    <n v="938764.5"/>
    <n v="820018.375"/>
    <n v="77816.215384615381"/>
    <n v="10"/>
    <n v="649"/>
    <n v="568"/>
    <x v="2"/>
  </r>
  <r>
    <d v="2020-05-17T00:00:00"/>
    <x v="3"/>
    <n v="10402.5"/>
    <n v="843727.5"/>
    <n v="729677.51899999997"/>
    <n v="140731.96461538461"/>
    <n v="10"/>
    <n v="591"/>
    <n v="513"/>
    <x v="1"/>
  </r>
  <r>
    <d v="2020-05-09T00:00:00"/>
    <x v="3"/>
    <n v="13216.5"/>
    <n v="1046400"/>
    <n v="937716.15799999994"/>
    <n v="61387.776923076919"/>
    <n v="10"/>
    <n v="644"/>
    <n v="559"/>
    <x v="3"/>
  </r>
  <r>
    <d v="2020-05-04T00:00:00"/>
    <x v="3"/>
    <n v="9130.5"/>
    <n v="728890.5"/>
    <n v="644150.51899999997"/>
    <n v="98026.490369230756"/>
    <n v="10"/>
    <n v="462"/>
    <n v="396"/>
    <x v="3"/>
  </r>
  <r>
    <d v="2020-04-29T00:00:00"/>
    <x v="3"/>
    <n v="10840.5"/>
    <n v="797919"/>
    <n v="783753.29499999993"/>
    <n v="58214.93076923077"/>
    <n v="10"/>
    <n v="502"/>
    <n v="433"/>
    <x v="4"/>
  </r>
  <r>
    <d v="2020-05-02T00:00:00"/>
    <x v="3"/>
    <n v="7866"/>
    <n v="617881.5"/>
    <n v="575518.06799999997"/>
    <n v="119723.42363076922"/>
    <n v="10"/>
    <n v="416"/>
    <n v="341"/>
    <x v="4"/>
  </r>
  <r>
    <d v="2020-05-26T00:00:00"/>
    <x v="3"/>
    <n v="11835"/>
    <n v="983109"/>
    <n v="825345.05300000007"/>
    <n v="109486.33076923077"/>
    <n v="10"/>
    <n v="692"/>
    <n v="601"/>
    <x v="0"/>
  </r>
  <r>
    <d v="2020-05-01T00:00:00"/>
    <x v="3"/>
    <n v="11619"/>
    <n v="891139.5"/>
    <n v="829782.37600000005"/>
    <n v="121759.66210769229"/>
    <n v="10"/>
    <n v="554"/>
    <n v="472"/>
    <x v="4"/>
  </r>
  <r>
    <d v="2020-05-12T00:00:00"/>
    <x v="3"/>
    <n v="9328.5"/>
    <n v="732964.5"/>
    <n v="634517.67299999995"/>
    <n v="136157.98361538461"/>
    <n v="10"/>
    <n v="526"/>
    <n v="448"/>
    <x v="1"/>
  </r>
  <r>
    <d v="2020-05-21T00:00:00"/>
    <x v="3"/>
    <n v="11250"/>
    <n v="935523"/>
    <n v="808524.505"/>
    <n v="94344.953846153847"/>
    <n v="10"/>
    <n v="677"/>
    <n v="591"/>
    <x v="2"/>
  </r>
  <r>
    <d v="2020-05-20T00:00:00"/>
    <x v="3"/>
    <n v="13063.5"/>
    <n v="1037247"/>
    <n v="910480.6449999999"/>
    <n v="64430.964123076919"/>
    <n v="10"/>
    <n v="745"/>
    <n v="654"/>
    <x v="2"/>
  </r>
  <r>
    <d v="2020-05-05T00:00:00"/>
    <x v="3"/>
    <n v="10147.5"/>
    <n v="793320"/>
    <n v="718019.27600000007"/>
    <n v="92027.36809230769"/>
    <n v="10"/>
    <n v="511"/>
    <n v="437"/>
    <x v="3"/>
  </r>
  <r>
    <d v="2020-04-28T00:00:00"/>
    <x v="3"/>
    <n v="12331.5"/>
    <n v="869983.5"/>
    <n v="896773.32399999991"/>
    <n v="51681.038461538461"/>
    <n v="10"/>
    <n v="580"/>
    <n v="506"/>
    <x v="4"/>
  </r>
  <r>
    <d v="2020-05-13T00:00:00"/>
    <x v="3"/>
    <n v="11202"/>
    <n v="865714.5"/>
    <n v="799644.75899999996"/>
    <n v="111860.49372307691"/>
    <n v="10"/>
    <n v="612"/>
    <n v="530"/>
    <x v="1"/>
  </r>
  <r>
    <d v="2020-05-31T00:00:00"/>
    <x v="2"/>
    <n v="89149.5"/>
    <n v="7512646.5"/>
    <n v="5979210.0970000001"/>
    <n v="47580.146153846152"/>
    <n v="31"/>
    <n v="5760"/>
    <n v="5367"/>
    <x v="0"/>
  </r>
  <r>
    <d v="2020-05-03T00:00:00"/>
    <x v="3"/>
    <n v="8185.5"/>
    <n v="637881"/>
    <n v="575840.67700000003"/>
    <n v="73920.584615384607"/>
    <n v="10"/>
    <n v="402"/>
    <n v="333"/>
    <x v="4"/>
  </r>
  <r>
    <d v="2020-05-30T00:00:00"/>
    <x v="2"/>
    <n v="108123"/>
    <n v="9164707.5"/>
    <n v="7329868.665"/>
    <n v="137418.15930769229"/>
    <n v="31"/>
    <n v="6735"/>
    <n v="6264"/>
    <x v="0"/>
  </r>
  <r>
    <d v="2020-05-06T00:00:00"/>
    <x v="3"/>
    <n v="9210"/>
    <n v="696832.5"/>
    <n v="616683.38099999994"/>
    <n v="99623.130769230775"/>
    <n v="10"/>
    <n v="465"/>
    <n v="390"/>
    <x v="3"/>
  </r>
  <r>
    <d v="2020-05-23T00:00:00"/>
    <x v="3"/>
    <n v="14773.5"/>
    <n v="1241383.5"/>
    <n v="1069622.507"/>
    <n v="74049.523076923084"/>
    <n v="10"/>
    <n v="828"/>
    <n v="734"/>
    <x v="2"/>
  </r>
  <r>
    <d v="2020-05-28T00:00:00"/>
    <x v="2"/>
    <n v="78141"/>
    <n v="6641569.5"/>
    <n v="5084073.5159999998"/>
    <n v="142499.01538461537"/>
    <n v="31"/>
    <n v="5355"/>
    <n v="4969"/>
    <x v="0"/>
  </r>
  <r>
    <d v="2020-05-25T00:00:00"/>
    <x v="3"/>
    <n v="12280.5"/>
    <n v="1030440"/>
    <n v="871047.598"/>
    <n v="85172.084615384621"/>
    <n v="10"/>
    <n v="739"/>
    <n v="642"/>
    <x v="0"/>
  </r>
  <r>
    <d v="2020-04-30T00:00:00"/>
    <x v="3"/>
    <n v="8934"/>
    <n v="716196"/>
    <n v="663415.49699999997"/>
    <n v="24274.438461538462"/>
    <n v="10"/>
    <n v="448"/>
    <n v="376"/>
    <x v="4"/>
  </r>
  <r>
    <d v="2020-05-10T00:00:00"/>
    <x v="3"/>
    <n v="12918"/>
    <n v="1004788.5"/>
    <n v="896111.80299999996"/>
    <n v="99729.923076923063"/>
    <n v="10"/>
    <n v="642"/>
    <n v="556"/>
    <x v="3"/>
  </r>
  <r>
    <d v="2020-05-08T00:00:00"/>
    <x v="3"/>
    <n v="12528"/>
    <n v="959703"/>
    <n v="861486.47499999998"/>
    <n v="87212.130769230775"/>
    <n v="10"/>
    <n v="638"/>
    <n v="547"/>
    <x v="3"/>
  </r>
  <r>
    <d v="2020-05-07T00:00:00"/>
    <x v="3"/>
    <n v="11029.5"/>
    <n v="863754"/>
    <n v="758428.73499999999"/>
    <n v="86710.804507692301"/>
    <n v="10"/>
    <n v="563"/>
    <n v="486"/>
    <x v="3"/>
  </r>
  <r>
    <d v="2020-05-24T00:00:00"/>
    <x v="3"/>
    <n v="9994.5"/>
    <n v="828984"/>
    <n v="702631.81099999999"/>
    <n v="82264.567169230766"/>
    <n v="10"/>
    <n v="639"/>
    <n v="557"/>
    <x v="2"/>
  </r>
  <r>
    <d v="2020-05-31T00:00:00"/>
    <x v="3"/>
    <n v="12724.5"/>
    <n v="1045515"/>
    <n v="896490.07"/>
    <n v="49463.982984615388"/>
    <n v="10"/>
    <n v="749"/>
    <n v="655"/>
    <x v="0"/>
  </r>
  <r>
    <d v="2020-05-30T00:00:00"/>
    <x v="3"/>
    <n v="14728.5"/>
    <n v="1260483"/>
    <n v="1048221.1390000001"/>
    <n v="86278.176699999996"/>
    <n v="10"/>
    <n v="865"/>
    <n v="763"/>
    <x v="0"/>
  </r>
  <r>
    <d v="2020-05-28T00:00:00"/>
    <x v="3"/>
    <n v="13038"/>
    <n v="1114552.5"/>
    <n v="939269.56700000004"/>
    <n v="74269.06047692307"/>
    <n v="10"/>
    <n v="791"/>
    <n v="697"/>
    <x v="0"/>
  </r>
  <r>
    <d v="2020-05-16T00:00:00"/>
    <x v="4"/>
    <n v="35482.5"/>
    <n v="3222517.5"/>
    <n v="2633868.1740000001"/>
    <n v="150484.18215384614"/>
    <n v="19"/>
    <n v="2080"/>
    <n v="1844"/>
    <x v="1"/>
  </r>
  <r>
    <d v="2020-05-19T00:00:00"/>
    <x v="4"/>
    <n v="32434.5"/>
    <n v="2865337.5"/>
    <n v="2368028.6850000001"/>
    <n v="225452.89078461539"/>
    <n v="19"/>
    <n v="1999"/>
    <n v="1799"/>
    <x v="2"/>
  </r>
  <r>
    <d v="2020-05-17T00:00:00"/>
    <x v="4"/>
    <n v="30486"/>
    <n v="2694289.5"/>
    <n v="2183502.7290000003"/>
    <n v="153558.02257692307"/>
    <n v="19"/>
    <n v="1871"/>
    <n v="1660"/>
    <x v="1"/>
  </r>
  <r>
    <d v="2020-05-09T00:00:00"/>
    <x v="4"/>
    <n v="32079"/>
    <n v="2902167"/>
    <n v="2319890.3459999999"/>
    <n v="194963.39216923076"/>
    <n v="19"/>
    <n v="1851"/>
    <n v="1635"/>
    <x v="3"/>
  </r>
  <r>
    <d v="2020-05-04T00:00:00"/>
    <x v="4"/>
    <n v="27072"/>
    <n v="2450968.5"/>
    <n v="1980824.9889999998"/>
    <n v="188174.3243923077"/>
    <n v="19"/>
    <n v="1582"/>
    <n v="1403"/>
    <x v="3"/>
  </r>
  <r>
    <d v="2020-04-29T00:00:00"/>
    <x v="4"/>
    <n v="25917"/>
    <n v="2397588"/>
    <n v="1937222.0459999999"/>
    <n v="159472.57584615384"/>
    <n v="18"/>
    <n v="1534"/>
    <n v="1369"/>
    <x v="4"/>
  </r>
  <r>
    <d v="2020-05-02T00:00:00"/>
    <x v="4"/>
    <n v="19461"/>
    <n v="1799230.5"/>
    <n v="1457108.1479999998"/>
    <n v="183829.81409230767"/>
    <n v="19"/>
    <n v="1217"/>
    <n v="1048"/>
    <x v="4"/>
  </r>
  <r>
    <d v="2020-05-26T00:00:00"/>
    <x v="4"/>
    <n v="31407"/>
    <n v="2907411"/>
    <n v="2288433.4950000001"/>
    <n v="193538.8704076923"/>
    <n v="20"/>
    <n v="2036"/>
    <n v="1790"/>
    <x v="0"/>
  </r>
  <r>
    <d v="2020-05-01T00:00:00"/>
    <x v="4"/>
    <n v="25792.5"/>
    <n v="2374356"/>
    <n v="1915101.034"/>
    <n v="277477.31932307692"/>
    <n v="19"/>
    <n v="1497"/>
    <n v="1291"/>
    <x v="4"/>
  </r>
  <r>
    <d v="2020-05-12T00:00:00"/>
    <x v="4"/>
    <n v="26032.5"/>
    <n v="2370432"/>
    <n v="1847737.8370000001"/>
    <n v="141864.00329999998"/>
    <n v="19"/>
    <n v="1649"/>
    <n v="1460"/>
    <x v="1"/>
  </r>
  <r>
    <d v="2020-05-21T00:00:00"/>
    <x v="4"/>
    <n v="31707"/>
    <n v="2853181.5"/>
    <n v="2349459.5"/>
    <n v="187617.05315384615"/>
    <n v="19"/>
    <n v="1949"/>
    <n v="1724"/>
    <x v="2"/>
  </r>
  <r>
    <d v="2020-05-20T00:00:00"/>
    <x v="4"/>
    <n v="29955"/>
    <n v="2692230"/>
    <n v="2195766.1209999998"/>
    <n v="202002.14775384613"/>
    <n v="19"/>
    <n v="1889"/>
    <n v="1690"/>
    <x v="2"/>
  </r>
  <r>
    <d v="2020-05-05T00:00:00"/>
    <x v="4"/>
    <n v="22848"/>
    <n v="2079900"/>
    <n v="1657688.8529999999"/>
    <n v="178454.88537692308"/>
    <n v="19"/>
    <n v="1417"/>
    <n v="1245"/>
    <x v="3"/>
  </r>
  <r>
    <d v="2020-04-28T00:00:00"/>
    <x v="4"/>
    <n v="23314.5"/>
    <n v="2136817.5"/>
    <n v="1701780.4779999999"/>
    <n v="141999.40078461537"/>
    <n v="17"/>
    <n v="1439"/>
    <n v="1265"/>
    <x v="4"/>
  </r>
  <r>
    <d v="2020-05-13T00:00:00"/>
    <x v="4"/>
    <n v="26464.5"/>
    <n v="2373337.5"/>
    <n v="1886244.7409999999"/>
    <n v="207105.15935384613"/>
    <n v="19"/>
    <n v="1625"/>
    <n v="1444"/>
    <x v="1"/>
  </r>
  <r>
    <d v="2020-05-03T00:00:00"/>
    <x v="4"/>
    <n v="23539.5"/>
    <n v="2170309.5"/>
    <n v="1735984.6140000001"/>
    <n v="170377.85753846151"/>
    <n v="19"/>
    <n v="1402"/>
    <n v="1234"/>
    <x v="4"/>
  </r>
  <r>
    <d v="2020-05-06T00:00:00"/>
    <x v="4"/>
    <n v="24678"/>
    <n v="2232519"/>
    <n v="1781999.058"/>
    <n v="359577.90600769228"/>
    <n v="19"/>
    <n v="1499"/>
    <n v="1323"/>
    <x v="3"/>
  </r>
  <r>
    <d v="2020-05-23T00:00:00"/>
    <x v="4"/>
    <n v="38176.5"/>
    <n v="3385372.5"/>
    <n v="2831498.2739999997"/>
    <n v="146460.30097692306"/>
    <n v="20"/>
    <n v="2266"/>
    <n v="1993"/>
    <x v="2"/>
  </r>
  <r>
    <d v="2020-05-25T00:00:00"/>
    <x v="4"/>
    <n v="30603"/>
    <n v="2865727.5"/>
    <n v="2288224.429"/>
    <n v="167381.28187692308"/>
    <n v="20"/>
    <n v="2011"/>
    <n v="1791"/>
    <x v="0"/>
  </r>
  <r>
    <d v="2020-04-30T00:00:00"/>
    <x v="4"/>
    <n v="24211.5"/>
    <n v="2267664"/>
    <n v="1801564.392"/>
    <n v="97090.63692307692"/>
    <n v="19"/>
    <n v="1499"/>
    <n v="1322"/>
    <x v="4"/>
  </r>
  <r>
    <d v="2020-05-10T00:00:00"/>
    <x v="4"/>
    <n v="31399.5"/>
    <n v="2862298.5"/>
    <n v="2267667.5189999999"/>
    <n v="169650.86923076923"/>
    <n v="19"/>
    <n v="1848"/>
    <n v="1649"/>
    <x v="3"/>
  </r>
  <r>
    <d v="2020-05-08T00:00:00"/>
    <x v="4"/>
    <n v="25294.5"/>
    <n v="2271454.5"/>
    <n v="1811009.8979999998"/>
    <n v="151659.17713846153"/>
    <n v="19"/>
    <n v="1522"/>
    <n v="1340"/>
    <x v="3"/>
  </r>
  <r>
    <d v="2020-05-07T00:00:00"/>
    <x v="4"/>
    <n v="25468.5"/>
    <n v="2350672.5"/>
    <n v="1875294.65"/>
    <n v="221739.45623076922"/>
    <n v="19"/>
    <n v="1530"/>
    <n v="1338"/>
    <x v="3"/>
  </r>
  <r>
    <d v="2020-05-24T00:00:00"/>
    <x v="4"/>
    <n v="31854"/>
    <n v="2915533.5"/>
    <n v="2431800.3939999999"/>
    <n v="155421.87692307692"/>
    <n v="20"/>
    <n v="2015"/>
    <n v="1803"/>
    <x v="2"/>
  </r>
  <r>
    <d v="2020-05-31T00:00:00"/>
    <x v="4"/>
    <n v="32359.5"/>
    <n v="2991999"/>
    <n v="2374135.6799999997"/>
    <n v="106116.64615384616"/>
    <n v="20"/>
    <n v="2060"/>
    <n v="1826"/>
    <x v="0"/>
  </r>
  <r>
    <d v="2020-05-30T00:00:00"/>
    <x v="4"/>
    <n v="39867"/>
    <n v="3654166.5"/>
    <n v="2919786.2949999999"/>
    <n v="182639.11723076922"/>
    <n v="20"/>
    <n v="2451"/>
    <n v="2178"/>
    <x v="0"/>
  </r>
  <r>
    <d v="2020-05-28T00:00:00"/>
    <x v="4"/>
    <n v="31974"/>
    <n v="3004213.5"/>
    <n v="2389834.3129999996"/>
    <n v="174780.66518461538"/>
    <n v="20"/>
    <n v="2088"/>
    <n v="1848"/>
    <x v="0"/>
  </r>
  <r>
    <d v="2020-05-16T00:00:00"/>
    <x v="5"/>
    <n v="321412.5"/>
    <n v="32235864"/>
    <n v="23691368.555"/>
    <n v="595097.15929230768"/>
    <n v="129"/>
    <n v="17914"/>
    <n v="16631"/>
    <x v="1"/>
  </r>
  <r>
    <d v="2020-05-19T00:00:00"/>
    <x v="5"/>
    <n v="276568.5"/>
    <n v="27093624"/>
    <n v="19768696.5"/>
    <n v="759335.80469230772"/>
    <n v="129"/>
    <n v="16191"/>
    <n v="15102"/>
    <x v="2"/>
  </r>
  <r>
    <d v="2020-05-17T00:00:00"/>
    <x v="5"/>
    <n v="269029.5"/>
    <n v="26659930.5"/>
    <n v="19515982.116"/>
    <n v="551393.4769230769"/>
    <n v="129"/>
    <n v="15744"/>
    <n v="14685"/>
    <x v="1"/>
  </r>
  <r>
    <d v="2020-05-09T00:00:00"/>
    <x v="5"/>
    <n v="285972"/>
    <n v="29768199"/>
    <n v="21483666.921"/>
    <n v="549316.95015384618"/>
    <n v="129"/>
    <n v="16420"/>
    <n v="15169"/>
    <x v="3"/>
  </r>
  <r>
    <d v="2020-05-04T00:00:00"/>
    <x v="5"/>
    <n v="283942.5"/>
    <n v="29357940"/>
    <n v="21174604.830000002"/>
    <n v="988153.40803076921"/>
    <n v="129"/>
    <n v="16525"/>
    <n v="15310"/>
    <x v="3"/>
  </r>
  <r>
    <d v="2020-04-29T00:00:00"/>
    <x v="5"/>
    <n v="298059"/>
    <n v="30869287.5"/>
    <n v="22717731.617999997"/>
    <n v="661329.17833846144"/>
    <n v="128"/>
    <n v="17368"/>
    <n v="16077"/>
    <x v="4"/>
  </r>
  <r>
    <d v="2020-05-02T00:00:00"/>
    <x v="5"/>
    <n v="232903.5"/>
    <n v="24342016.5"/>
    <n v="17790852.443999998"/>
    <n v="634118.86923076923"/>
    <n v="129"/>
    <n v="14009"/>
    <n v="12920"/>
    <x v="4"/>
  </r>
  <r>
    <d v="2020-05-26T00:00:00"/>
    <x v="5"/>
    <n v="276966"/>
    <n v="27872617.898850001"/>
    <n v="20223763.805"/>
    <n v="645572.57826153841"/>
    <n v="129"/>
    <n v="16459"/>
    <n v="15355"/>
    <x v="0"/>
  </r>
  <r>
    <d v="2020-05-01T00:00:00"/>
    <x v="5"/>
    <n v="296149.5"/>
    <n v="31053316.5"/>
    <n v="22737807.546999998"/>
    <n v="896375.16923076916"/>
    <n v="129"/>
    <n v="17002"/>
    <n v="15570"/>
    <x v="4"/>
  </r>
  <r>
    <d v="2020-05-12T00:00:00"/>
    <x v="5"/>
    <n v="281796"/>
    <n v="29042520"/>
    <n v="20980503.504999999"/>
    <n v="776209.03169999993"/>
    <n v="129"/>
    <n v="16387"/>
    <n v="15322"/>
    <x v="1"/>
  </r>
  <r>
    <d v="2020-05-21T00:00:00"/>
    <x v="5"/>
    <n v="288936"/>
    <n v="27852900"/>
    <n v="20824687.999000002"/>
    <n v="822353.43936153851"/>
    <n v="129"/>
    <n v="16373"/>
    <n v="15223"/>
    <x v="2"/>
  </r>
  <r>
    <d v="2020-05-20T00:00:00"/>
    <x v="5"/>
    <n v="300151.5"/>
    <n v="29368771.617449999"/>
    <n v="21545834.136"/>
    <n v="1052145.9026769232"/>
    <n v="129"/>
    <n v="17095"/>
    <n v="15919"/>
    <x v="2"/>
  </r>
  <r>
    <d v="2020-05-05T00:00:00"/>
    <x v="5"/>
    <n v="262734"/>
    <n v="27278441.145"/>
    <n v="19610637.316999998"/>
    <n v="919330.0461538462"/>
    <n v="129"/>
    <n v="15665"/>
    <n v="14501"/>
    <x v="3"/>
  </r>
  <r>
    <d v="2020-04-28T00:00:00"/>
    <x v="5"/>
    <n v="286002"/>
    <n v="29159032.5"/>
    <n v="21437602.310000002"/>
    <n v="637711.59372307686"/>
    <n v="128"/>
    <n v="16450"/>
    <n v="15320"/>
    <x v="4"/>
  </r>
  <r>
    <d v="2020-05-13T00:00:00"/>
    <x v="5"/>
    <n v="258459"/>
    <n v="26467453.5"/>
    <n v="19153152.526999999"/>
    <n v="636197.23340769229"/>
    <n v="129"/>
    <n v="15304"/>
    <n v="14315"/>
    <x v="1"/>
  </r>
  <r>
    <d v="2020-05-03T00:00:00"/>
    <x v="5"/>
    <n v="274083"/>
    <n v="28427001"/>
    <n v="20563887.598999999"/>
    <n v="779849.36538461538"/>
    <n v="129"/>
    <n v="15778"/>
    <n v="14624"/>
    <x v="4"/>
  </r>
  <r>
    <d v="2020-05-06T00:00:00"/>
    <x v="5"/>
    <n v="277512"/>
    <n v="28770810.105599999"/>
    <n v="20810852.736000001"/>
    <n v="790162.57692307688"/>
    <n v="129"/>
    <n v="16376"/>
    <n v="15197"/>
    <x v="3"/>
  </r>
  <r>
    <d v="2020-05-23T00:00:00"/>
    <x v="5"/>
    <n v="356982"/>
    <n v="35103926.711549997"/>
    <n v="26357141.036999997"/>
    <n v="601482.07692307688"/>
    <n v="129"/>
    <n v="19856"/>
    <n v="18325"/>
    <x v="2"/>
  </r>
  <r>
    <d v="2020-05-25T00:00:00"/>
    <x v="5"/>
    <n v="266983.5"/>
    <n v="27165913.5"/>
    <n v="19659432.722999997"/>
    <n v="698314.9846153846"/>
    <n v="129"/>
    <n v="15822"/>
    <n v="14753"/>
    <x v="0"/>
  </r>
  <r>
    <d v="2020-04-30T00:00:00"/>
    <x v="5"/>
    <n v="311131.5"/>
    <n v="32418879"/>
    <n v="23595019.660999998"/>
    <n v="265444.33165384614"/>
    <n v="129"/>
    <n v="18042"/>
    <n v="16631"/>
    <x v="4"/>
  </r>
  <r>
    <d v="2020-05-10T00:00:00"/>
    <x v="5"/>
    <n v="287206.5"/>
    <n v="29536176.10605"/>
    <n v="21276357.105999999"/>
    <n v="541588.89356153843"/>
    <n v="129"/>
    <n v="16437"/>
    <n v="15285"/>
    <x v="3"/>
  </r>
  <r>
    <d v="2020-05-08T00:00:00"/>
    <x v="5"/>
    <n v="370092"/>
    <n v="38091556.5"/>
    <n v="28012065.349999998"/>
    <n v="725212.99592307687"/>
    <n v="129"/>
    <n v="20452"/>
    <n v="18857"/>
    <x v="3"/>
  </r>
  <r>
    <d v="2020-05-07T00:00:00"/>
    <x v="5"/>
    <n v="247813.5"/>
    <n v="25325271"/>
    <n v="18582990.427999999"/>
    <n v="865201.87857692305"/>
    <n v="129"/>
    <n v="14582"/>
    <n v="13512"/>
    <x v="3"/>
  </r>
  <r>
    <d v="2020-05-24T00:00:00"/>
    <x v="5"/>
    <n v="287740.5"/>
    <n v="28188534"/>
    <n v="21369401.386999998"/>
    <n v="607679.34615384613"/>
    <n v="129"/>
    <n v="16432"/>
    <n v="15345"/>
    <x v="2"/>
  </r>
  <r>
    <d v="2020-05-16T00:00:00"/>
    <x v="6"/>
    <n v="408810"/>
    <n v="42323631"/>
    <n v="31033323.692999996"/>
    <n v="571764.09076923074"/>
    <n v="125"/>
    <n v="22291"/>
    <n v="20635"/>
    <x v="1"/>
  </r>
  <r>
    <d v="2020-05-19T00:00:00"/>
    <x v="6"/>
    <n v="362536.5"/>
    <n v="37023243"/>
    <n v="26762183.377"/>
    <n v="650375.76849230775"/>
    <n v="125"/>
    <n v="20771"/>
    <n v="19338"/>
    <x v="2"/>
  </r>
  <r>
    <d v="2020-05-17T00:00:00"/>
    <x v="6"/>
    <n v="357072"/>
    <n v="36834567"/>
    <n v="26914635.671"/>
    <n v="566638.92575384618"/>
    <n v="125"/>
    <n v="20079"/>
    <n v="18721"/>
    <x v="1"/>
  </r>
  <r>
    <d v="2020-05-09T00:00:00"/>
    <x v="6"/>
    <n v="359214"/>
    <n v="38693427"/>
    <n v="27863789.055"/>
    <n v="582268.72615384613"/>
    <n v="125"/>
    <n v="20132"/>
    <n v="18617"/>
    <x v="3"/>
  </r>
  <r>
    <d v="2020-05-04T00:00:00"/>
    <x v="6"/>
    <n v="360255"/>
    <n v="38406954"/>
    <n v="27588003.988000002"/>
    <n v="1078421.345076923"/>
    <n v="125"/>
    <n v="20495"/>
    <n v="18964"/>
    <x v="3"/>
  </r>
  <r>
    <d v="2020-04-29T00:00:00"/>
    <x v="6"/>
    <n v="387220.5"/>
    <n v="41559384"/>
    <n v="30476170.214999996"/>
    <n v="642893.56656923075"/>
    <n v="125"/>
    <n v="21863"/>
    <n v="20160"/>
    <x v="4"/>
  </r>
  <r>
    <d v="2020-05-02T00:00:00"/>
    <x v="6"/>
    <n v="296580"/>
    <n v="31843737"/>
    <n v="23119777.98"/>
    <n v="657754.31880000001"/>
    <n v="125"/>
    <n v="16932"/>
    <n v="15601"/>
    <x v="4"/>
  </r>
  <r>
    <d v="2020-05-26T00:00:00"/>
    <x v="6"/>
    <n v="369861"/>
    <n v="38365960.5"/>
    <n v="27592063.502999999"/>
    <n v="589339.03384615376"/>
    <n v="124"/>
    <n v="21153"/>
    <n v="19673"/>
    <x v="0"/>
  </r>
  <r>
    <d v="2020-05-01T00:00:00"/>
    <x v="6"/>
    <n v="372504"/>
    <n v="40077193.5"/>
    <n v="29141359.438000001"/>
    <n v="848425.41843846149"/>
    <n v="125"/>
    <n v="20602"/>
    <n v="18845"/>
    <x v="4"/>
  </r>
  <r>
    <d v="2020-05-12T00:00:00"/>
    <x v="6"/>
    <n v="373392"/>
    <n v="39578577"/>
    <n v="28453665.594999999"/>
    <n v="535419.89796923078"/>
    <n v="125"/>
    <n v="21106"/>
    <n v="19651"/>
    <x v="1"/>
  </r>
  <r>
    <d v="2020-05-21T00:00:00"/>
    <x v="6"/>
    <n v="378043.5"/>
    <n v="37902156.57"/>
    <n v="28083686.689999998"/>
    <n v="713697.60769230768"/>
    <n v="125"/>
    <n v="20911"/>
    <n v="19358"/>
    <x v="2"/>
  </r>
  <r>
    <d v="2020-05-20T00:00:00"/>
    <x v="6"/>
    <n v="388668"/>
    <n v="39639309"/>
    <n v="28736966.634"/>
    <n v="997757.75384615385"/>
    <n v="125"/>
    <n v="21674"/>
    <n v="20155"/>
    <x v="2"/>
  </r>
  <r>
    <d v="2020-05-05T00:00:00"/>
    <x v="6"/>
    <n v="333792"/>
    <n v="35671734"/>
    <n v="25644478.342"/>
    <n v="919576.96055384621"/>
    <n v="125"/>
    <n v="18944"/>
    <n v="17541"/>
    <x v="3"/>
  </r>
  <r>
    <d v="2020-04-28T00:00:00"/>
    <x v="6"/>
    <n v="376060.5"/>
    <n v="39918028.5"/>
    <n v="29154014.884"/>
    <n v="611904.23352307687"/>
    <n v="125"/>
    <n v="20914"/>
    <n v="19479"/>
    <x v="4"/>
  </r>
  <r>
    <d v="2020-05-13T00:00:00"/>
    <x v="6"/>
    <n v="350068.5"/>
    <n v="37197115.5"/>
    <n v="26793668.158999998"/>
    <n v="582815.36153846153"/>
    <n v="125"/>
    <n v="19965"/>
    <n v="18573"/>
    <x v="1"/>
  </r>
  <r>
    <d v="2020-05-31T00:00:00"/>
    <x v="5"/>
    <n v="294337.5"/>
    <n v="29327766"/>
    <n v="22491044.692999996"/>
    <n v="283716.73846153845"/>
    <n v="129"/>
    <n v="17235"/>
    <n v="16052"/>
    <x v="0"/>
  </r>
  <r>
    <d v="2020-05-03T00:00:00"/>
    <x v="6"/>
    <n v="342666"/>
    <n v="36631999.5"/>
    <n v="26408496.047999997"/>
    <n v="820373.56815384608"/>
    <n v="125"/>
    <n v="18861"/>
    <n v="17420"/>
    <x v="4"/>
  </r>
  <r>
    <d v="2020-05-30T00:00:00"/>
    <x v="5"/>
    <n v="364882.5"/>
    <n v="35724493.5"/>
    <n v="27535617.434"/>
    <n v="541116.6988461538"/>
    <n v="129"/>
    <n v="20243"/>
    <n v="18711"/>
    <x v="0"/>
  </r>
  <r>
    <d v="2020-05-06T00:00:00"/>
    <x v="6"/>
    <n v="355278"/>
    <n v="38092344"/>
    <n v="27467616.702999998"/>
    <n v="942702.9"/>
    <n v="125"/>
    <n v="20218"/>
    <n v="18647"/>
    <x v="3"/>
  </r>
  <r>
    <d v="2020-05-23T00:00:00"/>
    <x v="6"/>
    <n v="456885"/>
    <n v="46408080"/>
    <n v="34793888.932999998"/>
    <n v="595793.09065384604"/>
    <n v="125"/>
    <n v="24574"/>
    <n v="22609"/>
    <x v="2"/>
  </r>
  <r>
    <d v="2020-05-28T00:00:00"/>
    <x v="5"/>
    <n v="278491.5"/>
    <n v="28151004.75"/>
    <n v="20806418.796"/>
    <n v="591565.35384615383"/>
    <n v="129"/>
    <n v="16453"/>
    <n v="15289"/>
    <x v="0"/>
  </r>
  <r>
    <d v="2020-05-25T00:00:00"/>
    <x v="6"/>
    <n v="349734"/>
    <n v="36883428"/>
    <n v="26438356.802999999"/>
    <n v="742420.26923076913"/>
    <n v="124"/>
    <n v="20358"/>
    <n v="18890"/>
    <x v="0"/>
  </r>
  <r>
    <d v="2020-04-30T00:00:00"/>
    <x v="6"/>
    <n v="401580"/>
    <n v="43028734.5"/>
    <n v="31156525.939999998"/>
    <n v="343786.08461538458"/>
    <n v="125"/>
    <n v="22368"/>
    <n v="20625"/>
    <x v="4"/>
  </r>
  <r>
    <d v="2020-05-10T00:00:00"/>
    <x v="6"/>
    <n v="368649"/>
    <n v="39010875"/>
    <n v="28090230.958999999"/>
    <n v="532663.16153846146"/>
    <n v="125"/>
    <n v="20368"/>
    <n v="18884"/>
    <x v="3"/>
  </r>
  <r>
    <d v="2020-05-08T00:00:00"/>
    <x v="6"/>
    <n v="463530"/>
    <n v="49123180.5"/>
    <n v="36012087.989"/>
    <n v="700442.11537692312"/>
    <n v="125"/>
    <n v="24620"/>
    <n v="22641"/>
    <x v="3"/>
  </r>
  <r>
    <d v="2020-05-07T00:00:00"/>
    <x v="6"/>
    <n v="319110"/>
    <n v="33763989"/>
    <n v="24610757.489"/>
    <n v="1101833.4472307691"/>
    <n v="125"/>
    <n v="18014"/>
    <n v="16675"/>
    <x v="3"/>
  </r>
  <r>
    <d v="2020-05-24T00:00:00"/>
    <x v="6"/>
    <n v="375744"/>
    <n v="38191381.5"/>
    <n v="28822960.470999997"/>
    <n v="574198.11538461538"/>
    <n v="125"/>
    <n v="21004"/>
    <n v="19556"/>
    <x v="2"/>
  </r>
  <r>
    <d v="2020-05-16T00:00:00"/>
    <x v="7"/>
    <n v="81331.5"/>
    <n v="6652179"/>
    <n v="5305378.9040000001"/>
    <n v="156413.8362153846"/>
    <n v="36"/>
    <n v="5286"/>
    <n v="4867"/>
    <x v="1"/>
  </r>
  <r>
    <d v="2020-05-19T00:00:00"/>
    <x v="7"/>
    <n v="75796.5"/>
    <n v="6173463"/>
    <n v="4915101.7949999999"/>
    <n v="253686.7171923077"/>
    <n v="36"/>
    <n v="5094"/>
    <n v="4716"/>
    <x v="2"/>
  </r>
  <r>
    <d v="2020-05-17T00:00:00"/>
    <x v="7"/>
    <n v="72861"/>
    <n v="5952802.5"/>
    <n v="4711294.2009999994"/>
    <n v="125880.90000000001"/>
    <n v="36"/>
    <n v="4918"/>
    <n v="4554"/>
    <x v="1"/>
  </r>
  <r>
    <d v="2020-05-09T00:00:00"/>
    <x v="7"/>
    <n v="83373"/>
    <n v="7253427"/>
    <n v="5531366.3810000001"/>
    <n v="221053.87967692307"/>
    <n v="36"/>
    <n v="5413"/>
    <n v="4959"/>
    <x v="3"/>
  </r>
  <r>
    <d v="2020-05-04T00:00:00"/>
    <x v="7"/>
    <n v="64108.5"/>
    <n v="5561452.5"/>
    <n v="4257859.3720000004"/>
    <n v="337872.83273076924"/>
    <n v="36"/>
    <n v="4508"/>
    <n v="4149"/>
    <x v="3"/>
  </r>
  <r>
    <d v="2020-04-29T00:00:00"/>
    <x v="7"/>
    <n v="74707.5"/>
    <n v="6454458"/>
    <n v="4968152.9469999997"/>
    <n v="118941.29398461539"/>
    <n v="36"/>
    <n v="4937"/>
    <n v="4561"/>
    <x v="4"/>
  </r>
  <r>
    <d v="2020-05-02T00:00:00"/>
    <x v="7"/>
    <n v="46216.5"/>
    <n v="4118251.5"/>
    <n v="3133704.9279999998"/>
    <n v="179531.89196153847"/>
    <n v="36"/>
    <n v="3442"/>
    <n v="3147"/>
    <x v="4"/>
  </r>
  <r>
    <d v="2020-05-26T00:00:00"/>
    <x v="7"/>
    <n v="67726.5"/>
    <n v="5864989.5"/>
    <n v="4506085.4840000002"/>
    <n v="167003.69436153845"/>
    <n v="36"/>
    <n v="4770"/>
    <n v="4424"/>
    <x v="0"/>
  </r>
  <r>
    <d v="2020-05-01T00:00:00"/>
    <x v="7"/>
    <n v="82228.5"/>
    <n v="7032225"/>
    <n v="5546127.1919999998"/>
    <n v="196859.98644615384"/>
    <n v="36"/>
    <n v="5457"/>
    <n v="4916"/>
    <x v="4"/>
  </r>
  <r>
    <d v="2020-05-12T00:00:00"/>
    <x v="7"/>
    <n v="64390.5"/>
    <n v="5523145.5"/>
    <n v="4230689.2069999995"/>
    <n v="183154.05167692306"/>
    <n v="36"/>
    <n v="4418"/>
    <n v="4088"/>
    <x v="1"/>
  </r>
  <r>
    <d v="2020-05-21T00:00:00"/>
    <x v="7"/>
    <n v="73126.5"/>
    <n v="5864085"/>
    <n v="4847142.9859999996"/>
    <n v="142998.2095"/>
    <n v="36"/>
    <n v="4816"/>
    <n v="4452"/>
    <x v="2"/>
  </r>
  <r>
    <d v="2020-05-20T00:00:00"/>
    <x v="7"/>
    <n v="99631.5"/>
    <n v="7121946"/>
    <n v="6279205.8499999996"/>
    <n v="279127.27602307691"/>
    <n v="36"/>
    <n v="5914"/>
    <n v="5384"/>
    <x v="2"/>
  </r>
  <r>
    <d v="2020-05-05T00:00:00"/>
    <x v="7"/>
    <n v="66396"/>
    <n v="5770539"/>
    <n v="4433831.2509999992"/>
    <n v="232587.42287692308"/>
    <n v="36"/>
    <n v="4575"/>
    <n v="4206"/>
    <x v="3"/>
  </r>
  <r>
    <d v="2020-04-28T00:00:00"/>
    <x v="7"/>
    <n v="73147.5"/>
    <n v="6288246"/>
    <n v="4798265.1129999999"/>
    <n v="123081.63515384615"/>
    <n v="36"/>
    <n v="4923"/>
    <n v="4560"/>
    <x v="4"/>
  </r>
  <r>
    <d v="2020-05-13T00:00:00"/>
    <x v="7"/>
    <n v="73062"/>
    <n v="6333828"/>
    <n v="4890619.2620000001"/>
    <n v="181964.68769230769"/>
    <n v="36"/>
    <n v="4967"/>
    <n v="4583"/>
    <x v="1"/>
  </r>
  <r>
    <d v="2020-05-31T00:00:00"/>
    <x v="6"/>
    <n v="379663.5"/>
    <n v="39380178"/>
    <n v="29726473.223999996"/>
    <n v="305744.98843076918"/>
    <n v="124"/>
    <n v="21392"/>
    <n v="19869"/>
    <x v="0"/>
  </r>
  <r>
    <d v="2020-05-03T00:00:00"/>
    <x v="7"/>
    <n v="70581"/>
    <n v="6221320.5"/>
    <n v="4762185.0609999998"/>
    <n v="172821.83076923076"/>
    <n v="36"/>
    <n v="4751"/>
    <n v="4370"/>
    <x v="4"/>
  </r>
  <r>
    <d v="2020-05-30T00:00:00"/>
    <x v="6"/>
    <n v="453123"/>
    <n v="46370904"/>
    <n v="35190775.285000004"/>
    <n v="552625.80000000005"/>
    <n v="124"/>
    <n v="24325"/>
    <n v="22469"/>
    <x v="0"/>
  </r>
  <r>
    <d v="2020-05-06T00:00:00"/>
    <x v="7"/>
    <n v="63012"/>
    <n v="5454121.5"/>
    <n v="4155234.554"/>
    <n v="234787.55649230769"/>
    <n v="36"/>
    <n v="4384"/>
    <n v="4025"/>
    <x v="3"/>
  </r>
  <r>
    <d v="2020-05-23T00:00:00"/>
    <x v="7"/>
    <n v="89556"/>
    <n v="7173117"/>
    <n v="6068194.523"/>
    <n v="139983.69019999998"/>
    <n v="36"/>
    <n v="5651"/>
    <n v="5212"/>
    <x v="2"/>
  </r>
  <r>
    <d v="2020-05-28T00:00:00"/>
    <x v="6"/>
    <n v="364638"/>
    <n v="37947688.5"/>
    <n v="27829971.363000002"/>
    <n v="628647.33076923073"/>
    <n v="124"/>
    <n v="20868"/>
    <n v="19342"/>
    <x v="0"/>
  </r>
  <r>
    <d v="2020-05-25T00:00:00"/>
    <x v="7"/>
    <n v="66316.5"/>
    <n v="5704650"/>
    <n v="4375924.2359999996"/>
    <n v="135246.95929230767"/>
    <n v="36"/>
    <n v="4641"/>
    <n v="4274"/>
    <x v="0"/>
  </r>
  <r>
    <d v="2020-04-30T00:00:00"/>
    <x v="7"/>
    <n v="78235.5"/>
    <n v="6819594"/>
    <n v="5260171.5349999992"/>
    <n v="70931.816676923074"/>
    <n v="36"/>
    <n v="5143"/>
    <n v="4715"/>
    <x v="4"/>
  </r>
  <r>
    <d v="2020-05-10T00:00:00"/>
    <x v="7"/>
    <n v="88311"/>
    <n v="7726069.5"/>
    <n v="5922893.7209999999"/>
    <n v="161614.12454615385"/>
    <n v="36"/>
    <n v="5746"/>
    <n v="5277"/>
    <x v="3"/>
  </r>
  <r>
    <d v="2020-05-08T00:00:00"/>
    <x v="7"/>
    <n v="61804.5"/>
    <n v="5365708.5"/>
    <n v="4091691.3249999997"/>
    <n v="232169.67161538458"/>
    <n v="36"/>
    <n v="4199"/>
    <n v="3867"/>
    <x v="3"/>
  </r>
  <r>
    <d v="2020-05-07T00:00:00"/>
    <x v="7"/>
    <n v="71067"/>
    <n v="6175837.5"/>
    <n v="4747959.6140000001"/>
    <n v="157793.27424615383"/>
    <n v="36"/>
    <n v="4826"/>
    <n v="4426"/>
    <x v="3"/>
  </r>
  <r>
    <d v="2020-05-24T00:00:00"/>
    <x v="7"/>
    <n v="74649"/>
    <n v="6098236.5"/>
    <n v="5042435.841"/>
    <n v="156805.83461538461"/>
    <n v="36"/>
    <n v="4915"/>
    <n v="4562"/>
    <x v="2"/>
  </r>
  <r>
    <d v="2020-05-16T00:00:00"/>
    <x v="8"/>
    <n v="44560.5"/>
    <n v="4025148"/>
    <n v="3259483.304"/>
    <n v="145385.33866923075"/>
    <n v="21"/>
    <n v="2427"/>
    <n v="2213"/>
    <x v="1"/>
  </r>
  <r>
    <d v="2020-05-19T00:00:00"/>
    <x v="8"/>
    <n v="38250"/>
    <n v="3552937.5"/>
    <n v="2795344.17"/>
    <n v="245048.26007692309"/>
    <n v="21"/>
    <n v="2245"/>
    <n v="2053"/>
    <x v="2"/>
  </r>
  <r>
    <d v="2020-05-17T00:00:00"/>
    <x v="8"/>
    <n v="34830"/>
    <n v="3191155.5"/>
    <n v="2528990.5839999998"/>
    <n v="292821.22307692311"/>
    <n v="21"/>
    <n v="2054"/>
    <n v="1883"/>
    <x v="1"/>
  </r>
  <r>
    <d v="2020-05-09T00:00:00"/>
    <x v="8"/>
    <n v="32239.5"/>
    <n v="3084892.5"/>
    <n v="2384575.3629999999"/>
    <n v="184346.05176923078"/>
    <n v="21"/>
    <n v="1891"/>
    <n v="1709"/>
    <x v="3"/>
  </r>
  <r>
    <d v="2020-05-04T00:00:00"/>
    <x v="8"/>
    <n v="30780"/>
    <n v="2817853.5"/>
    <n v="2169377.2250000001"/>
    <n v="215836.18461538458"/>
    <n v="20"/>
    <n v="1804"/>
    <n v="1638"/>
    <x v="3"/>
  </r>
  <r>
    <d v="2020-04-29T00:00:00"/>
    <x v="8"/>
    <n v="29142"/>
    <n v="2627595"/>
    <n v="2033299.2799999998"/>
    <n v="202681.39594615382"/>
    <n v="19"/>
    <n v="1676"/>
    <n v="1516"/>
    <x v="4"/>
  </r>
  <r>
    <d v="2020-05-02T00:00:00"/>
    <x v="8"/>
    <n v="26428.5"/>
    <n v="2470465.5"/>
    <n v="1911613.1440000001"/>
    <n v="187667.93086153845"/>
    <n v="20"/>
    <n v="1613"/>
    <n v="1457"/>
    <x v="4"/>
  </r>
  <r>
    <d v="2020-05-26T00:00:00"/>
    <x v="8"/>
    <n v="40744.5"/>
    <n v="3700311"/>
    <n v="2861069.8419999997"/>
    <n v="170303.62015384613"/>
    <n v="21"/>
    <n v="2418"/>
    <n v="2215"/>
    <x v="0"/>
  </r>
  <r>
    <d v="2020-05-01T00:00:00"/>
    <x v="8"/>
    <n v="46620"/>
    <n v="4293241.5"/>
    <n v="3389723.9589999998"/>
    <n v="329717.03827692306"/>
    <n v="20"/>
    <n v="2468"/>
    <n v="2221"/>
    <x v="4"/>
  </r>
  <r>
    <d v="2020-05-12T00:00:00"/>
    <x v="8"/>
    <n v="32419.5"/>
    <n v="3080614.5"/>
    <n v="2363955.7909999997"/>
    <n v="200042.36143846155"/>
    <n v="21"/>
    <n v="1926"/>
    <n v="1745"/>
    <x v="1"/>
  </r>
  <r>
    <d v="2020-05-21T00:00:00"/>
    <x v="8"/>
    <n v="40819.5"/>
    <n v="3810394.5"/>
    <n v="3046897.7940000002"/>
    <n v="144594.40769230769"/>
    <n v="21"/>
    <n v="2335"/>
    <n v="2126"/>
    <x v="2"/>
  </r>
  <r>
    <d v="2020-05-20T00:00:00"/>
    <x v="8"/>
    <n v="41391"/>
    <n v="3918987"/>
    <n v="3141103.9569999999"/>
    <n v="205451.17950769232"/>
    <n v="21"/>
    <n v="2410"/>
    <n v="2202"/>
    <x v="2"/>
  </r>
  <r>
    <d v="2020-05-05T00:00:00"/>
    <x v="8"/>
    <n v="29482.5"/>
    <n v="2648688"/>
    <n v="2021918.12"/>
    <n v="219587.1531846154"/>
    <n v="20"/>
    <n v="1757"/>
    <n v="1596"/>
    <x v="3"/>
  </r>
  <r>
    <d v="2020-04-28T00:00:00"/>
    <x v="8"/>
    <n v="32181"/>
    <n v="2863600.5"/>
    <n v="2246478.6170000001"/>
    <n v="140503.93076923076"/>
    <n v="19"/>
    <n v="1846"/>
    <n v="1681"/>
    <x v="4"/>
  </r>
  <r>
    <d v="2020-05-13T00:00:00"/>
    <x v="8"/>
    <n v="35535"/>
    <n v="3288069"/>
    <n v="2580984.0299999998"/>
    <n v="208081.82515384615"/>
    <n v="21"/>
    <n v="2061"/>
    <n v="1876"/>
    <x v="1"/>
  </r>
  <r>
    <d v="2020-05-31T00:00:00"/>
    <x v="7"/>
    <n v="76234.5"/>
    <n v="6500848.5"/>
    <n v="5172874.4439999992"/>
    <n v="60556.251538461533"/>
    <n v="37"/>
    <n v="5215"/>
    <n v="4848"/>
    <x v="0"/>
  </r>
  <r>
    <d v="2020-05-03T00:00:00"/>
    <x v="8"/>
    <n v="29935.5"/>
    <n v="2720002.5"/>
    <n v="2102974.0010000002"/>
    <n v="175338.6411076923"/>
    <n v="20"/>
    <n v="1716"/>
    <n v="1561"/>
    <x v="4"/>
  </r>
  <r>
    <d v="2020-05-30T00:00:00"/>
    <x v="7"/>
    <n v="106926"/>
    <n v="9098386.5"/>
    <n v="7354572.0109999999"/>
    <n v="193869.59292307691"/>
    <n v="37"/>
    <n v="6645"/>
    <n v="6122"/>
    <x v="0"/>
  </r>
  <r>
    <d v="2020-05-06T00:00:00"/>
    <x v="8"/>
    <n v="30342"/>
    <n v="2738127"/>
    <n v="2094375.01"/>
    <n v="174068.47879999998"/>
    <n v="20"/>
    <n v="1747"/>
    <n v="1570"/>
    <x v="3"/>
  </r>
  <r>
    <d v="2020-05-23T00:00:00"/>
    <x v="8"/>
    <n v="42999"/>
    <n v="3883215"/>
    <n v="3151914.3419999997"/>
    <n v="162279.9956153846"/>
    <n v="21"/>
    <n v="2460"/>
    <n v="2226"/>
    <x v="2"/>
  </r>
  <r>
    <d v="2020-05-28T00:00:00"/>
    <x v="7"/>
    <n v="69945"/>
    <n v="6101931"/>
    <n v="4743581.9779999992"/>
    <n v="226018.55243846151"/>
    <n v="37"/>
    <n v="4840"/>
    <n v="4475"/>
    <x v="0"/>
  </r>
  <r>
    <d v="2020-05-25T00:00:00"/>
    <x v="8"/>
    <n v="38740.5"/>
    <n v="3561655.5"/>
    <n v="2769041.2770000002"/>
    <n v="180495.52483076922"/>
    <n v="21"/>
    <n v="2330"/>
    <n v="2142"/>
    <x v="0"/>
  </r>
  <r>
    <d v="2020-04-30T00:00:00"/>
    <x v="8"/>
    <n v="31231.5"/>
    <n v="2853310.5"/>
    <n v="2211817.6569999997"/>
    <n v="63441.684615384613"/>
    <n v="20"/>
    <n v="1756"/>
    <n v="1586"/>
    <x v="4"/>
  </r>
  <r>
    <d v="2020-05-10T00:00:00"/>
    <x v="8"/>
    <n v="37489.5"/>
    <n v="3549097.5"/>
    <n v="2745646.9479999999"/>
    <n v="258287.05384615384"/>
    <n v="21"/>
    <n v="2120"/>
    <n v="1921"/>
    <x v="3"/>
  </r>
  <r>
    <d v="2020-05-08T00:00:00"/>
    <x v="8"/>
    <n v="34399.5"/>
    <n v="3201358.5"/>
    <n v="2481896.3339999998"/>
    <n v="156377.12456923077"/>
    <n v="21"/>
    <n v="1957"/>
    <n v="1755"/>
    <x v="3"/>
  </r>
  <r>
    <d v="2020-05-07T00:00:00"/>
    <x v="8"/>
    <n v="32851.5"/>
    <n v="2934504"/>
    <n v="2253872.1379999998"/>
    <n v="160756.50769230767"/>
    <n v="21"/>
    <n v="1879"/>
    <n v="1695"/>
    <x v="3"/>
  </r>
  <r>
    <d v="2020-05-24T00:00:00"/>
    <x v="8"/>
    <n v="38194.5"/>
    <n v="3449302.5"/>
    <n v="2798056.2479999997"/>
    <n v="174707.83838461537"/>
    <n v="21"/>
    <n v="2254"/>
    <n v="2061"/>
    <x v="2"/>
  </r>
  <r>
    <d v="2020-05-31T00:00:00"/>
    <x v="8"/>
    <n v="42423"/>
    <n v="3994153.5"/>
    <n v="3105853.9129999997"/>
    <n v="53605.712153846151"/>
    <n v="23"/>
    <n v="2522"/>
    <n v="2295"/>
    <x v="0"/>
  </r>
  <r>
    <d v="2020-05-30T00:00:00"/>
    <x v="8"/>
    <n v="48286.5"/>
    <n v="4456441.5"/>
    <n v="3473157.5449999999"/>
    <n v="205639.55141538463"/>
    <n v="22"/>
    <n v="2793"/>
    <n v="2539"/>
    <x v="0"/>
  </r>
  <r>
    <d v="2020-05-28T00:00:00"/>
    <x v="8"/>
    <n v="41442"/>
    <n v="3893680.5"/>
    <n v="3004872.3489999999"/>
    <n v="190911.88401538462"/>
    <n v="22"/>
    <n v="2454"/>
    <n v="2239"/>
    <x v="0"/>
  </r>
  <r>
    <d v="2020-05-16T00:00:00"/>
    <x v="9"/>
    <n v="18600"/>
    <n v="1601425.5"/>
    <n v="1268422.666"/>
    <n v="189642.93076923076"/>
    <n v="15"/>
    <n v="1111"/>
    <n v="992"/>
    <x v="1"/>
  </r>
  <r>
    <d v="2020-05-19T00:00:00"/>
    <x v="9"/>
    <n v="16638"/>
    <n v="1364847"/>
    <n v="1137103.412"/>
    <n v="258642.5153846154"/>
    <n v="16"/>
    <n v="1012"/>
    <n v="900"/>
    <x v="2"/>
  </r>
  <r>
    <d v="2020-05-17T00:00:00"/>
    <x v="9"/>
    <n v="15609"/>
    <n v="1377577.5"/>
    <n v="1086345.0159999998"/>
    <n v="224718.40769230769"/>
    <n v="15"/>
    <n v="971"/>
    <n v="856"/>
    <x v="1"/>
  </r>
  <r>
    <d v="2020-05-09T00:00:00"/>
    <x v="9"/>
    <n v="13948.5"/>
    <n v="1222932"/>
    <n v="974409.1449999999"/>
    <n v="299208.26923076925"/>
    <n v="15"/>
    <n v="849"/>
    <n v="740"/>
    <x v="3"/>
  </r>
  <r>
    <d v="2020-05-04T00:00:00"/>
    <x v="9"/>
    <n v="12301.5"/>
    <n v="1085211"/>
    <n v="874153.34499999997"/>
    <n v="243709.48269230771"/>
    <n v="15"/>
    <n v="750"/>
    <n v="647"/>
    <x v="3"/>
  </r>
  <r>
    <d v="2020-04-29T00:00:00"/>
    <x v="9"/>
    <n v="13014"/>
    <n v="1115992.5"/>
    <n v="928035.23599999992"/>
    <n v="185811.06153846154"/>
    <n v="15"/>
    <n v="786"/>
    <n v="695"/>
    <x v="4"/>
  </r>
  <r>
    <d v="2020-05-02T00:00:00"/>
    <x v="9"/>
    <n v="12313.5"/>
    <n v="1053220.5"/>
    <n v="843395.10900000005"/>
    <n v="137019.67692307691"/>
    <n v="15"/>
    <n v="751"/>
    <n v="651"/>
    <x v="4"/>
  </r>
  <r>
    <d v="2020-05-26T00:00:00"/>
    <x v="9"/>
    <n v="17391"/>
    <n v="1489132.5"/>
    <n v="1209901.0159999998"/>
    <n v="272121.81538461539"/>
    <n v="17"/>
    <n v="1140"/>
    <n v="1016"/>
    <x v="0"/>
  </r>
  <r>
    <d v="2020-05-01T00:00:00"/>
    <x v="9"/>
    <n v="17113.5"/>
    <n v="1465842"/>
    <n v="1193019.642"/>
    <n v="272484.63076923077"/>
    <n v="15"/>
    <n v="996"/>
    <n v="888"/>
    <x v="4"/>
  </r>
  <r>
    <d v="2020-05-12T00:00:00"/>
    <x v="9"/>
    <n v="12802.5"/>
    <n v="1123830"/>
    <n v="914932.571"/>
    <n v="284287.79007692303"/>
    <n v="15"/>
    <n v="845"/>
    <n v="743"/>
    <x v="1"/>
  </r>
  <r>
    <d v="2020-05-21T00:00:00"/>
    <x v="9"/>
    <n v="16554"/>
    <n v="1380751.5"/>
    <n v="1137748.7319999998"/>
    <n v="227139.51416923077"/>
    <n v="17"/>
    <n v="1045"/>
    <n v="930"/>
    <x v="2"/>
  </r>
  <r>
    <d v="2020-05-20T00:00:00"/>
    <x v="9"/>
    <n v="17329.5"/>
    <n v="1430254.5"/>
    <n v="1175778.8370000001"/>
    <n v="286968.87692307692"/>
    <n v="16"/>
    <n v="1050"/>
    <n v="938"/>
    <x v="2"/>
  </r>
  <r>
    <d v="2020-05-05T00:00:00"/>
    <x v="9"/>
    <n v="15987"/>
    <n v="1384179"/>
    <n v="1116620.7919999999"/>
    <n v="220298.15353846154"/>
    <n v="15"/>
    <n v="922"/>
    <n v="823"/>
    <x v="3"/>
  </r>
  <r>
    <d v="2020-04-28T00:00:00"/>
    <x v="9"/>
    <n v="13303.5"/>
    <n v="1102887"/>
    <n v="914116.79200000002"/>
    <n v="173095.92049999998"/>
    <n v="15"/>
    <n v="780"/>
    <n v="690"/>
    <x v="4"/>
  </r>
  <r>
    <d v="2020-05-13T00:00:00"/>
    <x v="9"/>
    <n v="14305.5"/>
    <n v="1243507.5"/>
    <n v="987216.74099999992"/>
    <n v="233030.6"/>
    <n v="15"/>
    <n v="898"/>
    <n v="795"/>
    <x v="1"/>
  </r>
  <r>
    <d v="2020-05-03T00:00:00"/>
    <x v="9"/>
    <n v="12924"/>
    <n v="1120009.5"/>
    <n v="902752.71699999995"/>
    <n v="193184.6"/>
    <n v="15"/>
    <n v="784"/>
    <n v="696"/>
    <x v="4"/>
  </r>
  <r>
    <d v="2020-05-06T00:00:00"/>
    <x v="9"/>
    <n v="14061"/>
    <n v="1221057"/>
    <n v="983096.41700000002"/>
    <n v="373408.83343076921"/>
    <n v="15"/>
    <n v="839"/>
    <n v="733"/>
    <x v="3"/>
  </r>
  <r>
    <d v="2020-05-23T00:00:00"/>
    <x v="9"/>
    <n v="21958.5"/>
    <n v="1854001.5"/>
    <n v="1515956.368"/>
    <n v="206787.93638461537"/>
    <n v="17"/>
    <n v="1294"/>
    <n v="1155"/>
    <x v="2"/>
  </r>
  <r>
    <d v="2020-05-25T00:00:00"/>
    <x v="9"/>
    <n v="17211"/>
    <n v="1507867.5"/>
    <n v="1217527.6069999998"/>
    <n v="246242.8615384615"/>
    <n v="17"/>
    <n v="1142"/>
    <n v="1020"/>
    <x v="0"/>
  </r>
  <r>
    <d v="2020-04-30T00:00:00"/>
    <x v="9"/>
    <n v="12753"/>
    <n v="1103068.5"/>
    <n v="904501.45600000001"/>
    <n v="58978.558669230762"/>
    <n v="15"/>
    <n v="791"/>
    <n v="691"/>
    <x v="4"/>
  </r>
  <r>
    <d v="2020-05-10T00:00:00"/>
    <x v="9"/>
    <n v="16435.5"/>
    <n v="1471537.5"/>
    <n v="1176721.1640000001"/>
    <n v="252262.82307692306"/>
    <n v="15"/>
    <n v="950"/>
    <n v="848"/>
    <x v="3"/>
  </r>
  <r>
    <d v="2020-05-08T00:00:00"/>
    <x v="9"/>
    <n v="14494.5"/>
    <n v="1269786"/>
    <n v="1018857.6680000001"/>
    <n v="197493.53076923077"/>
    <n v="15"/>
    <n v="879"/>
    <n v="768"/>
    <x v="3"/>
  </r>
  <r>
    <d v="2020-05-07T00:00:00"/>
    <x v="9"/>
    <n v="12705"/>
    <n v="1123894.5"/>
    <n v="898508.49699999997"/>
    <n v="273904.81530769228"/>
    <n v="15"/>
    <n v="805"/>
    <n v="703"/>
    <x v="3"/>
  </r>
  <r>
    <d v="2020-05-24T00:00:00"/>
    <x v="9"/>
    <n v="18075"/>
    <n v="1548099"/>
    <n v="1256993.4810000001"/>
    <n v="213288.93846153846"/>
    <n v="17"/>
    <n v="1128"/>
    <n v="1001"/>
    <x v="2"/>
  </r>
  <r>
    <d v="2020-05-16T00:00:00"/>
    <x v="10"/>
    <n v="13120.5"/>
    <n v="1215033"/>
    <n v="985281.03599999985"/>
    <n v="143418.86295384614"/>
    <n v="15"/>
    <n v="747"/>
    <n v="647"/>
    <x v="1"/>
  </r>
  <r>
    <d v="2020-05-19T00:00:00"/>
    <x v="10"/>
    <n v="16237.5"/>
    <n v="1403047.5"/>
    <n v="1195875.8800000001"/>
    <n v="173178.52204615384"/>
    <n v="15"/>
    <n v="930"/>
    <n v="827"/>
    <x v="2"/>
  </r>
  <r>
    <d v="2020-05-17T00:00:00"/>
    <x v="10"/>
    <n v="11967"/>
    <n v="1060489.5"/>
    <n v="851805.179"/>
    <n v="171981.49101538458"/>
    <n v="15"/>
    <n v="692"/>
    <n v="591"/>
    <x v="1"/>
  </r>
  <r>
    <d v="2020-05-09T00:00:00"/>
    <x v="10"/>
    <n v="12037.5"/>
    <n v="1081216.5"/>
    <n v="910141.15500000003"/>
    <n v="143296.04318461538"/>
    <n v="15"/>
    <n v="623"/>
    <n v="535"/>
    <x v="3"/>
  </r>
  <r>
    <d v="2020-05-04T00:00:00"/>
    <x v="10"/>
    <n v="7087.5"/>
    <n v="610855.5"/>
    <n v="541946.12800000003"/>
    <n v="150795.58461538461"/>
    <n v="15"/>
    <n v="390"/>
    <n v="315"/>
    <x v="3"/>
  </r>
  <r>
    <d v="2020-04-29T00:00:00"/>
    <x v="11"/>
    <n v="25816.5"/>
    <n v="2360914.5"/>
    <n v="1868643.6719999998"/>
    <n v="137636.84266153845"/>
    <n v="18"/>
    <n v="1599"/>
    <n v="1450"/>
    <x v="4"/>
  </r>
  <r>
    <d v="2020-05-02T00:00:00"/>
    <x v="10"/>
    <n v="4624.5"/>
    <n v="433243.5"/>
    <n v="377401.46199999994"/>
    <n v="65936.343369230759"/>
    <n v="15"/>
    <n v="274"/>
    <n v="203"/>
    <x v="4"/>
  </r>
  <r>
    <d v="2020-05-26T00:00:00"/>
    <x v="10"/>
    <n v="12259.5"/>
    <n v="1152054"/>
    <n v="906579.62099999993"/>
    <n v="217611.18753846153"/>
    <n v="15"/>
    <n v="812"/>
    <n v="711"/>
    <x v="0"/>
  </r>
  <r>
    <d v="2020-05-01T00:00:00"/>
    <x v="10"/>
    <n v="5446.5"/>
    <n v="505572"/>
    <n v="422390.908"/>
    <n v="42729.218369230766"/>
    <n v="15"/>
    <n v="294"/>
    <n v="225"/>
    <x v="4"/>
  </r>
  <r>
    <d v="2020-05-12T00:00:00"/>
    <x v="10"/>
    <n v="11296.5"/>
    <n v="989632.5"/>
    <n v="829947.41200000001"/>
    <n v="196319.5046923077"/>
    <n v="15"/>
    <n v="624"/>
    <n v="538"/>
    <x v="1"/>
  </r>
  <r>
    <d v="2020-05-21T00:00:00"/>
    <x v="10"/>
    <n v="12135"/>
    <n v="1103623.5"/>
    <n v="899589.3060000001"/>
    <n v="184440.53076923077"/>
    <n v="15"/>
    <n v="749"/>
    <n v="652"/>
    <x v="2"/>
  </r>
  <r>
    <d v="2020-05-20T00:00:00"/>
    <x v="10"/>
    <n v="12630"/>
    <n v="1104858"/>
    <n v="915994.11899999983"/>
    <n v="161654.46923076923"/>
    <n v="15"/>
    <n v="760"/>
    <n v="664"/>
    <x v="2"/>
  </r>
  <r>
    <d v="2020-05-05T00:00:00"/>
    <x v="10"/>
    <n v="8223"/>
    <n v="694593"/>
    <n v="622755.04999999993"/>
    <n v="172368.62218461538"/>
    <n v="15"/>
    <n v="455"/>
    <n v="381"/>
    <x v="3"/>
  </r>
  <r>
    <d v="2020-04-28T00:00:00"/>
    <x v="11"/>
    <n v="25149"/>
    <n v="2277072"/>
    <n v="1804070.1239999998"/>
    <n v="125553.02143076922"/>
    <n v="18"/>
    <n v="1505"/>
    <n v="1368"/>
    <x v="4"/>
  </r>
  <r>
    <d v="2020-05-13T00:00:00"/>
    <x v="10"/>
    <n v="10401"/>
    <n v="949912.5"/>
    <n v="785961.28899999999"/>
    <n v="253438.94004615385"/>
    <n v="15"/>
    <n v="599"/>
    <n v="515"/>
    <x v="1"/>
  </r>
  <r>
    <d v="2020-05-31T00:00:00"/>
    <x v="9"/>
    <n v="17689.5"/>
    <n v="1592119.5"/>
    <n v="1279369.1529999999"/>
    <n v="119890.85384615383"/>
    <n v="17"/>
    <n v="1186"/>
    <n v="1054"/>
    <x v="0"/>
  </r>
  <r>
    <d v="2020-05-03T00:00:00"/>
    <x v="10"/>
    <n v="8127"/>
    <n v="665302.5"/>
    <n v="644221.49399999995"/>
    <n v="95245.727138461531"/>
    <n v="15"/>
    <n v="455"/>
    <n v="384"/>
    <x v="4"/>
  </r>
  <r>
    <d v="2020-05-30T00:00:00"/>
    <x v="9"/>
    <n v="27250.5"/>
    <n v="2457252"/>
    <n v="1983435.05"/>
    <n v="175066.50692307693"/>
    <n v="17"/>
    <n v="1697"/>
    <n v="1499"/>
    <x v="0"/>
  </r>
  <r>
    <d v="2020-05-06T00:00:00"/>
    <x v="10"/>
    <n v="8464.5"/>
    <n v="739291.5"/>
    <n v="651727.3679999999"/>
    <n v="154318.62433846152"/>
    <n v="15"/>
    <n v="467"/>
    <n v="389"/>
    <x v="3"/>
  </r>
  <r>
    <d v="2020-05-23T00:00:00"/>
    <x v="10"/>
    <n v="14167.5"/>
    <n v="1315075.5"/>
    <n v="1074904.135"/>
    <n v="269233.34436923079"/>
    <n v="15"/>
    <n v="840"/>
    <n v="725"/>
    <x v="2"/>
  </r>
  <r>
    <d v="2020-05-28T00:00:00"/>
    <x v="9"/>
    <n v="16500"/>
    <n v="1487928"/>
    <n v="1187884.8939999999"/>
    <n v="279400.0153846154"/>
    <n v="17"/>
    <n v="1097"/>
    <n v="968"/>
    <x v="0"/>
  </r>
  <r>
    <d v="2020-05-25T00:00:00"/>
    <x v="10"/>
    <n v="13260"/>
    <n v="1230687"/>
    <n v="985675.48699999996"/>
    <n v="224353.45695384615"/>
    <n v="15"/>
    <n v="835"/>
    <n v="736"/>
    <x v="0"/>
  </r>
  <r>
    <d v="2020-04-30T00:00:00"/>
    <x v="10"/>
    <n v="4285.5"/>
    <n v="404691"/>
    <n v="333054.54800000001"/>
    <n v="11494.630769230769"/>
    <n v="15"/>
    <n v="262"/>
    <n v="195"/>
    <x v="4"/>
  </r>
  <r>
    <d v="2020-05-10T00:00:00"/>
    <x v="10"/>
    <n v="13440"/>
    <n v="1198285.5"/>
    <n v="1018063.802"/>
    <n v="178012.59307692308"/>
    <n v="15"/>
    <n v="706"/>
    <n v="608"/>
    <x v="3"/>
  </r>
  <r>
    <d v="2020-05-08T00:00:00"/>
    <x v="10"/>
    <n v="9058.5"/>
    <n v="798759"/>
    <n v="669115.93699999992"/>
    <n v="171987.47030000002"/>
    <n v="15"/>
    <n v="492"/>
    <n v="412"/>
    <x v="3"/>
  </r>
  <r>
    <d v="2020-05-07T00:00:00"/>
    <x v="10"/>
    <n v="8719.5"/>
    <n v="769276.5"/>
    <n v="654599.97699999996"/>
    <n v="184385.1884923077"/>
    <n v="15"/>
    <n v="480"/>
    <n v="398"/>
    <x v="3"/>
  </r>
  <r>
    <d v="2020-05-24T00:00:00"/>
    <x v="10"/>
    <n v="12666"/>
    <n v="1184865"/>
    <n v="953822.62099999993"/>
    <n v="340158.78723076923"/>
    <n v="15"/>
    <n v="779"/>
    <n v="673"/>
    <x v="2"/>
  </r>
  <r>
    <d v="2020-05-16T00:00:00"/>
    <x v="11"/>
    <n v="34563"/>
    <n v="2922883.5"/>
    <n v="2340316.3049999997"/>
    <n v="109812.45384615385"/>
    <n v="19"/>
    <n v="2039"/>
    <n v="1868"/>
    <x v="1"/>
  </r>
  <r>
    <d v="2020-05-19T00:00:00"/>
    <x v="11"/>
    <n v="28882.5"/>
    <n v="2446530"/>
    <n v="1956748.2629999998"/>
    <n v="108543.03143076923"/>
    <n v="19"/>
    <n v="1831"/>
    <n v="1667"/>
    <x v="2"/>
  </r>
  <r>
    <d v="2020-05-17T00:00:00"/>
    <x v="11"/>
    <n v="28275"/>
    <n v="2435632.5"/>
    <n v="1954139.7149999999"/>
    <n v="79541.984615384616"/>
    <n v="19"/>
    <n v="1790"/>
    <n v="1633"/>
    <x v="1"/>
  </r>
  <r>
    <d v="2020-05-09T00:00:00"/>
    <x v="11"/>
    <n v="26271"/>
    <n v="2384937"/>
    <n v="1880070.5110000002"/>
    <n v="141472.14615384614"/>
    <n v="19"/>
    <n v="1542"/>
    <n v="1412"/>
    <x v="3"/>
  </r>
  <r>
    <d v="2020-05-04T00:00:00"/>
    <x v="11"/>
    <n v="23587.5"/>
    <n v="2155668"/>
    <n v="1685753.1839999999"/>
    <n v="135489.15811538461"/>
    <n v="19"/>
    <n v="1479"/>
    <n v="1346"/>
    <x v="3"/>
  </r>
  <r>
    <d v="2020-05-02T00:00:00"/>
    <x v="11"/>
    <n v="18427.5"/>
    <n v="1682851.5"/>
    <n v="1337535.2989999999"/>
    <n v="121636.08074615385"/>
    <n v="19"/>
    <n v="1206"/>
    <n v="1080"/>
    <x v="4"/>
  </r>
  <r>
    <d v="2020-05-26T00:00:00"/>
    <x v="11"/>
    <n v="27156"/>
    <n v="2410803"/>
    <n v="1897998.2520000001"/>
    <n v="96303.4"/>
    <n v="20"/>
    <n v="1814"/>
    <n v="1655"/>
    <x v="0"/>
  </r>
  <r>
    <d v="2020-05-01T00:00:00"/>
    <x v="11"/>
    <n v="35190"/>
    <n v="3168510"/>
    <n v="2533138.7200000002"/>
    <n v="102615.49999999999"/>
    <n v="19"/>
    <n v="1987"/>
    <n v="1791"/>
    <x v="4"/>
  </r>
  <r>
    <d v="2020-05-12T00:00:00"/>
    <x v="11"/>
    <n v="25483.5"/>
    <n v="2243160"/>
    <n v="1757185.7729999998"/>
    <n v="114933.59230769231"/>
    <n v="19"/>
    <n v="1598"/>
    <n v="1454"/>
    <x v="1"/>
  </r>
  <r>
    <d v="2020-05-21T00:00:00"/>
    <x v="11"/>
    <n v="25362"/>
    <n v="2198935.5"/>
    <n v="1755958.3049999999"/>
    <n v="102833.37792307691"/>
    <n v="19"/>
    <n v="1650"/>
    <n v="1505"/>
    <x v="2"/>
  </r>
  <r>
    <d v="2020-05-20T00:00:00"/>
    <x v="11"/>
    <n v="28849.5"/>
    <n v="2520759"/>
    <n v="2010739.0729999999"/>
    <n v="106300.0107076923"/>
    <n v="19"/>
    <n v="1823"/>
    <n v="1678"/>
    <x v="2"/>
  </r>
  <r>
    <d v="2020-05-05T00:00:00"/>
    <x v="11"/>
    <n v="26367"/>
    <n v="2380333.5"/>
    <n v="1873451.2719999999"/>
    <n v="149632.49369999999"/>
    <n v="19"/>
    <n v="1622"/>
    <n v="1482"/>
    <x v="3"/>
  </r>
  <r>
    <d v="2020-05-13T00:00:00"/>
    <x v="11"/>
    <n v="25539"/>
    <n v="2263651.5"/>
    <n v="1783039.3049999997"/>
    <n v="139331.31929230769"/>
    <n v="19"/>
    <n v="1605"/>
    <n v="1447"/>
    <x v="1"/>
  </r>
  <r>
    <d v="2020-05-31T00:00:00"/>
    <x v="10"/>
    <n v="14808"/>
    <n v="1336789.5"/>
    <n v="1084824.9949999999"/>
    <n v="167974.06755384614"/>
    <n v="16"/>
    <n v="917"/>
    <n v="802"/>
    <x v="0"/>
  </r>
  <r>
    <d v="2020-05-03T00:00:00"/>
    <x v="11"/>
    <n v="21343.5"/>
    <n v="1906557"/>
    <n v="1485927.8739999998"/>
    <n v="100092.68052307691"/>
    <n v="19"/>
    <n v="1314"/>
    <n v="1192"/>
    <x v="4"/>
  </r>
  <r>
    <d v="2020-05-30T00:00:00"/>
    <x v="10"/>
    <n v="17946"/>
    <n v="1609090.5"/>
    <n v="1298844.2"/>
    <n v="137945.5276"/>
    <n v="16"/>
    <n v="1048"/>
    <n v="918"/>
    <x v="0"/>
  </r>
  <r>
    <d v="2020-05-06T00:00:00"/>
    <x v="11"/>
    <n v="24337.5"/>
    <n v="2159350.5"/>
    <n v="1715939.5399999998"/>
    <n v="115138.50836153845"/>
    <n v="19"/>
    <n v="1509"/>
    <n v="1374"/>
    <x v="3"/>
  </r>
  <r>
    <d v="2020-05-23T00:00:00"/>
    <x v="11"/>
    <n v="36997.5"/>
    <n v="3089140.5"/>
    <n v="2533823.1740000001"/>
    <n v="109891.53846153845"/>
    <n v="19"/>
    <n v="2195"/>
    <n v="1999"/>
    <x v="2"/>
  </r>
  <r>
    <d v="2020-05-28T00:00:00"/>
    <x v="10"/>
    <n v="13864.5"/>
    <n v="1239747"/>
    <n v="995597.5199999999"/>
    <n v="216733.44615384613"/>
    <n v="16"/>
    <n v="876"/>
    <n v="762"/>
    <x v="0"/>
  </r>
  <r>
    <d v="2020-05-25T00:00:00"/>
    <x v="11"/>
    <n v="28494"/>
    <n v="2512803"/>
    <n v="1972327.267"/>
    <n v="174025.3846153846"/>
    <n v="20"/>
    <n v="1899"/>
    <n v="1738"/>
    <x v="0"/>
  </r>
  <r>
    <d v="2020-04-30T00:00:00"/>
    <x v="11"/>
    <n v="27883.5"/>
    <n v="2560080"/>
    <n v="2016381.645"/>
    <n v="41912.707692307689"/>
    <n v="19"/>
    <n v="1662"/>
    <n v="1506"/>
    <x v="4"/>
  </r>
  <r>
    <d v="2020-05-10T00:00:00"/>
    <x v="11"/>
    <n v="31224"/>
    <n v="2767270.5"/>
    <n v="2174380.5969999996"/>
    <n v="80170.980907692297"/>
    <n v="19"/>
    <n v="1836"/>
    <n v="1680"/>
    <x v="3"/>
  </r>
  <r>
    <d v="2020-05-08T00:00:00"/>
    <x v="11"/>
    <n v="25020"/>
    <n v="2235960"/>
    <n v="1780335.608"/>
    <n v="140320.89928461539"/>
    <n v="19"/>
    <n v="1520"/>
    <n v="1380"/>
    <x v="3"/>
  </r>
  <r>
    <d v="2020-05-07T00:00:00"/>
    <x v="11"/>
    <n v="26184"/>
    <n v="2308336.5"/>
    <n v="1837113.1940000001"/>
    <n v="115064.43612307693"/>
    <n v="19"/>
    <n v="1580"/>
    <n v="1435"/>
    <x v="3"/>
  </r>
  <r>
    <d v="2020-05-24T00:00:00"/>
    <x v="11"/>
    <n v="29824.5"/>
    <n v="2526909"/>
    <n v="2092407.26"/>
    <n v="62346.415384615379"/>
    <n v="19"/>
    <n v="1868"/>
    <n v="1706"/>
    <x v="2"/>
  </r>
  <r>
    <d v="2020-04-29T00:00:00"/>
    <x v="12"/>
    <n v="208351.5"/>
    <n v="21615333"/>
    <n v="15729720.814999998"/>
    <n v="273156.71999999997"/>
    <n v="59"/>
    <n v="13186"/>
    <n v="12251"/>
    <x v="4"/>
  </r>
  <r>
    <d v="2020-04-28T00:00:00"/>
    <x v="12"/>
    <n v="204637.5"/>
    <n v="21114898.5"/>
    <n v="15426373.358999999"/>
    <n v="255889.23846153845"/>
    <n v="59"/>
    <n v="12943"/>
    <n v="12072"/>
    <x v="4"/>
  </r>
  <r>
    <d v="2020-05-31T00:00:00"/>
    <x v="11"/>
    <n v="31372.5"/>
    <n v="2794324.5"/>
    <n v="2251714.5490000001"/>
    <n v="37852.04366923077"/>
    <n v="21"/>
    <n v="2056"/>
    <n v="1879"/>
    <x v="0"/>
  </r>
  <r>
    <d v="2020-05-30T00:00:00"/>
    <x v="11"/>
    <n v="34681.5"/>
    <n v="3005334"/>
    <n v="2408136.8190000001"/>
    <n v="113231.09230769232"/>
    <n v="20"/>
    <n v="2174"/>
    <n v="1957"/>
    <x v="0"/>
  </r>
  <r>
    <d v="2020-05-28T00:00:00"/>
    <x v="11"/>
    <n v="28197"/>
    <n v="2559211.5"/>
    <n v="2038847.0090000001"/>
    <n v="74270.530769230769"/>
    <n v="20"/>
    <n v="1875"/>
    <n v="1701"/>
    <x v="0"/>
  </r>
  <r>
    <d v="2020-05-16T00:00:00"/>
    <x v="12"/>
    <n v="236551.5"/>
    <n v="23689383"/>
    <n v="17329462.175999999"/>
    <n v="258177.63846153844"/>
    <n v="60"/>
    <n v="14049"/>
    <n v="13118"/>
    <x v="1"/>
  </r>
  <r>
    <d v="2020-05-19T00:00:00"/>
    <x v="12"/>
    <n v="223597.5"/>
    <n v="21945858"/>
    <n v="15975681.728"/>
    <n v="296759.42307692306"/>
    <n v="60"/>
    <n v="13867"/>
    <n v="12987"/>
    <x v="2"/>
  </r>
  <r>
    <d v="2020-05-17T00:00:00"/>
    <x v="12"/>
    <n v="193363.5"/>
    <n v="19546386"/>
    <n v="14278298.844000001"/>
    <n v="264289.06153846154"/>
    <n v="60"/>
    <n v="11698"/>
    <n v="10989"/>
    <x v="1"/>
  </r>
  <r>
    <d v="2020-05-09T00:00:00"/>
    <x v="12"/>
    <n v="188319"/>
    <n v="19218631.5"/>
    <n v="13973128.512"/>
    <n v="403874.8839461538"/>
    <n v="59"/>
    <n v="12016"/>
    <n v="11137"/>
    <x v="3"/>
  </r>
  <r>
    <d v="2020-05-04T00:00:00"/>
    <x v="12"/>
    <n v="237544.5"/>
    <n v="24292218"/>
    <n v="17650186.028999999"/>
    <n v="347608.63846153842"/>
    <n v="59"/>
    <n v="14423"/>
    <n v="13432"/>
    <x v="3"/>
  </r>
  <r>
    <d v="2020-04-29T00:00:00"/>
    <x v="13"/>
    <n v="203209.5"/>
    <n v="20871391.5"/>
    <n v="15206983.089"/>
    <n v="284467.66153846157"/>
    <n v="54"/>
    <n v="12747"/>
    <n v="11884"/>
    <x v="4"/>
  </r>
  <r>
    <d v="2020-05-02T00:00:00"/>
    <x v="12"/>
    <n v="185979"/>
    <n v="19625364"/>
    <n v="14386025.838000001"/>
    <n v="361439.69230769225"/>
    <n v="59"/>
    <n v="12429"/>
    <n v="11477"/>
    <x v="4"/>
  </r>
  <r>
    <d v="2020-05-26T00:00:00"/>
    <x v="12"/>
    <n v="244905"/>
    <n v="25163431.5"/>
    <n v="18210825.697000001"/>
    <n v="272401.2"/>
    <n v="59"/>
    <n v="15369"/>
    <n v="14299"/>
    <x v="0"/>
  </r>
  <r>
    <d v="2020-05-01T00:00:00"/>
    <x v="12"/>
    <n v="239409"/>
    <n v="25413351"/>
    <n v="18463277.771000002"/>
    <n v="369443.39999999997"/>
    <n v="59"/>
    <n v="15222"/>
    <n v="13873"/>
    <x v="4"/>
  </r>
  <r>
    <d v="2020-05-12T00:00:00"/>
    <x v="12"/>
    <n v="192886.5"/>
    <n v="19205179.5"/>
    <n v="13834210.461999999"/>
    <n v="383344.65076923074"/>
    <n v="60"/>
    <n v="12000"/>
    <n v="11194"/>
    <x v="1"/>
  </r>
  <r>
    <d v="2020-05-21T00:00:00"/>
    <x v="12"/>
    <n v="224233.5"/>
    <n v="22253295"/>
    <n v="16496134.313999999"/>
    <n v="334550.50769230764"/>
    <n v="60"/>
    <n v="14005"/>
    <n v="13002"/>
    <x v="2"/>
  </r>
  <r>
    <d v="2020-05-20T00:00:00"/>
    <x v="12"/>
    <n v="219622.5"/>
    <n v="21959286"/>
    <n v="15958453.927999999"/>
    <n v="417117.17692307686"/>
    <n v="60"/>
    <n v="13792"/>
    <n v="12834"/>
    <x v="2"/>
  </r>
  <r>
    <d v="2020-05-05T00:00:00"/>
    <x v="12"/>
    <n v="213582"/>
    <n v="21919435.5"/>
    <n v="15790923.194999998"/>
    <n v="365011.08061538462"/>
    <n v="59"/>
    <n v="13469"/>
    <n v="12486"/>
    <x v="3"/>
  </r>
  <r>
    <d v="2020-04-28T00:00:00"/>
    <x v="13"/>
    <n v="195705"/>
    <n v="20003263.5"/>
    <n v="14633542.982000001"/>
    <n v="268185.43076923076"/>
    <n v="54"/>
    <n v="12306"/>
    <n v="11532"/>
    <x v="4"/>
  </r>
  <r>
    <d v="2020-05-13T00:00:00"/>
    <x v="12"/>
    <n v="193722"/>
    <n v="19437273"/>
    <n v="13979092.230999999"/>
    <n v="418713.96153846156"/>
    <n v="60"/>
    <n v="12007"/>
    <n v="11245"/>
    <x v="1"/>
  </r>
  <r>
    <d v="2020-05-03T00:00:00"/>
    <x v="12"/>
    <n v="257215.5"/>
    <n v="26492278.5"/>
    <n v="19179229.932"/>
    <n v="254778.07384615383"/>
    <n v="59"/>
    <n v="15277"/>
    <n v="14163"/>
    <x v="4"/>
  </r>
  <r>
    <d v="2020-05-06T00:00:00"/>
    <x v="12"/>
    <n v="224779.5"/>
    <n v="23032992"/>
    <n v="16792969.817999996"/>
    <n v="443086.25303076918"/>
    <n v="59"/>
    <n v="14103"/>
    <n v="13118"/>
    <x v="3"/>
  </r>
  <r>
    <d v="2020-05-23T00:00:00"/>
    <x v="12"/>
    <n v="292018.5"/>
    <n v="28590910.5"/>
    <n v="21740920.338999998"/>
    <n v="206427.73076923075"/>
    <n v="60"/>
    <n v="17295"/>
    <n v="16010"/>
    <x v="2"/>
  </r>
  <r>
    <d v="2020-05-25T00:00:00"/>
    <x v="12"/>
    <n v="198751.5"/>
    <n v="20582743.5"/>
    <n v="14894008.652000001"/>
    <n v="316452.66153846157"/>
    <n v="59"/>
    <n v="12983"/>
    <n v="12056"/>
    <x v="0"/>
  </r>
  <r>
    <d v="2020-04-30T00:00:00"/>
    <x v="12"/>
    <n v="214386"/>
    <n v="22530000"/>
    <n v="16370527.077"/>
    <n v="115618.05384615384"/>
    <n v="59"/>
    <n v="13251"/>
    <n v="12255"/>
    <x v="4"/>
  </r>
  <r>
    <d v="2020-05-10T00:00:00"/>
    <x v="12"/>
    <n v="243825"/>
    <n v="24890404.5"/>
    <n v="18159589.107999999"/>
    <n v="258558.49999999997"/>
    <n v="59"/>
    <n v="14569"/>
    <n v="13566"/>
    <x v="3"/>
  </r>
  <r>
    <d v="2020-05-08T00:00:00"/>
    <x v="12"/>
    <n v="232701"/>
    <n v="23881948.5"/>
    <n v="17462223.403999999"/>
    <n v="512464.9846153846"/>
    <n v="59"/>
    <n v="14098"/>
    <n v="13106"/>
    <x v="3"/>
  </r>
  <r>
    <d v="2020-05-07T00:00:00"/>
    <x v="12"/>
    <n v="219411"/>
    <n v="22460130"/>
    <n v="16627687.641000001"/>
    <n v="518998.75384615385"/>
    <n v="59"/>
    <n v="13495"/>
    <n v="12517"/>
    <x v="3"/>
  </r>
  <r>
    <d v="2020-05-24T00:00:00"/>
    <x v="12"/>
    <n v="200029.5"/>
    <n v="19959801"/>
    <n v="15125624.641999999"/>
    <n v="318671.85465384612"/>
    <n v="60"/>
    <n v="12822"/>
    <n v="11916"/>
    <x v="2"/>
  </r>
  <r>
    <d v="2020-05-16T00:00:00"/>
    <x v="13"/>
    <n v="225480"/>
    <n v="22355338.5"/>
    <n v="16443448.491999999"/>
    <n v="291468.59999999998"/>
    <n v="54"/>
    <n v="13170"/>
    <n v="12299"/>
    <x v="1"/>
  </r>
  <r>
    <d v="2020-05-19T00:00:00"/>
    <x v="13"/>
    <n v="211453.5"/>
    <n v="20590072.5"/>
    <n v="15078027.685000001"/>
    <n v="293452.29237692308"/>
    <n v="54"/>
    <n v="13070"/>
    <n v="12244"/>
    <x v="2"/>
  </r>
  <r>
    <d v="2020-05-17T00:00:00"/>
    <x v="13"/>
    <n v="184801.5"/>
    <n v="18449091"/>
    <n v="13533023.127999999"/>
    <n v="246229.69714615386"/>
    <n v="54"/>
    <n v="11128"/>
    <n v="10467"/>
    <x v="1"/>
  </r>
  <r>
    <d v="2020-05-09T00:00:00"/>
    <x v="13"/>
    <n v="177976.5"/>
    <n v="18085798.5"/>
    <n v="13150397.668"/>
    <n v="444057.73347692302"/>
    <n v="54"/>
    <n v="11288"/>
    <n v="10492"/>
    <x v="3"/>
  </r>
  <r>
    <d v="2020-05-04T00:00:00"/>
    <x v="13"/>
    <n v="223617"/>
    <n v="22796827.5"/>
    <n v="16597666.014999999"/>
    <n v="404297.74615384609"/>
    <n v="54"/>
    <n v="13606"/>
    <n v="12697"/>
    <x v="3"/>
  </r>
  <r>
    <d v="2020-05-02T00:00:00"/>
    <x v="13"/>
    <n v="176397"/>
    <n v="18625921.5"/>
    <n v="13628439.163999999"/>
    <n v="370802.93846153846"/>
    <n v="54"/>
    <n v="11622"/>
    <n v="10754"/>
    <x v="4"/>
  </r>
  <r>
    <d v="2020-05-26T00:00:00"/>
    <x v="13"/>
    <n v="232369.5"/>
    <n v="23856345"/>
    <n v="17297352.185000002"/>
    <n v="279472.16153846151"/>
    <n v="54"/>
    <n v="14482"/>
    <n v="13510"/>
    <x v="0"/>
  </r>
  <r>
    <d v="2020-05-01T00:00:00"/>
    <x v="13"/>
    <n v="226540.5"/>
    <n v="23953536"/>
    <n v="17342946.796999998"/>
    <n v="380499.56092307693"/>
    <n v="54"/>
    <n v="14205"/>
    <n v="13026"/>
    <x v="4"/>
  </r>
  <r>
    <d v="2020-05-12T00:00:00"/>
    <x v="13"/>
    <n v="189679.5"/>
    <n v="18718036.5"/>
    <n v="13500671.991999999"/>
    <n v="344959.87384615385"/>
    <n v="54"/>
    <n v="11614"/>
    <n v="10862"/>
    <x v="1"/>
  </r>
  <r>
    <d v="2020-05-21T00:00:00"/>
    <x v="13"/>
    <n v="213640.5"/>
    <n v="21042673.5"/>
    <n v="15681371.557000002"/>
    <n v="296732.59615384613"/>
    <n v="54"/>
    <n v="13240"/>
    <n v="12360"/>
    <x v="2"/>
  </r>
  <r>
    <d v="2020-05-20T00:00:00"/>
    <x v="13"/>
    <n v="214885.5"/>
    <n v="21411349.5"/>
    <n v="15600701.422999999"/>
    <n v="410370.5153846154"/>
    <n v="54"/>
    <n v="13298"/>
    <n v="12428"/>
    <x v="2"/>
  </r>
  <r>
    <d v="2020-05-05T00:00:00"/>
    <x v="13"/>
    <n v="203832"/>
    <n v="20880142.5"/>
    <n v="15015521.489999998"/>
    <n v="398269.43076923076"/>
    <n v="54"/>
    <n v="12775"/>
    <n v="11887"/>
    <x v="3"/>
  </r>
  <r>
    <d v="2020-05-13T00:00:00"/>
    <x v="13"/>
    <n v="188662.5"/>
    <n v="18784000.5"/>
    <n v="13568684.673999999"/>
    <n v="349844.36153846153"/>
    <n v="54"/>
    <n v="11522"/>
    <n v="10803"/>
    <x v="1"/>
  </r>
  <r>
    <d v="2020-05-31T00:00:00"/>
    <x v="12"/>
    <n v="215277"/>
    <n v="21585316.5"/>
    <n v="16285354.714"/>
    <n v="183249.26153846155"/>
    <n v="59"/>
    <n v="13684"/>
    <n v="12690"/>
    <x v="0"/>
  </r>
  <r>
    <d v="2020-05-03T00:00:00"/>
    <x v="13"/>
    <n v="248148"/>
    <n v="25519072.5"/>
    <n v="18491870.614999998"/>
    <n v="270910.05384615384"/>
    <n v="54"/>
    <n v="14823"/>
    <n v="13751"/>
    <x v="4"/>
  </r>
  <r>
    <d v="2020-05-30T00:00:00"/>
    <x v="12"/>
    <n v="246414"/>
    <n v="24527245.5"/>
    <n v="18595804.535"/>
    <n v="282204.5230769231"/>
    <n v="59"/>
    <n v="15030"/>
    <n v="13956"/>
    <x v="0"/>
  </r>
  <r>
    <d v="2020-05-06T00:00:00"/>
    <x v="13"/>
    <n v="216498"/>
    <n v="22126444.5"/>
    <n v="16128268.832"/>
    <n v="389877.53846153844"/>
    <n v="54"/>
    <n v="13406"/>
    <n v="12518"/>
    <x v="3"/>
  </r>
  <r>
    <d v="2020-05-23T00:00:00"/>
    <x v="13"/>
    <n v="275793"/>
    <n v="26806626"/>
    <n v="20508194.544999998"/>
    <n v="239346.81538461536"/>
    <n v="54"/>
    <n v="16221"/>
    <n v="15065"/>
    <x v="2"/>
  </r>
  <r>
    <d v="2020-05-28T00:00:00"/>
    <x v="12"/>
    <n v="199753.5"/>
    <n v="20535733.5"/>
    <n v="15173462.744000001"/>
    <n v="257491.36923076925"/>
    <n v="60"/>
    <n v="12854"/>
    <n v="11954"/>
    <x v="0"/>
  </r>
  <r>
    <d v="2020-05-25T00:00:00"/>
    <x v="13"/>
    <n v="192948"/>
    <n v="19806927"/>
    <n v="14358653.389999999"/>
    <n v="319377.7946153846"/>
    <n v="54"/>
    <n v="12336"/>
    <n v="11519"/>
    <x v="0"/>
  </r>
  <r>
    <d v="2020-04-30T00:00:00"/>
    <x v="13"/>
    <n v="206038.5"/>
    <n v="21740460"/>
    <n v="15789926.042999998"/>
    <n v="115102.03846153845"/>
    <n v="54"/>
    <n v="12817"/>
    <n v="11865"/>
    <x v="4"/>
  </r>
  <r>
    <d v="2020-05-10T00:00:00"/>
    <x v="13"/>
    <n v="231559.5"/>
    <n v="23443725"/>
    <n v="17121204.866"/>
    <n v="269535.72538461542"/>
    <n v="54"/>
    <n v="13832"/>
    <n v="12864"/>
    <x v="3"/>
  </r>
  <r>
    <d v="2020-05-08T00:00:00"/>
    <x v="13"/>
    <n v="225076.5"/>
    <n v="22846078.5"/>
    <n v="16722171.227"/>
    <n v="479024.68461538455"/>
    <n v="54"/>
    <n v="13563"/>
    <n v="12604"/>
    <x v="3"/>
  </r>
  <r>
    <d v="2020-05-07T00:00:00"/>
    <x v="13"/>
    <n v="209415"/>
    <n v="21463023"/>
    <n v="15847839.739"/>
    <n v="521163.87692307692"/>
    <n v="54"/>
    <n v="12743"/>
    <n v="11858"/>
    <x v="3"/>
  </r>
  <r>
    <d v="2020-05-24T00:00:00"/>
    <x v="13"/>
    <n v="193719"/>
    <n v="19071117"/>
    <n v="14541424.877999999"/>
    <n v="304806.9854230769"/>
    <n v="54"/>
    <n v="12211"/>
    <n v="11427"/>
    <x v="2"/>
  </r>
  <r>
    <d v="2020-04-29T00:00:00"/>
    <x v="14"/>
    <n v="12250.5"/>
    <n v="981519"/>
    <n v="867080.68200000003"/>
    <n v="102160.21538461538"/>
    <n v="15"/>
    <n v="659"/>
    <n v="575"/>
    <x v="4"/>
  </r>
  <r>
    <d v="2020-04-28T00:00:00"/>
    <x v="14"/>
    <n v="12541.5"/>
    <n v="992541"/>
    <n v="874678.696"/>
    <n v="83886.676923076913"/>
    <n v="15"/>
    <n v="636"/>
    <n v="547"/>
    <x v="4"/>
  </r>
  <r>
    <d v="2020-05-31T00:00:00"/>
    <x v="13"/>
    <n v="206758.5"/>
    <n v="20717248.5"/>
    <n v="15667372.685999999"/>
    <n v="180007.08753846152"/>
    <n v="54"/>
    <n v="13106"/>
    <n v="12164"/>
    <x v="0"/>
  </r>
  <r>
    <d v="2020-05-30T00:00:00"/>
    <x v="13"/>
    <n v="244734"/>
    <n v="24151980"/>
    <n v="18429449.488000002"/>
    <n v="303444.36538461538"/>
    <n v="54"/>
    <n v="14590"/>
    <n v="13551"/>
    <x v="0"/>
  </r>
  <r>
    <d v="2020-05-28T00:00:00"/>
    <x v="13"/>
    <n v="191641.5"/>
    <n v="19549036.5"/>
    <n v="14481164.23"/>
    <n v="266079.27846153843"/>
    <n v="54"/>
    <n v="12409"/>
    <n v="11582"/>
    <x v="0"/>
  </r>
  <r>
    <d v="2020-05-16T00:00:00"/>
    <x v="14"/>
    <n v="16368"/>
    <n v="1316350.5"/>
    <n v="1092945.2830000001"/>
    <n v="175846.6446153846"/>
    <n v="16"/>
    <n v="920"/>
    <n v="818"/>
    <x v="1"/>
  </r>
  <r>
    <d v="2020-05-19T00:00:00"/>
    <x v="14"/>
    <n v="14427"/>
    <n v="1126810.5"/>
    <n v="963035.41399999999"/>
    <n v="202056.34519230769"/>
    <n v="17"/>
    <n v="857"/>
    <n v="757"/>
    <x v="2"/>
  </r>
  <r>
    <d v="2020-05-17T00:00:00"/>
    <x v="14"/>
    <n v="13440"/>
    <n v="1157529"/>
    <n v="935379.42299999984"/>
    <n v="111375.6648"/>
    <n v="16"/>
    <n v="859"/>
    <n v="746"/>
    <x v="1"/>
  </r>
  <r>
    <d v="2020-05-09T00:00:00"/>
    <x v="14"/>
    <n v="11745"/>
    <n v="955801.5"/>
    <n v="795942.652"/>
    <n v="165952.05877692305"/>
    <n v="15"/>
    <n v="654"/>
    <n v="570"/>
    <x v="3"/>
  </r>
  <r>
    <d v="2020-05-04T00:00:00"/>
    <x v="14"/>
    <n v="11062.5"/>
    <n v="906343.5"/>
    <n v="762082.74899999995"/>
    <n v="125305.56399230768"/>
    <n v="15"/>
    <n v="622"/>
    <n v="538"/>
    <x v="3"/>
  </r>
  <r>
    <d v="2020-05-02T00:00:00"/>
    <x v="14"/>
    <n v="10018.5"/>
    <n v="816859.5"/>
    <n v="697541.2969999999"/>
    <n v="106508.82307692307"/>
    <n v="15"/>
    <n v="567"/>
    <n v="493"/>
    <x v="4"/>
  </r>
  <r>
    <d v="2020-05-26T00:00:00"/>
    <x v="15"/>
    <n v="10437"/>
    <n v="833815.5"/>
    <n v="737888.36599999992"/>
    <n v="39424.853846153841"/>
    <n v="7"/>
    <n v="577"/>
    <n v="389"/>
    <x v="0"/>
  </r>
  <r>
    <d v="2020-05-01T00:00:00"/>
    <x v="14"/>
    <n v="13644"/>
    <n v="1134444"/>
    <n v="971710.87099999993"/>
    <n v="291527.8831384615"/>
    <n v="15"/>
    <n v="721"/>
    <n v="625"/>
    <x v="4"/>
  </r>
  <r>
    <d v="2020-05-12T00:00:00"/>
    <x v="14"/>
    <n v="13443"/>
    <n v="1092277.5"/>
    <n v="921493.48300000001"/>
    <n v="218151.6"/>
    <n v="15"/>
    <n v="750"/>
    <n v="659"/>
    <x v="1"/>
  </r>
  <r>
    <d v="2020-05-21T00:00:00"/>
    <x v="14"/>
    <n v="14182.5"/>
    <n v="1172574"/>
    <n v="968784.86499999987"/>
    <n v="94547"/>
    <n v="18"/>
    <n v="888"/>
    <n v="786"/>
    <x v="2"/>
  </r>
  <r>
    <d v="2020-05-20T00:00:00"/>
    <x v="14"/>
    <n v="14928"/>
    <n v="1217749.5"/>
    <n v="1025585.5199999999"/>
    <n v="84618.754369230766"/>
    <n v="17"/>
    <n v="890"/>
    <n v="794"/>
    <x v="2"/>
  </r>
  <r>
    <d v="2020-05-05T00:00:00"/>
    <x v="14"/>
    <n v="13941"/>
    <n v="1145575.5"/>
    <n v="974448.12600000005"/>
    <n v="152152.96544615386"/>
    <n v="15"/>
    <n v="750"/>
    <n v="658"/>
    <x v="3"/>
  </r>
  <r>
    <d v="2020-05-13T00:00:00"/>
    <x v="14"/>
    <n v="14643"/>
    <n v="1172691"/>
    <n v="971555.08299999998"/>
    <n v="124018.33614615384"/>
    <n v="15"/>
    <n v="854"/>
    <n v="756"/>
    <x v="1"/>
  </r>
  <r>
    <d v="2020-05-03T00:00:00"/>
    <x v="14"/>
    <n v="10032"/>
    <n v="816150"/>
    <n v="698626.03299999994"/>
    <n v="97812.892307692295"/>
    <n v="15"/>
    <n v="585"/>
    <n v="502"/>
    <x v="4"/>
  </r>
  <r>
    <d v="2020-05-06T00:00:00"/>
    <x v="14"/>
    <n v="12468"/>
    <n v="1016566.5"/>
    <n v="858367.60399999993"/>
    <n v="88833.638169230762"/>
    <n v="15"/>
    <n v="701"/>
    <n v="611"/>
    <x v="3"/>
  </r>
  <r>
    <d v="2020-05-23T00:00:00"/>
    <x v="14"/>
    <n v="17943"/>
    <n v="1457391"/>
    <n v="1194154.7659999998"/>
    <n v="124621.03076923077"/>
    <n v="18"/>
    <n v="1031"/>
    <n v="918"/>
    <x v="2"/>
  </r>
  <r>
    <d v="2020-05-25T00:00:00"/>
    <x v="14"/>
    <n v="15807"/>
    <n v="1326705"/>
    <n v="1070563.6439999999"/>
    <n v="123343.24153846155"/>
    <n v="18"/>
    <n v="989"/>
    <n v="887"/>
    <x v="0"/>
  </r>
  <r>
    <d v="2020-04-30T00:00:00"/>
    <x v="14"/>
    <n v="11976"/>
    <n v="1004511"/>
    <n v="861334.61399999994"/>
    <n v="20847.353846153845"/>
    <n v="15"/>
    <n v="644"/>
    <n v="550"/>
    <x v="4"/>
  </r>
  <r>
    <d v="2020-05-10T00:00:00"/>
    <x v="14"/>
    <n v="14566.5"/>
    <n v="1216557"/>
    <n v="1013050.3829999999"/>
    <n v="102510.40189230769"/>
    <n v="15"/>
    <n v="792"/>
    <n v="695"/>
    <x v="3"/>
  </r>
  <r>
    <d v="2020-05-08T00:00:00"/>
    <x v="14"/>
    <n v="12976.5"/>
    <n v="1046848.5"/>
    <n v="892743.74599999993"/>
    <n v="396844.24095384614"/>
    <n v="15"/>
    <n v="703"/>
    <n v="609"/>
    <x v="3"/>
  </r>
  <r>
    <d v="2020-05-07T00:00:00"/>
    <x v="14"/>
    <n v="11719.5"/>
    <n v="965880"/>
    <n v="809986.38600000006"/>
    <n v="106745.03623846154"/>
    <n v="15"/>
    <n v="676"/>
    <n v="591"/>
    <x v="3"/>
  </r>
  <r>
    <d v="2020-05-24T00:00:00"/>
    <x v="14"/>
    <n v="17197.5"/>
    <n v="1386262.5"/>
    <n v="1130117.3810000001"/>
    <n v="121581.84923076924"/>
    <n v="18"/>
    <n v="1006"/>
    <n v="904"/>
    <x v="2"/>
  </r>
  <r>
    <d v="2020-05-26T00:00:00"/>
    <x v="14"/>
    <n v="14419.5"/>
    <n v="1210456.5"/>
    <n v="970917.12399999995"/>
    <n v="88147.13846153846"/>
    <n v="18"/>
    <n v="914"/>
    <n v="804"/>
    <x v="0"/>
  </r>
  <r>
    <d v="2020-06-01T00:00:00"/>
    <x v="0"/>
    <n v="7816.5"/>
    <n v="636345"/>
    <n v="550528.66300000006"/>
    <n v="190344.3008"/>
    <n v="15"/>
    <n v="453"/>
    <n v="370"/>
    <x v="5"/>
  </r>
  <r>
    <d v="2020-05-31T00:00:00"/>
    <x v="16"/>
    <n v="6409.5"/>
    <n v="493893"/>
    <n v="459762.61999999994"/>
    <n v="28040.97692307692"/>
    <n v="9"/>
    <n v="345"/>
    <n v="255"/>
    <x v="0"/>
  </r>
  <r>
    <d v="2020-05-30T00:00:00"/>
    <x v="15"/>
    <n v="11220"/>
    <n v="928675.5"/>
    <n v="802403.80799999996"/>
    <n v="136423.60523076923"/>
    <n v="7"/>
    <n v="532"/>
    <n v="449"/>
    <x v="0"/>
  </r>
  <r>
    <d v="2020-05-29T00:00:00"/>
    <x v="0"/>
    <n v="8350.5"/>
    <n v="651237"/>
    <n v="601485.12600000005"/>
    <n v="83014.635053846156"/>
    <n v="15"/>
    <n v="400"/>
    <n v="329"/>
    <x v="0"/>
  </r>
  <r>
    <d v="2020-05-28T00:00:00"/>
    <x v="15"/>
    <n v="8428.5"/>
    <n v="694669.5"/>
    <n v="594994.696"/>
    <n v="42699.38461538461"/>
    <n v="7"/>
    <n v="420"/>
    <n v="347"/>
    <x v="0"/>
  </r>
  <r>
    <d v="2020-05-27T00:00:00"/>
    <x v="1"/>
    <n v="32817"/>
    <n v="3015751.5"/>
    <n v="2415980.7719999999"/>
    <n v="346048.63569230767"/>
    <n v="20"/>
    <n v="2079"/>
    <n v="1893"/>
    <x v="0"/>
  </r>
  <r>
    <d v="2020-05-22T00:00:00"/>
    <x v="1"/>
    <n v="36031.5"/>
    <n v="3091069.5"/>
    <n v="2549333.4129999997"/>
    <n v="289900.09384615382"/>
    <n v="21"/>
    <n v="2046"/>
    <n v="1853"/>
    <x v="2"/>
  </r>
  <r>
    <d v="2020-05-31T00:00:00"/>
    <x v="17"/>
    <n v="5127"/>
    <n v="468835.5"/>
    <n v="412625.88699999999"/>
    <n v="8642.376923076923"/>
    <n v="6"/>
    <n v="261"/>
    <n v="188"/>
    <x v="0"/>
  </r>
  <r>
    <d v="2020-05-11T00:00:00"/>
    <x v="1"/>
    <n v="27187.5"/>
    <n v="2479396.5"/>
    <n v="1950422.9030000002"/>
    <n v="381635.95355384616"/>
    <n v="21"/>
    <n v="1597"/>
    <n v="1457"/>
    <x v="1"/>
  </r>
  <r>
    <d v="2020-05-30T00:00:00"/>
    <x v="14"/>
    <n v="20688"/>
    <n v="1773154.5"/>
    <n v="1458979.4909999999"/>
    <n v="98432.213407692296"/>
    <n v="18"/>
    <n v="1216"/>
    <n v="1101"/>
    <x v="0"/>
  </r>
  <r>
    <d v="2020-05-28T00:00:00"/>
    <x v="14"/>
    <n v="15678"/>
    <n v="1387443"/>
    <n v="1121336.507"/>
    <n v="101620.2923076923"/>
    <n v="18"/>
    <n v="1020"/>
    <n v="911"/>
    <x v="0"/>
  </r>
  <r>
    <d v="2020-05-18T00:00:00"/>
    <x v="1"/>
    <n v="31329"/>
    <n v="2826379.5"/>
    <n v="2229453.5079999999"/>
    <n v="331756.18072307692"/>
    <n v="21"/>
    <n v="1834"/>
    <n v="1660"/>
    <x v="2"/>
  </r>
  <r>
    <d v="2020-05-14T00:00:00"/>
    <x v="1"/>
    <n v="29658"/>
    <n v="2703132"/>
    <n v="2160539.9959999998"/>
    <n v="312856.16153846151"/>
    <n v="21"/>
    <n v="1706"/>
    <n v="1548"/>
    <x v="1"/>
  </r>
  <r>
    <d v="2020-05-15T00:00:00"/>
    <x v="1"/>
    <n v="34150.5"/>
    <n v="3038293.5"/>
    <n v="2442084.5610000002"/>
    <n v="277257.14947692305"/>
    <n v="21"/>
    <n v="1926"/>
    <n v="1742"/>
    <x v="1"/>
  </r>
  <r>
    <d v="2020-06-01T00:00:00"/>
    <x v="1"/>
    <n v="31947"/>
    <n v="2945035.5"/>
    <n v="2320195.4450000003"/>
    <n v="383761.6669230769"/>
    <n v="21"/>
    <n v="2025"/>
    <n v="1849"/>
    <x v="5"/>
  </r>
  <r>
    <d v="2020-05-31T00:00:00"/>
    <x v="15"/>
    <n v="10416"/>
    <n v="866023.5"/>
    <n v="744833.00199999998"/>
    <n v="19998.63846153846"/>
    <n v="7"/>
    <n v="530"/>
    <n v="447"/>
    <x v="0"/>
  </r>
  <r>
    <d v="2020-05-29T00:00:00"/>
    <x v="1"/>
    <n v="35431.5"/>
    <n v="3193167"/>
    <n v="2545757.0549999997"/>
    <n v="202281.06923076924"/>
    <n v="20"/>
    <n v="2111"/>
    <n v="1917"/>
    <x v="0"/>
  </r>
  <r>
    <d v="2020-05-27T00:00:00"/>
    <x v="2"/>
    <n v="78544.5"/>
    <n v="6701083.5"/>
    <n v="5109499.6169999996"/>
    <n v="76226.26923076922"/>
    <n v="31"/>
    <n v="5330"/>
    <n v="4977"/>
    <x v="0"/>
  </r>
  <r>
    <d v="2020-05-22T00:00:00"/>
    <x v="2"/>
    <n v="97963.5"/>
    <n v="7728465"/>
    <n v="6415904.9240000006"/>
    <n v="150138.82307692309"/>
    <n v="31"/>
    <n v="5965"/>
    <n v="5533"/>
    <x v="2"/>
  </r>
  <r>
    <d v="2020-06-01T00:00:00"/>
    <x v="2"/>
    <n v="77269.5"/>
    <n v="6829921.5"/>
    <n v="5152925.182"/>
    <n v="219200.11557692307"/>
    <n v="31"/>
    <n v="5468"/>
    <n v="5081"/>
    <x v="5"/>
  </r>
  <r>
    <d v="2020-05-31T00:00:00"/>
    <x v="14"/>
    <n v="16143"/>
    <n v="1423410"/>
    <n v="1183524.9380000001"/>
    <n v="41938.950392307692"/>
    <n v="18"/>
    <n v="1029"/>
    <n v="925"/>
    <x v="0"/>
  </r>
  <r>
    <d v="2020-05-11T00:00:00"/>
    <x v="2"/>
    <n v="72220.5"/>
    <n v="6398719.5"/>
    <n v="4782829.6060000006"/>
    <n v="186502.14615384614"/>
    <n v="31"/>
    <n v="4826"/>
    <n v="4483"/>
    <x v="1"/>
  </r>
  <r>
    <d v="2020-05-18T00:00:00"/>
    <x v="2"/>
    <n v="78058.5"/>
    <n v="6609714"/>
    <n v="5024858.7929999996"/>
    <n v="140406.07692307691"/>
    <n v="31"/>
    <n v="5165"/>
    <n v="4813"/>
    <x v="2"/>
  </r>
  <r>
    <d v="2020-05-14T00:00:00"/>
    <x v="2"/>
    <n v="70498.5"/>
    <n v="6053649"/>
    <n v="4580254.1549999993"/>
    <n v="131801.93944615382"/>
    <n v="31"/>
    <n v="4695"/>
    <n v="4372"/>
    <x v="1"/>
  </r>
  <r>
    <d v="2020-05-15T00:00:00"/>
    <x v="2"/>
    <n v="78961.5"/>
    <n v="6876454.5"/>
    <n v="5258162.2879999997"/>
    <n v="162133.18461538461"/>
    <n v="31"/>
    <n v="5184"/>
    <n v="4778"/>
    <x v="1"/>
  </r>
  <r>
    <d v="2020-05-27T00:00:00"/>
    <x v="3"/>
    <n v="12490.5"/>
    <n v="1054798.5"/>
    <n v="878389.06499999994"/>
    <n v="67454.765369230765"/>
    <n v="10"/>
    <n v="757"/>
    <n v="660"/>
    <x v="0"/>
  </r>
  <r>
    <d v="2020-05-22T00:00:00"/>
    <x v="3"/>
    <n v="18036"/>
    <n v="1455049.5"/>
    <n v="1301439.284"/>
    <n v="69189.123076923075"/>
    <n v="10"/>
    <n v="965"/>
    <n v="861"/>
    <x v="2"/>
  </r>
  <r>
    <d v="2020-06-01T00:00:00"/>
    <x v="3"/>
    <n v="11416.5"/>
    <n v="1007742"/>
    <n v="815296.88"/>
    <n v="145147.84546153847"/>
    <n v="10"/>
    <n v="719"/>
    <n v="627"/>
    <x v="5"/>
  </r>
  <r>
    <d v="2020-05-11T00:00:00"/>
    <x v="3"/>
    <n v="9007.5"/>
    <n v="734335.5"/>
    <n v="622482.40399999998"/>
    <n v="113093.66153846154"/>
    <n v="10"/>
    <n v="494"/>
    <n v="421"/>
    <x v="1"/>
  </r>
  <r>
    <d v="2020-05-29T00:00:00"/>
    <x v="2"/>
    <n v="87552"/>
    <n v="7387116"/>
    <n v="5815890.3319999995"/>
    <n v="161811.89230769229"/>
    <n v="31"/>
    <n v="5751"/>
    <n v="5319"/>
    <x v="0"/>
  </r>
  <r>
    <d v="2020-05-18T00:00:00"/>
    <x v="3"/>
    <n v="11680.5"/>
    <n v="936427.5"/>
    <n v="813406.68400000001"/>
    <n v="117272.7846153846"/>
    <n v="10"/>
    <n v="645"/>
    <n v="565"/>
    <x v="2"/>
  </r>
  <r>
    <d v="2020-05-14T00:00:00"/>
    <x v="3"/>
    <n v="12037.5"/>
    <n v="981564"/>
    <n v="877726.201"/>
    <n v="69249.011815384612"/>
    <n v="10"/>
    <n v="627"/>
    <n v="545"/>
    <x v="1"/>
  </r>
  <r>
    <d v="2020-05-15T00:00:00"/>
    <x v="3"/>
    <n v="14421"/>
    <n v="1150579.5"/>
    <n v="1038033.7869999999"/>
    <n v="68487.358569230768"/>
    <n v="10"/>
    <n v="743"/>
    <n v="652"/>
    <x v="1"/>
  </r>
  <r>
    <d v="2020-05-29T00:00:00"/>
    <x v="3"/>
    <n v="14823"/>
    <n v="1273464"/>
    <n v="1068326.9369999999"/>
    <n v="76299.023384615386"/>
    <n v="10"/>
    <n v="873"/>
    <n v="770"/>
    <x v="0"/>
  </r>
  <r>
    <d v="2020-05-27T00:00:00"/>
    <x v="4"/>
    <n v="31257"/>
    <n v="2924133"/>
    <n v="2311405.017"/>
    <n v="148582.33846153846"/>
    <n v="20"/>
    <n v="2079"/>
    <n v="1856"/>
    <x v="0"/>
  </r>
  <r>
    <d v="2020-05-22T00:00:00"/>
    <x v="4"/>
    <n v="38074.5"/>
    <n v="3414180"/>
    <n v="2805831.5209999997"/>
    <n v="124540.74078461538"/>
    <n v="20"/>
    <n v="2306"/>
    <n v="2054"/>
    <x v="2"/>
  </r>
  <r>
    <d v="2020-06-01T00:00:00"/>
    <x v="4"/>
    <n v="32170.5"/>
    <n v="3013512"/>
    <n v="2355616.679"/>
    <n v="219429.2774153846"/>
    <n v="20"/>
    <n v="2136"/>
    <n v="1899"/>
    <x v="5"/>
  </r>
  <r>
    <d v="2020-05-11T00:00:00"/>
    <x v="4"/>
    <n v="42397.5"/>
    <n v="3911979"/>
    <n v="3086459.8370000003"/>
    <n v="164514.63076923075"/>
    <n v="19"/>
    <n v="2530"/>
    <n v="2270"/>
    <x v="1"/>
  </r>
  <r>
    <d v="2020-05-18T00:00:00"/>
    <x v="4"/>
    <n v="28668"/>
    <n v="2588148"/>
    <n v="2042294.1669999999"/>
    <n v="160977.42935384615"/>
    <n v="19"/>
    <n v="1858"/>
    <n v="1648"/>
    <x v="2"/>
  </r>
  <r>
    <d v="2020-05-14T00:00:00"/>
    <x v="4"/>
    <n v="27411"/>
    <n v="2441520"/>
    <n v="1933378.3459999997"/>
    <n v="141658.27661538462"/>
    <n v="19"/>
    <n v="1675"/>
    <n v="1475"/>
    <x v="1"/>
  </r>
  <r>
    <d v="2020-05-15T00:00:00"/>
    <x v="4"/>
    <n v="32854.5"/>
    <n v="2949078"/>
    <n v="2391958.463"/>
    <n v="129383.86666153846"/>
    <n v="19"/>
    <n v="1940"/>
    <n v="1715"/>
    <x v="1"/>
  </r>
  <r>
    <d v="2020-05-29T00:00:00"/>
    <x v="4"/>
    <n v="35346"/>
    <n v="3258054"/>
    <n v="2595610.66"/>
    <n v="195198.78461538462"/>
    <n v="20"/>
    <n v="2249"/>
    <n v="2000"/>
    <x v="0"/>
  </r>
  <r>
    <d v="2020-05-27T00:00:00"/>
    <x v="5"/>
    <n v="286558.5"/>
    <n v="29256993"/>
    <n v="21169527.457000002"/>
    <n v="646741.28130000003"/>
    <n v="129"/>
    <n v="17115"/>
    <n v="15962"/>
    <x v="0"/>
  </r>
  <r>
    <d v="2020-05-22T00:00:00"/>
    <x v="5"/>
    <n v="304092"/>
    <n v="29465769"/>
    <n v="22276452.264999997"/>
    <n v="570447.6369538462"/>
    <n v="129"/>
    <n v="17088"/>
    <n v="15804"/>
    <x v="2"/>
  </r>
  <r>
    <d v="2020-06-01T00:00:00"/>
    <x v="5"/>
    <n v="272926.5"/>
    <n v="27770092.5"/>
    <n v="20952913.508000001"/>
    <n v="872904.40428461542"/>
    <n v="128"/>
    <n v="16285"/>
    <n v="15130"/>
    <x v="5"/>
  </r>
  <r>
    <d v="2020-05-11T00:00:00"/>
    <x v="5"/>
    <n v="237099"/>
    <n v="24628233.223949999"/>
    <n v="17679930.469999999"/>
    <n v="622499.33031538466"/>
    <n v="129"/>
    <n v="14043"/>
    <n v="13167"/>
    <x v="1"/>
  </r>
  <r>
    <d v="2020-05-18T00:00:00"/>
    <x v="5"/>
    <n v="273900"/>
    <n v="27535284.147600003"/>
    <n v="19680985.969000001"/>
    <n v="764540.58792307694"/>
    <n v="129"/>
    <n v="16110"/>
    <n v="14992"/>
    <x v="2"/>
  </r>
  <r>
    <d v="2020-05-14T00:00:00"/>
    <x v="5"/>
    <n v="274059"/>
    <n v="28181292"/>
    <n v="20493717.226"/>
    <n v="806120.19333076919"/>
    <n v="129"/>
    <n v="15804"/>
    <n v="14738"/>
    <x v="1"/>
  </r>
  <r>
    <d v="2020-05-15T00:00:00"/>
    <x v="5"/>
    <n v="318816"/>
    <n v="32354331"/>
    <n v="23895072.432"/>
    <n v="616932.92353846144"/>
    <n v="129"/>
    <n v="17808"/>
    <n v="16486"/>
    <x v="1"/>
  </r>
  <r>
    <d v="2020-05-27T00:00:00"/>
    <x v="6"/>
    <n v="370012.5"/>
    <n v="39034861.5"/>
    <n v="28040467.216000002"/>
    <n v="681486.56664615381"/>
    <n v="124"/>
    <n v="21384"/>
    <n v="19897"/>
    <x v="0"/>
  </r>
  <r>
    <d v="2020-05-22T00:00:00"/>
    <x v="6"/>
    <n v="393018"/>
    <n v="39498373.5"/>
    <n v="29683782.432999995"/>
    <n v="636230.32011538453"/>
    <n v="125"/>
    <n v="21427"/>
    <n v="19799"/>
    <x v="2"/>
  </r>
  <r>
    <d v="2020-06-01T00:00:00"/>
    <x v="6"/>
    <n v="349699.5"/>
    <n v="37257840.18135"/>
    <n v="27640203.134"/>
    <n v="744856.58547692304"/>
    <n v="123"/>
    <n v="20325"/>
    <n v="18935"/>
    <x v="5"/>
  </r>
  <r>
    <d v="2020-05-11T00:00:00"/>
    <x v="6"/>
    <n v="318565.5"/>
    <n v="33781581"/>
    <n v="24232690.171"/>
    <n v="605833.76570769225"/>
    <n v="125"/>
    <n v="18066"/>
    <n v="16883"/>
    <x v="1"/>
  </r>
  <r>
    <d v="2020-05-29T00:00:00"/>
    <x v="5"/>
    <n v="422965.5"/>
    <n v="41767140.105000004"/>
    <n v="32361318.846999999"/>
    <n v="525087.91538461542"/>
    <n v="129"/>
    <n v="22403"/>
    <n v="20676"/>
    <x v="0"/>
  </r>
  <r>
    <d v="2020-05-18T00:00:00"/>
    <x v="6"/>
    <n v="355081.5"/>
    <n v="36876888"/>
    <n v="26228948.559"/>
    <n v="898617.75030769221"/>
    <n v="125"/>
    <n v="20449"/>
    <n v="19060"/>
    <x v="2"/>
  </r>
  <r>
    <d v="2020-05-14T00:00:00"/>
    <x v="6"/>
    <n v="358387.5"/>
    <n v="37963150.5"/>
    <n v="27483828.208999999"/>
    <n v="506964.83088461537"/>
    <n v="125"/>
    <n v="20247"/>
    <n v="18812"/>
    <x v="1"/>
  </r>
  <r>
    <d v="2020-05-15T00:00:00"/>
    <x v="6"/>
    <n v="403261.5"/>
    <n v="42271377"/>
    <n v="31105053.390999999"/>
    <n v="571050.76427692303"/>
    <n v="125"/>
    <n v="21862"/>
    <n v="20235"/>
    <x v="1"/>
  </r>
  <r>
    <d v="2020-05-27T00:00:00"/>
    <x v="7"/>
    <n v="69010.5"/>
    <n v="5985894"/>
    <n v="4624968.49"/>
    <n v="168769.33384615384"/>
    <n v="36"/>
    <n v="4951"/>
    <n v="4584"/>
    <x v="0"/>
  </r>
  <r>
    <d v="2020-05-22T00:00:00"/>
    <x v="7"/>
    <n v="75820.5"/>
    <n v="5943489"/>
    <n v="5046963.6720000003"/>
    <n v="196334.07284615384"/>
    <n v="36"/>
    <n v="4857"/>
    <n v="4456"/>
    <x v="2"/>
  </r>
  <r>
    <d v="2020-06-01T00:00:00"/>
    <x v="7"/>
    <n v="64740"/>
    <n v="5800290"/>
    <n v="4332158.4330000002"/>
    <n v="205428.24997692305"/>
    <n v="37"/>
    <n v="4722"/>
    <n v="4352"/>
    <x v="5"/>
  </r>
  <r>
    <d v="2020-05-11T00:00:00"/>
    <x v="7"/>
    <n v="59574"/>
    <n v="5178169.5"/>
    <n v="3929032.2650000001"/>
    <n v="208822.33076923079"/>
    <n v="36"/>
    <n v="4150"/>
    <n v="3838"/>
    <x v="1"/>
  </r>
  <r>
    <d v="2020-05-29T00:00:00"/>
    <x v="6"/>
    <n v="524481"/>
    <n v="54172029"/>
    <n v="41382275.210999995"/>
    <n v="512623.0388076923"/>
    <n v="124"/>
    <n v="25828"/>
    <n v="23974"/>
    <x v="0"/>
  </r>
  <r>
    <d v="2020-05-18T00:00:00"/>
    <x v="7"/>
    <n v="70278"/>
    <n v="5798476.5"/>
    <n v="4485664.5060000001"/>
    <n v="182019.63597692308"/>
    <n v="36"/>
    <n v="4885"/>
    <n v="4502"/>
    <x v="2"/>
  </r>
  <r>
    <d v="2020-05-14T00:00:00"/>
    <x v="7"/>
    <n v="63645"/>
    <n v="5366602.5"/>
    <n v="4245727.3389999997"/>
    <n v="137701.4149"/>
    <n v="36"/>
    <n v="4285"/>
    <n v="3950"/>
    <x v="1"/>
  </r>
  <r>
    <d v="2020-05-15T00:00:00"/>
    <x v="7"/>
    <n v="75642"/>
    <n v="6293952"/>
    <n v="5100877.9309999999"/>
    <n v="159537.61835384613"/>
    <n v="36"/>
    <n v="4862"/>
    <n v="4476"/>
    <x v="1"/>
  </r>
  <r>
    <d v="2020-05-27T00:00:00"/>
    <x v="8"/>
    <n v="40420.5"/>
    <n v="3780852"/>
    <n v="2893288.4459999995"/>
    <n v="291528.45785384614"/>
    <n v="21"/>
    <n v="2430"/>
    <n v="2216"/>
    <x v="0"/>
  </r>
  <r>
    <d v="2020-05-22T00:00:00"/>
    <x v="8"/>
    <n v="53838"/>
    <n v="4840833"/>
    <n v="4017247.747"/>
    <n v="147709.19777692307"/>
    <n v="21"/>
    <n v="2861"/>
    <n v="2612"/>
    <x v="2"/>
  </r>
  <r>
    <d v="2020-06-01T00:00:00"/>
    <x v="8"/>
    <n v="40528.5"/>
    <n v="3865251"/>
    <n v="2972895.4169999999"/>
    <n v="336001.08039230772"/>
    <n v="23"/>
    <n v="2531"/>
    <n v="2296"/>
    <x v="5"/>
  </r>
  <r>
    <d v="2020-05-11T00:00:00"/>
    <x v="8"/>
    <n v="32733"/>
    <n v="3079630.5"/>
    <n v="2364369.4010000001"/>
    <n v="281373.57021538459"/>
    <n v="21"/>
    <n v="1916"/>
    <n v="1733"/>
    <x v="1"/>
  </r>
  <r>
    <d v="2020-05-29T00:00:00"/>
    <x v="7"/>
    <n v="84433.5"/>
    <n v="7228395"/>
    <n v="5795765.9359999998"/>
    <n v="264121.66047692305"/>
    <n v="37"/>
    <n v="5672"/>
    <n v="5198"/>
    <x v="0"/>
  </r>
  <r>
    <d v="2020-05-18T00:00:00"/>
    <x v="8"/>
    <n v="36655.5"/>
    <n v="3360135"/>
    <n v="2596293.8219999997"/>
    <n v="202175.53846153847"/>
    <n v="21"/>
    <n v="2136"/>
    <n v="1947"/>
    <x v="2"/>
  </r>
  <r>
    <d v="2020-05-14T00:00:00"/>
    <x v="8"/>
    <n v="33886.5"/>
    <n v="3166479"/>
    <n v="2522496.074"/>
    <n v="156584.58769230769"/>
    <n v="21"/>
    <n v="1993"/>
    <n v="1796"/>
    <x v="1"/>
  </r>
  <r>
    <d v="2020-05-15T00:00:00"/>
    <x v="8"/>
    <n v="41697"/>
    <n v="3772258.5"/>
    <n v="3092823.6680000001"/>
    <n v="167669.98904615385"/>
    <n v="21"/>
    <n v="2255"/>
    <n v="2045"/>
    <x v="1"/>
  </r>
  <r>
    <d v="2020-05-29T00:00:00"/>
    <x v="8"/>
    <n v="44569.5"/>
    <n v="4108596"/>
    <n v="3229427.0830000001"/>
    <n v="121448.35925384614"/>
    <n v="22"/>
    <n v="2597"/>
    <n v="2379"/>
    <x v="0"/>
  </r>
  <r>
    <d v="2020-05-27T00:00:00"/>
    <x v="9"/>
    <n v="18069"/>
    <n v="1603084.5"/>
    <n v="1312709.0090000001"/>
    <n v="241760.20769230771"/>
    <n v="17"/>
    <n v="1203"/>
    <n v="1077"/>
    <x v="0"/>
  </r>
  <r>
    <d v="2020-05-22T00:00:00"/>
    <x v="9"/>
    <n v="21483"/>
    <n v="1774329"/>
    <n v="1460215.51"/>
    <n v="181509.9923076923"/>
    <n v="17"/>
    <n v="1268"/>
    <n v="1129"/>
    <x v="2"/>
  </r>
  <r>
    <d v="2020-06-01T00:00:00"/>
    <x v="9"/>
    <n v="16687.5"/>
    <n v="1526608.5"/>
    <n v="1202670.0489999999"/>
    <n v="340349.53369230771"/>
    <n v="17"/>
    <n v="1185"/>
    <n v="1042"/>
    <x v="5"/>
  </r>
  <r>
    <d v="2020-05-11T00:00:00"/>
    <x v="9"/>
    <n v="12238.5"/>
    <n v="1096002"/>
    <n v="872395.08600000001"/>
    <n v="218895.40769230769"/>
    <n v="15"/>
    <n v="812"/>
    <n v="714"/>
    <x v="1"/>
  </r>
  <r>
    <d v="2020-05-18T00:00:00"/>
    <x v="9"/>
    <n v="14290.5"/>
    <n v="1246162.5"/>
    <n v="983143.48999999987"/>
    <n v="263823.34615384613"/>
    <n v="16"/>
    <n v="925"/>
    <n v="816"/>
    <x v="2"/>
  </r>
  <r>
    <d v="2020-05-14T00:00:00"/>
    <x v="9"/>
    <n v="14385"/>
    <n v="1223491.5"/>
    <n v="977925.73100000003"/>
    <n v="285708.40769230766"/>
    <n v="15"/>
    <n v="890"/>
    <n v="777"/>
    <x v="1"/>
  </r>
  <r>
    <d v="2020-05-15T00:00:00"/>
    <x v="9"/>
    <n v="16498.5"/>
    <n v="1370482.5"/>
    <n v="1095453.1229999999"/>
    <n v="250663.81538461539"/>
    <n v="15"/>
    <n v="980"/>
    <n v="867"/>
    <x v="1"/>
  </r>
  <r>
    <d v="2020-05-27T00:00:00"/>
    <x v="10"/>
    <n v="13203"/>
    <n v="1211457"/>
    <n v="964554.21099999989"/>
    <n v="156117.80846153846"/>
    <n v="15"/>
    <n v="809"/>
    <n v="702"/>
    <x v="0"/>
  </r>
  <r>
    <d v="2020-05-22T00:00:00"/>
    <x v="10"/>
    <n v="15802.5"/>
    <n v="1411909.5"/>
    <n v="1158841.584"/>
    <n v="186035.59738461539"/>
    <n v="15"/>
    <n v="903"/>
    <n v="792"/>
    <x v="2"/>
  </r>
  <r>
    <d v="2020-06-01T00:00:00"/>
    <x v="10"/>
    <n v="16476"/>
    <n v="1565632.5"/>
    <n v="1234060.9909999999"/>
    <n v="194827.87672307692"/>
    <n v="16"/>
    <n v="1019"/>
    <n v="895"/>
    <x v="5"/>
  </r>
  <r>
    <d v="2020-05-11T00:00:00"/>
    <x v="10"/>
    <n v="12654"/>
    <n v="1081158"/>
    <n v="927698.82299999986"/>
    <n v="197299.08136923076"/>
    <n v="15"/>
    <n v="684"/>
    <n v="585"/>
    <x v="1"/>
  </r>
  <r>
    <d v="2020-05-29T00:00:00"/>
    <x v="9"/>
    <n v="19647"/>
    <n v="1764669"/>
    <n v="1409485.402"/>
    <n v="182377.32307692306"/>
    <n v="17"/>
    <n v="1296"/>
    <n v="1153"/>
    <x v="0"/>
  </r>
  <r>
    <d v="2020-05-18T00:00:00"/>
    <x v="10"/>
    <n v="12450"/>
    <n v="1115146.5"/>
    <n v="897555.51099999994"/>
    <n v="150809.61403846153"/>
    <n v="15"/>
    <n v="729"/>
    <n v="636"/>
    <x v="2"/>
  </r>
  <r>
    <d v="2020-05-14T00:00:00"/>
    <x v="10"/>
    <n v="11161.5"/>
    <n v="963502.5"/>
    <n v="812962.67800000007"/>
    <n v="193118.32307692309"/>
    <n v="15"/>
    <n v="638"/>
    <n v="548"/>
    <x v="1"/>
  </r>
  <r>
    <d v="2020-05-15T00:00:00"/>
    <x v="10"/>
    <n v="12229.5"/>
    <n v="1122730.5"/>
    <n v="921566.44700000004"/>
    <n v="147588"/>
    <n v="15"/>
    <n v="688"/>
    <n v="598"/>
    <x v="1"/>
  </r>
  <r>
    <d v="2020-05-27T00:00:00"/>
    <x v="11"/>
    <n v="28050"/>
    <n v="2458555.5"/>
    <n v="1979227.4479999999"/>
    <n v="122940.53466153846"/>
    <n v="20"/>
    <n v="1873"/>
    <n v="1715"/>
    <x v="0"/>
  </r>
  <r>
    <d v="2020-05-22T00:00:00"/>
    <x v="11"/>
    <n v="30781.5"/>
    <n v="2540715"/>
    <n v="2108065.5690000001"/>
    <n v="90381.169230769228"/>
    <n v="19"/>
    <n v="1859"/>
    <n v="1697"/>
    <x v="2"/>
  </r>
  <r>
    <d v="2020-06-01T00:00:00"/>
    <x v="11"/>
    <n v="27960"/>
    <n v="2538967.5"/>
    <n v="1983277.5959999997"/>
    <n v="134168.53587692307"/>
    <n v="21"/>
    <n v="1879"/>
    <n v="1720"/>
    <x v="5"/>
  </r>
  <r>
    <d v="2020-05-11T00:00:00"/>
    <x v="11"/>
    <n v="23629.5"/>
    <n v="2164365"/>
    <n v="1678039.8589999999"/>
    <n v="151098.71538461538"/>
    <n v="19"/>
    <n v="1527"/>
    <n v="1389"/>
    <x v="1"/>
  </r>
  <r>
    <d v="2020-05-29T00:00:00"/>
    <x v="10"/>
    <n v="17052"/>
    <n v="1549020"/>
    <n v="1246591.997"/>
    <n v="104864.4846153846"/>
    <n v="16"/>
    <n v="981"/>
    <n v="859"/>
    <x v="0"/>
  </r>
  <r>
    <d v="2020-05-18T00:00:00"/>
    <x v="11"/>
    <n v="27181.5"/>
    <n v="2324490"/>
    <n v="1796459.4790000001"/>
    <n v="129793.76153846155"/>
    <n v="19"/>
    <n v="1741"/>
    <n v="1597"/>
    <x v="2"/>
  </r>
  <r>
    <d v="2020-05-14T00:00:00"/>
    <x v="11"/>
    <n v="25656"/>
    <n v="2225341.5"/>
    <n v="1766450.28"/>
    <n v="91828.489107692309"/>
    <n v="19"/>
    <n v="1635"/>
    <n v="1487"/>
    <x v="1"/>
  </r>
  <r>
    <d v="2020-05-15T00:00:00"/>
    <x v="11"/>
    <n v="29283"/>
    <n v="2477487"/>
    <n v="2005719.3469999998"/>
    <n v="77264.32873846154"/>
    <n v="19"/>
    <n v="1780"/>
    <n v="1615"/>
    <x v="1"/>
  </r>
  <r>
    <d v="2020-05-29T00:00:00"/>
    <x v="11"/>
    <n v="32782.5"/>
    <n v="2854741.5"/>
    <n v="2293738.9569999999"/>
    <n v="58400.799200000001"/>
    <n v="20"/>
    <n v="2064"/>
    <n v="1896"/>
    <x v="0"/>
  </r>
  <r>
    <d v="2020-05-27T00:00:00"/>
    <x v="12"/>
    <n v="215592"/>
    <n v="22342300.5"/>
    <n v="16240834.603999998"/>
    <n v="285591.72307692305"/>
    <n v="59"/>
    <n v="13942"/>
    <n v="12986"/>
    <x v="0"/>
  </r>
  <r>
    <d v="2020-05-22T00:00:00"/>
    <x v="12"/>
    <n v="228334.5"/>
    <n v="22380772.5"/>
    <n v="17031004.072999999"/>
    <n v="275436.23846153845"/>
    <n v="60"/>
    <n v="14050"/>
    <n v="13027"/>
    <x v="2"/>
  </r>
  <r>
    <d v="2020-06-01T00:00:00"/>
    <x v="12"/>
    <n v="188776.5"/>
    <n v="19465372.5"/>
    <n v="14354207.141999999"/>
    <n v="467483.70729230763"/>
    <n v="59"/>
    <n v="12299"/>
    <n v="11448"/>
    <x v="5"/>
  </r>
  <r>
    <d v="2020-05-11T00:00:00"/>
    <x v="12"/>
    <n v="175293"/>
    <n v="17919144"/>
    <n v="12903628.608999999"/>
    <n v="355401.60769230768"/>
    <n v="60"/>
    <n v="11100"/>
    <n v="10407"/>
    <x v="1"/>
  </r>
  <r>
    <d v="2020-05-18T00:00:00"/>
    <x v="12"/>
    <n v="201999"/>
    <n v="20422435.5"/>
    <n v="14541626.939999998"/>
    <n v="279597.86153846153"/>
    <n v="60"/>
    <n v="12460"/>
    <n v="11665"/>
    <x v="2"/>
  </r>
  <r>
    <d v="2020-05-14T00:00:00"/>
    <x v="12"/>
    <n v="197946"/>
    <n v="19942435.5"/>
    <n v="14561721.772999998"/>
    <n v="363750.55692307692"/>
    <n v="60"/>
    <n v="11935"/>
    <n v="11178"/>
    <x v="1"/>
  </r>
  <r>
    <d v="2020-05-15T00:00:00"/>
    <x v="12"/>
    <n v="230896.5"/>
    <n v="23085222"/>
    <n v="17099721.813000001"/>
    <n v="329754.63076923077"/>
    <n v="60"/>
    <n v="13544"/>
    <n v="12643"/>
    <x v="1"/>
  </r>
  <r>
    <d v="2020-05-27T00:00:00"/>
    <x v="13"/>
    <n v="203532"/>
    <n v="20953324.5"/>
    <n v="15301120.521000002"/>
    <n v="356339.00384615385"/>
    <n v="54"/>
    <n v="13091"/>
    <n v="12216"/>
    <x v="0"/>
  </r>
  <r>
    <d v="2020-05-22T00:00:00"/>
    <x v="13"/>
    <n v="214428"/>
    <n v="20812585.5"/>
    <n v="15857489.721000001"/>
    <n v="256649.16153846151"/>
    <n v="54"/>
    <n v="13014"/>
    <n v="12095"/>
    <x v="2"/>
  </r>
  <r>
    <d v="2020-06-01T00:00:00"/>
    <x v="13"/>
    <n v="183228"/>
    <n v="18914194.5"/>
    <n v="13959979.012"/>
    <n v="464232.54846153839"/>
    <n v="54"/>
    <n v="11864"/>
    <n v="11071"/>
    <x v="5"/>
  </r>
  <r>
    <d v="2020-05-11T00:00:00"/>
    <x v="13"/>
    <n v="166948.5"/>
    <n v="16971231"/>
    <n v="12200989.641000001"/>
    <n v="416475.07692307688"/>
    <n v="54"/>
    <n v="10570"/>
    <n v="9926"/>
    <x v="1"/>
  </r>
  <r>
    <d v="2020-05-29T00:00:00"/>
    <x v="12"/>
    <n v="232102.5"/>
    <n v="23120443.5"/>
    <n v="17632080.519000001"/>
    <n v="331721.66923076921"/>
    <n v="59"/>
    <n v="14507"/>
    <n v="13386"/>
    <x v="0"/>
  </r>
  <r>
    <d v="2020-05-18T00:00:00"/>
    <x v="13"/>
    <n v="196560"/>
    <n v="19855122"/>
    <n v="14172342.450999999"/>
    <n v="269626.30769230769"/>
    <n v="54"/>
    <n v="12012"/>
    <n v="11308"/>
    <x v="2"/>
  </r>
  <r>
    <d v="2020-05-14T00:00:00"/>
    <x v="13"/>
    <n v="186496.5"/>
    <n v="18640998"/>
    <n v="13641908.620999999"/>
    <n v="364896.93846153846"/>
    <n v="54"/>
    <n v="11194"/>
    <n v="10554"/>
    <x v="1"/>
  </r>
  <r>
    <d v="2020-05-15T00:00:00"/>
    <x v="13"/>
    <n v="219772.5"/>
    <n v="21895294.5"/>
    <n v="16241999.308"/>
    <n v="317179.04615384614"/>
    <n v="54"/>
    <n v="12791"/>
    <n v="11950"/>
    <x v="1"/>
  </r>
  <r>
    <d v="2020-05-29T00:00:00"/>
    <x v="13"/>
    <n v="226476"/>
    <n v="22416151.5"/>
    <n v="17175270.221000001"/>
    <n v="306548.18846153846"/>
    <n v="54"/>
    <n v="14031"/>
    <n v="12943"/>
    <x v="0"/>
  </r>
  <r>
    <d v="2020-05-27T00:00:00"/>
    <x v="15"/>
    <n v="8362.5"/>
    <n v="687684"/>
    <n v="597300.38899999997"/>
    <n v="48380.499253846152"/>
    <n v="7"/>
    <n v="409"/>
    <n v="329"/>
    <x v="0"/>
  </r>
  <r>
    <d v="2020-05-22T00:00:00"/>
    <x v="14"/>
    <n v="17008.5"/>
    <n v="1398771"/>
    <n v="1144986.3970000001"/>
    <n v="158820.4117"/>
    <n v="18"/>
    <n v="985"/>
    <n v="861"/>
    <x v="2"/>
  </r>
  <r>
    <d v="2020-06-01T00:00:00"/>
    <x v="16"/>
    <n v="5166"/>
    <n v="389013"/>
    <n v="357353.07299999997"/>
    <n v="141592.70844615385"/>
    <n v="9"/>
    <n v="294"/>
    <n v="224"/>
    <x v="5"/>
  </r>
  <r>
    <d v="2020-05-11T00:00:00"/>
    <x v="14"/>
    <n v="10941"/>
    <n v="880356"/>
    <n v="723289.05500000005"/>
    <n v="166333.57363076921"/>
    <n v="15"/>
    <n v="654"/>
    <n v="564"/>
    <x v="1"/>
  </r>
  <r>
    <d v="2020-05-18T00:00:00"/>
    <x v="14"/>
    <n v="14497.5"/>
    <n v="1230711"/>
    <n v="1005560.455"/>
    <n v="171097.83406153845"/>
    <n v="16"/>
    <n v="864"/>
    <n v="765"/>
    <x v="2"/>
  </r>
  <r>
    <d v="2020-05-14T00:00:00"/>
    <x v="14"/>
    <n v="13810.5"/>
    <n v="1131676.5"/>
    <n v="966968.63599999994"/>
    <n v="195740.02307692307"/>
    <n v="16"/>
    <n v="834"/>
    <n v="735"/>
    <x v="1"/>
  </r>
  <r>
    <d v="2020-05-15T00:00:00"/>
    <x v="14"/>
    <n v="13752"/>
    <n v="1091040"/>
    <n v="898790.64599999995"/>
    <n v="149313.46028461537"/>
    <n v="16"/>
    <n v="817"/>
    <n v="718"/>
    <x v="1"/>
  </r>
  <r>
    <d v="2020-05-27T00:00:00"/>
    <x v="14"/>
    <n v="15276"/>
    <n v="1350199.5"/>
    <n v="1100106.21"/>
    <n v="107692.85196923077"/>
    <n v="18"/>
    <n v="962"/>
    <n v="859"/>
    <x v="0"/>
  </r>
  <r>
    <d v="2020-06-01T00:00:00"/>
    <x v="17"/>
    <n v="4408.5"/>
    <n v="410892"/>
    <n v="346029.05"/>
    <n v="36168.753846153842"/>
    <n v="6"/>
    <n v="237"/>
    <n v="175"/>
    <x v="5"/>
  </r>
  <r>
    <d v="2020-05-29T00:00:00"/>
    <x v="15"/>
    <n v="9927"/>
    <n v="850840.5"/>
    <n v="733232.38899999997"/>
    <n v="51066.353846153841"/>
    <n v="7"/>
    <n v="491"/>
    <n v="411"/>
    <x v="0"/>
  </r>
  <r>
    <d v="2020-06-01T00:00:00"/>
    <x v="15"/>
    <n v="9474"/>
    <n v="802447.5"/>
    <n v="682814.14599999995"/>
    <n v="81560.983369230773"/>
    <n v="7"/>
    <n v="500"/>
    <n v="418"/>
    <x v="5"/>
  </r>
  <r>
    <d v="2020-05-29T00:00:00"/>
    <x v="14"/>
    <n v="16878"/>
    <n v="1438255.5"/>
    <n v="1180692.7039999999"/>
    <n v="102040.10621538461"/>
    <n v="18"/>
    <n v="1014"/>
    <n v="893"/>
    <x v="0"/>
  </r>
  <r>
    <d v="2020-06-01T00:00:00"/>
    <x v="14"/>
    <n v="14238"/>
    <n v="1293219"/>
    <n v="1006008.1159999999"/>
    <n v="129348.2923076923"/>
    <n v="18"/>
    <n v="923"/>
    <n v="824"/>
    <x v="5"/>
  </r>
  <r>
    <m/>
    <x v="18"/>
    <m/>
    <m/>
    <m/>
    <m/>
    <m/>
    <m/>
    <m/>
    <x v="6"/>
  </r>
  <r>
    <m/>
    <x v="18"/>
    <m/>
    <m/>
    <m/>
    <m/>
    <m/>
    <m/>
    <m/>
    <x v="6"/>
  </r>
  <r>
    <m/>
    <x v="18"/>
    <m/>
    <m/>
    <m/>
    <m/>
    <m/>
    <m/>
    <m/>
    <x v="6"/>
  </r>
  <r>
    <m/>
    <x v="18"/>
    <m/>
    <m/>
    <m/>
    <m/>
    <m/>
    <m/>
    <m/>
    <x v="6"/>
  </r>
  <r>
    <m/>
    <x v="18"/>
    <m/>
    <m/>
    <m/>
    <m/>
    <m/>
    <m/>
    <m/>
    <x v="6"/>
  </r>
  <r>
    <m/>
    <x v="18"/>
    <m/>
    <m/>
    <m/>
    <m/>
    <m/>
    <m/>
    <m/>
    <x v="6"/>
  </r>
  <r>
    <m/>
    <x v="18"/>
    <m/>
    <m/>
    <m/>
    <m/>
    <m/>
    <m/>
    <m/>
    <x v="6"/>
  </r>
  <r>
    <m/>
    <x v="18"/>
    <m/>
    <m/>
    <m/>
    <m/>
    <m/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">
  <r>
    <d v="2020-05-31T00:00:00"/>
    <x v="0"/>
    <n v="7944"/>
    <n v="623971.5"/>
    <n v="565363.01599999995"/>
    <n v="64235.456923076919"/>
    <n v="15"/>
    <n v="441"/>
    <n v="368"/>
    <x v="0"/>
    <n v="-5626.9729230768644"/>
  </r>
  <r>
    <d v="2020-05-30T00:00:00"/>
    <x v="0"/>
    <n v="10029"/>
    <n v="787101"/>
    <n v="707654.63099999994"/>
    <n v="112379.26539999999"/>
    <n v="15"/>
    <n v="490"/>
    <n v="409"/>
    <x v="0"/>
    <n v="-32932.896399999925"/>
  </r>
  <r>
    <d v="2020-05-28T00:00:00"/>
    <x v="0"/>
    <n v="8536.5"/>
    <n v="643944"/>
    <n v="640961.69299999997"/>
    <n v="61475.592307692306"/>
    <n v="15"/>
    <n v="464"/>
    <n v="390"/>
    <x v="0"/>
    <n v="-58493.285307692277"/>
  </r>
  <r>
    <d v="2020-05-16T00:00:00"/>
    <x v="1"/>
    <n v="38947.5"/>
    <n v="3395892"/>
    <n v="2740255.2110000001"/>
    <n v="294361.0811230769"/>
    <n v="21"/>
    <n v="2145"/>
    <n v="1947"/>
    <x v="1"/>
    <n v="361275.70787692297"/>
  </r>
  <r>
    <d v="2020-05-19T00:00:00"/>
    <x v="1"/>
    <n v="31842"/>
    <n v="2771116.5"/>
    <n v="2269371.4459999995"/>
    <n v="328803.84615384613"/>
    <n v="21"/>
    <n v="1860"/>
    <n v="1704"/>
    <x v="2"/>
    <n v="172941.20784615434"/>
  </r>
  <r>
    <d v="2020-05-17T00:00:00"/>
    <x v="1"/>
    <n v="32023.5"/>
    <n v="2882458.5"/>
    <n v="2290967.0389999999"/>
    <n v="246817.75113846152"/>
    <n v="21"/>
    <n v="1874"/>
    <n v="1705"/>
    <x v="1"/>
    <n v="344673.70986153861"/>
  </r>
  <r>
    <d v="2020-05-09T00:00:00"/>
    <x v="1"/>
    <n v="31147.5"/>
    <n v="2831019"/>
    <n v="2261296.2760000001"/>
    <n v="225845"/>
    <n v="21"/>
    <n v="1735"/>
    <n v="1568"/>
    <x v="3"/>
    <n v="343877.72399999993"/>
  </r>
  <r>
    <d v="2020-05-04T00:00:00"/>
    <x v="1"/>
    <n v="25566"/>
    <n v="2372310"/>
    <n v="1875929.923"/>
    <n v="280340.16570000001"/>
    <n v="20"/>
    <n v="1519"/>
    <n v="1372"/>
    <x v="3"/>
    <n v="216039.91130000004"/>
  </r>
  <r>
    <d v="2020-04-29T00:00:00"/>
    <x v="1"/>
    <n v="29319"/>
    <n v="2623480.5"/>
    <n v="2115481.9889999996"/>
    <n v="139204.6"/>
    <n v="18"/>
    <n v="1684"/>
    <n v="1528"/>
    <x v="4"/>
    <n v="368793.91100000043"/>
  </r>
  <r>
    <d v="2020-05-02T00:00:00"/>
    <x v="1"/>
    <n v="29031"/>
    <n v="2711247"/>
    <n v="2165434.9249999998"/>
    <n v="185484.16923076924"/>
    <n v="18"/>
    <n v="1708"/>
    <n v="1534"/>
    <x v="4"/>
    <n v="360327.90576923091"/>
  </r>
  <r>
    <d v="2020-05-26T00:00:00"/>
    <x v="1"/>
    <n v="33423"/>
    <n v="2970330"/>
    <n v="2395998.3769999999"/>
    <n v="259067.63954615386"/>
    <n v="20"/>
    <n v="2044"/>
    <n v="1863"/>
    <x v="0"/>
    <n v="315263.9834538463"/>
  </r>
  <r>
    <d v="2020-05-01T00:00:00"/>
    <x v="1"/>
    <n v="32487"/>
    <n v="3031254"/>
    <n v="2397503.37"/>
    <n v="232079.84750769229"/>
    <n v="18"/>
    <n v="1826"/>
    <n v="1633"/>
    <x v="4"/>
    <n v="401670.7824923076"/>
  </r>
  <r>
    <d v="2020-05-12T00:00:00"/>
    <x v="1"/>
    <n v="28219.5"/>
    <n v="2595778.5"/>
    <n v="2050101.9780000001"/>
    <n v="309760.33573076921"/>
    <n v="21"/>
    <n v="1656"/>
    <n v="1516"/>
    <x v="1"/>
    <n v="235916.18626923067"/>
  </r>
  <r>
    <d v="2020-05-21T00:00:00"/>
    <x v="1"/>
    <n v="31272"/>
    <n v="2744382"/>
    <n v="2257728.2139999997"/>
    <n v="301623.79230769229"/>
    <n v="21"/>
    <n v="1787"/>
    <n v="1626"/>
    <x v="2"/>
    <n v="185029.99369230802"/>
  </r>
  <r>
    <d v="2020-05-20T00:00:00"/>
    <x v="1"/>
    <n v="34077"/>
    <n v="2929330.5"/>
    <n v="2389543.5279999999"/>
    <n v="459604.90796153841"/>
    <n v="21"/>
    <n v="1921"/>
    <n v="1767"/>
    <x v="2"/>
    <n v="80182.064038461656"/>
  </r>
  <r>
    <d v="2020-05-05T00:00:00"/>
    <x v="1"/>
    <n v="31566"/>
    <n v="2906763"/>
    <n v="2323003.267"/>
    <n v="287619.52953846153"/>
    <n v="20"/>
    <n v="1773"/>
    <n v="1604"/>
    <x v="3"/>
    <n v="296140.20346153848"/>
  </r>
  <r>
    <d v="2020-04-28T00:00:00"/>
    <x v="1"/>
    <n v="26940"/>
    <n v="2411587.5"/>
    <n v="1931011.4870000002"/>
    <n v="149032.79178461537"/>
    <n v="18"/>
    <n v="1539"/>
    <n v="1404"/>
    <x v="4"/>
    <n v="331543.22121538443"/>
  </r>
  <r>
    <d v="2020-05-13T00:00:00"/>
    <x v="1"/>
    <n v="29241"/>
    <n v="2629782"/>
    <n v="2071714.7239999999"/>
    <n v="361201.8010384615"/>
    <n v="21"/>
    <n v="1698"/>
    <n v="1554"/>
    <x v="1"/>
    <n v="196865.47496153857"/>
  </r>
  <r>
    <d v="2020-05-03T00:00:00"/>
    <x v="1"/>
    <n v="26082"/>
    <n v="2434914"/>
    <n v="1925475.1139999998"/>
    <n v="247646.60936153846"/>
    <n v="20"/>
    <n v="1520"/>
    <n v="1373"/>
    <x v="4"/>
    <n v="261792.27663846171"/>
  </r>
  <r>
    <d v="2020-05-06T00:00:00"/>
    <x v="1"/>
    <n v="32511"/>
    <n v="2938623"/>
    <n v="2406562.0579999997"/>
    <n v="306098.4769230769"/>
    <n v="20"/>
    <n v="1784"/>
    <n v="1632"/>
    <x v="3"/>
    <n v="225962.46507692337"/>
  </r>
  <r>
    <d v="2020-05-23T00:00:00"/>
    <x v="1"/>
    <n v="42703.5"/>
    <n v="3628726.5"/>
    <n v="3056063.7349999999"/>
    <n v="223670.01693846151"/>
    <n v="21"/>
    <n v="2340"/>
    <n v="2146"/>
    <x v="2"/>
    <n v="348992.74806153862"/>
  </r>
  <r>
    <d v="2020-05-25T00:00:00"/>
    <x v="1"/>
    <n v="35592"/>
    <n v="3176580"/>
    <n v="2540760.0409999997"/>
    <n v="351098.05384615384"/>
    <n v="20"/>
    <n v="2087"/>
    <n v="1914"/>
    <x v="0"/>
    <n v="284721.90515384643"/>
  </r>
  <r>
    <d v="2020-04-30T00:00:00"/>
    <x v="1"/>
    <n v="30445.5"/>
    <n v="2817196.5"/>
    <n v="2244503.1999999997"/>
    <n v="203231.46096923074"/>
    <n v="19"/>
    <n v="1712"/>
    <n v="1552"/>
    <x v="4"/>
    <n v="369461.83903076954"/>
  </r>
  <r>
    <d v="2020-05-10T00:00:00"/>
    <x v="1"/>
    <n v="36619.5"/>
    <n v="3312967.5"/>
    <n v="2647972.3429999999"/>
    <n v="371661.65384615387"/>
    <n v="21"/>
    <n v="2016"/>
    <n v="1846"/>
    <x v="3"/>
    <n v="293333.50315384625"/>
  </r>
  <r>
    <d v="2020-05-08T00:00:00"/>
    <x v="1"/>
    <n v="29409"/>
    <n v="2645160"/>
    <n v="2133443.3049999997"/>
    <n v="355537.44449230767"/>
    <n v="21"/>
    <n v="1646"/>
    <n v="1492"/>
    <x v="3"/>
    <n v="156179.25050769263"/>
  </r>
  <r>
    <d v="2020-05-07T00:00:00"/>
    <x v="1"/>
    <n v="27018"/>
    <n v="2472213"/>
    <n v="2000889.9870000002"/>
    <n v="283287.86923076923"/>
    <n v="21"/>
    <n v="1542"/>
    <n v="1405"/>
    <x v="3"/>
    <n v="188035.14376923058"/>
  </r>
  <r>
    <d v="2020-05-24T00:00:00"/>
    <x v="1"/>
    <n v="34303.5"/>
    <n v="2924746.5"/>
    <n v="2399312.9350000001"/>
    <n v="282325.24615384615"/>
    <n v="20"/>
    <n v="1999"/>
    <n v="1829"/>
    <x v="2"/>
    <n v="243108.31884615379"/>
  </r>
  <r>
    <d v="2020-05-31T00:00:00"/>
    <x v="1"/>
    <n v="36999"/>
    <n v="3473895"/>
    <n v="2757933.63"/>
    <n v="112971.77692307692"/>
    <n v="21"/>
    <n v="2271"/>
    <n v="2085"/>
    <x v="0"/>
    <n v="602989.59307692316"/>
  </r>
  <r>
    <d v="2020-05-30T00:00:00"/>
    <x v="1"/>
    <n v="44001"/>
    <n v="3921784.5"/>
    <n v="3132604.841"/>
    <n v="242715.26253846151"/>
    <n v="20"/>
    <n v="2597"/>
    <n v="2376"/>
    <x v="0"/>
    <n v="546464.3964615385"/>
  </r>
  <r>
    <d v="2020-05-28T00:00:00"/>
    <x v="1"/>
    <n v="30982.5"/>
    <n v="2827773"/>
    <n v="2232253.034"/>
    <n v="343211.54262307688"/>
    <n v="20"/>
    <n v="1886"/>
    <n v="1736"/>
    <x v="0"/>
    <n v="252308.42337692314"/>
  </r>
  <r>
    <d v="2020-05-16T00:00:00"/>
    <x v="2"/>
    <n v="88063.5"/>
    <n v="7583758.5"/>
    <n v="5779076.7979999995"/>
    <n v="152384.93586153846"/>
    <n v="31"/>
    <n v="5593"/>
    <n v="5177"/>
    <x v="1"/>
    <n v="1652296.7661384621"/>
  </r>
  <r>
    <d v="2020-05-19T00:00:00"/>
    <x v="2"/>
    <n v="84024"/>
    <n v="6815511"/>
    <n v="5426339.5819999995"/>
    <n v="195070.25003076921"/>
    <n v="31"/>
    <n v="5389"/>
    <n v="5024"/>
    <x v="2"/>
    <n v="1194101.1679692313"/>
  </r>
  <r>
    <d v="2020-05-17T00:00:00"/>
    <x v="2"/>
    <n v="78057"/>
    <n v="6774946.5"/>
    <n v="5115462.4009999996"/>
    <n v="61149.515384615377"/>
    <n v="31"/>
    <n v="5206"/>
    <n v="4843"/>
    <x v="1"/>
    <n v="1598334.583615385"/>
  </r>
  <r>
    <d v="2020-05-09T00:00:00"/>
    <x v="2"/>
    <n v="69720"/>
    <n v="6264933"/>
    <n v="4726931.9569999995"/>
    <n v="294634.35530769231"/>
    <n v="31"/>
    <n v="4556"/>
    <n v="4220"/>
    <x v="3"/>
    <n v="1243366.6876923083"/>
  </r>
  <r>
    <d v="2020-05-04T00:00:00"/>
    <x v="2"/>
    <n v="72928.5"/>
    <n v="6642249"/>
    <n v="4993791.9560000002"/>
    <n v="215294.37692307692"/>
    <n v="31"/>
    <n v="4968"/>
    <n v="4596"/>
    <x v="3"/>
    <n v="1433162.667076923"/>
  </r>
  <r>
    <d v="2020-04-29T00:00:00"/>
    <x v="2"/>
    <n v="79527"/>
    <n v="7180498.5"/>
    <n v="5432087.9790000003"/>
    <n v="172769.19230769231"/>
    <n v="31"/>
    <n v="5378"/>
    <n v="4985"/>
    <x v="4"/>
    <n v="1575641.3286923075"/>
  </r>
  <r>
    <d v="2020-05-02T00:00:00"/>
    <x v="2"/>
    <n v="60463.5"/>
    <n v="5554192.5"/>
    <n v="4218316.0290000001"/>
    <n v="244262.12107692307"/>
    <n v="31"/>
    <n v="4157"/>
    <n v="3823"/>
    <x v="4"/>
    <n v="1091614.3499230768"/>
  </r>
  <r>
    <d v="2020-05-26T00:00:00"/>
    <x v="2"/>
    <n v="79975.5"/>
    <n v="6676459.5"/>
    <n v="5083946.1689999998"/>
    <n v="141931.13193076922"/>
    <n v="31"/>
    <n v="5493"/>
    <n v="5119"/>
    <x v="0"/>
    <n v="1450582.1990692311"/>
  </r>
  <r>
    <d v="2020-05-01T00:00:00"/>
    <x v="2"/>
    <n v="97534.5"/>
    <n v="8893024.5"/>
    <n v="6855177.2400000002"/>
    <n v="185180.38007692309"/>
    <n v="31"/>
    <n v="6118"/>
    <n v="5564"/>
    <x v="4"/>
    <n v="1852666.8799230766"/>
  </r>
  <r>
    <d v="2020-05-12T00:00:00"/>
    <x v="2"/>
    <n v="71520"/>
    <n v="6398361"/>
    <n v="4793096.1439999994"/>
    <n v="181432.06769230767"/>
    <n v="31"/>
    <n v="4800"/>
    <n v="4470"/>
    <x v="1"/>
    <n v="1423832.7883076929"/>
  </r>
  <r>
    <d v="2020-05-21T00:00:00"/>
    <x v="2"/>
    <n v="79485"/>
    <n v="6633847.5"/>
    <n v="5212858.58"/>
    <n v="120955.33846153846"/>
    <n v="31"/>
    <n v="5207"/>
    <n v="4868"/>
    <x v="2"/>
    <n v="1300033.5815384614"/>
  </r>
  <r>
    <d v="2020-05-20T00:00:00"/>
    <x v="2"/>
    <n v="93313.5"/>
    <n v="7247575.5"/>
    <n v="5922822.6779999994"/>
    <n v="714758.2"/>
    <n v="31"/>
    <n v="5698"/>
    <n v="5258"/>
    <x v="2"/>
    <n v="609994.62200000067"/>
  </r>
  <r>
    <d v="2020-05-05T00:00:00"/>
    <x v="2"/>
    <n v="76585.5"/>
    <n v="6921316.5"/>
    <n v="5290094.2719999999"/>
    <n v="386033.17544615385"/>
    <n v="31"/>
    <n v="5188"/>
    <n v="4800"/>
    <x v="3"/>
    <n v="1245189.0525538463"/>
  </r>
  <r>
    <d v="2020-04-28T00:00:00"/>
    <x v="2"/>
    <n v="81826.5"/>
    <n v="7163644.5"/>
    <n v="5366333.7130000005"/>
    <n v="145122.77781538462"/>
    <n v="31"/>
    <n v="5465"/>
    <n v="5096"/>
    <x v="4"/>
    <n v="1652188.009184615"/>
  </r>
  <r>
    <d v="2020-05-13T00:00:00"/>
    <x v="2"/>
    <n v="78846"/>
    <n v="6993952.5"/>
    <n v="5288518.7799999993"/>
    <n v="227969.01538461537"/>
    <n v="31"/>
    <n v="5251"/>
    <n v="4853"/>
    <x v="1"/>
    <n v="1477464.7046153853"/>
  </r>
  <r>
    <d v="2020-05-03T00:00:00"/>
    <x v="2"/>
    <n v="77263.5"/>
    <n v="7013670"/>
    <n v="5282661.8549999995"/>
    <n v="161473.07692307691"/>
    <n v="31"/>
    <n v="5155"/>
    <n v="4762"/>
    <x v="4"/>
    <n v="1569535.0680769235"/>
  </r>
  <r>
    <d v="2020-05-06T00:00:00"/>
    <x v="2"/>
    <n v="68994"/>
    <n v="6168657"/>
    <n v="4695811.3490000004"/>
    <n v="157384.1788307692"/>
    <n v="31"/>
    <n v="4709"/>
    <n v="4348"/>
    <x v="3"/>
    <n v="1315461.4721692305"/>
  </r>
  <r>
    <d v="2020-05-23T00:00:00"/>
    <x v="2"/>
    <n v="102889.5"/>
    <n v="8089143"/>
    <n v="6673236.3720000004"/>
    <n v="127223.84583076923"/>
    <n v="31"/>
    <n v="6276"/>
    <n v="5801"/>
    <x v="2"/>
    <n v="1288682.7821692303"/>
  </r>
  <r>
    <d v="2020-05-25T00:00:00"/>
    <x v="2"/>
    <n v="76999.5"/>
    <n v="6645603"/>
    <n v="5032216.1889999993"/>
    <n v="100883.95384615385"/>
    <n v="31"/>
    <n v="5210"/>
    <n v="4841"/>
    <x v="0"/>
    <n v="1512502.8571538469"/>
  </r>
  <r>
    <d v="2020-04-30T00:00:00"/>
    <x v="2"/>
    <n v="77565"/>
    <n v="7023727.5"/>
    <n v="5349682.4849999994"/>
    <n v="31578.207692307689"/>
    <n v="31"/>
    <n v="5120"/>
    <n v="4737"/>
    <x v="4"/>
    <n v="1642466.8073076929"/>
  </r>
  <r>
    <d v="2020-05-10T00:00:00"/>
    <x v="2"/>
    <n v="84132"/>
    <n v="7483194"/>
    <n v="5637882.125"/>
    <n v="126673.26923076922"/>
    <n v="31"/>
    <n v="5495"/>
    <n v="5093"/>
    <x v="3"/>
    <n v="1718638.6057692308"/>
  </r>
  <r>
    <d v="2020-05-08T00:00:00"/>
    <x v="2"/>
    <n v="69544.5"/>
    <n v="6293776.5"/>
    <n v="4773839.9380000001"/>
    <n v="201777.4038153846"/>
    <n v="31"/>
    <n v="4635"/>
    <n v="4266"/>
    <x v="3"/>
    <n v="1318159.1581846154"/>
  </r>
  <r>
    <d v="2020-05-07T00:00:00"/>
    <x v="2"/>
    <n v="73204.5"/>
    <n v="6591883.5"/>
    <n v="5001227.6710000001"/>
    <n v="184167.76355384616"/>
    <n v="31"/>
    <n v="4903"/>
    <n v="4527"/>
    <x v="3"/>
    <n v="1406488.0654461537"/>
  </r>
  <r>
    <d v="2020-05-24T00:00:00"/>
    <x v="2"/>
    <n v="76663.5"/>
    <n v="6451032"/>
    <n v="5048965.7960000001"/>
    <n v="94608.146153846144"/>
    <n v="31"/>
    <n v="5035"/>
    <n v="4683"/>
    <x v="2"/>
    <n v="1307458.0578461539"/>
  </r>
  <r>
    <d v="2020-05-16T00:00:00"/>
    <x v="3"/>
    <n v="14265"/>
    <n v="1130506.5"/>
    <n v="1024403.9859999999"/>
    <n v="72626.813907692311"/>
    <n v="10"/>
    <n v="760"/>
    <n v="672"/>
    <x v="1"/>
    <n v="33475.700092307772"/>
  </r>
  <r>
    <d v="2020-05-19T00:00:00"/>
    <x v="3"/>
    <n v="11526"/>
    <n v="938764.5"/>
    <n v="820018.375"/>
    <n v="77816.215384615381"/>
    <n v="10"/>
    <n v="649"/>
    <n v="568"/>
    <x v="2"/>
    <n v="40929.909615384619"/>
  </r>
  <r>
    <d v="2020-05-17T00:00:00"/>
    <x v="3"/>
    <n v="10402.5"/>
    <n v="843727.5"/>
    <n v="729677.51899999997"/>
    <n v="140731.96461538461"/>
    <n v="10"/>
    <n v="591"/>
    <n v="513"/>
    <x v="1"/>
    <n v="-26681.983615384583"/>
  </r>
  <r>
    <d v="2020-05-09T00:00:00"/>
    <x v="3"/>
    <n v="13216.5"/>
    <n v="1046400"/>
    <n v="937716.15799999994"/>
    <n v="61387.776923076919"/>
    <n v="10"/>
    <n v="644"/>
    <n v="559"/>
    <x v="3"/>
    <n v="47296.065076923143"/>
  </r>
  <r>
    <d v="2020-05-04T00:00:00"/>
    <x v="3"/>
    <n v="9130.5"/>
    <n v="728890.5"/>
    <n v="644150.51899999997"/>
    <n v="98026.490369230756"/>
    <n v="10"/>
    <n v="462"/>
    <n v="396"/>
    <x v="3"/>
    <n v="-13286.509369230727"/>
  </r>
  <r>
    <d v="2020-04-29T00:00:00"/>
    <x v="3"/>
    <n v="10840.5"/>
    <n v="797919"/>
    <n v="783753.29499999993"/>
    <n v="58214.93076923077"/>
    <n v="10"/>
    <n v="502"/>
    <n v="433"/>
    <x v="4"/>
    <n v="-44049.225769230696"/>
  </r>
  <r>
    <d v="2020-05-02T00:00:00"/>
    <x v="3"/>
    <n v="7866"/>
    <n v="617881.5"/>
    <n v="575518.06799999997"/>
    <n v="119723.42363076922"/>
    <n v="10"/>
    <n v="416"/>
    <n v="341"/>
    <x v="4"/>
    <n v="-77359.991630769189"/>
  </r>
  <r>
    <d v="2020-05-26T00:00:00"/>
    <x v="3"/>
    <n v="11835"/>
    <n v="983109"/>
    <n v="825345.05300000007"/>
    <n v="109486.33076923077"/>
    <n v="10"/>
    <n v="692"/>
    <n v="601"/>
    <x v="0"/>
    <n v="48277.616230769156"/>
  </r>
  <r>
    <d v="2020-05-01T00:00:00"/>
    <x v="3"/>
    <n v="11619"/>
    <n v="891139.5"/>
    <n v="829782.37600000005"/>
    <n v="121759.66210769229"/>
    <n v="10"/>
    <n v="554"/>
    <n v="472"/>
    <x v="4"/>
    <n v="-60402.538107692337"/>
  </r>
  <r>
    <d v="2020-05-12T00:00:00"/>
    <x v="3"/>
    <n v="9328.5"/>
    <n v="732964.5"/>
    <n v="634517.67299999995"/>
    <n v="136157.98361538461"/>
    <n v="10"/>
    <n v="526"/>
    <n v="448"/>
    <x v="1"/>
    <n v="-37711.156615384563"/>
  </r>
  <r>
    <d v="2020-05-21T00:00:00"/>
    <x v="3"/>
    <n v="11250"/>
    <n v="935523"/>
    <n v="808524.505"/>
    <n v="94344.953846153847"/>
    <n v="10"/>
    <n v="677"/>
    <n v="591"/>
    <x v="2"/>
    <n v="32653.541153846149"/>
  </r>
  <r>
    <d v="2020-05-20T00:00:00"/>
    <x v="3"/>
    <n v="13063.5"/>
    <n v="1037247"/>
    <n v="910480.6449999999"/>
    <n v="64430.964123076919"/>
    <n v="10"/>
    <n v="745"/>
    <n v="654"/>
    <x v="2"/>
    <n v="62335.390876923178"/>
  </r>
  <r>
    <d v="2020-05-05T00:00:00"/>
    <x v="3"/>
    <n v="10147.5"/>
    <n v="793320"/>
    <n v="718019.27600000007"/>
    <n v="92027.36809230769"/>
    <n v="10"/>
    <n v="511"/>
    <n v="437"/>
    <x v="3"/>
    <n v="-16726.644092307761"/>
  </r>
  <r>
    <d v="2020-04-28T00:00:00"/>
    <x v="3"/>
    <n v="12331.5"/>
    <n v="869983.5"/>
    <n v="896773.32399999991"/>
    <n v="51681.038461538461"/>
    <n v="10"/>
    <n v="580"/>
    <n v="506"/>
    <x v="4"/>
    <n v="-78470.862461538374"/>
  </r>
  <r>
    <d v="2020-05-13T00:00:00"/>
    <x v="3"/>
    <n v="11202"/>
    <n v="865714.5"/>
    <n v="799644.75899999996"/>
    <n v="111860.49372307691"/>
    <n v="10"/>
    <n v="612"/>
    <n v="530"/>
    <x v="1"/>
    <n v="-45790.752723076876"/>
  </r>
  <r>
    <d v="2020-05-31T00:00:00"/>
    <x v="2"/>
    <n v="89149.5"/>
    <n v="7512646.5"/>
    <n v="5979210.0970000001"/>
    <n v="47580.146153846152"/>
    <n v="31"/>
    <n v="5760"/>
    <n v="5367"/>
    <x v="0"/>
    <n v="1485856.2568461539"/>
  </r>
  <r>
    <d v="2020-05-03T00:00:00"/>
    <x v="3"/>
    <n v="8185.5"/>
    <n v="637881"/>
    <n v="575840.67700000003"/>
    <n v="73920.584615384607"/>
    <n v="10"/>
    <n v="402"/>
    <n v="333"/>
    <x v="4"/>
    <n v="-11880.261615384632"/>
  </r>
  <r>
    <d v="2020-05-30T00:00:00"/>
    <x v="2"/>
    <n v="108123"/>
    <n v="9164707.5"/>
    <n v="7329868.665"/>
    <n v="137418.15930769229"/>
    <n v="31"/>
    <n v="6735"/>
    <n v="6264"/>
    <x v="0"/>
    <n v="1697420.6756923078"/>
  </r>
  <r>
    <d v="2020-05-06T00:00:00"/>
    <x v="3"/>
    <n v="9210"/>
    <n v="696832.5"/>
    <n v="616683.38099999994"/>
    <n v="99623.130769230775"/>
    <n v="10"/>
    <n v="465"/>
    <n v="390"/>
    <x v="3"/>
    <n v="-19474.01176923071"/>
  </r>
  <r>
    <d v="2020-05-23T00:00:00"/>
    <x v="3"/>
    <n v="14773.5"/>
    <n v="1241383.5"/>
    <n v="1069622.507"/>
    <n v="74049.523076923084"/>
    <n v="10"/>
    <n v="828"/>
    <n v="734"/>
    <x v="2"/>
    <n v="97711.469923076933"/>
  </r>
  <r>
    <d v="2020-05-28T00:00:00"/>
    <x v="2"/>
    <n v="78141"/>
    <n v="6641569.5"/>
    <n v="5084073.5159999998"/>
    <n v="142499.01538461537"/>
    <n v="31"/>
    <n v="5355"/>
    <n v="4969"/>
    <x v="0"/>
    <n v="1414996.9686153848"/>
  </r>
  <r>
    <d v="2020-05-25T00:00:00"/>
    <x v="3"/>
    <n v="12280.5"/>
    <n v="1030440"/>
    <n v="871047.598"/>
    <n v="85172.084615384621"/>
    <n v="10"/>
    <n v="739"/>
    <n v="642"/>
    <x v="0"/>
    <n v="74220.31738461538"/>
  </r>
  <r>
    <d v="2020-04-30T00:00:00"/>
    <x v="3"/>
    <n v="8934"/>
    <n v="716196"/>
    <n v="663415.49699999997"/>
    <n v="24274.438461538462"/>
    <n v="10"/>
    <n v="448"/>
    <n v="376"/>
    <x v="4"/>
    <n v="28506.064538461564"/>
  </r>
  <r>
    <d v="2020-05-10T00:00:00"/>
    <x v="3"/>
    <n v="12918"/>
    <n v="1004788.5"/>
    <n v="896111.80299999996"/>
    <n v="99729.923076923063"/>
    <n v="10"/>
    <n v="642"/>
    <n v="556"/>
    <x v="3"/>
    <n v="8946.7739230769803"/>
  </r>
  <r>
    <d v="2020-05-08T00:00:00"/>
    <x v="3"/>
    <n v="12528"/>
    <n v="959703"/>
    <n v="861486.47499999998"/>
    <n v="87212.130769230775"/>
    <n v="10"/>
    <n v="638"/>
    <n v="547"/>
    <x v="3"/>
    <n v="11004.394230769249"/>
  </r>
  <r>
    <d v="2020-05-07T00:00:00"/>
    <x v="3"/>
    <n v="11029.5"/>
    <n v="863754"/>
    <n v="758428.73499999999"/>
    <n v="86710.804507692301"/>
    <n v="10"/>
    <n v="563"/>
    <n v="486"/>
    <x v="3"/>
    <n v="18614.460492307713"/>
  </r>
  <r>
    <d v="2020-05-24T00:00:00"/>
    <x v="3"/>
    <n v="9994.5"/>
    <n v="828984"/>
    <n v="702631.81099999999"/>
    <n v="82264.567169230766"/>
    <n v="10"/>
    <n v="639"/>
    <n v="557"/>
    <x v="2"/>
    <n v="44087.621830769247"/>
  </r>
  <r>
    <d v="2020-05-31T00:00:00"/>
    <x v="3"/>
    <n v="12724.5"/>
    <n v="1045515"/>
    <n v="896490.07"/>
    <n v="49463.982984615388"/>
    <n v="10"/>
    <n v="749"/>
    <n v="655"/>
    <x v="0"/>
    <n v="99560.947015384663"/>
  </r>
  <r>
    <d v="2020-05-30T00:00:00"/>
    <x v="3"/>
    <n v="14728.5"/>
    <n v="1260483"/>
    <n v="1048221.1390000001"/>
    <n v="86278.176699999996"/>
    <n v="10"/>
    <n v="865"/>
    <n v="763"/>
    <x v="0"/>
    <n v="125983.68429999992"/>
  </r>
  <r>
    <d v="2020-05-28T00:00:00"/>
    <x v="3"/>
    <n v="13038"/>
    <n v="1114552.5"/>
    <n v="939269.56700000004"/>
    <n v="74269.06047692307"/>
    <n v="10"/>
    <n v="791"/>
    <n v="697"/>
    <x v="0"/>
    <n v="101013.87252307689"/>
  </r>
  <r>
    <d v="2020-05-16T00:00:00"/>
    <x v="4"/>
    <n v="35482.5"/>
    <n v="3222517.5"/>
    <n v="2633868.1740000001"/>
    <n v="150484.18215384614"/>
    <n v="19"/>
    <n v="2080"/>
    <n v="1844"/>
    <x v="1"/>
    <n v="438165.14384615375"/>
  </r>
  <r>
    <d v="2020-05-19T00:00:00"/>
    <x v="4"/>
    <n v="32434.5"/>
    <n v="2865337.5"/>
    <n v="2368028.6850000001"/>
    <n v="225452.89078461539"/>
    <n v="19"/>
    <n v="1999"/>
    <n v="1799"/>
    <x v="2"/>
    <n v="271855.92421538453"/>
  </r>
  <r>
    <d v="2020-05-17T00:00:00"/>
    <x v="4"/>
    <n v="30486"/>
    <n v="2694289.5"/>
    <n v="2183502.7290000003"/>
    <n v="153558.02257692307"/>
    <n v="19"/>
    <n v="1871"/>
    <n v="1660"/>
    <x v="1"/>
    <n v="357228.74842307664"/>
  </r>
  <r>
    <d v="2020-05-09T00:00:00"/>
    <x v="4"/>
    <n v="32079"/>
    <n v="2902167"/>
    <n v="2319890.3459999999"/>
    <n v="194963.39216923076"/>
    <n v="19"/>
    <n v="1851"/>
    <n v="1635"/>
    <x v="3"/>
    <n v="387313.26183076936"/>
  </r>
  <r>
    <d v="2020-05-04T00:00:00"/>
    <x v="4"/>
    <n v="27072"/>
    <n v="2450968.5"/>
    <n v="1980824.9889999998"/>
    <n v="188174.3243923077"/>
    <n v="19"/>
    <n v="1582"/>
    <n v="1403"/>
    <x v="3"/>
    <n v="281969.18660769251"/>
  </r>
  <r>
    <d v="2020-04-29T00:00:00"/>
    <x v="4"/>
    <n v="25917"/>
    <n v="2397588"/>
    <n v="1937222.0459999999"/>
    <n v="159472.57584615384"/>
    <n v="18"/>
    <n v="1534"/>
    <n v="1369"/>
    <x v="4"/>
    <n v="300893.37815384631"/>
  </r>
  <r>
    <d v="2020-05-02T00:00:00"/>
    <x v="4"/>
    <n v="19461"/>
    <n v="1799230.5"/>
    <n v="1457108.1479999998"/>
    <n v="183829.81409230767"/>
    <n v="19"/>
    <n v="1217"/>
    <n v="1048"/>
    <x v="4"/>
    <n v="158292.53790769252"/>
  </r>
  <r>
    <d v="2020-05-26T00:00:00"/>
    <x v="4"/>
    <n v="31407"/>
    <n v="2907411"/>
    <n v="2288433.4950000001"/>
    <n v="193538.8704076923"/>
    <n v="20"/>
    <n v="2036"/>
    <n v="1790"/>
    <x v="0"/>
    <n v="425438.63459230762"/>
  </r>
  <r>
    <d v="2020-05-01T00:00:00"/>
    <x v="4"/>
    <n v="25792.5"/>
    <n v="2374356"/>
    <n v="1915101.034"/>
    <n v="277477.31932307692"/>
    <n v="19"/>
    <n v="1497"/>
    <n v="1291"/>
    <x v="4"/>
    <n v="181777.64667692309"/>
  </r>
  <r>
    <d v="2020-05-12T00:00:00"/>
    <x v="4"/>
    <n v="26032.5"/>
    <n v="2370432"/>
    <n v="1847737.8370000001"/>
    <n v="141864.00329999998"/>
    <n v="19"/>
    <n v="1649"/>
    <n v="1460"/>
    <x v="1"/>
    <n v="380830.15969999996"/>
  </r>
  <r>
    <d v="2020-05-21T00:00:00"/>
    <x v="4"/>
    <n v="31707"/>
    <n v="2853181.5"/>
    <n v="2349459.5"/>
    <n v="187617.05315384615"/>
    <n v="19"/>
    <n v="1949"/>
    <n v="1724"/>
    <x v="2"/>
    <n v="316104.94684615382"/>
  </r>
  <r>
    <d v="2020-05-20T00:00:00"/>
    <x v="4"/>
    <n v="29955"/>
    <n v="2692230"/>
    <n v="2195766.1209999998"/>
    <n v="202002.14775384613"/>
    <n v="19"/>
    <n v="1889"/>
    <n v="1690"/>
    <x v="2"/>
    <n v="294461.73124615406"/>
  </r>
  <r>
    <d v="2020-05-05T00:00:00"/>
    <x v="4"/>
    <n v="22848"/>
    <n v="2079900"/>
    <n v="1657688.8529999999"/>
    <n v="178454.88537692308"/>
    <n v="19"/>
    <n v="1417"/>
    <n v="1245"/>
    <x v="3"/>
    <n v="243756.26162307704"/>
  </r>
  <r>
    <d v="2020-04-28T00:00:00"/>
    <x v="4"/>
    <n v="23314.5"/>
    <n v="2136817.5"/>
    <n v="1701780.4779999999"/>
    <n v="141999.40078461537"/>
    <n v="17"/>
    <n v="1439"/>
    <n v="1265"/>
    <x v="4"/>
    <n v="293037.62121538474"/>
  </r>
  <r>
    <d v="2020-05-13T00:00:00"/>
    <x v="4"/>
    <n v="26464.5"/>
    <n v="2373337.5"/>
    <n v="1886244.7409999999"/>
    <n v="207105.15935384613"/>
    <n v="19"/>
    <n v="1625"/>
    <n v="1444"/>
    <x v="1"/>
    <n v="279987.59964615398"/>
  </r>
  <r>
    <d v="2020-05-03T00:00:00"/>
    <x v="4"/>
    <n v="23539.5"/>
    <n v="2170309.5"/>
    <n v="1735984.6140000001"/>
    <n v="170377.85753846151"/>
    <n v="19"/>
    <n v="1402"/>
    <n v="1234"/>
    <x v="4"/>
    <n v="263947.02846153843"/>
  </r>
  <r>
    <d v="2020-05-06T00:00:00"/>
    <x v="4"/>
    <n v="24678"/>
    <n v="2232519"/>
    <n v="1781999.058"/>
    <n v="359577.90600769228"/>
    <n v="19"/>
    <n v="1499"/>
    <n v="1323"/>
    <x v="3"/>
    <n v="90942.035992307763"/>
  </r>
  <r>
    <d v="2020-05-23T00:00:00"/>
    <x v="4"/>
    <n v="38176.5"/>
    <n v="3385372.5"/>
    <n v="2831498.2739999997"/>
    <n v="146460.30097692306"/>
    <n v="20"/>
    <n v="2266"/>
    <n v="1993"/>
    <x v="2"/>
    <n v="407413.92502307717"/>
  </r>
  <r>
    <d v="2020-05-25T00:00:00"/>
    <x v="4"/>
    <n v="30603"/>
    <n v="2865727.5"/>
    <n v="2288224.429"/>
    <n v="167381.28187692308"/>
    <n v="20"/>
    <n v="2011"/>
    <n v="1791"/>
    <x v="0"/>
    <n v="410121.78912307695"/>
  </r>
  <r>
    <d v="2020-04-30T00:00:00"/>
    <x v="4"/>
    <n v="24211.5"/>
    <n v="2267664"/>
    <n v="1801564.392"/>
    <n v="97090.63692307692"/>
    <n v="19"/>
    <n v="1499"/>
    <n v="1322"/>
    <x v="4"/>
    <n v="369008.97107692307"/>
  </r>
  <r>
    <d v="2020-05-10T00:00:00"/>
    <x v="4"/>
    <n v="31399.5"/>
    <n v="2862298.5"/>
    <n v="2267667.5189999999"/>
    <n v="169650.86923076923"/>
    <n v="19"/>
    <n v="1848"/>
    <n v="1649"/>
    <x v="3"/>
    <n v="424980.11176923092"/>
  </r>
  <r>
    <d v="2020-05-08T00:00:00"/>
    <x v="4"/>
    <n v="25294.5"/>
    <n v="2271454.5"/>
    <n v="1811009.8979999998"/>
    <n v="151659.17713846153"/>
    <n v="19"/>
    <n v="1522"/>
    <n v="1340"/>
    <x v="3"/>
    <n v="308785.42486153869"/>
  </r>
  <r>
    <d v="2020-05-07T00:00:00"/>
    <x v="4"/>
    <n v="25468.5"/>
    <n v="2350672.5"/>
    <n v="1875294.65"/>
    <n v="221739.45623076922"/>
    <n v="19"/>
    <n v="1530"/>
    <n v="1338"/>
    <x v="3"/>
    <n v="253638.39376923087"/>
  </r>
  <r>
    <d v="2020-05-24T00:00:00"/>
    <x v="4"/>
    <n v="31854"/>
    <n v="2915533.5"/>
    <n v="2431800.3939999999"/>
    <n v="155421.87692307692"/>
    <n v="20"/>
    <n v="2015"/>
    <n v="1803"/>
    <x v="2"/>
    <n v="328311.22907692322"/>
  </r>
  <r>
    <d v="2020-05-31T00:00:00"/>
    <x v="4"/>
    <n v="32359.5"/>
    <n v="2991999"/>
    <n v="2374135.6799999997"/>
    <n v="106116.64615384616"/>
    <n v="20"/>
    <n v="2060"/>
    <n v="1826"/>
    <x v="0"/>
    <n v="511746.67384615412"/>
  </r>
  <r>
    <d v="2020-05-30T00:00:00"/>
    <x v="4"/>
    <n v="39867"/>
    <n v="3654166.5"/>
    <n v="2919786.2949999999"/>
    <n v="182639.11723076922"/>
    <n v="20"/>
    <n v="2451"/>
    <n v="2178"/>
    <x v="0"/>
    <n v="551741.08776923083"/>
  </r>
  <r>
    <d v="2020-05-28T00:00:00"/>
    <x v="4"/>
    <n v="31974"/>
    <n v="3004213.5"/>
    <n v="2389834.3129999996"/>
    <n v="174780.66518461538"/>
    <n v="20"/>
    <n v="2088"/>
    <n v="1848"/>
    <x v="0"/>
    <n v="439598.52181538497"/>
  </r>
  <r>
    <d v="2020-05-16T00:00:00"/>
    <x v="5"/>
    <n v="321412.5"/>
    <n v="32235864"/>
    <n v="23691368.555"/>
    <n v="595097.15929230768"/>
    <n v="129"/>
    <n v="17914"/>
    <n v="16631"/>
    <x v="1"/>
    <n v="7949398.2857076926"/>
  </r>
  <r>
    <d v="2020-05-19T00:00:00"/>
    <x v="5"/>
    <n v="276568.5"/>
    <n v="27093624"/>
    <n v="19768696.5"/>
    <n v="759335.80469230772"/>
    <n v="129"/>
    <n v="16191"/>
    <n v="15102"/>
    <x v="2"/>
    <n v="6565591.6953076925"/>
  </r>
  <r>
    <d v="2020-05-17T00:00:00"/>
    <x v="5"/>
    <n v="269029.5"/>
    <n v="26659930.5"/>
    <n v="19515982.116"/>
    <n v="551393.4769230769"/>
    <n v="129"/>
    <n v="15744"/>
    <n v="14685"/>
    <x v="1"/>
    <n v="6592554.9070769232"/>
  </r>
  <r>
    <d v="2020-05-09T00:00:00"/>
    <x v="5"/>
    <n v="285972"/>
    <n v="29768199"/>
    <n v="21483666.921"/>
    <n v="549316.95015384618"/>
    <n v="129"/>
    <n v="16420"/>
    <n v="15169"/>
    <x v="3"/>
    <n v="7735215.1288461536"/>
  </r>
  <r>
    <d v="2020-05-04T00:00:00"/>
    <x v="5"/>
    <n v="283942.5"/>
    <n v="29357940"/>
    <n v="21174604.830000002"/>
    <n v="988153.40803076921"/>
    <n v="129"/>
    <n v="16525"/>
    <n v="15310"/>
    <x v="3"/>
    <n v="7195181.7619692292"/>
  </r>
  <r>
    <d v="2020-04-29T00:00:00"/>
    <x v="5"/>
    <n v="298059"/>
    <n v="30869287.5"/>
    <n v="22717731.617999997"/>
    <n v="661329.17833846144"/>
    <n v="128"/>
    <n v="17368"/>
    <n v="16077"/>
    <x v="4"/>
    <n v="7490226.7036615415"/>
  </r>
  <r>
    <d v="2020-05-02T00:00:00"/>
    <x v="5"/>
    <n v="232903.5"/>
    <n v="24342016.5"/>
    <n v="17790852.443999998"/>
    <n v="634118.86923076923"/>
    <n v="129"/>
    <n v="14009"/>
    <n v="12920"/>
    <x v="4"/>
    <n v="5917045.1867692322"/>
  </r>
  <r>
    <d v="2020-05-26T00:00:00"/>
    <x v="5"/>
    <n v="276966"/>
    <n v="27872617.898850001"/>
    <n v="20223763.805"/>
    <n v="645572.57826153841"/>
    <n v="129"/>
    <n v="16459"/>
    <n v="15355"/>
    <x v="0"/>
    <n v="7003281.5155884633"/>
  </r>
  <r>
    <d v="2020-05-01T00:00:00"/>
    <x v="5"/>
    <n v="296149.5"/>
    <n v="31053316.5"/>
    <n v="22737807.546999998"/>
    <n v="896375.16923076916"/>
    <n v="129"/>
    <n v="17002"/>
    <n v="15570"/>
    <x v="4"/>
    <n v="7419133.7837692322"/>
  </r>
  <r>
    <d v="2020-05-12T00:00:00"/>
    <x v="5"/>
    <n v="281796"/>
    <n v="29042520"/>
    <n v="20980503.504999999"/>
    <n v="776209.03169999993"/>
    <n v="129"/>
    <n v="16387"/>
    <n v="15322"/>
    <x v="1"/>
    <n v="7285807.4633000009"/>
  </r>
  <r>
    <d v="2020-05-21T00:00:00"/>
    <x v="5"/>
    <n v="288936"/>
    <n v="27852900"/>
    <n v="20824687.999000002"/>
    <n v="822353.43936153851"/>
    <n v="129"/>
    <n v="16373"/>
    <n v="15223"/>
    <x v="2"/>
    <n v="6205858.5616384596"/>
  </r>
  <r>
    <d v="2020-05-20T00:00:00"/>
    <x v="5"/>
    <n v="300151.5"/>
    <n v="29368771.617449999"/>
    <n v="21545834.136"/>
    <n v="1052145.9026769232"/>
    <n v="129"/>
    <n v="17095"/>
    <n v="15919"/>
    <x v="2"/>
    <n v="6770791.5787730757"/>
  </r>
  <r>
    <d v="2020-05-05T00:00:00"/>
    <x v="5"/>
    <n v="262734"/>
    <n v="27278441.145"/>
    <n v="19610637.316999998"/>
    <n v="919330.0461538462"/>
    <n v="129"/>
    <n v="15665"/>
    <n v="14501"/>
    <x v="3"/>
    <n v="6748473.7818461554"/>
  </r>
  <r>
    <d v="2020-04-28T00:00:00"/>
    <x v="5"/>
    <n v="286002"/>
    <n v="29159032.5"/>
    <n v="21437602.310000002"/>
    <n v="637711.59372307686"/>
    <n v="128"/>
    <n v="16450"/>
    <n v="15320"/>
    <x v="4"/>
    <n v="7083718.5962769203"/>
  </r>
  <r>
    <d v="2020-05-13T00:00:00"/>
    <x v="5"/>
    <n v="258459"/>
    <n v="26467453.5"/>
    <n v="19153152.526999999"/>
    <n v="636197.23340769229"/>
    <n v="129"/>
    <n v="15304"/>
    <n v="14315"/>
    <x v="1"/>
    <n v="6678103.7395923091"/>
  </r>
  <r>
    <d v="2020-05-03T00:00:00"/>
    <x v="5"/>
    <n v="274083"/>
    <n v="28427001"/>
    <n v="20563887.598999999"/>
    <n v="779849.36538461538"/>
    <n v="129"/>
    <n v="15778"/>
    <n v="14624"/>
    <x v="4"/>
    <n v="7083264.0356153855"/>
  </r>
  <r>
    <d v="2020-05-06T00:00:00"/>
    <x v="5"/>
    <n v="277512"/>
    <n v="28770810.105599999"/>
    <n v="20810852.736000001"/>
    <n v="790162.57692307688"/>
    <n v="129"/>
    <n v="16376"/>
    <n v="15197"/>
    <x v="3"/>
    <n v="7169794.792676921"/>
  </r>
  <r>
    <d v="2020-05-23T00:00:00"/>
    <x v="5"/>
    <n v="356982"/>
    <n v="35103926.711549997"/>
    <n v="26357141.036999997"/>
    <n v="601482.07692307688"/>
    <n v="129"/>
    <n v="19856"/>
    <n v="18325"/>
    <x v="2"/>
    <n v="8145303.5976269236"/>
  </r>
  <r>
    <d v="2020-05-25T00:00:00"/>
    <x v="5"/>
    <n v="266983.5"/>
    <n v="27165913.5"/>
    <n v="19659432.722999997"/>
    <n v="698314.9846153846"/>
    <n v="129"/>
    <n v="15822"/>
    <n v="14753"/>
    <x v="0"/>
    <n v="6808165.792384618"/>
  </r>
  <r>
    <d v="2020-04-30T00:00:00"/>
    <x v="5"/>
    <n v="311131.5"/>
    <n v="32418879"/>
    <n v="23595019.660999998"/>
    <n v="265444.33165384614"/>
    <n v="129"/>
    <n v="18042"/>
    <n v="16631"/>
    <x v="4"/>
    <n v="8558415.0073461551"/>
  </r>
  <r>
    <d v="2020-05-10T00:00:00"/>
    <x v="5"/>
    <n v="287206.5"/>
    <n v="29536176.10605"/>
    <n v="21276357.105999999"/>
    <n v="541588.89356153843"/>
    <n v="129"/>
    <n v="16437"/>
    <n v="15285"/>
    <x v="3"/>
    <n v="7718230.1064884625"/>
  </r>
  <r>
    <d v="2020-05-08T00:00:00"/>
    <x v="5"/>
    <n v="370092"/>
    <n v="38091556.5"/>
    <n v="28012065.349999998"/>
    <n v="725212.99592307687"/>
    <n v="129"/>
    <n v="20452"/>
    <n v="18857"/>
    <x v="3"/>
    <n v="9354278.1540769245"/>
  </r>
  <r>
    <d v="2020-05-07T00:00:00"/>
    <x v="5"/>
    <n v="247813.5"/>
    <n v="25325271"/>
    <n v="18582990.427999999"/>
    <n v="865201.87857692305"/>
    <n v="129"/>
    <n v="14582"/>
    <n v="13512"/>
    <x v="3"/>
    <n v="5877078.6934230775"/>
  </r>
  <r>
    <d v="2020-05-24T00:00:00"/>
    <x v="5"/>
    <n v="287740.5"/>
    <n v="28188534"/>
    <n v="21369401.386999998"/>
    <n v="607679.34615384613"/>
    <n v="129"/>
    <n v="16432"/>
    <n v="15345"/>
    <x v="2"/>
    <n v="6211453.2668461557"/>
  </r>
  <r>
    <d v="2020-05-16T00:00:00"/>
    <x v="6"/>
    <n v="408810"/>
    <n v="42323631"/>
    <n v="31033323.692999996"/>
    <n v="571764.09076923074"/>
    <n v="125"/>
    <n v="22291"/>
    <n v="20635"/>
    <x v="1"/>
    <n v="10718543.216230772"/>
  </r>
  <r>
    <d v="2020-05-19T00:00:00"/>
    <x v="6"/>
    <n v="362536.5"/>
    <n v="37023243"/>
    <n v="26762183.377"/>
    <n v="650375.76849230775"/>
    <n v="125"/>
    <n v="20771"/>
    <n v="19338"/>
    <x v="2"/>
    <n v="9610683.8545076922"/>
  </r>
  <r>
    <d v="2020-05-17T00:00:00"/>
    <x v="6"/>
    <n v="357072"/>
    <n v="36834567"/>
    <n v="26914635.671"/>
    <n v="566638.92575384618"/>
    <n v="125"/>
    <n v="20079"/>
    <n v="18721"/>
    <x v="1"/>
    <n v="9353292.4032461531"/>
  </r>
  <r>
    <d v="2020-05-09T00:00:00"/>
    <x v="6"/>
    <n v="359214"/>
    <n v="38693427"/>
    <n v="27863789.055"/>
    <n v="582268.72615384613"/>
    <n v="125"/>
    <n v="20132"/>
    <n v="18617"/>
    <x v="3"/>
    <n v="10247369.218846153"/>
  </r>
  <r>
    <d v="2020-05-04T00:00:00"/>
    <x v="6"/>
    <n v="360255"/>
    <n v="38406954"/>
    <n v="27588003.988000002"/>
    <n v="1078421.345076923"/>
    <n v="125"/>
    <n v="20495"/>
    <n v="18964"/>
    <x v="3"/>
    <n v="9740528.6669230759"/>
  </r>
  <r>
    <d v="2020-04-29T00:00:00"/>
    <x v="6"/>
    <n v="387220.5"/>
    <n v="41559384"/>
    <n v="30476170.214999996"/>
    <n v="642893.56656923075"/>
    <n v="125"/>
    <n v="21863"/>
    <n v="20160"/>
    <x v="4"/>
    <n v="10440320.218430772"/>
  </r>
  <r>
    <d v="2020-05-02T00:00:00"/>
    <x v="6"/>
    <n v="296580"/>
    <n v="31843737"/>
    <n v="23119777.98"/>
    <n v="657754.31880000001"/>
    <n v="125"/>
    <n v="16932"/>
    <n v="15601"/>
    <x v="4"/>
    <n v="8066204.7011999991"/>
  </r>
  <r>
    <d v="2020-05-26T00:00:00"/>
    <x v="6"/>
    <n v="369861"/>
    <n v="38365960.5"/>
    <n v="27592063.502999999"/>
    <n v="589339.03384615376"/>
    <n v="124"/>
    <n v="21153"/>
    <n v="19673"/>
    <x v="0"/>
    <n v="10184557.963153848"/>
  </r>
  <r>
    <d v="2020-05-01T00:00:00"/>
    <x v="6"/>
    <n v="372504"/>
    <n v="40077193.5"/>
    <n v="29141359.438000001"/>
    <n v="848425.41843846149"/>
    <n v="125"/>
    <n v="20602"/>
    <n v="18845"/>
    <x v="4"/>
    <n v="10087408.643561538"/>
  </r>
  <r>
    <d v="2020-05-12T00:00:00"/>
    <x v="6"/>
    <n v="373392"/>
    <n v="39578577"/>
    <n v="28453665.594999999"/>
    <n v="535419.89796923078"/>
    <n v="125"/>
    <n v="21106"/>
    <n v="19651"/>
    <x v="1"/>
    <n v="10589491.50703077"/>
  </r>
  <r>
    <d v="2020-05-21T00:00:00"/>
    <x v="6"/>
    <n v="378043.5"/>
    <n v="37902156.57"/>
    <n v="28083686.689999998"/>
    <n v="713697.60769230768"/>
    <n v="125"/>
    <n v="20911"/>
    <n v="19358"/>
    <x v="2"/>
    <n v="9104772.2723076958"/>
  </r>
  <r>
    <d v="2020-05-20T00:00:00"/>
    <x v="6"/>
    <n v="388668"/>
    <n v="39639309"/>
    <n v="28736966.634"/>
    <n v="997757.75384615385"/>
    <n v="125"/>
    <n v="21674"/>
    <n v="20155"/>
    <x v="2"/>
    <n v="9904584.6121538468"/>
  </r>
  <r>
    <d v="2020-05-05T00:00:00"/>
    <x v="6"/>
    <n v="333792"/>
    <n v="35671734"/>
    <n v="25644478.342"/>
    <n v="919576.96055384621"/>
    <n v="125"/>
    <n v="18944"/>
    <n v="17541"/>
    <x v="3"/>
    <n v="9107678.6974461544"/>
  </r>
  <r>
    <d v="2020-04-28T00:00:00"/>
    <x v="6"/>
    <n v="376060.5"/>
    <n v="39918028.5"/>
    <n v="29154014.884"/>
    <n v="611904.23352307687"/>
    <n v="125"/>
    <n v="20914"/>
    <n v="19479"/>
    <x v="4"/>
    <n v="10152109.382476924"/>
  </r>
  <r>
    <d v="2020-05-13T00:00:00"/>
    <x v="6"/>
    <n v="350068.5"/>
    <n v="37197115.5"/>
    <n v="26793668.158999998"/>
    <n v="582815.36153846153"/>
    <n v="125"/>
    <n v="19965"/>
    <n v="18573"/>
    <x v="1"/>
    <n v="9820631.9794615395"/>
  </r>
  <r>
    <d v="2020-05-31T00:00:00"/>
    <x v="5"/>
    <n v="294337.5"/>
    <n v="29327766"/>
    <n v="22491044.692999996"/>
    <n v="283716.73846153845"/>
    <n v="129"/>
    <n v="17235"/>
    <n v="16052"/>
    <x v="0"/>
    <n v="6553004.5685384655"/>
  </r>
  <r>
    <d v="2020-05-03T00:00:00"/>
    <x v="6"/>
    <n v="342666"/>
    <n v="36631999.5"/>
    <n v="26408496.047999997"/>
    <n v="820373.56815384608"/>
    <n v="125"/>
    <n v="18861"/>
    <n v="17420"/>
    <x v="4"/>
    <n v="9403129.8838461563"/>
  </r>
  <r>
    <d v="2020-05-30T00:00:00"/>
    <x v="5"/>
    <n v="364882.5"/>
    <n v="35724493.5"/>
    <n v="27535617.434"/>
    <n v="541116.6988461538"/>
    <n v="129"/>
    <n v="20243"/>
    <n v="18711"/>
    <x v="0"/>
    <n v="7647759.3671538457"/>
  </r>
  <r>
    <d v="2020-05-06T00:00:00"/>
    <x v="6"/>
    <n v="355278"/>
    <n v="38092344"/>
    <n v="27467616.702999998"/>
    <n v="942702.9"/>
    <n v="125"/>
    <n v="20218"/>
    <n v="18647"/>
    <x v="3"/>
    <n v="9682024.3970000017"/>
  </r>
  <r>
    <d v="2020-05-23T00:00:00"/>
    <x v="6"/>
    <n v="456885"/>
    <n v="46408080"/>
    <n v="34793888.932999998"/>
    <n v="595793.09065384604"/>
    <n v="125"/>
    <n v="24574"/>
    <n v="22609"/>
    <x v="2"/>
    <n v="11018397.976346156"/>
  </r>
  <r>
    <d v="2020-05-28T00:00:00"/>
    <x v="5"/>
    <n v="278491.5"/>
    <n v="28151004.75"/>
    <n v="20806418.796"/>
    <n v="591565.35384615383"/>
    <n v="129"/>
    <n v="16453"/>
    <n v="15289"/>
    <x v="0"/>
    <n v="6753020.6001538457"/>
  </r>
  <r>
    <d v="2020-05-25T00:00:00"/>
    <x v="6"/>
    <n v="349734"/>
    <n v="36883428"/>
    <n v="26438356.802999999"/>
    <n v="742420.26923076913"/>
    <n v="124"/>
    <n v="20358"/>
    <n v="18890"/>
    <x v="0"/>
    <n v="9702650.9277692307"/>
  </r>
  <r>
    <d v="2020-04-30T00:00:00"/>
    <x v="6"/>
    <n v="401580"/>
    <n v="43028734.5"/>
    <n v="31156525.939999998"/>
    <n v="343786.08461538458"/>
    <n v="125"/>
    <n v="22368"/>
    <n v="20625"/>
    <x v="4"/>
    <n v="11528422.475384617"/>
  </r>
  <r>
    <d v="2020-05-10T00:00:00"/>
    <x v="6"/>
    <n v="368649"/>
    <n v="39010875"/>
    <n v="28090230.958999999"/>
    <n v="532663.16153846146"/>
    <n v="125"/>
    <n v="20368"/>
    <n v="18884"/>
    <x v="3"/>
    <n v="10387980.87946154"/>
  </r>
  <r>
    <d v="2020-05-08T00:00:00"/>
    <x v="6"/>
    <n v="463530"/>
    <n v="49123180.5"/>
    <n v="36012087.989"/>
    <n v="700442.11537692312"/>
    <n v="125"/>
    <n v="24620"/>
    <n v="22641"/>
    <x v="3"/>
    <n v="12410650.395623077"/>
  </r>
  <r>
    <d v="2020-05-07T00:00:00"/>
    <x v="6"/>
    <n v="319110"/>
    <n v="33763989"/>
    <n v="24610757.489"/>
    <n v="1101833.4472307691"/>
    <n v="125"/>
    <n v="18014"/>
    <n v="16675"/>
    <x v="3"/>
    <n v="8051398.0637692306"/>
  </r>
  <r>
    <d v="2020-05-24T00:00:00"/>
    <x v="6"/>
    <n v="375744"/>
    <n v="38191381.5"/>
    <n v="28822960.470999997"/>
    <n v="574198.11538461538"/>
    <n v="125"/>
    <n v="21004"/>
    <n v="19556"/>
    <x v="2"/>
    <n v="8794222.9136153869"/>
  </r>
  <r>
    <d v="2020-05-16T00:00:00"/>
    <x v="7"/>
    <n v="81331.5"/>
    <n v="6652179"/>
    <n v="5305378.9040000001"/>
    <n v="156413.8362153846"/>
    <n v="36"/>
    <n v="5286"/>
    <n v="4867"/>
    <x v="1"/>
    <n v="1190386.2597846154"/>
  </r>
  <r>
    <d v="2020-05-19T00:00:00"/>
    <x v="7"/>
    <n v="75796.5"/>
    <n v="6173463"/>
    <n v="4915101.7949999999"/>
    <n v="253686.7171923077"/>
    <n v="36"/>
    <n v="5094"/>
    <n v="4716"/>
    <x v="2"/>
    <n v="1004674.4878076924"/>
  </r>
  <r>
    <d v="2020-05-17T00:00:00"/>
    <x v="7"/>
    <n v="72861"/>
    <n v="5952802.5"/>
    <n v="4711294.2009999994"/>
    <n v="125880.90000000001"/>
    <n v="36"/>
    <n v="4918"/>
    <n v="4554"/>
    <x v="1"/>
    <n v="1115627.3990000007"/>
  </r>
  <r>
    <d v="2020-05-09T00:00:00"/>
    <x v="7"/>
    <n v="83373"/>
    <n v="7253427"/>
    <n v="5531366.3810000001"/>
    <n v="221053.87967692307"/>
    <n v="36"/>
    <n v="5413"/>
    <n v="4959"/>
    <x v="3"/>
    <n v="1501006.7393230768"/>
  </r>
  <r>
    <d v="2020-05-04T00:00:00"/>
    <x v="7"/>
    <n v="64108.5"/>
    <n v="5561452.5"/>
    <n v="4257859.3720000004"/>
    <n v="337872.83273076924"/>
    <n v="36"/>
    <n v="4508"/>
    <n v="4149"/>
    <x v="3"/>
    <n v="965720.29526923038"/>
  </r>
  <r>
    <d v="2020-04-29T00:00:00"/>
    <x v="7"/>
    <n v="74707.5"/>
    <n v="6454458"/>
    <n v="4968152.9469999997"/>
    <n v="118941.29398461539"/>
    <n v="36"/>
    <n v="4937"/>
    <n v="4561"/>
    <x v="4"/>
    <n v="1367363.7590153848"/>
  </r>
  <r>
    <d v="2020-05-02T00:00:00"/>
    <x v="7"/>
    <n v="46216.5"/>
    <n v="4118251.5"/>
    <n v="3133704.9279999998"/>
    <n v="179531.89196153847"/>
    <n v="36"/>
    <n v="3442"/>
    <n v="3147"/>
    <x v="4"/>
    <n v="805014.68003846169"/>
  </r>
  <r>
    <d v="2020-05-26T00:00:00"/>
    <x v="7"/>
    <n v="67726.5"/>
    <n v="5864989.5"/>
    <n v="4506085.4840000002"/>
    <n v="167003.69436153845"/>
    <n v="36"/>
    <n v="4770"/>
    <n v="4424"/>
    <x v="0"/>
    <n v="1191900.3216384614"/>
  </r>
  <r>
    <d v="2020-05-01T00:00:00"/>
    <x v="7"/>
    <n v="82228.5"/>
    <n v="7032225"/>
    <n v="5546127.1919999998"/>
    <n v="196859.98644615384"/>
    <n v="36"/>
    <n v="5457"/>
    <n v="4916"/>
    <x v="4"/>
    <n v="1289237.8215538464"/>
  </r>
  <r>
    <d v="2020-05-12T00:00:00"/>
    <x v="7"/>
    <n v="64390.5"/>
    <n v="5523145.5"/>
    <n v="4230689.2069999995"/>
    <n v="183154.05167692306"/>
    <n v="36"/>
    <n v="4418"/>
    <n v="4088"/>
    <x v="1"/>
    <n v="1109302.2413230776"/>
  </r>
  <r>
    <d v="2020-05-21T00:00:00"/>
    <x v="7"/>
    <n v="73126.5"/>
    <n v="5864085"/>
    <n v="4847142.9859999996"/>
    <n v="142998.2095"/>
    <n v="36"/>
    <n v="4816"/>
    <n v="4452"/>
    <x v="2"/>
    <n v="873943.80450000043"/>
  </r>
  <r>
    <d v="2020-05-20T00:00:00"/>
    <x v="7"/>
    <n v="99631.5"/>
    <n v="7121946"/>
    <n v="6279205.8499999996"/>
    <n v="279127.27602307691"/>
    <n v="36"/>
    <n v="5914"/>
    <n v="5384"/>
    <x v="2"/>
    <n v="563612.87397692353"/>
  </r>
  <r>
    <d v="2020-05-05T00:00:00"/>
    <x v="7"/>
    <n v="66396"/>
    <n v="5770539"/>
    <n v="4433831.2509999992"/>
    <n v="232587.42287692308"/>
    <n v="36"/>
    <n v="4575"/>
    <n v="4206"/>
    <x v="3"/>
    <n v="1104120.3261230777"/>
  </r>
  <r>
    <d v="2020-04-28T00:00:00"/>
    <x v="7"/>
    <n v="73147.5"/>
    <n v="6288246"/>
    <n v="4798265.1129999999"/>
    <n v="123081.63515384615"/>
    <n v="36"/>
    <n v="4923"/>
    <n v="4560"/>
    <x v="4"/>
    <n v="1366899.251846154"/>
  </r>
  <r>
    <d v="2020-05-13T00:00:00"/>
    <x v="7"/>
    <n v="73062"/>
    <n v="6333828"/>
    <n v="4890619.2620000001"/>
    <n v="181964.68769230769"/>
    <n v="36"/>
    <n v="4967"/>
    <n v="4583"/>
    <x v="1"/>
    <n v="1261244.0503076923"/>
  </r>
  <r>
    <d v="2020-05-31T00:00:00"/>
    <x v="6"/>
    <n v="379663.5"/>
    <n v="39380178"/>
    <n v="29726473.223999996"/>
    <n v="305744.98843076918"/>
    <n v="124"/>
    <n v="21392"/>
    <n v="19869"/>
    <x v="0"/>
    <n v="9347959.787569236"/>
  </r>
  <r>
    <d v="2020-05-03T00:00:00"/>
    <x v="7"/>
    <n v="70581"/>
    <n v="6221320.5"/>
    <n v="4762185.0609999998"/>
    <n v="172821.83076923076"/>
    <n v="36"/>
    <n v="4751"/>
    <n v="4370"/>
    <x v="4"/>
    <n v="1286313.6082307694"/>
  </r>
  <r>
    <d v="2020-05-30T00:00:00"/>
    <x v="6"/>
    <n v="453123"/>
    <n v="46370904"/>
    <n v="35190775.285000004"/>
    <n v="552625.80000000005"/>
    <n v="124"/>
    <n v="24325"/>
    <n v="22469"/>
    <x v="0"/>
    <n v="10627502.914999995"/>
  </r>
  <r>
    <d v="2020-05-06T00:00:00"/>
    <x v="7"/>
    <n v="63012"/>
    <n v="5454121.5"/>
    <n v="4155234.554"/>
    <n v="234787.55649230769"/>
    <n v="36"/>
    <n v="4384"/>
    <n v="4025"/>
    <x v="3"/>
    <n v="1064099.3895076923"/>
  </r>
  <r>
    <d v="2020-05-23T00:00:00"/>
    <x v="7"/>
    <n v="89556"/>
    <n v="7173117"/>
    <n v="6068194.523"/>
    <n v="139983.69019999998"/>
    <n v="36"/>
    <n v="5651"/>
    <n v="5212"/>
    <x v="2"/>
    <n v="964938.7868"/>
  </r>
  <r>
    <d v="2020-05-28T00:00:00"/>
    <x v="6"/>
    <n v="364638"/>
    <n v="37947688.5"/>
    <n v="27829971.363000002"/>
    <n v="628647.33076923073"/>
    <n v="124"/>
    <n v="20868"/>
    <n v="19342"/>
    <x v="0"/>
    <n v="9489069.8062307667"/>
  </r>
  <r>
    <d v="2020-05-25T00:00:00"/>
    <x v="7"/>
    <n v="66316.5"/>
    <n v="5704650"/>
    <n v="4375924.2359999996"/>
    <n v="135246.95929230767"/>
    <n v="36"/>
    <n v="4641"/>
    <n v="4274"/>
    <x v="0"/>
    <n v="1193478.8047076927"/>
  </r>
  <r>
    <d v="2020-04-30T00:00:00"/>
    <x v="7"/>
    <n v="78235.5"/>
    <n v="6819594"/>
    <n v="5260171.5349999992"/>
    <n v="70931.816676923074"/>
    <n v="36"/>
    <n v="5143"/>
    <n v="4715"/>
    <x v="4"/>
    <n v="1488490.6483230777"/>
  </r>
  <r>
    <d v="2020-05-10T00:00:00"/>
    <x v="7"/>
    <n v="88311"/>
    <n v="7726069.5"/>
    <n v="5922893.7209999999"/>
    <n v="161614.12454615385"/>
    <n v="36"/>
    <n v="5746"/>
    <n v="5277"/>
    <x v="3"/>
    <n v="1641561.6544538462"/>
  </r>
  <r>
    <d v="2020-05-08T00:00:00"/>
    <x v="7"/>
    <n v="61804.5"/>
    <n v="5365708.5"/>
    <n v="4091691.3249999997"/>
    <n v="232169.67161538458"/>
    <n v="36"/>
    <n v="4199"/>
    <n v="3867"/>
    <x v="3"/>
    <n v="1041847.5033846158"/>
  </r>
  <r>
    <d v="2020-05-07T00:00:00"/>
    <x v="7"/>
    <n v="71067"/>
    <n v="6175837.5"/>
    <n v="4747959.6140000001"/>
    <n v="157793.27424615383"/>
    <n v="36"/>
    <n v="4826"/>
    <n v="4426"/>
    <x v="3"/>
    <n v="1270084.6117538461"/>
  </r>
  <r>
    <d v="2020-05-24T00:00:00"/>
    <x v="7"/>
    <n v="74649"/>
    <n v="6098236.5"/>
    <n v="5042435.841"/>
    <n v="156805.83461538461"/>
    <n v="36"/>
    <n v="4915"/>
    <n v="4562"/>
    <x v="2"/>
    <n v="898994.82438461541"/>
  </r>
  <r>
    <d v="2020-05-16T00:00:00"/>
    <x v="8"/>
    <n v="44560.5"/>
    <n v="4025148"/>
    <n v="3259483.304"/>
    <n v="145385.33866923075"/>
    <n v="21"/>
    <n v="2427"/>
    <n v="2213"/>
    <x v="1"/>
    <n v="620279.3573307693"/>
  </r>
  <r>
    <d v="2020-05-19T00:00:00"/>
    <x v="8"/>
    <n v="38250"/>
    <n v="3552937.5"/>
    <n v="2795344.17"/>
    <n v="245048.26007692309"/>
    <n v="21"/>
    <n v="2245"/>
    <n v="2053"/>
    <x v="2"/>
    <n v="512545.06992307701"/>
  </r>
  <r>
    <d v="2020-05-17T00:00:00"/>
    <x v="8"/>
    <n v="34830"/>
    <n v="3191155.5"/>
    <n v="2528990.5839999998"/>
    <n v="292821.22307692311"/>
    <n v="21"/>
    <n v="2054"/>
    <n v="1883"/>
    <x v="1"/>
    <n v="369343.69292307709"/>
  </r>
  <r>
    <d v="2020-05-09T00:00:00"/>
    <x v="8"/>
    <n v="32239.5"/>
    <n v="3084892.5"/>
    <n v="2384575.3629999999"/>
    <n v="184346.05176923078"/>
    <n v="21"/>
    <n v="1891"/>
    <n v="1709"/>
    <x v="3"/>
    <n v="515971.08523076936"/>
  </r>
  <r>
    <d v="2020-05-04T00:00:00"/>
    <x v="8"/>
    <n v="30780"/>
    <n v="2817853.5"/>
    <n v="2169377.2250000001"/>
    <n v="215836.18461538458"/>
    <n v="20"/>
    <n v="1804"/>
    <n v="1638"/>
    <x v="3"/>
    <n v="432640.09038461535"/>
  </r>
  <r>
    <d v="2020-04-29T00:00:00"/>
    <x v="8"/>
    <n v="29142"/>
    <n v="2627595"/>
    <n v="2033299.2799999998"/>
    <n v="202681.39594615382"/>
    <n v="19"/>
    <n v="1676"/>
    <n v="1516"/>
    <x v="4"/>
    <n v="391614.32405384642"/>
  </r>
  <r>
    <d v="2020-05-02T00:00:00"/>
    <x v="8"/>
    <n v="26428.5"/>
    <n v="2470465.5"/>
    <n v="1911613.1440000001"/>
    <n v="187667.93086153845"/>
    <n v="20"/>
    <n v="1613"/>
    <n v="1457"/>
    <x v="4"/>
    <n v="371184.42513846146"/>
  </r>
  <r>
    <d v="2020-05-26T00:00:00"/>
    <x v="8"/>
    <n v="40744.5"/>
    <n v="3700311"/>
    <n v="2861069.8419999997"/>
    <n v="170303.62015384613"/>
    <n v="21"/>
    <n v="2418"/>
    <n v="2215"/>
    <x v="0"/>
    <n v="668937.53784615418"/>
  </r>
  <r>
    <d v="2020-05-01T00:00:00"/>
    <x v="8"/>
    <n v="46620"/>
    <n v="4293241.5"/>
    <n v="3389723.9589999998"/>
    <n v="329717.03827692306"/>
    <n v="20"/>
    <n v="2468"/>
    <n v="2221"/>
    <x v="4"/>
    <n v="573800.50272307708"/>
  </r>
  <r>
    <d v="2020-05-12T00:00:00"/>
    <x v="8"/>
    <n v="32419.5"/>
    <n v="3080614.5"/>
    <n v="2363955.7909999997"/>
    <n v="200042.36143846155"/>
    <n v="21"/>
    <n v="1926"/>
    <n v="1745"/>
    <x v="1"/>
    <n v="516616.34756153869"/>
  </r>
  <r>
    <d v="2020-05-21T00:00:00"/>
    <x v="8"/>
    <n v="40819.5"/>
    <n v="3810394.5"/>
    <n v="3046897.7940000002"/>
    <n v="144594.40769230769"/>
    <n v="21"/>
    <n v="2335"/>
    <n v="2126"/>
    <x v="2"/>
    <n v="618902.29830769205"/>
  </r>
  <r>
    <d v="2020-05-20T00:00:00"/>
    <x v="8"/>
    <n v="41391"/>
    <n v="3918987"/>
    <n v="3141103.9569999999"/>
    <n v="205451.17950769232"/>
    <n v="21"/>
    <n v="2410"/>
    <n v="2202"/>
    <x v="2"/>
    <n v="572431.86349230772"/>
  </r>
  <r>
    <d v="2020-05-05T00:00:00"/>
    <x v="8"/>
    <n v="29482.5"/>
    <n v="2648688"/>
    <n v="2021918.12"/>
    <n v="219587.1531846154"/>
    <n v="20"/>
    <n v="1757"/>
    <n v="1596"/>
    <x v="3"/>
    <n v="407182.72681538446"/>
  </r>
  <r>
    <d v="2020-04-28T00:00:00"/>
    <x v="8"/>
    <n v="32181"/>
    <n v="2863600.5"/>
    <n v="2246478.6170000001"/>
    <n v="140503.93076923076"/>
    <n v="19"/>
    <n v="1846"/>
    <n v="1681"/>
    <x v="4"/>
    <n v="476617.95223076915"/>
  </r>
  <r>
    <d v="2020-05-13T00:00:00"/>
    <x v="8"/>
    <n v="35535"/>
    <n v="3288069"/>
    <n v="2580984.0299999998"/>
    <n v="208081.82515384615"/>
    <n v="21"/>
    <n v="2061"/>
    <n v="1876"/>
    <x v="1"/>
    <n v="499003.14484615403"/>
  </r>
  <r>
    <d v="2020-05-31T00:00:00"/>
    <x v="7"/>
    <n v="76234.5"/>
    <n v="6500848.5"/>
    <n v="5172874.4439999992"/>
    <n v="60556.251538461533"/>
    <n v="37"/>
    <n v="5215"/>
    <n v="4848"/>
    <x v="0"/>
    <n v="1267417.8044615393"/>
  </r>
  <r>
    <d v="2020-05-03T00:00:00"/>
    <x v="8"/>
    <n v="29935.5"/>
    <n v="2720002.5"/>
    <n v="2102974.0010000002"/>
    <n v="175338.6411076923"/>
    <n v="20"/>
    <n v="1716"/>
    <n v="1561"/>
    <x v="4"/>
    <n v="441689.85789230757"/>
  </r>
  <r>
    <d v="2020-05-30T00:00:00"/>
    <x v="7"/>
    <n v="106926"/>
    <n v="9098386.5"/>
    <n v="7354572.0109999999"/>
    <n v="193869.59292307691"/>
    <n v="37"/>
    <n v="6645"/>
    <n v="6122"/>
    <x v="0"/>
    <n v="1549944.8960769232"/>
  </r>
  <r>
    <d v="2020-05-06T00:00:00"/>
    <x v="8"/>
    <n v="30342"/>
    <n v="2738127"/>
    <n v="2094375.01"/>
    <n v="174068.47879999998"/>
    <n v="20"/>
    <n v="1747"/>
    <n v="1570"/>
    <x v="3"/>
    <n v="469683.51120000001"/>
  </r>
  <r>
    <d v="2020-05-23T00:00:00"/>
    <x v="8"/>
    <n v="42999"/>
    <n v="3883215"/>
    <n v="3151914.3419999997"/>
    <n v="162279.9956153846"/>
    <n v="21"/>
    <n v="2460"/>
    <n v="2226"/>
    <x v="2"/>
    <n v="569020.66238461575"/>
  </r>
  <r>
    <d v="2020-05-28T00:00:00"/>
    <x v="7"/>
    <n v="69945"/>
    <n v="6101931"/>
    <n v="4743581.9779999992"/>
    <n v="226018.55243846151"/>
    <n v="37"/>
    <n v="4840"/>
    <n v="4475"/>
    <x v="0"/>
    <n v="1132330.4695615394"/>
  </r>
  <r>
    <d v="2020-05-25T00:00:00"/>
    <x v="8"/>
    <n v="38740.5"/>
    <n v="3561655.5"/>
    <n v="2769041.2770000002"/>
    <n v="180495.52483076922"/>
    <n v="21"/>
    <n v="2330"/>
    <n v="2142"/>
    <x v="0"/>
    <n v="612118.69816923048"/>
  </r>
  <r>
    <d v="2020-04-30T00:00:00"/>
    <x v="8"/>
    <n v="31231.5"/>
    <n v="2853310.5"/>
    <n v="2211817.6569999997"/>
    <n v="63441.684615384613"/>
    <n v="20"/>
    <n v="1756"/>
    <n v="1586"/>
    <x v="4"/>
    <n v="578051.15838461579"/>
  </r>
  <r>
    <d v="2020-05-10T00:00:00"/>
    <x v="8"/>
    <n v="37489.5"/>
    <n v="3549097.5"/>
    <n v="2745646.9479999999"/>
    <n v="258287.05384615384"/>
    <n v="21"/>
    <n v="2120"/>
    <n v="1921"/>
    <x v="3"/>
    <n v="545163.49815384625"/>
  </r>
  <r>
    <d v="2020-05-08T00:00:00"/>
    <x v="8"/>
    <n v="34399.5"/>
    <n v="3201358.5"/>
    <n v="2481896.3339999998"/>
    <n v="156377.12456923077"/>
    <n v="21"/>
    <n v="1957"/>
    <n v="1755"/>
    <x v="3"/>
    <n v="563085.04143076949"/>
  </r>
  <r>
    <d v="2020-05-07T00:00:00"/>
    <x v="8"/>
    <n v="32851.5"/>
    <n v="2934504"/>
    <n v="2253872.1379999998"/>
    <n v="160756.50769230767"/>
    <n v="21"/>
    <n v="1879"/>
    <n v="1695"/>
    <x v="3"/>
    <n v="519875.3543076925"/>
  </r>
  <r>
    <d v="2020-05-24T00:00:00"/>
    <x v="8"/>
    <n v="38194.5"/>
    <n v="3449302.5"/>
    <n v="2798056.2479999997"/>
    <n v="174707.83838461537"/>
    <n v="21"/>
    <n v="2254"/>
    <n v="2061"/>
    <x v="2"/>
    <n v="476538.41361538495"/>
  </r>
  <r>
    <d v="2020-05-31T00:00:00"/>
    <x v="8"/>
    <n v="42423"/>
    <n v="3994153.5"/>
    <n v="3105853.9129999997"/>
    <n v="53605.712153846151"/>
    <n v="23"/>
    <n v="2522"/>
    <n v="2295"/>
    <x v="0"/>
    <n v="834693.87484615413"/>
  </r>
  <r>
    <d v="2020-05-30T00:00:00"/>
    <x v="8"/>
    <n v="48286.5"/>
    <n v="4456441.5"/>
    <n v="3473157.5449999999"/>
    <n v="205639.55141538463"/>
    <n v="22"/>
    <n v="2793"/>
    <n v="2539"/>
    <x v="0"/>
    <n v="777644.40358461544"/>
  </r>
  <r>
    <d v="2020-05-28T00:00:00"/>
    <x v="8"/>
    <n v="41442"/>
    <n v="3893680.5"/>
    <n v="3004872.3489999999"/>
    <n v="190911.88401538462"/>
    <n v="22"/>
    <n v="2454"/>
    <n v="2239"/>
    <x v="0"/>
    <n v="697896.26698461547"/>
  </r>
  <r>
    <d v="2020-05-16T00:00:00"/>
    <x v="9"/>
    <n v="18600"/>
    <n v="1601425.5"/>
    <n v="1268422.666"/>
    <n v="189642.93076923076"/>
    <n v="15"/>
    <n v="1111"/>
    <n v="992"/>
    <x v="1"/>
    <n v="143359.90323076927"/>
  </r>
  <r>
    <d v="2020-05-19T00:00:00"/>
    <x v="9"/>
    <n v="16638"/>
    <n v="1364847"/>
    <n v="1137103.412"/>
    <n v="258642.5153846154"/>
    <n v="16"/>
    <n v="1012"/>
    <n v="900"/>
    <x v="2"/>
    <n v="-30898.92738461541"/>
  </r>
  <r>
    <d v="2020-05-17T00:00:00"/>
    <x v="9"/>
    <n v="15609"/>
    <n v="1377577.5"/>
    <n v="1086345.0159999998"/>
    <n v="224718.40769230769"/>
    <n v="15"/>
    <n v="971"/>
    <n v="856"/>
    <x v="1"/>
    <n v="66514.076307692478"/>
  </r>
  <r>
    <d v="2020-05-09T00:00:00"/>
    <x v="9"/>
    <n v="13948.5"/>
    <n v="1222932"/>
    <n v="974409.1449999999"/>
    <n v="299208.26923076925"/>
    <n v="15"/>
    <n v="849"/>
    <n v="740"/>
    <x v="3"/>
    <n v="-50685.414230769151"/>
  </r>
  <r>
    <d v="2020-05-04T00:00:00"/>
    <x v="9"/>
    <n v="12301.5"/>
    <n v="1085211"/>
    <n v="874153.34499999997"/>
    <n v="243709.48269230771"/>
    <n v="15"/>
    <n v="750"/>
    <n v="647"/>
    <x v="3"/>
    <n v="-32651.827692307677"/>
  </r>
  <r>
    <d v="2020-04-29T00:00:00"/>
    <x v="9"/>
    <n v="13014"/>
    <n v="1115992.5"/>
    <n v="928035.23599999992"/>
    <n v="185811.06153846154"/>
    <n v="15"/>
    <n v="786"/>
    <n v="695"/>
    <x v="4"/>
    <n v="2146.2024615385453"/>
  </r>
  <r>
    <d v="2020-05-02T00:00:00"/>
    <x v="9"/>
    <n v="12313.5"/>
    <n v="1053220.5"/>
    <n v="843395.10900000005"/>
    <n v="137019.67692307691"/>
    <n v="15"/>
    <n v="751"/>
    <n v="651"/>
    <x v="4"/>
    <n v="72805.714076923032"/>
  </r>
  <r>
    <d v="2020-05-26T00:00:00"/>
    <x v="9"/>
    <n v="17391"/>
    <n v="1489132.5"/>
    <n v="1209901.0159999998"/>
    <n v="272121.81538461539"/>
    <n v="17"/>
    <n v="1140"/>
    <n v="1016"/>
    <x v="0"/>
    <n v="7109.6686153847841"/>
  </r>
  <r>
    <d v="2020-05-01T00:00:00"/>
    <x v="9"/>
    <n v="17113.5"/>
    <n v="1465842"/>
    <n v="1193019.642"/>
    <n v="272484.63076923077"/>
    <n v="15"/>
    <n v="996"/>
    <n v="888"/>
    <x v="4"/>
    <n v="337.72723076923285"/>
  </r>
  <r>
    <d v="2020-05-12T00:00:00"/>
    <x v="9"/>
    <n v="12802.5"/>
    <n v="1123830"/>
    <n v="914932.571"/>
    <n v="284287.79007692303"/>
    <n v="15"/>
    <n v="845"/>
    <n v="743"/>
    <x v="1"/>
    <n v="-75390.361076923029"/>
  </r>
  <r>
    <d v="2020-05-21T00:00:00"/>
    <x v="9"/>
    <n v="16554"/>
    <n v="1380751.5"/>
    <n v="1137748.7319999998"/>
    <n v="227139.51416923077"/>
    <n v="17"/>
    <n v="1045"/>
    <n v="930"/>
    <x v="2"/>
    <n v="15863.25383076939"/>
  </r>
  <r>
    <d v="2020-05-20T00:00:00"/>
    <x v="9"/>
    <n v="17329.5"/>
    <n v="1430254.5"/>
    <n v="1175778.8370000001"/>
    <n v="286968.87692307692"/>
    <n v="16"/>
    <n v="1050"/>
    <n v="938"/>
    <x v="2"/>
    <n v="-32493.213923076983"/>
  </r>
  <r>
    <d v="2020-05-05T00:00:00"/>
    <x v="9"/>
    <n v="15987"/>
    <n v="1384179"/>
    <n v="1116620.7919999999"/>
    <n v="220298.15353846154"/>
    <n v="15"/>
    <n v="922"/>
    <n v="823"/>
    <x v="3"/>
    <n v="47260.054461538559"/>
  </r>
  <r>
    <d v="2020-04-28T00:00:00"/>
    <x v="9"/>
    <n v="13303.5"/>
    <n v="1102887"/>
    <n v="914116.79200000002"/>
    <n v="173095.92049999998"/>
    <n v="15"/>
    <n v="780"/>
    <n v="690"/>
    <x v="4"/>
    <n v="15674.287500000006"/>
  </r>
  <r>
    <d v="2020-05-13T00:00:00"/>
    <x v="9"/>
    <n v="14305.5"/>
    <n v="1243507.5"/>
    <n v="987216.74099999992"/>
    <n v="233030.6"/>
    <n v="15"/>
    <n v="898"/>
    <n v="795"/>
    <x v="1"/>
    <n v="23260.159000000072"/>
  </r>
  <r>
    <d v="2020-05-03T00:00:00"/>
    <x v="9"/>
    <n v="12924"/>
    <n v="1120009.5"/>
    <n v="902752.71699999995"/>
    <n v="193184.6"/>
    <n v="15"/>
    <n v="784"/>
    <n v="696"/>
    <x v="4"/>
    <n v="24072.183000000048"/>
  </r>
  <r>
    <d v="2020-05-06T00:00:00"/>
    <x v="9"/>
    <n v="14061"/>
    <n v="1221057"/>
    <n v="983096.41700000002"/>
    <n v="373408.83343076921"/>
    <n v="15"/>
    <n v="839"/>
    <n v="733"/>
    <x v="3"/>
    <n v="-135448.25043076923"/>
  </r>
  <r>
    <d v="2020-05-23T00:00:00"/>
    <x v="9"/>
    <n v="21958.5"/>
    <n v="1854001.5"/>
    <n v="1515956.368"/>
    <n v="206787.93638461537"/>
    <n v="17"/>
    <n v="1294"/>
    <n v="1155"/>
    <x v="2"/>
    <n v="131257.19561538461"/>
  </r>
  <r>
    <d v="2020-05-25T00:00:00"/>
    <x v="9"/>
    <n v="17211"/>
    <n v="1507867.5"/>
    <n v="1217527.6069999998"/>
    <n v="246242.8615384615"/>
    <n v="17"/>
    <n v="1142"/>
    <n v="1020"/>
    <x v="0"/>
    <n v="44097.03146153866"/>
  </r>
  <r>
    <d v="2020-04-30T00:00:00"/>
    <x v="9"/>
    <n v="12753"/>
    <n v="1103068.5"/>
    <n v="904501.45600000001"/>
    <n v="58978.558669230762"/>
    <n v="15"/>
    <n v="791"/>
    <n v="691"/>
    <x v="4"/>
    <n v="139588.48533076924"/>
  </r>
  <r>
    <d v="2020-05-10T00:00:00"/>
    <x v="9"/>
    <n v="16435.5"/>
    <n v="1471537.5"/>
    <n v="1176721.1640000001"/>
    <n v="252262.82307692306"/>
    <n v="15"/>
    <n v="950"/>
    <n v="848"/>
    <x v="3"/>
    <n v="42553.512923076836"/>
  </r>
  <r>
    <d v="2020-05-08T00:00:00"/>
    <x v="9"/>
    <n v="14494.5"/>
    <n v="1269786"/>
    <n v="1018857.6680000001"/>
    <n v="197493.53076923077"/>
    <n v="15"/>
    <n v="879"/>
    <n v="768"/>
    <x v="3"/>
    <n v="53434.801230769168"/>
  </r>
  <r>
    <d v="2020-05-07T00:00:00"/>
    <x v="9"/>
    <n v="12705"/>
    <n v="1123894.5"/>
    <n v="898508.49699999997"/>
    <n v="273904.81530769228"/>
    <n v="15"/>
    <n v="805"/>
    <n v="703"/>
    <x v="3"/>
    <n v="-48518.812307692249"/>
  </r>
  <r>
    <d v="2020-05-24T00:00:00"/>
    <x v="9"/>
    <n v="18075"/>
    <n v="1548099"/>
    <n v="1256993.4810000001"/>
    <n v="213288.93846153846"/>
    <n v="17"/>
    <n v="1128"/>
    <n v="1001"/>
    <x v="2"/>
    <n v="77816.580538461392"/>
  </r>
  <r>
    <d v="2020-05-16T00:00:00"/>
    <x v="10"/>
    <n v="13120.5"/>
    <n v="1215033"/>
    <n v="985281.03599999985"/>
    <n v="143418.86295384614"/>
    <n v="15"/>
    <n v="747"/>
    <n v="647"/>
    <x v="1"/>
    <n v="86333.101046154014"/>
  </r>
  <r>
    <d v="2020-05-19T00:00:00"/>
    <x v="10"/>
    <n v="16237.5"/>
    <n v="1403047.5"/>
    <n v="1195875.8800000001"/>
    <n v="173178.52204615384"/>
    <n v="15"/>
    <n v="930"/>
    <n v="827"/>
    <x v="2"/>
    <n v="33993.097953846038"/>
  </r>
  <r>
    <d v="2020-05-17T00:00:00"/>
    <x v="10"/>
    <n v="11967"/>
    <n v="1060489.5"/>
    <n v="851805.179"/>
    <n v="171981.49101538458"/>
    <n v="15"/>
    <n v="692"/>
    <n v="591"/>
    <x v="1"/>
    <n v="36702.829984615411"/>
  </r>
  <r>
    <d v="2020-05-09T00:00:00"/>
    <x v="10"/>
    <n v="12037.5"/>
    <n v="1081216.5"/>
    <n v="910141.15500000003"/>
    <n v="143296.04318461538"/>
    <n v="15"/>
    <n v="623"/>
    <n v="535"/>
    <x v="3"/>
    <n v="27779.301815384591"/>
  </r>
  <r>
    <d v="2020-05-04T00:00:00"/>
    <x v="10"/>
    <n v="7087.5"/>
    <n v="610855.5"/>
    <n v="541946.12800000003"/>
    <n v="150795.58461538461"/>
    <n v="15"/>
    <n v="390"/>
    <n v="315"/>
    <x v="3"/>
    <n v="-81886.212615384633"/>
  </r>
  <r>
    <d v="2020-04-29T00:00:00"/>
    <x v="11"/>
    <n v="25816.5"/>
    <n v="2360914.5"/>
    <n v="1868643.6719999998"/>
    <n v="137636.84266153845"/>
    <n v="18"/>
    <n v="1599"/>
    <n v="1450"/>
    <x v="4"/>
    <n v="354633.98533846176"/>
  </r>
  <r>
    <d v="2020-05-02T00:00:00"/>
    <x v="10"/>
    <n v="4624.5"/>
    <n v="433243.5"/>
    <n v="377401.46199999994"/>
    <n v="65936.343369230759"/>
    <n v="15"/>
    <n v="274"/>
    <n v="203"/>
    <x v="4"/>
    <n v="-10094.3053692307"/>
  </r>
  <r>
    <d v="2020-05-26T00:00:00"/>
    <x v="10"/>
    <n v="12259.5"/>
    <n v="1152054"/>
    <n v="906579.62099999993"/>
    <n v="217611.18753846153"/>
    <n v="15"/>
    <n v="812"/>
    <n v="711"/>
    <x v="0"/>
    <n v="27863.191461538547"/>
  </r>
  <r>
    <d v="2020-05-01T00:00:00"/>
    <x v="10"/>
    <n v="5446.5"/>
    <n v="505572"/>
    <n v="422390.908"/>
    <n v="42729.218369230766"/>
    <n v="15"/>
    <n v="294"/>
    <n v="225"/>
    <x v="4"/>
    <n v="40451.873630769238"/>
  </r>
  <r>
    <d v="2020-05-12T00:00:00"/>
    <x v="10"/>
    <n v="11296.5"/>
    <n v="989632.5"/>
    <n v="829947.41200000001"/>
    <n v="196319.5046923077"/>
    <n v="15"/>
    <n v="624"/>
    <n v="538"/>
    <x v="1"/>
    <n v="-36634.416692307714"/>
  </r>
  <r>
    <d v="2020-05-21T00:00:00"/>
    <x v="10"/>
    <n v="12135"/>
    <n v="1103623.5"/>
    <n v="899589.3060000001"/>
    <n v="184440.53076923077"/>
    <n v="15"/>
    <n v="749"/>
    <n v="652"/>
    <x v="2"/>
    <n v="19593.663230769132"/>
  </r>
  <r>
    <d v="2020-05-20T00:00:00"/>
    <x v="10"/>
    <n v="12630"/>
    <n v="1104858"/>
    <n v="915994.11899999983"/>
    <n v="161654.46923076923"/>
    <n v="15"/>
    <n v="760"/>
    <n v="664"/>
    <x v="2"/>
    <n v="27209.411769230937"/>
  </r>
  <r>
    <d v="2020-05-05T00:00:00"/>
    <x v="10"/>
    <n v="8223"/>
    <n v="694593"/>
    <n v="622755.04999999993"/>
    <n v="172368.62218461538"/>
    <n v="15"/>
    <n v="455"/>
    <n v="381"/>
    <x v="3"/>
    <n v="-100530.67218461531"/>
  </r>
  <r>
    <d v="2020-04-28T00:00:00"/>
    <x v="11"/>
    <n v="25149"/>
    <n v="2277072"/>
    <n v="1804070.1239999998"/>
    <n v="125553.02143076922"/>
    <n v="18"/>
    <n v="1505"/>
    <n v="1368"/>
    <x v="4"/>
    <n v="347448.85456923093"/>
  </r>
  <r>
    <d v="2020-05-13T00:00:00"/>
    <x v="10"/>
    <n v="10401"/>
    <n v="949912.5"/>
    <n v="785961.28899999999"/>
    <n v="253438.94004615385"/>
    <n v="15"/>
    <n v="599"/>
    <n v="515"/>
    <x v="1"/>
    <n v="-89487.729046153836"/>
  </r>
  <r>
    <d v="2020-05-31T00:00:00"/>
    <x v="9"/>
    <n v="17689.5"/>
    <n v="1592119.5"/>
    <n v="1279369.1529999999"/>
    <n v="119890.85384615383"/>
    <n v="17"/>
    <n v="1186"/>
    <n v="1054"/>
    <x v="0"/>
    <n v="192859.49315384624"/>
  </r>
  <r>
    <d v="2020-05-03T00:00:00"/>
    <x v="10"/>
    <n v="8127"/>
    <n v="665302.5"/>
    <n v="644221.49399999995"/>
    <n v="95245.727138461531"/>
    <n v="15"/>
    <n v="455"/>
    <n v="384"/>
    <x v="4"/>
    <n v="-74164.721138461478"/>
  </r>
  <r>
    <d v="2020-05-30T00:00:00"/>
    <x v="9"/>
    <n v="27250.5"/>
    <n v="2457252"/>
    <n v="1983435.05"/>
    <n v="175066.50692307693"/>
    <n v="17"/>
    <n v="1697"/>
    <n v="1499"/>
    <x v="0"/>
    <n v="298750.44307692302"/>
  </r>
  <r>
    <d v="2020-05-06T00:00:00"/>
    <x v="10"/>
    <n v="8464.5"/>
    <n v="739291.5"/>
    <n v="651727.3679999999"/>
    <n v="154318.62433846152"/>
    <n v="15"/>
    <n v="467"/>
    <n v="389"/>
    <x v="3"/>
    <n v="-66754.492338461423"/>
  </r>
  <r>
    <d v="2020-05-23T00:00:00"/>
    <x v="10"/>
    <n v="14167.5"/>
    <n v="1315075.5"/>
    <n v="1074904.135"/>
    <n v="269233.34436923079"/>
    <n v="15"/>
    <n v="840"/>
    <n v="725"/>
    <x v="2"/>
    <n v="-29061.979369230801"/>
  </r>
  <r>
    <d v="2020-05-28T00:00:00"/>
    <x v="9"/>
    <n v="16500"/>
    <n v="1487928"/>
    <n v="1187884.8939999999"/>
    <n v="279400.0153846154"/>
    <n v="17"/>
    <n v="1097"/>
    <n v="968"/>
    <x v="0"/>
    <n v="20643.090615384746"/>
  </r>
  <r>
    <d v="2020-05-25T00:00:00"/>
    <x v="10"/>
    <n v="13260"/>
    <n v="1230687"/>
    <n v="985675.48699999996"/>
    <n v="224353.45695384615"/>
    <n v="15"/>
    <n v="835"/>
    <n v="736"/>
    <x v="0"/>
    <n v="20658.056046153884"/>
  </r>
  <r>
    <d v="2020-04-30T00:00:00"/>
    <x v="10"/>
    <n v="4285.5"/>
    <n v="404691"/>
    <n v="333054.54800000001"/>
    <n v="11494.630769230769"/>
    <n v="15"/>
    <n v="262"/>
    <n v="195"/>
    <x v="4"/>
    <n v="60141.821230769223"/>
  </r>
  <r>
    <d v="2020-05-10T00:00:00"/>
    <x v="10"/>
    <n v="13440"/>
    <n v="1198285.5"/>
    <n v="1018063.802"/>
    <n v="178012.59307692308"/>
    <n v="15"/>
    <n v="706"/>
    <n v="608"/>
    <x v="3"/>
    <n v="2209.1049230768986"/>
  </r>
  <r>
    <d v="2020-05-08T00:00:00"/>
    <x v="10"/>
    <n v="9058.5"/>
    <n v="798759"/>
    <n v="669115.93699999992"/>
    <n v="171987.47030000002"/>
    <n v="15"/>
    <n v="492"/>
    <n v="412"/>
    <x v="3"/>
    <n v="-42344.407299999933"/>
  </r>
  <r>
    <d v="2020-05-07T00:00:00"/>
    <x v="10"/>
    <n v="8719.5"/>
    <n v="769276.5"/>
    <n v="654599.97699999996"/>
    <n v="184385.1884923077"/>
    <n v="15"/>
    <n v="480"/>
    <n v="398"/>
    <x v="3"/>
    <n v="-69708.665492307657"/>
  </r>
  <r>
    <d v="2020-05-24T00:00:00"/>
    <x v="10"/>
    <n v="12666"/>
    <n v="1184865"/>
    <n v="953822.62099999993"/>
    <n v="340158.78723076923"/>
    <n v="15"/>
    <n v="779"/>
    <n v="673"/>
    <x v="2"/>
    <n v="-109116.40823076916"/>
  </r>
  <r>
    <d v="2020-05-16T00:00:00"/>
    <x v="11"/>
    <n v="34563"/>
    <n v="2922883.5"/>
    <n v="2340316.3049999997"/>
    <n v="109812.45384615385"/>
    <n v="19"/>
    <n v="2039"/>
    <n v="1868"/>
    <x v="1"/>
    <n v="472754.74115384644"/>
  </r>
  <r>
    <d v="2020-05-19T00:00:00"/>
    <x v="11"/>
    <n v="28882.5"/>
    <n v="2446530"/>
    <n v="1956748.2629999998"/>
    <n v="108543.03143076923"/>
    <n v="19"/>
    <n v="1831"/>
    <n v="1667"/>
    <x v="2"/>
    <n v="381238.70556923095"/>
  </r>
  <r>
    <d v="2020-05-17T00:00:00"/>
    <x v="11"/>
    <n v="28275"/>
    <n v="2435632.5"/>
    <n v="1954139.7149999999"/>
    <n v="79541.984615384616"/>
    <n v="19"/>
    <n v="1790"/>
    <n v="1633"/>
    <x v="1"/>
    <n v="401950.80038461555"/>
  </r>
  <r>
    <d v="2020-05-09T00:00:00"/>
    <x v="11"/>
    <n v="26271"/>
    <n v="2384937"/>
    <n v="1880070.5110000002"/>
    <n v="141472.14615384614"/>
    <n v="19"/>
    <n v="1542"/>
    <n v="1412"/>
    <x v="3"/>
    <n v="363394.34284615365"/>
  </r>
  <r>
    <d v="2020-05-04T00:00:00"/>
    <x v="11"/>
    <n v="23587.5"/>
    <n v="2155668"/>
    <n v="1685753.1839999999"/>
    <n v="135489.15811538461"/>
    <n v="19"/>
    <n v="1479"/>
    <n v="1346"/>
    <x v="3"/>
    <n v="334425.65788461547"/>
  </r>
  <r>
    <d v="2020-05-02T00:00:00"/>
    <x v="11"/>
    <n v="18427.5"/>
    <n v="1682851.5"/>
    <n v="1337535.2989999999"/>
    <n v="121636.08074615385"/>
    <n v="19"/>
    <n v="1206"/>
    <n v="1080"/>
    <x v="4"/>
    <n v="223680.12025384628"/>
  </r>
  <r>
    <d v="2020-05-26T00:00:00"/>
    <x v="11"/>
    <n v="27156"/>
    <n v="2410803"/>
    <n v="1897998.2520000001"/>
    <n v="96303.4"/>
    <n v="20"/>
    <n v="1814"/>
    <n v="1655"/>
    <x v="0"/>
    <n v="416501.34799999988"/>
  </r>
  <r>
    <d v="2020-05-01T00:00:00"/>
    <x v="11"/>
    <n v="35190"/>
    <n v="3168510"/>
    <n v="2533138.7200000002"/>
    <n v="102615.49999999999"/>
    <n v="19"/>
    <n v="1987"/>
    <n v="1791"/>
    <x v="4"/>
    <n v="532755.7799999998"/>
  </r>
  <r>
    <d v="2020-05-12T00:00:00"/>
    <x v="11"/>
    <n v="25483.5"/>
    <n v="2243160"/>
    <n v="1757185.7729999998"/>
    <n v="114933.59230769231"/>
    <n v="19"/>
    <n v="1598"/>
    <n v="1454"/>
    <x v="1"/>
    <n v="371040.63469230791"/>
  </r>
  <r>
    <d v="2020-05-21T00:00:00"/>
    <x v="11"/>
    <n v="25362"/>
    <n v="2198935.5"/>
    <n v="1755958.3049999999"/>
    <n v="102833.37792307691"/>
    <n v="19"/>
    <n v="1650"/>
    <n v="1505"/>
    <x v="2"/>
    <n v="340143.81707692315"/>
  </r>
  <r>
    <d v="2020-05-20T00:00:00"/>
    <x v="11"/>
    <n v="28849.5"/>
    <n v="2520759"/>
    <n v="2010739.0729999999"/>
    <n v="106300.0107076923"/>
    <n v="19"/>
    <n v="1823"/>
    <n v="1678"/>
    <x v="2"/>
    <n v="403719.91629230784"/>
  </r>
  <r>
    <d v="2020-05-05T00:00:00"/>
    <x v="11"/>
    <n v="26367"/>
    <n v="2380333.5"/>
    <n v="1873451.2719999999"/>
    <n v="149632.49369999999"/>
    <n v="19"/>
    <n v="1622"/>
    <n v="1482"/>
    <x v="3"/>
    <n v="357249.73430000013"/>
  </r>
  <r>
    <d v="2020-05-13T00:00:00"/>
    <x v="11"/>
    <n v="25539"/>
    <n v="2263651.5"/>
    <n v="1783039.3049999997"/>
    <n v="139331.31929230769"/>
    <n v="19"/>
    <n v="1605"/>
    <n v="1447"/>
    <x v="1"/>
    <n v="341280.87570769258"/>
  </r>
  <r>
    <d v="2020-05-31T00:00:00"/>
    <x v="10"/>
    <n v="14808"/>
    <n v="1336789.5"/>
    <n v="1084824.9949999999"/>
    <n v="167974.06755384614"/>
    <n v="16"/>
    <n v="917"/>
    <n v="802"/>
    <x v="0"/>
    <n v="83990.437446153985"/>
  </r>
  <r>
    <d v="2020-05-03T00:00:00"/>
    <x v="11"/>
    <n v="21343.5"/>
    <n v="1906557"/>
    <n v="1485927.8739999998"/>
    <n v="100092.68052307691"/>
    <n v="19"/>
    <n v="1314"/>
    <n v="1192"/>
    <x v="4"/>
    <n v="320536.44547692325"/>
  </r>
  <r>
    <d v="2020-05-30T00:00:00"/>
    <x v="10"/>
    <n v="17946"/>
    <n v="1609090.5"/>
    <n v="1298844.2"/>
    <n v="137945.5276"/>
    <n v="16"/>
    <n v="1048"/>
    <n v="918"/>
    <x v="0"/>
    <n v="172300.77240000005"/>
  </r>
  <r>
    <d v="2020-05-06T00:00:00"/>
    <x v="11"/>
    <n v="24337.5"/>
    <n v="2159350.5"/>
    <n v="1715939.5399999998"/>
    <n v="115138.50836153845"/>
    <n v="19"/>
    <n v="1509"/>
    <n v="1374"/>
    <x v="3"/>
    <n v="328272.45163846173"/>
  </r>
  <r>
    <d v="2020-05-23T00:00:00"/>
    <x v="11"/>
    <n v="36997.5"/>
    <n v="3089140.5"/>
    <n v="2533823.1740000001"/>
    <n v="109891.53846153845"/>
    <n v="19"/>
    <n v="2195"/>
    <n v="1999"/>
    <x v="2"/>
    <n v="445425.78753846145"/>
  </r>
  <r>
    <d v="2020-05-28T00:00:00"/>
    <x v="10"/>
    <n v="13864.5"/>
    <n v="1239747"/>
    <n v="995597.5199999999"/>
    <n v="216733.44615384613"/>
    <n v="16"/>
    <n v="876"/>
    <n v="762"/>
    <x v="0"/>
    <n v="27416.033846153965"/>
  </r>
  <r>
    <d v="2020-05-25T00:00:00"/>
    <x v="11"/>
    <n v="28494"/>
    <n v="2512803"/>
    <n v="1972327.267"/>
    <n v="174025.3846153846"/>
    <n v="20"/>
    <n v="1899"/>
    <n v="1738"/>
    <x v="0"/>
    <n v="366450.34838461538"/>
  </r>
  <r>
    <d v="2020-04-30T00:00:00"/>
    <x v="11"/>
    <n v="27883.5"/>
    <n v="2560080"/>
    <n v="2016381.645"/>
    <n v="41912.707692307689"/>
    <n v="19"/>
    <n v="1662"/>
    <n v="1506"/>
    <x v="4"/>
    <n v="501785.64730769227"/>
  </r>
  <r>
    <d v="2020-05-10T00:00:00"/>
    <x v="11"/>
    <n v="31224"/>
    <n v="2767270.5"/>
    <n v="2174380.5969999996"/>
    <n v="80170.980907692297"/>
    <n v="19"/>
    <n v="1836"/>
    <n v="1680"/>
    <x v="3"/>
    <n v="512718.92209230812"/>
  </r>
  <r>
    <d v="2020-05-08T00:00:00"/>
    <x v="11"/>
    <n v="25020"/>
    <n v="2235960"/>
    <n v="1780335.608"/>
    <n v="140320.89928461539"/>
    <n v="19"/>
    <n v="1520"/>
    <n v="1380"/>
    <x v="3"/>
    <n v="315303.49271538458"/>
  </r>
  <r>
    <d v="2020-05-07T00:00:00"/>
    <x v="11"/>
    <n v="26184"/>
    <n v="2308336.5"/>
    <n v="1837113.1940000001"/>
    <n v="115064.43612307693"/>
    <n v="19"/>
    <n v="1580"/>
    <n v="1435"/>
    <x v="3"/>
    <n v="356158.86987692292"/>
  </r>
  <r>
    <d v="2020-05-24T00:00:00"/>
    <x v="11"/>
    <n v="29824.5"/>
    <n v="2526909"/>
    <n v="2092407.26"/>
    <n v="62346.415384615379"/>
    <n v="19"/>
    <n v="1868"/>
    <n v="1706"/>
    <x v="2"/>
    <n v="372155.32461538463"/>
  </r>
  <r>
    <d v="2020-04-29T00:00:00"/>
    <x v="12"/>
    <n v="208351.5"/>
    <n v="21615333"/>
    <n v="15729720.814999998"/>
    <n v="273156.71999999997"/>
    <n v="59"/>
    <n v="13186"/>
    <n v="12251"/>
    <x v="4"/>
    <n v="5612455.4650000026"/>
  </r>
  <r>
    <d v="2020-04-28T00:00:00"/>
    <x v="12"/>
    <n v="204637.5"/>
    <n v="21114898.5"/>
    <n v="15426373.358999999"/>
    <n v="255889.23846153845"/>
    <n v="59"/>
    <n v="12943"/>
    <n v="12072"/>
    <x v="4"/>
    <n v="5432635.9025384625"/>
  </r>
  <r>
    <d v="2020-05-31T00:00:00"/>
    <x v="11"/>
    <n v="31372.5"/>
    <n v="2794324.5"/>
    <n v="2251714.5490000001"/>
    <n v="37852.04366923077"/>
    <n v="21"/>
    <n v="2056"/>
    <n v="1879"/>
    <x v="0"/>
    <n v="504757.90733076911"/>
  </r>
  <r>
    <d v="2020-05-30T00:00:00"/>
    <x v="11"/>
    <n v="34681.5"/>
    <n v="3005334"/>
    <n v="2408136.8190000001"/>
    <n v="113231.09230769232"/>
    <n v="20"/>
    <n v="2174"/>
    <n v="1957"/>
    <x v="0"/>
    <n v="483966.08869230753"/>
  </r>
  <r>
    <d v="2020-05-28T00:00:00"/>
    <x v="11"/>
    <n v="28197"/>
    <n v="2559211.5"/>
    <n v="2038847.0090000001"/>
    <n v="74270.530769230769"/>
    <n v="20"/>
    <n v="1875"/>
    <n v="1701"/>
    <x v="0"/>
    <n v="446093.96023076912"/>
  </r>
  <r>
    <d v="2020-05-16T00:00:00"/>
    <x v="12"/>
    <n v="236551.5"/>
    <n v="23689383"/>
    <n v="17329462.175999999"/>
    <n v="258177.63846153844"/>
    <n v="60"/>
    <n v="14049"/>
    <n v="13118"/>
    <x v="1"/>
    <n v="6101743.1855384624"/>
  </r>
  <r>
    <d v="2020-05-19T00:00:00"/>
    <x v="12"/>
    <n v="223597.5"/>
    <n v="21945858"/>
    <n v="15975681.728"/>
    <n v="296759.42307692306"/>
    <n v="60"/>
    <n v="13867"/>
    <n v="12987"/>
    <x v="2"/>
    <n v="5673416.8489230769"/>
  </r>
  <r>
    <d v="2020-05-17T00:00:00"/>
    <x v="12"/>
    <n v="193363.5"/>
    <n v="19546386"/>
    <n v="14278298.844000001"/>
    <n v="264289.06153846154"/>
    <n v="60"/>
    <n v="11698"/>
    <n v="10989"/>
    <x v="1"/>
    <n v="5003798.0944615379"/>
  </r>
  <r>
    <d v="2020-05-09T00:00:00"/>
    <x v="12"/>
    <n v="188319"/>
    <n v="19218631.5"/>
    <n v="13973128.512"/>
    <n v="403874.8839461538"/>
    <n v="59"/>
    <n v="12016"/>
    <n v="11137"/>
    <x v="3"/>
    <n v="4841628.1040538456"/>
  </r>
  <r>
    <d v="2020-05-04T00:00:00"/>
    <x v="12"/>
    <n v="237544.5"/>
    <n v="24292218"/>
    <n v="17650186.028999999"/>
    <n v="347608.63846153842"/>
    <n v="59"/>
    <n v="14423"/>
    <n v="13432"/>
    <x v="3"/>
    <n v="6294423.3325384622"/>
  </r>
  <r>
    <d v="2020-04-29T00:00:00"/>
    <x v="13"/>
    <n v="203209.5"/>
    <n v="20871391.5"/>
    <n v="15206983.089"/>
    <n v="284467.66153846157"/>
    <n v="54"/>
    <n v="12747"/>
    <n v="11884"/>
    <x v="4"/>
    <n v="5379940.7494615391"/>
  </r>
  <r>
    <d v="2020-05-02T00:00:00"/>
    <x v="12"/>
    <n v="185979"/>
    <n v="19625364"/>
    <n v="14386025.838000001"/>
    <n v="361439.69230769225"/>
    <n v="59"/>
    <n v="12429"/>
    <n v="11477"/>
    <x v="4"/>
    <n v="4877898.4696923066"/>
  </r>
  <r>
    <d v="2020-05-26T00:00:00"/>
    <x v="12"/>
    <n v="244905"/>
    <n v="25163431.5"/>
    <n v="18210825.697000001"/>
    <n v="272401.2"/>
    <n v="59"/>
    <n v="15369"/>
    <n v="14299"/>
    <x v="0"/>
    <n v="6680204.6029999992"/>
  </r>
  <r>
    <d v="2020-05-01T00:00:00"/>
    <x v="12"/>
    <n v="239409"/>
    <n v="25413351"/>
    <n v="18463277.771000002"/>
    <n v="369443.39999999997"/>
    <n v="59"/>
    <n v="15222"/>
    <n v="13873"/>
    <x v="4"/>
    <n v="6580629.828999998"/>
  </r>
  <r>
    <d v="2020-05-12T00:00:00"/>
    <x v="12"/>
    <n v="192886.5"/>
    <n v="19205179.5"/>
    <n v="13834210.461999999"/>
    <n v="383344.65076923074"/>
    <n v="60"/>
    <n v="12000"/>
    <n v="11194"/>
    <x v="1"/>
    <n v="4987624.3872307697"/>
  </r>
  <r>
    <d v="2020-05-21T00:00:00"/>
    <x v="12"/>
    <n v="224233.5"/>
    <n v="22253295"/>
    <n v="16496134.313999999"/>
    <n v="334550.50769230764"/>
    <n v="60"/>
    <n v="14005"/>
    <n v="13002"/>
    <x v="2"/>
    <n v="5422610.1783076935"/>
  </r>
  <r>
    <d v="2020-05-20T00:00:00"/>
    <x v="12"/>
    <n v="219622.5"/>
    <n v="21959286"/>
    <n v="15958453.927999999"/>
    <n v="417117.17692307686"/>
    <n v="60"/>
    <n v="13792"/>
    <n v="12834"/>
    <x v="2"/>
    <n v="5583714.895076924"/>
  </r>
  <r>
    <d v="2020-05-05T00:00:00"/>
    <x v="12"/>
    <n v="213582"/>
    <n v="21919435.5"/>
    <n v="15790923.194999998"/>
    <n v="365011.08061538462"/>
    <n v="59"/>
    <n v="13469"/>
    <n v="12486"/>
    <x v="3"/>
    <n v="5763501.2243846171"/>
  </r>
  <r>
    <d v="2020-04-28T00:00:00"/>
    <x v="13"/>
    <n v="195705"/>
    <n v="20003263.5"/>
    <n v="14633542.982000001"/>
    <n v="268185.43076923076"/>
    <n v="54"/>
    <n v="12306"/>
    <n v="11532"/>
    <x v="4"/>
    <n v="5101535.0872307681"/>
  </r>
  <r>
    <d v="2020-05-13T00:00:00"/>
    <x v="12"/>
    <n v="193722"/>
    <n v="19437273"/>
    <n v="13979092.230999999"/>
    <n v="418713.96153846156"/>
    <n v="60"/>
    <n v="12007"/>
    <n v="11245"/>
    <x v="1"/>
    <n v="5039466.8074615393"/>
  </r>
  <r>
    <d v="2020-05-03T00:00:00"/>
    <x v="12"/>
    <n v="257215.5"/>
    <n v="26492278.5"/>
    <n v="19179229.932"/>
    <n v="254778.07384615383"/>
    <n v="59"/>
    <n v="15277"/>
    <n v="14163"/>
    <x v="4"/>
    <n v="7058270.4941538461"/>
  </r>
  <r>
    <d v="2020-05-06T00:00:00"/>
    <x v="12"/>
    <n v="224779.5"/>
    <n v="23032992"/>
    <n v="16792969.817999996"/>
    <n v="443086.25303076918"/>
    <n v="59"/>
    <n v="14103"/>
    <n v="13118"/>
    <x v="3"/>
    <n v="5796935.9289692342"/>
  </r>
  <r>
    <d v="2020-05-23T00:00:00"/>
    <x v="12"/>
    <n v="292018.5"/>
    <n v="28590910.5"/>
    <n v="21740920.338999998"/>
    <n v="206427.73076923075"/>
    <n v="60"/>
    <n v="17295"/>
    <n v="16010"/>
    <x v="2"/>
    <n v="6643562.4302307712"/>
  </r>
  <r>
    <d v="2020-05-25T00:00:00"/>
    <x v="12"/>
    <n v="198751.5"/>
    <n v="20582743.5"/>
    <n v="14894008.652000001"/>
    <n v="316452.66153846157"/>
    <n v="59"/>
    <n v="12983"/>
    <n v="12056"/>
    <x v="0"/>
    <n v="5372282.1864615381"/>
  </r>
  <r>
    <d v="2020-04-30T00:00:00"/>
    <x v="12"/>
    <n v="214386"/>
    <n v="22530000"/>
    <n v="16370527.077"/>
    <n v="115618.05384615384"/>
    <n v="59"/>
    <n v="13251"/>
    <n v="12255"/>
    <x v="4"/>
    <n v="6043854.869153847"/>
  </r>
  <r>
    <d v="2020-05-10T00:00:00"/>
    <x v="12"/>
    <n v="243825"/>
    <n v="24890404.5"/>
    <n v="18159589.107999999"/>
    <n v="258558.49999999997"/>
    <n v="59"/>
    <n v="14569"/>
    <n v="13566"/>
    <x v="3"/>
    <n v="6472256.8920000009"/>
  </r>
  <r>
    <d v="2020-05-08T00:00:00"/>
    <x v="12"/>
    <n v="232701"/>
    <n v="23881948.5"/>
    <n v="17462223.403999999"/>
    <n v="512464.9846153846"/>
    <n v="59"/>
    <n v="14098"/>
    <n v="13106"/>
    <x v="3"/>
    <n v="5907260.1113846162"/>
  </r>
  <r>
    <d v="2020-05-07T00:00:00"/>
    <x v="12"/>
    <n v="219411"/>
    <n v="22460130"/>
    <n v="16627687.641000001"/>
    <n v="518998.75384615385"/>
    <n v="59"/>
    <n v="13495"/>
    <n v="12517"/>
    <x v="3"/>
    <n v="5313443.6051538456"/>
  </r>
  <r>
    <d v="2020-05-24T00:00:00"/>
    <x v="12"/>
    <n v="200029.5"/>
    <n v="19959801"/>
    <n v="15125624.641999999"/>
    <n v="318671.85465384612"/>
    <n v="60"/>
    <n v="12822"/>
    <n v="11916"/>
    <x v="2"/>
    <n v="4515504.5033461545"/>
  </r>
  <r>
    <d v="2020-05-16T00:00:00"/>
    <x v="13"/>
    <n v="225480"/>
    <n v="22355338.5"/>
    <n v="16443448.491999999"/>
    <n v="291468.59999999998"/>
    <n v="54"/>
    <n v="13170"/>
    <n v="12299"/>
    <x v="1"/>
    <n v="5620421.4080000017"/>
  </r>
  <r>
    <d v="2020-05-19T00:00:00"/>
    <x v="13"/>
    <n v="211453.5"/>
    <n v="20590072.5"/>
    <n v="15078027.685000001"/>
    <n v="293452.29237692308"/>
    <n v="54"/>
    <n v="13070"/>
    <n v="12244"/>
    <x v="2"/>
    <n v="5218592.5226230761"/>
  </r>
  <r>
    <d v="2020-05-17T00:00:00"/>
    <x v="13"/>
    <n v="184801.5"/>
    <n v="18449091"/>
    <n v="13533023.127999999"/>
    <n v="246229.69714615386"/>
    <n v="54"/>
    <n v="11128"/>
    <n v="10467"/>
    <x v="1"/>
    <n v="4669838.1748538474"/>
  </r>
  <r>
    <d v="2020-05-09T00:00:00"/>
    <x v="13"/>
    <n v="177976.5"/>
    <n v="18085798.5"/>
    <n v="13150397.668"/>
    <n v="444057.73347692302"/>
    <n v="54"/>
    <n v="11288"/>
    <n v="10492"/>
    <x v="3"/>
    <n v="4491343.0985230776"/>
  </r>
  <r>
    <d v="2020-05-04T00:00:00"/>
    <x v="13"/>
    <n v="223617"/>
    <n v="22796827.5"/>
    <n v="16597666.014999999"/>
    <n v="404297.74615384609"/>
    <n v="54"/>
    <n v="13606"/>
    <n v="12697"/>
    <x v="3"/>
    <n v="5794863.7388461549"/>
  </r>
  <r>
    <d v="2020-05-02T00:00:00"/>
    <x v="13"/>
    <n v="176397"/>
    <n v="18625921.5"/>
    <n v="13628439.163999999"/>
    <n v="370802.93846153846"/>
    <n v="54"/>
    <n v="11622"/>
    <n v="10754"/>
    <x v="4"/>
    <n v="4626679.3975384627"/>
  </r>
  <r>
    <d v="2020-05-26T00:00:00"/>
    <x v="13"/>
    <n v="232369.5"/>
    <n v="23856345"/>
    <n v="17297352.185000002"/>
    <n v="279472.16153846151"/>
    <n v="54"/>
    <n v="14482"/>
    <n v="13510"/>
    <x v="0"/>
    <n v="6279520.6534615364"/>
  </r>
  <r>
    <d v="2020-05-01T00:00:00"/>
    <x v="13"/>
    <n v="226540.5"/>
    <n v="23953536"/>
    <n v="17342946.796999998"/>
    <n v="380499.56092307693"/>
    <n v="54"/>
    <n v="14205"/>
    <n v="13026"/>
    <x v="4"/>
    <n v="6230089.6420769244"/>
  </r>
  <r>
    <d v="2020-05-12T00:00:00"/>
    <x v="13"/>
    <n v="189679.5"/>
    <n v="18718036.5"/>
    <n v="13500671.991999999"/>
    <n v="344959.87384615385"/>
    <n v="54"/>
    <n v="11614"/>
    <n v="10862"/>
    <x v="1"/>
    <n v="4872404.6341538476"/>
  </r>
  <r>
    <d v="2020-05-21T00:00:00"/>
    <x v="13"/>
    <n v="213640.5"/>
    <n v="21042673.5"/>
    <n v="15681371.557000002"/>
    <n v="296732.59615384613"/>
    <n v="54"/>
    <n v="13240"/>
    <n v="12360"/>
    <x v="2"/>
    <n v="5064569.3468461521"/>
  </r>
  <r>
    <d v="2020-05-20T00:00:00"/>
    <x v="13"/>
    <n v="214885.5"/>
    <n v="21411349.5"/>
    <n v="15600701.422999999"/>
    <n v="410370.5153846154"/>
    <n v="54"/>
    <n v="13298"/>
    <n v="12428"/>
    <x v="2"/>
    <n v="5400277.561615386"/>
  </r>
  <r>
    <d v="2020-05-05T00:00:00"/>
    <x v="13"/>
    <n v="203832"/>
    <n v="20880142.5"/>
    <n v="15015521.489999998"/>
    <n v="398269.43076923076"/>
    <n v="54"/>
    <n v="12775"/>
    <n v="11887"/>
    <x v="3"/>
    <n v="5466351.5792307705"/>
  </r>
  <r>
    <d v="2020-05-13T00:00:00"/>
    <x v="13"/>
    <n v="188662.5"/>
    <n v="18784000.5"/>
    <n v="13568684.673999999"/>
    <n v="349844.36153846153"/>
    <n v="54"/>
    <n v="11522"/>
    <n v="10803"/>
    <x v="1"/>
    <n v="4865471.4644615399"/>
  </r>
  <r>
    <d v="2020-05-31T00:00:00"/>
    <x v="12"/>
    <n v="215277"/>
    <n v="21585316.5"/>
    <n v="16285354.714"/>
    <n v="183249.26153846155"/>
    <n v="59"/>
    <n v="13684"/>
    <n v="12690"/>
    <x v="0"/>
    <n v="5116712.5244615385"/>
  </r>
  <r>
    <d v="2020-05-03T00:00:00"/>
    <x v="13"/>
    <n v="248148"/>
    <n v="25519072.5"/>
    <n v="18491870.614999998"/>
    <n v="270910.05384615384"/>
    <n v="54"/>
    <n v="14823"/>
    <n v="13751"/>
    <x v="4"/>
    <n v="6756291.8311538482"/>
  </r>
  <r>
    <d v="2020-05-30T00:00:00"/>
    <x v="12"/>
    <n v="246414"/>
    <n v="24527245.5"/>
    <n v="18595804.535"/>
    <n v="282204.5230769231"/>
    <n v="59"/>
    <n v="15030"/>
    <n v="13956"/>
    <x v="0"/>
    <n v="5649236.4419230763"/>
  </r>
  <r>
    <d v="2020-05-06T00:00:00"/>
    <x v="13"/>
    <n v="216498"/>
    <n v="22126444.5"/>
    <n v="16128268.832"/>
    <n v="389877.53846153844"/>
    <n v="54"/>
    <n v="13406"/>
    <n v="12518"/>
    <x v="3"/>
    <n v="5608298.1295384616"/>
  </r>
  <r>
    <d v="2020-05-23T00:00:00"/>
    <x v="13"/>
    <n v="275793"/>
    <n v="26806626"/>
    <n v="20508194.544999998"/>
    <n v="239346.81538461536"/>
    <n v="54"/>
    <n v="16221"/>
    <n v="15065"/>
    <x v="2"/>
    <n v="6059084.6396153867"/>
  </r>
  <r>
    <d v="2020-05-28T00:00:00"/>
    <x v="12"/>
    <n v="199753.5"/>
    <n v="20535733.5"/>
    <n v="15173462.744000001"/>
    <n v="257491.36923076925"/>
    <n v="60"/>
    <n v="12854"/>
    <n v="11954"/>
    <x v="0"/>
    <n v="5104779.3867692295"/>
  </r>
  <r>
    <d v="2020-05-25T00:00:00"/>
    <x v="13"/>
    <n v="192948"/>
    <n v="19806927"/>
    <n v="14358653.389999999"/>
    <n v="319377.7946153846"/>
    <n v="54"/>
    <n v="12336"/>
    <n v="11519"/>
    <x v="0"/>
    <n v="5128895.8153846171"/>
  </r>
  <r>
    <d v="2020-04-30T00:00:00"/>
    <x v="13"/>
    <n v="206038.5"/>
    <n v="21740460"/>
    <n v="15789926.042999998"/>
    <n v="115102.03846153845"/>
    <n v="54"/>
    <n v="12817"/>
    <n v="11865"/>
    <x v="4"/>
    <n v="5835431.9185384642"/>
  </r>
  <r>
    <d v="2020-05-10T00:00:00"/>
    <x v="13"/>
    <n v="231559.5"/>
    <n v="23443725"/>
    <n v="17121204.866"/>
    <n v="269535.72538461542"/>
    <n v="54"/>
    <n v="13832"/>
    <n v="12864"/>
    <x v="3"/>
    <n v="6052984.4086153843"/>
  </r>
  <r>
    <d v="2020-05-08T00:00:00"/>
    <x v="13"/>
    <n v="225076.5"/>
    <n v="22846078.5"/>
    <n v="16722171.227"/>
    <n v="479024.68461538455"/>
    <n v="54"/>
    <n v="13563"/>
    <n v="12604"/>
    <x v="3"/>
    <n v="5644882.5883846153"/>
  </r>
  <r>
    <d v="2020-05-07T00:00:00"/>
    <x v="13"/>
    <n v="209415"/>
    <n v="21463023"/>
    <n v="15847839.739"/>
    <n v="521163.87692307692"/>
    <n v="54"/>
    <n v="12743"/>
    <n v="11858"/>
    <x v="3"/>
    <n v="5094019.3840769231"/>
  </r>
  <r>
    <d v="2020-05-24T00:00:00"/>
    <x v="13"/>
    <n v="193719"/>
    <n v="19071117"/>
    <n v="14541424.877999999"/>
    <n v="304806.9854230769"/>
    <n v="54"/>
    <n v="12211"/>
    <n v="11427"/>
    <x v="2"/>
    <n v="4224885.1365769245"/>
  </r>
  <r>
    <d v="2020-04-29T00:00:00"/>
    <x v="14"/>
    <n v="12250.5"/>
    <n v="981519"/>
    <n v="867080.68200000003"/>
    <n v="102160.21538461538"/>
    <n v="15"/>
    <n v="659"/>
    <n v="575"/>
    <x v="4"/>
    <n v="12278.102615384589"/>
  </r>
  <r>
    <d v="2020-04-28T00:00:00"/>
    <x v="14"/>
    <n v="12541.5"/>
    <n v="992541"/>
    <n v="874678.696"/>
    <n v="83886.676923076913"/>
    <n v="15"/>
    <n v="636"/>
    <n v="547"/>
    <x v="4"/>
    <n v="33975.62707692309"/>
  </r>
  <r>
    <d v="2020-05-31T00:00:00"/>
    <x v="13"/>
    <n v="206758.5"/>
    <n v="20717248.5"/>
    <n v="15667372.685999999"/>
    <n v="180007.08753846152"/>
    <n v="54"/>
    <n v="13106"/>
    <n v="12164"/>
    <x v="0"/>
    <n v="4869868.72646154"/>
  </r>
  <r>
    <d v="2020-05-30T00:00:00"/>
    <x v="13"/>
    <n v="244734"/>
    <n v="24151980"/>
    <n v="18429449.488000002"/>
    <n v="303444.36538461538"/>
    <n v="54"/>
    <n v="14590"/>
    <n v="13551"/>
    <x v="0"/>
    <n v="5419086.1466153832"/>
  </r>
  <r>
    <d v="2020-05-28T00:00:00"/>
    <x v="13"/>
    <n v="191641.5"/>
    <n v="19549036.5"/>
    <n v="14481164.23"/>
    <n v="266079.27846153843"/>
    <n v="54"/>
    <n v="12409"/>
    <n v="11582"/>
    <x v="0"/>
    <n v="4801792.9915384613"/>
  </r>
  <r>
    <d v="2020-05-16T00:00:00"/>
    <x v="14"/>
    <n v="16368"/>
    <n v="1316350.5"/>
    <n v="1092945.2830000001"/>
    <n v="175846.6446153846"/>
    <n v="16"/>
    <n v="920"/>
    <n v="818"/>
    <x v="1"/>
    <n v="47558.572384615341"/>
  </r>
  <r>
    <d v="2020-05-19T00:00:00"/>
    <x v="14"/>
    <n v="14427"/>
    <n v="1126810.5"/>
    <n v="963035.41399999999"/>
    <n v="202056.34519230769"/>
    <n v="17"/>
    <n v="857"/>
    <n v="757"/>
    <x v="2"/>
    <n v="-38281.259192307683"/>
  </r>
  <r>
    <d v="2020-05-17T00:00:00"/>
    <x v="14"/>
    <n v="13440"/>
    <n v="1157529"/>
    <n v="935379.42299999984"/>
    <n v="111375.6648"/>
    <n v="16"/>
    <n v="859"/>
    <n v="746"/>
    <x v="1"/>
    <n v="110773.91220000017"/>
  </r>
  <r>
    <d v="2020-05-09T00:00:00"/>
    <x v="14"/>
    <n v="11745"/>
    <n v="955801.5"/>
    <n v="795942.652"/>
    <n v="165952.05877692305"/>
    <n v="15"/>
    <n v="654"/>
    <n v="570"/>
    <x v="3"/>
    <n v="-6093.2107769230497"/>
  </r>
  <r>
    <d v="2020-05-04T00:00:00"/>
    <x v="14"/>
    <n v="11062.5"/>
    <n v="906343.5"/>
    <n v="762082.74899999995"/>
    <n v="125305.56399230768"/>
    <n v="15"/>
    <n v="622"/>
    <n v="538"/>
    <x v="3"/>
    <n v="18955.187007692366"/>
  </r>
  <r>
    <d v="2020-05-02T00:00:00"/>
    <x v="14"/>
    <n v="10018.5"/>
    <n v="816859.5"/>
    <n v="697541.2969999999"/>
    <n v="106508.82307692307"/>
    <n v="15"/>
    <n v="567"/>
    <n v="493"/>
    <x v="4"/>
    <n v="12809.379923077024"/>
  </r>
  <r>
    <d v="2020-05-26T00:00:00"/>
    <x v="15"/>
    <n v="10437"/>
    <n v="833815.5"/>
    <n v="737888.36599999992"/>
    <n v="39424.853846153841"/>
    <n v="7"/>
    <n v="577"/>
    <n v="389"/>
    <x v="0"/>
    <n v="56502.280153846237"/>
  </r>
  <r>
    <d v="2020-05-01T00:00:00"/>
    <x v="14"/>
    <n v="13644"/>
    <n v="1134444"/>
    <n v="971710.87099999993"/>
    <n v="291527.8831384615"/>
    <n v="15"/>
    <n v="721"/>
    <n v="625"/>
    <x v="4"/>
    <n v="-128794.75413846143"/>
  </r>
  <r>
    <d v="2020-05-12T00:00:00"/>
    <x v="14"/>
    <n v="13443"/>
    <n v="1092277.5"/>
    <n v="921493.48300000001"/>
    <n v="218151.6"/>
    <n v="15"/>
    <n v="750"/>
    <n v="659"/>
    <x v="1"/>
    <n v="-47367.583000000013"/>
  </r>
  <r>
    <d v="2020-05-21T00:00:00"/>
    <x v="14"/>
    <n v="14182.5"/>
    <n v="1172574"/>
    <n v="968784.86499999987"/>
    <n v="94547"/>
    <n v="18"/>
    <n v="888"/>
    <n v="786"/>
    <x v="2"/>
    <n v="109242.13500000013"/>
  </r>
  <r>
    <d v="2020-05-20T00:00:00"/>
    <x v="14"/>
    <n v="14928"/>
    <n v="1217749.5"/>
    <n v="1025585.5199999999"/>
    <n v="84618.754369230766"/>
    <n v="17"/>
    <n v="890"/>
    <n v="794"/>
    <x v="2"/>
    <n v="107545.22563076933"/>
  </r>
  <r>
    <d v="2020-05-05T00:00:00"/>
    <x v="14"/>
    <n v="13941"/>
    <n v="1145575.5"/>
    <n v="974448.12600000005"/>
    <n v="152152.96544615386"/>
    <n v="15"/>
    <n v="750"/>
    <n v="658"/>
    <x v="3"/>
    <n v="18974.408553846093"/>
  </r>
  <r>
    <d v="2020-05-13T00:00:00"/>
    <x v="14"/>
    <n v="14643"/>
    <n v="1172691"/>
    <n v="971555.08299999998"/>
    <n v="124018.33614615384"/>
    <n v="15"/>
    <n v="854"/>
    <n v="756"/>
    <x v="1"/>
    <n v="77117.580853846172"/>
  </r>
  <r>
    <d v="2020-05-03T00:00:00"/>
    <x v="14"/>
    <n v="10032"/>
    <n v="816150"/>
    <n v="698626.03299999994"/>
    <n v="97812.892307692295"/>
    <n v="15"/>
    <n v="585"/>
    <n v="502"/>
    <x v="4"/>
    <n v="19711.074692307768"/>
  </r>
  <r>
    <d v="2020-05-06T00:00:00"/>
    <x v="14"/>
    <n v="12468"/>
    <n v="1016566.5"/>
    <n v="858367.60399999993"/>
    <n v="88833.638169230762"/>
    <n v="15"/>
    <n v="701"/>
    <n v="611"/>
    <x v="3"/>
    <n v="69365.257830769304"/>
  </r>
  <r>
    <d v="2020-05-23T00:00:00"/>
    <x v="14"/>
    <n v="17943"/>
    <n v="1457391"/>
    <n v="1194154.7659999998"/>
    <n v="124621.03076923077"/>
    <n v="18"/>
    <n v="1031"/>
    <n v="918"/>
    <x v="2"/>
    <n v="138615.2032307694"/>
  </r>
  <r>
    <d v="2020-05-25T00:00:00"/>
    <x v="14"/>
    <n v="15807"/>
    <n v="1326705"/>
    <n v="1070563.6439999999"/>
    <n v="123343.24153846155"/>
    <n v="18"/>
    <n v="989"/>
    <n v="887"/>
    <x v="0"/>
    <n v="132798.11446153861"/>
  </r>
  <r>
    <d v="2020-04-30T00:00:00"/>
    <x v="14"/>
    <n v="11976"/>
    <n v="1004511"/>
    <n v="861334.61399999994"/>
    <n v="20847.353846153845"/>
    <n v="15"/>
    <n v="644"/>
    <n v="550"/>
    <x v="4"/>
    <n v="122329.03215384622"/>
  </r>
  <r>
    <d v="2020-05-10T00:00:00"/>
    <x v="14"/>
    <n v="14566.5"/>
    <n v="1216557"/>
    <n v="1013050.3829999999"/>
    <n v="102510.40189230769"/>
    <n v="15"/>
    <n v="792"/>
    <n v="695"/>
    <x v="3"/>
    <n v="100996.21510769239"/>
  </r>
  <r>
    <d v="2020-05-08T00:00:00"/>
    <x v="14"/>
    <n v="12976.5"/>
    <n v="1046848.5"/>
    <n v="892743.74599999993"/>
    <n v="396844.24095384614"/>
    <n v="15"/>
    <n v="703"/>
    <n v="609"/>
    <x v="3"/>
    <n v="-242739.48695384606"/>
  </r>
  <r>
    <d v="2020-05-07T00:00:00"/>
    <x v="14"/>
    <n v="11719.5"/>
    <n v="965880"/>
    <n v="809986.38600000006"/>
    <n v="106745.03623846154"/>
    <n v="15"/>
    <n v="676"/>
    <n v="591"/>
    <x v="3"/>
    <n v="49148.577761538399"/>
  </r>
  <r>
    <d v="2020-05-24T00:00:00"/>
    <x v="14"/>
    <n v="17197.5"/>
    <n v="1386262.5"/>
    <n v="1130117.3810000001"/>
    <n v="121581.84923076924"/>
    <n v="18"/>
    <n v="1006"/>
    <n v="904"/>
    <x v="2"/>
    <n v="134563.26976923071"/>
  </r>
  <r>
    <d v="2020-05-26T00:00:00"/>
    <x v="14"/>
    <n v="14419.5"/>
    <n v="1210456.5"/>
    <n v="970917.12399999995"/>
    <n v="88147.13846153846"/>
    <n v="18"/>
    <n v="914"/>
    <n v="804"/>
    <x v="0"/>
    <n v="151392.23753846157"/>
  </r>
  <r>
    <d v="2020-06-01T00:00:00"/>
    <x v="0"/>
    <n v="7816.5"/>
    <n v="636345"/>
    <n v="550528.66300000006"/>
    <n v="190344.3008"/>
    <n v="15"/>
    <n v="453"/>
    <n v="370"/>
    <x v="5"/>
    <n v="-104527.96380000006"/>
  </r>
  <r>
    <d v="2020-05-31T00:00:00"/>
    <x v="16"/>
    <n v="6409.5"/>
    <n v="493893"/>
    <n v="459762.61999999994"/>
    <n v="28040.97692307692"/>
    <n v="9"/>
    <n v="345"/>
    <n v="255"/>
    <x v="0"/>
    <n v="6089.4030769231431"/>
  </r>
  <r>
    <d v="2020-05-30T00:00:00"/>
    <x v="15"/>
    <n v="11220"/>
    <n v="928675.5"/>
    <n v="802403.80799999996"/>
    <n v="136423.60523076923"/>
    <n v="7"/>
    <n v="532"/>
    <n v="449"/>
    <x v="0"/>
    <n v="-10151.913230769191"/>
  </r>
  <r>
    <d v="2020-05-29T00:00:00"/>
    <x v="0"/>
    <n v="8350.5"/>
    <n v="651237"/>
    <n v="601485.12600000005"/>
    <n v="83014.635053846156"/>
    <n v="15"/>
    <n v="400"/>
    <n v="329"/>
    <x v="0"/>
    <n v="-33262.761053846203"/>
  </r>
  <r>
    <d v="2020-05-28T00:00:00"/>
    <x v="15"/>
    <n v="8428.5"/>
    <n v="694669.5"/>
    <n v="594994.696"/>
    <n v="42699.38461538461"/>
    <n v="7"/>
    <n v="420"/>
    <n v="347"/>
    <x v="0"/>
    <n v="56975.419384615394"/>
  </r>
  <r>
    <d v="2020-05-27T00:00:00"/>
    <x v="1"/>
    <n v="32817"/>
    <n v="3015751.5"/>
    <n v="2415980.7719999999"/>
    <n v="346048.63569230767"/>
    <n v="20"/>
    <n v="2079"/>
    <n v="1893"/>
    <x v="0"/>
    <n v="253722.09230769245"/>
  </r>
  <r>
    <d v="2020-05-22T00:00:00"/>
    <x v="1"/>
    <n v="36031.5"/>
    <n v="3091069.5"/>
    <n v="2549333.4129999997"/>
    <n v="289900.09384615382"/>
    <n v="21"/>
    <n v="2046"/>
    <n v="1853"/>
    <x v="2"/>
    <n v="251835.99315384647"/>
  </r>
  <r>
    <d v="2020-05-31T00:00:00"/>
    <x v="17"/>
    <n v="5127"/>
    <n v="468835.5"/>
    <n v="412625.88699999999"/>
    <n v="8642.376923076923"/>
    <n v="6"/>
    <n v="261"/>
    <n v="188"/>
    <x v="0"/>
    <n v="47567.236076923087"/>
  </r>
  <r>
    <d v="2020-05-11T00:00:00"/>
    <x v="1"/>
    <n v="27187.5"/>
    <n v="2479396.5"/>
    <n v="1950422.9030000002"/>
    <n v="381635.95355384616"/>
    <n v="21"/>
    <n v="1597"/>
    <n v="1457"/>
    <x v="1"/>
    <n v="147337.64344615367"/>
  </r>
  <r>
    <d v="2020-05-30T00:00:00"/>
    <x v="14"/>
    <n v="20688"/>
    <n v="1773154.5"/>
    <n v="1458979.4909999999"/>
    <n v="98432.213407692296"/>
    <n v="18"/>
    <n v="1216"/>
    <n v="1101"/>
    <x v="0"/>
    <n v="215742.79559230778"/>
  </r>
  <r>
    <d v="2020-05-28T00:00:00"/>
    <x v="14"/>
    <n v="15678"/>
    <n v="1387443"/>
    <n v="1121336.507"/>
    <n v="101620.2923076923"/>
    <n v="18"/>
    <n v="1020"/>
    <n v="911"/>
    <x v="0"/>
    <n v="164486.20069230773"/>
  </r>
  <r>
    <d v="2020-05-18T00:00:00"/>
    <x v="1"/>
    <n v="31329"/>
    <n v="2826379.5"/>
    <n v="2229453.5079999999"/>
    <n v="331756.18072307692"/>
    <n v="21"/>
    <n v="1834"/>
    <n v="1660"/>
    <x v="2"/>
    <n v="265169.81127692317"/>
  </r>
  <r>
    <d v="2020-05-14T00:00:00"/>
    <x v="1"/>
    <n v="29658"/>
    <n v="2703132"/>
    <n v="2160539.9959999998"/>
    <n v="312856.16153846151"/>
    <n v="21"/>
    <n v="1706"/>
    <n v="1548"/>
    <x v="1"/>
    <n v="229735.84246153868"/>
  </r>
  <r>
    <d v="2020-05-15T00:00:00"/>
    <x v="1"/>
    <n v="34150.5"/>
    <n v="3038293.5"/>
    <n v="2442084.5610000002"/>
    <n v="277257.14947692305"/>
    <n v="21"/>
    <n v="1926"/>
    <n v="1742"/>
    <x v="1"/>
    <n v="318951.78952307673"/>
  </r>
  <r>
    <d v="2020-06-01T00:00:00"/>
    <x v="1"/>
    <n v="31947"/>
    <n v="2945035.5"/>
    <n v="2320195.4450000003"/>
    <n v="383761.6669230769"/>
    <n v="21"/>
    <n v="2025"/>
    <n v="1849"/>
    <x v="5"/>
    <n v="241078.3880769228"/>
  </r>
  <r>
    <d v="2020-05-31T00:00:00"/>
    <x v="15"/>
    <n v="10416"/>
    <n v="866023.5"/>
    <n v="744833.00199999998"/>
    <n v="19998.63846153846"/>
    <n v="7"/>
    <n v="530"/>
    <n v="447"/>
    <x v="0"/>
    <n v="101191.85953846156"/>
  </r>
  <r>
    <d v="2020-05-29T00:00:00"/>
    <x v="1"/>
    <n v="35431.5"/>
    <n v="3193167"/>
    <n v="2545757.0549999997"/>
    <n v="202281.06923076924"/>
    <n v="20"/>
    <n v="2111"/>
    <n v="1917"/>
    <x v="0"/>
    <n v="445128.87576923106"/>
  </r>
  <r>
    <d v="2020-05-27T00:00:00"/>
    <x v="2"/>
    <n v="78544.5"/>
    <n v="6701083.5"/>
    <n v="5109499.6169999996"/>
    <n v="76226.26923076922"/>
    <n v="31"/>
    <n v="5330"/>
    <n v="4977"/>
    <x v="0"/>
    <n v="1515357.6137692311"/>
  </r>
  <r>
    <d v="2020-05-22T00:00:00"/>
    <x v="2"/>
    <n v="97963.5"/>
    <n v="7728465"/>
    <n v="6415904.9240000006"/>
    <n v="150138.82307692309"/>
    <n v="31"/>
    <n v="5965"/>
    <n v="5533"/>
    <x v="2"/>
    <n v="1162421.2529230763"/>
  </r>
  <r>
    <d v="2020-06-01T00:00:00"/>
    <x v="2"/>
    <n v="77269.5"/>
    <n v="6829921.5"/>
    <n v="5152925.182"/>
    <n v="219200.11557692307"/>
    <n v="31"/>
    <n v="5468"/>
    <n v="5081"/>
    <x v="5"/>
    <n v="1457796.2024230768"/>
  </r>
  <r>
    <d v="2020-05-31T00:00:00"/>
    <x v="14"/>
    <n v="16143"/>
    <n v="1423410"/>
    <n v="1183524.9380000001"/>
    <n v="41938.950392307692"/>
    <n v="18"/>
    <n v="1029"/>
    <n v="925"/>
    <x v="0"/>
    <n v="197946.11160769223"/>
  </r>
  <r>
    <d v="2020-05-11T00:00:00"/>
    <x v="2"/>
    <n v="72220.5"/>
    <n v="6398719.5"/>
    <n v="4782829.6060000006"/>
    <n v="186502.14615384614"/>
    <n v="31"/>
    <n v="4826"/>
    <n v="4483"/>
    <x v="1"/>
    <n v="1429387.7478461533"/>
  </r>
  <r>
    <d v="2020-05-18T00:00:00"/>
    <x v="2"/>
    <n v="78058.5"/>
    <n v="6609714"/>
    <n v="5024858.7929999996"/>
    <n v="140406.07692307691"/>
    <n v="31"/>
    <n v="5165"/>
    <n v="4813"/>
    <x v="2"/>
    <n v="1444449.1300769234"/>
  </r>
  <r>
    <d v="2020-05-14T00:00:00"/>
    <x v="2"/>
    <n v="70498.5"/>
    <n v="6053649"/>
    <n v="4580254.1549999993"/>
    <n v="131801.93944615382"/>
    <n v="31"/>
    <n v="4695"/>
    <n v="4372"/>
    <x v="1"/>
    <n v="1341592.9055538469"/>
  </r>
  <r>
    <d v="2020-05-15T00:00:00"/>
    <x v="2"/>
    <n v="78961.5"/>
    <n v="6876454.5"/>
    <n v="5258162.2879999997"/>
    <n v="162133.18461538461"/>
    <n v="31"/>
    <n v="5184"/>
    <n v="4778"/>
    <x v="1"/>
    <n v="1456159.0273846157"/>
  </r>
  <r>
    <d v="2020-05-27T00:00:00"/>
    <x v="3"/>
    <n v="12490.5"/>
    <n v="1054798.5"/>
    <n v="878389.06499999994"/>
    <n v="67454.765369230765"/>
    <n v="10"/>
    <n v="757"/>
    <n v="660"/>
    <x v="0"/>
    <n v="108954.66963076929"/>
  </r>
  <r>
    <d v="2020-05-22T00:00:00"/>
    <x v="3"/>
    <n v="18036"/>
    <n v="1455049.5"/>
    <n v="1301439.284"/>
    <n v="69189.123076923075"/>
    <n v="10"/>
    <n v="965"/>
    <n v="861"/>
    <x v="2"/>
    <n v="84421.09292307694"/>
  </r>
  <r>
    <d v="2020-06-01T00:00:00"/>
    <x v="3"/>
    <n v="11416.5"/>
    <n v="1007742"/>
    <n v="815296.88"/>
    <n v="145147.84546153847"/>
    <n v="10"/>
    <n v="719"/>
    <n v="627"/>
    <x v="5"/>
    <n v="47297.274538461526"/>
  </r>
  <r>
    <d v="2020-05-11T00:00:00"/>
    <x v="3"/>
    <n v="9007.5"/>
    <n v="734335.5"/>
    <n v="622482.40399999998"/>
    <n v="113093.66153846154"/>
    <n v="10"/>
    <n v="494"/>
    <n v="421"/>
    <x v="1"/>
    <n v="-1240.5655384615238"/>
  </r>
  <r>
    <d v="2020-05-29T00:00:00"/>
    <x v="2"/>
    <n v="87552"/>
    <n v="7387116"/>
    <n v="5815890.3319999995"/>
    <n v="161811.89230769229"/>
    <n v="31"/>
    <n v="5751"/>
    <n v="5319"/>
    <x v="0"/>
    <n v="1409413.7756923083"/>
  </r>
  <r>
    <d v="2020-05-18T00:00:00"/>
    <x v="3"/>
    <n v="11680.5"/>
    <n v="936427.5"/>
    <n v="813406.68400000001"/>
    <n v="117272.7846153846"/>
    <n v="10"/>
    <n v="645"/>
    <n v="565"/>
    <x v="2"/>
    <n v="5748.0313846153877"/>
  </r>
  <r>
    <d v="2020-05-14T00:00:00"/>
    <x v="3"/>
    <n v="12037.5"/>
    <n v="981564"/>
    <n v="877726.201"/>
    <n v="69249.011815384612"/>
    <n v="10"/>
    <n v="627"/>
    <n v="545"/>
    <x v="1"/>
    <n v="34588.787184615387"/>
  </r>
  <r>
    <d v="2020-05-15T00:00:00"/>
    <x v="3"/>
    <n v="14421"/>
    <n v="1150579.5"/>
    <n v="1038033.7869999999"/>
    <n v="68487.358569230768"/>
    <n v="10"/>
    <n v="743"/>
    <n v="652"/>
    <x v="1"/>
    <n v="44058.354430769337"/>
  </r>
  <r>
    <d v="2020-05-29T00:00:00"/>
    <x v="3"/>
    <n v="14823"/>
    <n v="1273464"/>
    <n v="1068326.9369999999"/>
    <n v="76299.023384615386"/>
    <n v="10"/>
    <n v="873"/>
    <n v="770"/>
    <x v="0"/>
    <n v="128838.0396153847"/>
  </r>
  <r>
    <d v="2020-05-27T00:00:00"/>
    <x v="4"/>
    <n v="31257"/>
    <n v="2924133"/>
    <n v="2311405.017"/>
    <n v="148582.33846153846"/>
    <n v="20"/>
    <n v="2079"/>
    <n v="1856"/>
    <x v="0"/>
    <n v="464145.64453846158"/>
  </r>
  <r>
    <d v="2020-05-22T00:00:00"/>
    <x v="4"/>
    <n v="38074.5"/>
    <n v="3414180"/>
    <n v="2805831.5209999997"/>
    <n v="124540.74078461538"/>
    <n v="20"/>
    <n v="2306"/>
    <n v="2054"/>
    <x v="2"/>
    <n v="483807.73821538489"/>
  </r>
  <r>
    <d v="2020-06-01T00:00:00"/>
    <x v="4"/>
    <n v="32170.5"/>
    <n v="3013512"/>
    <n v="2355616.679"/>
    <n v="219429.2774153846"/>
    <n v="20"/>
    <n v="2136"/>
    <n v="1899"/>
    <x v="5"/>
    <n v="438466.0435846154"/>
  </r>
  <r>
    <d v="2020-05-11T00:00:00"/>
    <x v="4"/>
    <n v="42397.5"/>
    <n v="3911979"/>
    <n v="3086459.8370000003"/>
    <n v="164514.63076923075"/>
    <n v="19"/>
    <n v="2530"/>
    <n v="2270"/>
    <x v="1"/>
    <n v="661004.53223076893"/>
  </r>
  <r>
    <d v="2020-05-18T00:00:00"/>
    <x v="4"/>
    <n v="28668"/>
    <n v="2588148"/>
    <n v="2042294.1669999999"/>
    <n v="160977.42935384615"/>
    <n v="19"/>
    <n v="1858"/>
    <n v="1648"/>
    <x v="2"/>
    <n v="384876.40364615398"/>
  </r>
  <r>
    <d v="2020-05-14T00:00:00"/>
    <x v="4"/>
    <n v="27411"/>
    <n v="2441520"/>
    <n v="1933378.3459999997"/>
    <n v="141658.27661538462"/>
    <n v="19"/>
    <n v="1675"/>
    <n v="1475"/>
    <x v="1"/>
    <n v="366483.37738461571"/>
  </r>
  <r>
    <d v="2020-05-15T00:00:00"/>
    <x v="4"/>
    <n v="32854.5"/>
    <n v="2949078"/>
    <n v="2391958.463"/>
    <n v="129383.86666153846"/>
    <n v="19"/>
    <n v="1940"/>
    <n v="1715"/>
    <x v="1"/>
    <n v="427735.67033846152"/>
  </r>
  <r>
    <d v="2020-05-29T00:00:00"/>
    <x v="4"/>
    <n v="35346"/>
    <n v="3258054"/>
    <n v="2595610.66"/>
    <n v="195198.78461538462"/>
    <n v="20"/>
    <n v="2249"/>
    <n v="2000"/>
    <x v="0"/>
    <n v="467244.5553846152"/>
  </r>
  <r>
    <d v="2020-05-27T00:00:00"/>
    <x v="5"/>
    <n v="286558.5"/>
    <n v="29256993"/>
    <n v="21169527.457000002"/>
    <n v="646741.28130000003"/>
    <n v="129"/>
    <n v="17115"/>
    <n v="15962"/>
    <x v="0"/>
    <n v="7440724.2616999978"/>
  </r>
  <r>
    <d v="2020-05-22T00:00:00"/>
    <x v="5"/>
    <n v="304092"/>
    <n v="29465769"/>
    <n v="22276452.264999997"/>
    <n v="570447.6369538462"/>
    <n v="129"/>
    <n v="17088"/>
    <n v="15804"/>
    <x v="2"/>
    <n v="6618869.0980461566"/>
  </r>
  <r>
    <d v="2020-06-01T00:00:00"/>
    <x v="5"/>
    <n v="272926.5"/>
    <n v="27770092.5"/>
    <n v="20952913.508000001"/>
    <n v="872904.40428461542"/>
    <n v="128"/>
    <n v="16285"/>
    <n v="15130"/>
    <x v="5"/>
    <n v="5944274.5877153836"/>
  </r>
  <r>
    <d v="2020-05-11T00:00:00"/>
    <x v="5"/>
    <n v="237099"/>
    <n v="24628233.223949999"/>
    <n v="17679930.469999999"/>
    <n v="622499.33031538466"/>
    <n v="129"/>
    <n v="14043"/>
    <n v="13167"/>
    <x v="1"/>
    <n v="6325803.4236346148"/>
  </r>
  <r>
    <d v="2020-05-18T00:00:00"/>
    <x v="5"/>
    <n v="273900"/>
    <n v="27535284.147600003"/>
    <n v="19680985.969000001"/>
    <n v="764540.58792307694"/>
    <n v="129"/>
    <n v="16110"/>
    <n v="14992"/>
    <x v="2"/>
    <n v="7089757.5906769251"/>
  </r>
  <r>
    <d v="2020-05-14T00:00:00"/>
    <x v="5"/>
    <n v="274059"/>
    <n v="28181292"/>
    <n v="20493717.226"/>
    <n v="806120.19333076919"/>
    <n v="129"/>
    <n v="15804"/>
    <n v="14738"/>
    <x v="1"/>
    <n v="6881454.5806692308"/>
  </r>
  <r>
    <d v="2020-05-15T00:00:00"/>
    <x v="5"/>
    <n v="318816"/>
    <n v="32354331"/>
    <n v="23895072.432"/>
    <n v="616932.92353846144"/>
    <n v="129"/>
    <n v="17808"/>
    <n v="16486"/>
    <x v="1"/>
    <n v="7842325.6444615386"/>
  </r>
  <r>
    <d v="2020-05-27T00:00:00"/>
    <x v="6"/>
    <n v="370012.5"/>
    <n v="39034861.5"/>
    <n v="28040467.216000002"/>
    <n v="681486.56664615381"/>
    <n v="124"/>
    <n v="21384"/>
    <n v="19897"/>
    <x v="0"/>
    <n v="10312907.717353845"/>
  </r>
  <r>
    <d v="2020-05-22T00:00:00"/>
    <x v="6"/>
    <n v="393018"/>
    <n v="39498373.5"/>
    <n v="29683782.432999995"/>
    <n v="636230.32011538453"/>
    <n v="125"/>
    <n v="21427"/>
    <n v="19799"/>
    <x v="2"/>
    <n v="9178360.7468846217"/>
  </r>
  <r>
    <d v="2020-06-01T00:00:00"/>
    <x v="6"/>
    <n v="349699.5"/>
    <n v="37257840.18135"/>
    <n v="27640203.134"/>
    <n v="744856.58547692304"/>
    <n v="123"/>
    <n v="20325"/>
    <n v="18935"/>
    <x v="5"/>
    <n v="8872780.4618730769"/>
  </r>
  <r>
    <d v="2020-05-11T00:00:00"/>
    <x v="6"/>
    <n v="318565.5"/>
    <n v="33781581"/>
    <n v="24232690.171"/>
    <n v="605833.76570769225"/>
    <n v="125"/>
    <n v="18066"/>
    <n v="16883"/>
    <x v="1"/>
    <n v="8943057.0632923078"/>
  </r>
  <r>
    <d v="2020-05-29T00:00:00"/>
    <x v="5"/>
    <n v="422965.5"/>
    <n v="41767140.105000004"/>
    <n v="32361318.846999999"/>
    <n v="525087.91538461542"/>
    <n v="129"/>
    <n v="22403"/>
    <n v="20676"/>
    <x v="0"/>
    <n v="8880733.3426153902"/>
  </r>
  <r>
    <d v="2020-05-18T00:00:00"/>
    <x v="6"/>
    <n v="355081.5"/>
    <n v="36876888"/>
    <n v="26228948.559"/>
    <n v="898617.75030769221"/>
    <n v="125"/>
    <n v="20449"/>
    <n v="19060"/>
    <x v="2"/>
    <n v="9749321.6906923074"/>
  </r>
  <r>
    <d v="2020-05-14T00:00:00"/>
    <x v="6"/>
    <n v="358387.5"/>
    <n v="37963150.5"/>
    <n v="27483828.208999999"/>
    <n v="506964.83088461537"/>
    <n v="125"/>
    <n v="20247"/>
    <n v="18812"/>
    <x v="1"/>
    <n v="9972357.4601153862"/>
  </r>
  <r>
    <d v="2020-05-15T00:00:00"/>
    <x v="6"/>
    <n v="403261.5"/>
    <n v="42271377"/>
    <n v="31105053.390999999"/>
    <n v="571050.76427692303"/>
    <n v="125"/>
    <n v="21862"/>
    <n v="20235"/>
    <x v="1"/>
    <n v="10595272.844723077"/>
  </r>
  <r>
    <d v="2020-05-27T00:00:00"/>
    <x v="7"/>
    <n v="69010.5"/>
    <n v="5985894"/>
    <n v="4624968.49"/>
    <n v="168769.33384615384"/>
    <n v="36"/>
    <n v="4951"/>
    <n v="4584"/>
    <x v="0"/>
    <n v="1192156.1761538459"/>
  </r>
  <r>
    <d v="2020-05-22T00:00:00"/>
    <x v="7"/>
    <n v="75820.5"/>
    <n v="5943489"/>
    <n v="5046963.6720000003"/>
    <n v="196334.07284615384"/>
    <n v="36"/>
    <n v="4857"/>
    <n v="4456"/>
    <x v="2"/>
    <n v="700191.25515384588"/>
  </r>
  <r>
    <d v="2020-06-01T00:00:00"/>
    <x v="7"/>
    <n v="64740"/>
    <n v="5800290"/>
    <n v="4332158.4330000002"/>
    <n v="205428.24997692305"/>
    <n v="37"/>
    <n v="4722"/>
    <n v="4352"/>
    <x v="5"/>
    <n v="1262703.3170230768"/>
  </r>
  <r>
    <d v="2020-05-11T00:00:00"/>
    <x v="7"/>
    <n v="59574"/>
    <n v="5178169.5"/>
    <n v="3929032.2650000001"/>
    <n v="208822.33076923079"/>
    <n v="36"/>
    <n v="4150"/>
    <n v="3838"/>
    <x v="1"/>
    <n v="1040314.904230769"/>
  </r>
  <r>
    <d v="2020-05-29T00:00:00"/>
    <x v="6"/>
    <n v="524481"/>
    <n v="54172029"/>
    <n v="41382275.210999995"/>
    <n v="512623.0388076923"/>
    <n v="124"/>
    <n v="25828"/>
    <n v="23974"/>
    <x v="0"/>
    <n v="12277130.750192313"/>
  </r>
  <r>
    <d v="2020-05-18T00:00:00"/>
    <x v="7"/>
    <n v="70278"/>
    <n v="5798476.5"/>
    <n v="4485664.5060000001"/>
    <n v="182019.63597692308"/>
    <n v="36"/>
    <n v="4885"/>
    <n v="4502"/>
    <x v="2"/>
    <n v="1130792.3580230768"/>
  </r>
  <r>
    <d v="2020-05-14T00:00:00"/>
    <x v="7"/>
    <n v="63645"/>
    <n v="5366602.5"/>
    <n v="4245727.3389999997"/>
    <n v="137701.4149"/>
    <n v="36"/>
    <n v="4285"/>
    <n v="3950"/>
    <x v="1"/>
    <n v="983173.74610000034"/>
  </r>
  <r>
    <d v="2020-05-15T00:00:00"/>
    <x v="7"/>
    <n v="75642"/>
    <n v="6293952"/>
    <n v="5100877.9309999999"/>
    <n v="159537.61835384613"/>
    <n v="36"/>
    <n v="4862"/>
    <n v="4476"/>
    <x v="1"/>
    <n v="1033536.450646154"/>
  </r>
  <r>
    <d v="2020-05-27T00:00:00"/>
    <x v="8"/>
    <n v="40420.5"/>
    <n v="3780852"/>
    <n v="2893288.4459999995"/>
    <n v="291528.45785384614"/>
    <n v="21"/>
    <n v="2430"/>
    <n v="2216"/>
    <x v="0"/>
    <n v="596035.09614615433"/>
  </r>
  <r>
    <d v="2020-05-22T00:00:00"/>
    <x v="8"/>
    <n v="53838"/>
    <n v="4840833"/>
    <n v="4017247.747"/>
    <n v="147709.19777692307"/>
    <n v="21"/>
    <n v="2861"/>
    <n v="2612"/>
    <x v="2"/>
    <n v="675876.05522307695"/>
  </r>
  <r>
    <d v="2020-06-01T00:00:00"/>
    <x v="8"/>
    <n v="40528.5"/>
    <n v="3865251"/>
    <n v="2972895.4169999999"/>
    <n v="336001.08039230772"/>
    <n v="23"/>
    <n v="2531"/>
    <n v="2296"/>
    <x v="5"/>
    <n v="556354.50260769238"/>
  </r>
  <r>
    <d v="2020-05-11T00:00:00"/>
    <x v="8"/>
    <n v="32733"/>
    <n v="3079630.5"/>
    <n v="2364369.4010000001"/>
    <n v="281373.57021538459"/>
    <n v="21"/>
    <n v="1916"/>
    <n v="1733"/>
    <x v="1"/>
    <n v="433887.52878461534"/>
  </r>
  <r>
    <d v="2020-05-29T00:00:00"/>
    <x v="7"/>
    <n v="84433.5"/>
    <n v="7228395"/>
    <n v="5795765.9359999998"/>
    <n v="264121.66047692305"/>
    <n v="37"/>
    <n v="5672"/>
    <n v="5198"/>
    <x v="0"/>
    <n v="1168507.4035230773"/>
  </r>
  <r>
    <d v="2020-05-18T00:00:00"/>
    <x v="8"/>
    <n v="36655.5"/>
    <n v="3360135"/>
    <n v="2596293.8219999997"/>
    <n v="202175.53846153847"/>
    <n v="21"/>
    <n v="2136"/>
    <n v="1947"/>
    <x v="2"/>
    <n v="561665.63953846181"/>
  </r>
  <r>
    <d v="2020-05-14T00:00:00"/>
    <x v="8"/>
    <n v="33886.5"/>
    <n v="3166479"/>
    <n v="2522496.074"/>
    <n v="156584.58769230769"/>
    <n v="21"/>
    <n v="1993"/>
    <n v="1796"/>
    <x v="1"/>
    <n v="487398.33830769232"/>
  </r>
  <r>
    <d v="2020-05-15T00:00:00"/>
    <x v="8"/>
    <n v="41697"/>
    <n v="3772258.5"/>
    <n v="3092823.6680000001"/>
    <n v="167669.98904615385"/>
    <n v="21"/>
    <n v="2255"/>
    <n v="2045"/>
    <x v="1"/>
    <n v="511764.84295384609"/>
  </r>
  <r>
    <d v="2020-05-29T00:00:00"/>
    <x v="8"/>
    <n v="44569.5"/>
    <n v="4108596"/>
    <n v="3229427.0830000001"/>
    <n v="121448.35925384614"/>
    <n v="22"/>
    <n v="2597"/>
    <n v="2379"/>
    <x v="0"/>
    <n v="757720.55774615379"/>
  </r>
  <r>
    <d v="2020-05-27T00:00:00"/>
    <x v="9"/>
    <n v="18069"/>
    <n v="1603084.5"/>
    <n v="1312709.0090000001"/>
    <n v="241760.20769230771"/>
    <n v="17"/>
    <n v="1203"/>
    <n v="1077"/>
    <x v="0"/>
    <n v="48615.283307692211"/>
  </r>
  <r>
    <d v="2020-05-22T00:00:00"/>
    <x v="9"/>
    <n v="21483"/>
    <n v="1774329"/>
    <n v="1460215.51"/>
    <n v="181509.9923076923"/>
    <n v="17"/>
    <n v="1268"/>
    <n v="1129"/>
    <x v="2"/>
    <n v="132603.49769230769"/>
  </r>
  <r>
    <d v="2020-06-01T00:00:00"/>
    <x v="9"/>
    <n v="16687.5"/>
    <n v="1526608.5"/>
    <n v="1202670.0489999999"/>
    <n v="340349.53369230771"/>
    <n v="17"/>
    <n v="1185"/>
    <n v="1042"/>
    <x v="5"/>
    <n v="-16411.082692307595"/>
  </r>
  <r>
    <d v="2020-05-11T00:00:00"/>
    <x v="9"/>
    <n v="12238.5"/>
    <n v="1096002"/>
    <n v="872395.08600000001"/>
    <n v="218895.40769230769"/>
    <n v="15"/>
    <n v="812"/>
    <n v="714"/>
    <x v="1"/>
    <n v="4711.5063076922961"/>
  </r>
  <r>
    <d v="2020-05-18T00:00:00"/>
    <x v="9"/>
    <n v="14290.5"/>
    <n v="1246162.5"/>
    <n v="983143.48999999987"/>
    <n v="263823.34615384613"/>
    <n v="16"/>
    <n v="925"/>
    <n v="816"/>
    <x v="2"/>
    <n v="-804.33615384600125"/>
  </r>
  <r>
    <d v="2020-05-14T00:00:00"/>
    <x v="9"/>
    <n v="14385"/>
    <n v="1223491.5"/>
    <n v="977925.73100000003"/>
    <n v="285708.40769230766"/>
    <n v="15"/>
    <n v="890"/>
    <n v="777"/>
    <x v="1"/>
    <n v="-40142.638692307693"/>
  </r>
  <r>
    <d v="2020-05-15T00:00:00"/>
    <x v="9"/>
    <n v="16498.5"/>
    <n v="1370482.5"/>
    <n v="1095453.1229999999"/>
    <n v="250663.81538461539"/>
    <n v="15"/>
    <n v="980"/>
    <n v="867"/>
    <x v="1"/>
    <n v="24365.561615384708"/>
  </r>
  <r>
    <d v="2020-05-27T00:00:00"/>
    <x v="10"/>
    <n v="13203"/>
    <n v="1211457"/>
    <n v="964554.21099999989"/>
    <n v="156117.80846153846"/>
    <n v="15"/>
    <n v="809"/>
    <n v="702"/>
    <x v="0"/>
    <n v="90784.980538461648"/>
  </r>
  <r>
    <d v="2020-05-22T00:00:00"/>
    <x v="10"/>
    <n v="15802.5"/>
    <n v="1411909.5"/>
    <n v="1158841.584"/>
    <n v="186035.59738461539"/>
    <n v="15"/>
    <n v="903"/>
    <n v="792"/>
    <x v="2"/>
    <n v="67032.318615384575"/>
  </r>
  <r>
    <d v="2020-06-01T00:00:00"/>
    <x v="10"/>
    <n v="16476"/>
    <n v="1565632.5"/>
    <n v="1234060.9909999999"/>
    <n v="194827.87672307692"/>
    <n v="16"/>
    <n v="1019"/>
    <n v="895"/>
    <x v="5"/>
    <n v="136743.63227692316"/>
  </r>
  <r>
    <d v="2020-05-11T00:00:00"/>
    <x v="10"/>
    <n v="12654"/>
    <n v="1081158"/>
    <n v="927698.82299999986"/>
    <n v="197299.08136923076"/>
    <n v="15"/>
    <n v="684"/>
    <n v="585"/>
    <x v="1"/>
    <n v="-43839.904369230615"/>
  </r>
  <r>
    <d v="2020-05-29T00:00:00"/>
    <x v="9"/>
    <n v="19647"/>
    <n v="1764669"/>
    <n v="1409485.402"/>
    <n v="182377.32307692306"/>
    <n v="17"/>
    <n v="1296"/>
    <n v="1153"/>
    <x v="0"/>
    <n v="172806.27492307694"/>
  </r>
  <r>
    <d v="2020-05-18T00:00:00"/>
    <x v="10"/>
    <n v="12450"/>
    <n v="1115146.5"/>
    <n v="897555.51099999994"/>
    <n v="150809.61403846153"/>
    <n v="15"/>
    <n v="729"/>
    <n v="636"/>
    <x v="2"/>
    <n v="66781.374961538531"/>
  </r>
  <r>
    <d v="2020-05-14T00:00:00"/>
    <x v="10"/>
    <n v="11161.5"/>
    <n v="963502.5"/>
    <n v="812962.67800000007"/>
    <n v="193118.32307692309"/>
    <n v="15"/>
    <n v="638"/>
    <n v="548"/>
    <x v="1"/>
    <n v="-42578.501076923159"/>
  </r>
  <r>
    <d v="2020-05-15T00:00:00"/>
    <x v="10"/>
    <n v="12229.5"/>
    <n v="1122730.5"/>
    <n v="921566.44700000004"/>
    <n v="147588"/>
    <n v="15"/>
    <n v="688"/>
    <n v="598"/>
    <x v="1"/>
    <n v="53576.052999999956"/>
  </r>
  <r>
    <d v="2020-05-27T00:00:00"/>
    <x v="11"/>
    <n v="28050"/>
    <n v="2458555.5"/>
    <n v="1979227.4479999999"/>
    <n v="122940.53466153846"/>
    <n v="20"/>
    <n v="1873"/>
    <n v="1715"/>
    <x v="0"/>
    <n v="356387.51733846171"/>
  </r>
  <r>
    <d v="2020-05-22T00:00:00"/>
    <x v="11"/>
    <n v="30781.5"/>
    <n v="2540715"/>
    <n v="2108065.5690000001"/>
    <n v="90381.169230769228"/>
    <n v="19"/>
    <n v="1859"/>
    <n v="1697"/>
    <x v="2"/>
    <n v="342268.26176923065"/>
  </r>
  <r>
    <d v="2020-06-01T00:00:00"/>
    <x v="11"/>
    <n v="27960"/>
    <n v="2538967.5"/>
    <n v="1983277.5959999997"/>
    <n v="134168.53587692307"/>
    <n v="21"/>
    <n v="1879"/>
    <n v="1720"/>
    <x v="5"/>
    <n v="421521.36812307726"/>
  </r>
  <r>
    <d v="2020-05-11T00:00:00"/>
    <x v="11"/>
    <n v="23629.5"/>
    <n v="2164365"/>
    <n v="1678039.8589999999"/>
    <n v="151098.71538461538"/>
    <n v="19"/>
    <n v="1527"/>
    <n v="1389"/>
    <x v="1"/>
    <n v="335226.42561538471"/>
  </r>
  <r>
    <d v="2020-05-29T00:00:00"/>
    <x v="10"/>
    <n v="17052"/>
    <n v="1549020"/>
    <n v="1246591.997"/>
    <n v="104864.4846153846"/>
    <n v="16"/>
    <n v="981"/>
    <n v="859"/>
    <x v="0"/>
    <n v="197563.51838461543"/>
  </r>
  <r>
    <d v="2020-05-18T00:00:00"/>
    <x v="11"/>
    <n v="27181.5"/>
    <n v="2324490"/>
    <n v="1796459.4790000001"/>
    <n v="129793.76153846155"/>
    <n v="19"/>
    <n v="1741"/>
    <n v="1597"/>
    <x v="2"/>
    <n v="398236.7594615384"/>
  </r>
  <r>
    <d v="2020-05-14T00:00:00"/>
    <x v="11"/>
    <n v="25656"/>
    <n v="2225341.5"/>
    <n v="1766450.28"/>
    <n v="91828.489107692309"/>
    <n v="19"/>
    <n v="1635"/>
    <n v="1487"/>
    <x v="1"/>
    <n v="367062.73089230765"/>
  </r>
  <r>
    <d v="2020-05-15T00:00:00"/>
    <x v="11"/>
    <n v="29283"/>
    <n v="2477487"/>
    <n v="2005719.3469999998"/>
    <n v="77264.32873846154"/>
    <n v="19"/>
    <n v="1780"/>
    <n v="1615"/>
    <x v="1"/>
    <n v="394503.32426153863"/>
  </r>
  <r>
    <d v="2020-05-29T00:00:00"/>
    <x v="11"/>
    <n v="32782.5"/>
    <n v="2854741.5"/>
    <n v="2293738.9569999999"/>
    <n v="58400.799200000001"/>
    <n v="20"/>
    <n v="2064"/>
    <n v="1896"/>
    <x v="0"/>
    <n v="502601.74380000005"/>
  </r>
  <r>
    <d v="2020-05-27T00:00:00"/>
    <x v="12"/>
    <n v="215592"/>
    <n v="22342300.5"/>
    <n v="16240834.603999998"/>
    <n v="285591.72307692305"/>
    <n v="59"/>
    <n v="13942"/>
    <n v="12986"/>
    <x v="0"/>
    <n v="5815874.1729230788"/>
  </r>
  <r>
    <d v="2020-05-22T00:00:00"/>
    <x v="12"/>
    <n v="228334.5"/>
    <n v="22380772.5"/>
    <n v="17031004.072999999"/>
    <n v="275436.23846153845"/>
    <n v="60"/>
    <n v="14050"/>
    <n v="13027"/>
    <x v="2"/>
    <n v="5074332.1885384629"/>
  </r>
  <r>
    <d v="2020-06-01T00:00:00"/>
    <x v="12"/>
    <n v="188776.5"/>
    <n v="19465372.5"/>
    <n v="14354207.141999999"/>
    <n v="467483.70729230763"/>
    <n v="59"/>
    <n v="12299"/>
    <n v="11448"/>
    <x v="5"/>
    <n v="4643681.6507076938"/>
  </r>
  <r>
    <d v="2020-05-11T00:00:00"/>
    <x v="12"/>
    <n v="175293"/>
    <n v="17919144"/>
    <n v="12903628.608999999"/>
    <n v="355401.60769230768"/>
    <n v="60"/>
    <n v="11100"/>
    <n v="10407"/>
    <x v="1"/>
    <n v="4660113.783307693"/>
  </r>
  <r>
    <d v="2020-05-18T00:00:00"/>
    <x v="12"/>
    <n v="201999"/>
    <n v="20422435.5"/>
    <n v="14541626.939999998"/>
    <n v="279597.86153846153"/>
    <n v="60"/>
    <n v="12460"/>
    <n v="11665"/>
    <x v="2"/>
    <n v="5601210.698461541"/>
  </r>
  <r>
    <d v="2020-05-14T00:00:00"/>
    <x v="12"/>
    <n v="197946"/>
    <n v="19942435.5"/>
    <n v="14561721.772999998"/>
    <n v="363750.55692307692"/>
    <n v="60"/>
    <n v="11935"/>
    <n v="11178"/>
    <x v="1"/>
    <n v="5016963.1700769253"/>
  </r>
  <r>
    <d v="2020-05-15T00:00:00"/>
    <x v="12"/>
    <n v="230896.5"/>
    <n v="23085222"/>
    <n v="17099721.813000001"/>
    <n v="329754.63076923077"/>
    <n v="60"/>
    <n v="13544"/>
    <n v="12643"/>
    <x v="1"/>
    <n v="5655745.5562307686"/>
  </r>
  <r>
    <d v="2020-05-27T00:00:00"/>
    <x v="13"/>
    <n v="203532"/>
    <n v="20953324.5"/>
    <n v="15301120.521000002"/>
    <n v="356339.00384615385"/>
    <n v="54"/>
    <n v="13091"/>
    <n v="12216"/>
    <x v="0"/>
    <n v="5295864.9751538448"/>
  </r>
  <r>
    <d v="2020-05-22T00:00:00"/>
    <x v="13"/>
    <n v="214428"/>
    <n v="20812585.5"/>
    <n v="15857489.721000001"/>
    <n v="256649.16153846151"/>
    <n v="54"/>
    <n v="13014"/>
    <n v="12095"/>
    <x v="2"/>
    <n v="4698446.6174615379"/>
  </r>
  <r>
    <d v="2020-06-01T00:00:00"/>
    <x v="13"/>
    <n v="183228"/>
    <n v="18914194.5"/>
    <n v="13959979.012"/>
    <n v="464232.54846153839"/>
    <n v="54"/>
    <n v="11864"/>
    <n v="11071"/>
    <x v="5"/>
    <n v="4489982.9395384612"/>
  </r>
  <r>
    <d v="2020-05-11T00:00:00"/>
    <x v="13"/>
    <n v="166948.5"/>
    <n v="16971231"/>
    <n v="12200989.641000001"/>
    <n v="416475.07692307688"/>
    <n v="54"/>
    <n v="10570"/>
    <n v="9926"/>
    <x v="1"/>
    <n v="4353766.2820769222"/>
  </r>
  <r>
    <d v="2020-05-29T00:00:00"/>
    <x v="12"/>
    <n v="232102.5"/>
    <n v="23120443.5"/>
    <n v="17632080.519000001"/>
    <n v="331721.66923076921"/>
    <n v="59"/>
    <n v="14507"/>
    <n v="13386"/>
    <x v="0"/>
    <n v="5156641.3117692294"/>
  </r>
  <r>
    <d v="2020-05-18T00:00:00"/>
    <x v="13"/>
    <n v="196560"/>
    <n v="19855122"/>
    <n v="14172342.450999999"/>
    <n v="269626.30769230769"/>
    <n v="54"/>
    <n v="12012"/>
    <n v="11308"/>
    <x v="2"/>
    <n v="5413153.2413076926"/>
  </r>
  <r>
    <d v="2020-05-14T00:00:00"/>
    <x v="13"/>
    <n v="186496.5"/>
    <n v="18640998"/>
    <n v="13641908.620999999"/>
    <n v="364896.93846153846"/>
    <n v="54"/>
    <n v="11194"/>
    <n v="10554"/>
    <x v="1"/>
    <n v="4634192.4405384623"/>
  </r>
  <r>
    <d v="2020-05-15T00:00:00"/>
    <x v="13"/>
    <n v="219772.5"/>
    <n v="21895294.5"/>
    <n v="16241999.308"/>
    <n v="317179.04615384614"/>
    <n v="54"/>
    <n v="12791"/>
    <n v="11950"/>
    <x v="1"/>
    <n v="5336116.1458461536"/>
  </r>
  <r>
    <d v="2020-05-29T00:00:00"/>
    <x v="13"/>
    <n v="226476"/>
    <n v="22416151.5"/>
    <n v="17175270.221000001"/>
    <n v="306548.18846153846"/>
    <n v="54"/>
    <n v="14031"/>
    <n v="12943"/>
    <x v="0"/>
    <n v="4934333.0905384608"/>
  </r>
  <r>
    <d v="2020-05-27T00:00:00"/>
    <x v="15"/>
    <n v="8362.5"/>
    <n v="687684"/>
    <n v="597300.38899999997"/>
    <n v="48380.499253846152"/>
    <n v="7"/>
    <n v="409"/>
    <n v="329"/>
    <x v="0"/>
    <n v="42003.111746153882"/>
  </r>
  <r>
    <d v="2020-05-22T00:00:00"/>
    <x v="14"/>
    <n v="17008.5"/>
    <n v="1398771"/>
    <n v="1144986.3970000001"/>
    <n v="158820.4117"/>
    <n v="18"/>
    <n v="985"/>
    <n v="861"/>
    <x v="2"/>
    <n v="94964.191299999889"/>
  </r>
  <r>
    <d v="2020-06-01T00:00:00"/>
    <x v="16"/>
    <n v="5166"/>
    <n v="389013"/>
    <n v="357353.07299999997"/>
    <n v="141592.70844615385"/>
    <n v="9"/>
    <n v="294"/>
    <n v="224"/>
    <x v="5"/>
    <n v="-109932.78144615382"/>
  </r>
  <r>
    <d v="2020-05-11T00:00:00"/>
    <x v="14"/>
    <n v="10941"/>
    <n v="880356"/>
    <n v="723289.05500000005"/>
    <n v="166333.57363076921"/>
    <n v="15"/>
    <n v="654"/>
    <n v="564"/>
    <x v="1"/>
    <n v="-9266.6286307692644"/>
  </r>
  <r>
    <d v="2020-05-18T00:00:00"/>
    <x v="14"/>
    <n v="14497.5"/>
    <n v="1230711"/>
    <n v="1005560.455"/>
    <n v="171097.83406153845"/>
    <n v="16"/>
    <n v="864"/>
    <n v="765"/>
    <x v="2"/>
    <n v="54052.710938461591"/>
  </r>
  <r>
    <d v="2020-05-14T00:00:00"/>
    <x v="14"/>
    <n v="13810.5"/>
    <n v="1131676.5"/>
    <n v="966968.63599999994"/>
    <n v="195740.02307692307"/>
    <n v="16"/>
    <n v="834"/>
    <n v="735"/>
    <x v="1"/>
    <n v="-31032.15907692301"/>
  </r>
  <r>
    <d v="2020-05-15T00:00:00"/>
    <x v="14"/>
    <n v="13752"/>
    <n v="1091040"/>
    <n v="898790.64599999995"/>
    <n v="149313.46028461537"/>
    <n v="16"/>
    <n v="817"/>
    <n v="718"/>
    <x v="1"/>
    <n v="42935.893715384678"/>
  </r>
  <r>
    <d v="2020-05-27T00:00:00"/>
    <x v="14"/>
    <n v="15276"/>
    <n v="1350199.5"/>
    <n v="1100106.21"/>
    <n v="107692.85196923077"/>
    <n v="18"/>
    <n v="962"/>
    <n v="859"/>
    <x v="0"/>
    <n v="142400.43803076926"/>
  </r>
  <r>
    <d v="2020-06-01T00:00:00"/>
    <x v="17"/>
    <n v="4408.5"/>
    <n v="410892"/>
    <n v="346029.05"/>
    <n v="36168.753846153842"/>
    <n v="6"/>
    <n v="237"/>
    <n v="175"/>
    <x v="5"/>
    <n v="28694.196153846169"/>
  </r>
  <r>
    <d v="2020-05-29T00:00:00"/>
    <x v="15"/>
    <n v="9927"/>
    <n v="850840.5"/>
    <n v="733232.38899999997"/>
    <n v="51066.353846153841"/>
    <n v="7"/>
    <n v="491"/>
    <n v="411"/>
    <x v="0"/>
    <n v="66541.757153846193"/>
  </r>
  <r>
    <d v="2020-06-01T00:00:00"/>
    <x v="15"/>
    <n v="9474"/>
    <n v="802447.5"/>
    <n v="682814.14599999995"/>
    <n v="81560.983369230773"/>
    <n v="7"/>
    <n v="500"/>
    <n v="418"/>
    <x v="5"/>
    <n v="38072.370630769277"/>
  </r>
  <r>
    <d v="2020-05-29T00:00:00"/>
    <x v="14"/>
    <n v="16878"/>
    <n v="1438255.5"/>
    <n v="1180692.7039999999"/>
    <n v="102040.10621538461"/>
    <n v="18"/>
    <n v="1014"/>
    <n v="893"/>
    <x v="0"/>
    <n v="155522.68978461548"/>
  </r>
  <r>
    <d v="2020-06-01T00:00:00"/>
    <x v="14"/>
    <n v="14238"/>
    <n v="1293219"/>
    <n v="1006008.1159999999"/>
    <n v="129348.2923076923"/>
    <n v="18"/>
    <n v="923"/>
    <n v="824"/>
    <x v="5"/>
    <n v="157862.59169230779"/>
  </r>
  <r>
    <m/>
    <x v="18"/>
    <m/>
    <m/>
    <m/>
    <m/>
    <m/>
    <m/>
    <m/>
    <x v="6"/>
    <m/>
  </r>
  <r>
    <m/>
    <x v="18"/>
    <m/>
    <m/>
    <m/>
    <m/>
    <m/>
    <m/>
    <m/>
    <x v="6"/>
    <m/>
  </r>
  <r>
    <m/>
    <x v="18"/>
    <m/>
    <m/>
    <m/>
    <m/>
    <m/>
    <m/>
    <m/>
    <x v="6"/>
    <m/>
  </r>
  <r>
    <m/>
    <x v="18"/>
    <m/>
    <m/>
    <m/>
    <m/>
    <m/>
    <m/>
    <m/>
    <x v="6"/>
    <m/>
  </r>
  <r>
    <m/>
    <x v="18"/>
    <m/>
    <m/>
    <m/>
    <m/>
    <m/>
    <m/>
    <m/>
    <x v="6"/>
    <m/>
  </r>
  <r>
    <m/>
    <x v="18"/>
    <m/>
    <m/>
    <m/>
    <m/>
    <m/>
    <m/>
    <m/>
    <x v="6"/>
    <m/>
  </r>
  <r>
    <m/>
    <x v="18"/>
    <m/>
    <m/>
    <m/>
    <m/>
    <m/>
    <m/>
    <m/>
    <x v="6"/>
    <m/>
  </r>
  <r>
    <m/>
    <x v="18"/>
    <m/>
    <m/>
    <m/>
    <m/>
    <m/>
    <m/>
    <m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09DAA3-EA3E-428C-8D49-AD0B535E553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3" firstHeaderRow="1" firstDataRow="2" firstDataCol="1"/>
  <pivotFields count="3">
    <pivotField axis="axisRow" allDrilled="1" subtotalTop="0" showAll="0" dataSourceSort="1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Col" allDrilled="1" subtotalTop="0" showAll="0" dataSourceSort="1" defaultSubtotal="0" defaultAttributeDrillState="1">
      <items count="6">
        <item s="1" x="0"/>
        <item s="1" x="1"/>
        <item s="1" x="2"/>
        <item s="1" x="3"/>
        <item s="1" x="4"/>
        <item s="1" x="5"/>
      </items>
    </pivotField>
    <pivotField dataField="1" subtotalTop="0" showAll="0" defaultSubtota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Товарооборот, шт" fld="2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Лист1!$A:$J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10A26-A45F-49D5-A226-518C5C87BC74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2" firstHeaderRow="0" firstDataRow="1" firstDataCol="1"/>
  <pivotFields count="10">
    <pivotField showAll="0"/>
    <pivotField axis="axisRow" showAll="0">
      <items count="20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h="1" x="18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Товарооборот, руб" fld="3" baseField="0" baseItem="0"/>
    <dataField name="Sum of Товарооборот в себестоимости" fld="4" baseField="0" baseItem="0"/>
    <dataField name="Sum of Потери, руб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51460-3D54-42FE-9919-A050721D4928}" name="PivotTable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6:Q56" firstHeaderRow="1" firstDataRow="2" firstDataCol="1"/>
  <pivotFields count="11">
    <pivotField showAll="0"/>
    <pivotField axis="axisRow" showAll="0">
      <items count="20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h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4"/>
        <item x="3"/>
        <item x="1"/>
        <item x="2"/>
        <item x="0"/>
        <item x="5"/>
        <item x="6"/>
        <item t="default"/>
      </items>
    </pivotField>
    <pivotField dataField="1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rofu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2A416-5B61-468A-955C-2A712CF1CF61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6:H56" firstHeaderRow="1" firstDataRow="2" firstDataCol="1"/>
  <pivotFields count="11">
    <pivotField showAll="0"/>
    <pivotField axis="axisRow" showAll="0">
      <items count="20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h="1" x="1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8">
        <item x="4"/>
        <item x="3"/>
        <item x="1"/>
        <item x="2"/>
        <item x="0"/>
        <item x="5"/>
        <item x="6"/>
        <item t="default"/>
      </items>
    </pivotField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Товарооборот, руб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5F25D-C568-405F-BB99-F5E55CFC21BD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T11" firstHeaderRow="1" firstDataRow="2" firstDataCol="1"/>
  <pivotFields count="10">
    <pivotField showAll="0"/>
    <pivotField axis="axisCol" showAll="0">
      <items count="20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h="1" x="1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8">
        <item x="4"/>
        <item x="3"/>
        <item x="1"/>
        <item x="2"/>
        <item x="0"/>
        <item x="5"/>
        <item x="6"/>
        <item t="default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Товарооборот, руб" fld="3" baseField="0" baseItem="0"/>
  </dataFields>
  <chartFormats count="1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9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9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9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9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9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9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9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9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9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9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9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9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9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9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9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9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9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9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9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9" count="1" selected="0">
            <x v="2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2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2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2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9" count="1" selected="0">
            <x v="2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9" count="1" selected="0">
            <x v="2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9" count="1" selected="0">
            <x v="2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9" count="1" selected="0">
            <x v="2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9" count="1" selected="0">
            <x v="2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9" count="1" selected="0">
            <x v="2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9" count="1" selected="0">
            <x v="2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9" count="1" selected="0">
            <x v="2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9" count="1" selected="0">
            <x v="2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9" count="1" selected="0">
            <x v="2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9" count="1" selected="0">
            <x v="3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3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3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9" count="1" selected="0">
            <x v="3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9" count="1" selected="0">
            <x v="3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9" count="1" selected="0">
            <x v="3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9" count="1" selected="0">
            <x v="3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9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9" count="1" selected="0">
            <x v="3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9" count="1" selected="0">
            <x v="3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9" count="1" selected="0">
            <x v="3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9" count="1" selected="0">
            <x v="3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9" count="1" selected="0">
            <x v="3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9" count="1" selected="0">
            <x v="4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4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4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4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9" count="1" selected="0">
            <x v="4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9" count="1" selected="0">
            <x v="4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9" count="1" selected="0">
            <x v="4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9" count="1" selected="0">
            <x v="4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9" count="1" selected="0">
            <x v="4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9" count="1" selected="0">
            <x v="4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9" count="1" selected="0">
            <x v="4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9" count="1" selected="0">
            <x v="4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9" count="1" selected="0">
            <x v="4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9" count="1" selected="0">
            <x v="4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9" count="1" selected="0">
            <x v="4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9" count="1" selected="0">
            <x v="4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9" count="1" selected="0">
            <x v="4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9" count="1" selected="0">
            <x v="4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9" count="1" selected="0">
            <x v="5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5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5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5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9" count="1" selected="0">
            <x v="5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9" count="1" selected="0">
            <x v="5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9" count="1" selected="0">
            <x v="5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9" count="1" selected="0">
            <x v="5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9" count="1" selected="0">
            <x v="5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9" count="1" selected="0">
            <x v="5"/>
          </reference>
        </references>
      </pivotArea>
    </chartFormat>
    <chartFormat chart="0" format="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9" count="1" selected="0">
            <x v="5"/>
          </reference>
        </references>
      </pivotArea>
    </chartFormat>
    <chartFormat chart="0" format="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9" count="1" selected="0">
            <x v="5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9" count="1" selected="0">
            <x v="5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9" count="1" selected="0">
            <x v="5"/>
          </reference>
        </references>
      </pivotArea>
    </chartFormat>
    <chartFormat chart="0" format="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9" count="1" selected="0">
            <x v="5"/>
          </reference>
        </references>
      </pivotArea>
    </chartFormat>
    <chartFormat chart="0" format="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9" count="1" selected="0">
            <x v="5"/>
          </reference>
        </references>
      </pivotArea>
    </chartFormat>
    <chartFormat chart="0" format="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9" count="1" selected="0">
            <x v="5"/>
          </reference>
        </references>
      </pivotArea>
    </chartFormat>
    <chartFormat chart="0" format="9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9" count="1" selected="0">
            <x v="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defaultColWidth="14.42578125" defaultRowHeight="15" customHeight="1" x14ac:dyDescent="0.25"/>
  <cols>
    <col min="1" max="1" width="10.42578125" style="19" customWidth="1"/>
    <col min="2" max="9" width="22" customWidth="1"/>
    <col min="10" max="10" width="25.85546875" customWidth="1"/>
    <col min="11" max="11" width="32.42578125" customWidth="1"/>
    <col min="12" max="26" width="8.7109375" customWidth="1"/>
  </cols>
  <sheetData>
    <row r="1" spans="1:26" ht="38.25" customHeight="1" x14ac:dyDescent="0.25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0" t="s">
        <v>35</v>
      </c>
      <c r="K1" s="4" t="s">
        <v>43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16">
        <v>43982</v>
      </c>
      <c r="B2" s="5" t="s">
        <v>9</v>
      </c>
      <c r="C2" s="5">
        <v>7944</v>
      </c>
      <c r="D2" s="5">
        <v>623971.5</v>
      </c>
      <c r="E2" s="5">
        <v>565363.01599999995</v>
      </c>
      <c r="F2" s="6">
        <v>64235.456923076919</v>
      </c>
      <c r="G2" cm="1">
        <f t="array" ref="G2">_xlfn.XLOOKUP(1, (Лист2!A:A=A2) * (Лист2!B:B=Лист1!B2), Лист2!C:C)</f>
        <v>15</v>
      </c>
      <c r="H2" cm="1">
        <f t="array" ref="H2">_xlfn.XLOOKUP(1, (Лист2!A:A=A2) * (Лист2!B:B=Лист1!B2), Лист2!D:D)</f>
        <v>441</v>
      </c>
      <c r="I2" cm="1">
        <f t="array" ref="I2">_xlfn.XLOOKUP(1, (Лист2!A:A=A2) * (Лист2!B:B=Лист1!B2), Лист2!E:E)</f>
        <v>368</v>
      </c>
      <c r="J2">
        <f>WEEKNUM(A2, 2)</f>
        <v>22</v>
      </c>
      <c r="K2">
        <f>D2-E2-F2</f>
        <v>-5626.9729230768644</v>
      </c>
    </row>
    <row r="3" spans="1:26" ht="14.25" customHeight="1" x14ac:dyDescent="0.25">
      <c r="A3" s="17">
        <v>43981</v>
      </c>
      <c r="B3" s="7" t="s">
        <v>9</v>
      </c>
      <c r="C3" s="7">
        <v>10029</v>
      </c>
      <c r="D3" s="7">
        <v>787101</v>
      </c>
      <c r="E3" s="7">
        <v>707654.63099999994</v>
      </c>
      <c r="F3" s="8">
        <v>112379.26539999999</v>
      </c>
      <c r="G3" cm="1">
        <f t="array" ref="G3">_xlfn.XLOOKUP(1, (Лист2!A:A=A3) * (Лист2!B:B=Лист1!B3), Лист2!C:C)</f>
        <v>15</v>
      </c>
      <c r="H3" cm="1">
        <f t="array" ref="H3">_xlfn.XLOOKUP(1, (Лист2!A:A=A3) * (Лист2!B:B=Лист1!B3), Лист2!D:D)</f>
        <v>490</v>
      </c>
      <c r="I3" cm="1">
        <f t="array" ref="I3">_xlfn.XLOOKUP(1, (Лист2!A:A=A3) * (Лист2!B:B=Лист1!B3), Лист2!E:E)</f>
        <v>409</v>
      </c>
      <c r="J3">
        <f t="shared" ref="J3:J66" si="0">WEEKNUM(A3, 2)</f>
        <v>22</v>
      </c>
      <c r="K3">
        <f t="shared" ref="K3:K66" si="1">D3-E3-F3</f>
        <v>-32932.896399999925</v>
      </c>
    </row>
    <row r="4" spans="1:26" ht="14.25" customHeight="1" x14ac:dyDescent="0.25">
      <c r="A4" s="16">
        <v>43979</v>
      </c>
      <c r="B4" s="5" t="s">
        <v>9</v>
      </c>
      <c r="C4" s="5">
        <v>8536.5</v>
      </c>
      <c r="D4" s="5">
        <v>643944</v>
      </c>
      <c r="E4" s="5">
        <v>640961.69299999997</v>
      </c>
      <c r="F4" s="6">
        <v>61475.592307692306</v>
      </c>
      <c r="G4" cm="1">
        <f t="array" ref="G4">_xlfn.XLOOKUP(1, (Лист2!A:A=A4) * (Лист2!B:B=Лист1!B4), Лист2!C:C)</f>
        <v>15</v>
      </c>
      <c r="H4" cm="1">
        <f t="array" ref="H4">_xlfn.XLOOKUP(1, (Лист2!A:A=A4) * (Лист2!B:B=Лист1!B4), Лист2!D:D)</f>
        <v>464</v>
      </c>
      <c r="I4" cm="1">
        <f t="array" ref="I4">_xlfn.XLOOKUP(1, (Лист2!A:A=A4) * (Лист2!B:B=Лист1!B4), Лист2!E:E)</f>
        <v>390</v>
      </c>
      <c r="J4">
        <f t="shared" si="0"/>
        <v>22</v>
      </c>
      <c r="K4">
        <f t="shared" si="1"/>
        <v>-58493.285307692277</v>
      </c>
    </row>
    <row r="5" spans="1:26" ht="14.25" customHeight="1" x14ac:dyDescent="0.25">
      <c r="A5" s="17">
        <v>43967</v>
      </c>
      <c r="B5" s="7" t="s">
        <v>10</v>
      </c>
      <c r="C5" s="7">
        <v>38947.5</v>
      </c>
      <c r="D5" s="7">
        <v>3395892</v>
      </c>
      <c r="E5" s="7">
        <v>2740255.2110000001</v>
      </c>
      <c r="F5" s="8">
        <v>294361.0811230769</v>
      </c>
      <c r="G5" cm="1">
        <f t="array" ref="G5">_xlfn.XLOOKUP(1, (Лист2!A:A=A5) * (Лист2!B:B=Лист1!B5), Лист2!C:C)</f>
        <v>21</v>
      </c>
      <c r="H5" cm="1">
        <f t="array" ref="H5">_xlfn.XLOOKUP(1, (Лист2!A:A=A5) * (Лист2!B:B=Лист1!B5), Лист2!D:D)</f>
        <v>2145</v>
      </c>
      <c r="I5" cm="1">
        <f t="array" ref="I5">_xlfn.XLOOKUP(1, (Лист2!A:A=A5) * (Лист2!B:B=Лист1!B5), Лист2!E:E)</f>
        <v>1947</v>
      </c>
      <c r="J5">
        <f t="shared" si="0"/>
        <v>20</v>
      </c>
      <c r="K5">
        <f t="shared" si="1"/>
        <v>361275.70787692297</v>
      </c>
    </row>
    <row r="6" spans="1:26" ht="14.25" customHeight="1" x14ac:dyDescent="0.25">
      <c r="A6" s="16">
        <v>43970</v>
      </c>
      <c r="B6" s="5" t="s">
        <v>10</v>
      </c>
      <c r="C6" s="5">
        <v>31842</v>
      </c>
      <c r="D6" s="5">
        <v>2771116.5</v>
      </c>
      <c r="E6" s="5">
        <v>2269371.4459999995</v>
      </c>
      <c r="F6" s="6">
        <v>328803.84615384613</v>
      </c>
      <c r="G6" cm="1">
        <f t="array" ref="G6">_xlfn.XLOOKUP(1, (Лист2!A:A=A6) * (Лист2!B:B=Лист1!B6), Лист2!C:C)</f>
        <v>21</v>
      </c>
      <c r="H6" cm="1">
        <f t="array" ref="H6">_xlfn.XLOOKUP(1, (Лист2!A:A=A6) * (Лист2!B:B=Лист1!B6), Лист2!D:D)</f>
        <v>1860</v>
      </c>
      <c r="I6" cm="1">
        <f t="array" ref="I6">_xlfn.XLOOKUP(1, (Лист2!A:A=A6) * (Лист2!B:B=Лист1!B6), Лист2!E:E)</f>
        <v>1704</v>
      </c>
      <c r="J6">
        <f t="shared" si="0"/>
        <v>21</v>
      </c>
      <c r="K6">
        <f t="shared" si="1"/>
        <v>172941.20784615434</v>
      </c>
    </row>
    <row r="7" spans="1:26" ht="14.25" customHeight="1" x14ac:dyDescent="0.25">
      <c r="A7" s="17">
        <v>43968</v>
      </c>
      <c r="B7" s="7" t="s">
        <v>10</v>
      </c>
      <c r="C7" s="7">
        <v>32023.5</v>
      </c>
      <c r="D7" s="7">
        <v>2882458.5</v>
      </c>
      <c r="E7" s="7">
        <v>2290967.0389999999</v>
      </c>
      <c r="F7" s="8">
        <v>246817.75113846152</v>
      </c>
      <c r="G7" cm="1">
        <f t="array" ref="G7">_xlfn.XLOOKUP(1, (Лист2!A:A=A7) * (Лист2!B:B=Лист1!B7), Лист2!C:C)</f>
        <v>21</v>
      </c>
      <c r="H7" cm="1">
        <f t="array" ref="H7">_xlfn.XLOOKUP(1, (Лист2!A:A=A7) * (Лист2!B:B=Лист1!B7), Лист2!D:D)</f>
        <v>1874</v>
      </c>
      <c r="I7" cm="1">
        <f t="array" ref="I7">_xlfn.XLOOKUP(1, (Лист2!A:A=A7) * (Лист2!B:B=Лист1!B7), Лист2!E:E)</f>
        <v>1705</v>
      </c>
      <c r="J7">
        <f t="shared" si="0"/>
        <v>20</v>
      </c>
      <c r="K7">
        <f t="shared" si="1"/>
        <v>344673.70986153861</v>
      </c>
    </row>
    <row r="8" spans="1:26" ht="14.25" customHeight="1" x14ac:dyDescent="0.25">
      <c r="A8" s="16">
        <v>43960</v>
      </c>
      <c r="B8" s="5" t="s">
        <v>10</v>
      </c>
      <c r="C8" s="5">
        <v>31147.5</v>
      </c>
      <c r="D8" s="5">
        <v>2831019</v>
      </c>
      <c r="E8" s="5">
        <v>2261296.2760000001</v>
      </c>
      <c r="F8" s="6">
        <v>225845</v>
      </c>
      <c r="G8" cm="1">
        <f t="array" ref="G8">_xlfn.XLOOKUP(1, (Лист2!A:A=A8) * (Лист2!B:B=Лист1!B8), Лист2!C:C)</f>
        <v>21</v>
      </c>
      <c r="H8" cm="1">
        <f t="array" ref="H8">_xlfn.XLOOKUP(1, (Лист2!A:A=A8) * (Лист2!B:B=Лист1!B8), Лист2!D:D)</f>
        <v>1735</v>
      </c>
      <c r="I8" cm="1">
        <f t="array" ref="I8">_xlfn.XLOOKUP(1, (Лист2!A:A=A8) * (Лист2!B:B=Лист1!B8), Лист2!E:E)</f>
        <v>1568</v>
      </c>
      <c r="J8">
        <f t="shared" si="0"/>
        <v>19</v>
      </c>
      <c r="K8">
        <f t="shared" si="1"/>
        <v>343877.72399999993</v>
      </c>
    </row>
    <row r="9" spans="1:26" ht="14.25" customHeight="1" x14ac:dyDescent="0.25">
      <c r="A9" s="17">
        <v>43955</v>
      </c>
      <c r="B9" s="7" t="s">
        <v>10</v>
      </c>
      <c r="C9" s="7">
        <v>25566</v>
      </c>
      <c r="D9" s="7">
        <v>2372310</v>
      </c>
      <c r="E9" s="7">
        <v>1875929.923</v>
      </c>
      <c r="F9" s="8">
        <v>280340.16570000001</v>
      </c>
      <c r="G9" cm="1">
        <f t="array" ref="G9">_xlfn.XLOOKUP(1, (Лист2!A:A=A9) * (Лист2!B:B=Лист1!B9), Лист2!C:C)</f>
        <v>20</v>
      </c>
      <c r="H9" cm="1">
        <f t="array" ref="H9">_xlfn.XLOOKUP(1, (Лист2!A:A=A9) * (Лист2!B:B=Лист1!B9), Лист2!D:D)</f>
        <v>1519</v>
      </c>
      <c r="I9" cm="1">
        <f t="array" ref="I9">_xlfn.XLOOKUP(1, (Лист2!A:A=A9) * (Лист2!B:B=Лист1!B9), Лист2!E:E)</f>
        <v>1372</v>
      </c>
      <c r="J9">
        <f t="shared" si="0"/>
        <v>19</v>
      </c>
      <c r="K9">
        <f t="shared" si="1"/>
        <v>216039.91130000004</v>
      </c>
    </row>
    <row r="10" spans="1:26" ht="14.25" customHeight="1" x14ac:dyDescent="0.25">
      <c r="A10" s="16">
        <v>43950</v>
      </c>
      <c r="B10" s="5" t="s">
        <v>10</v>
      </c>
      <c r="C10" s="5">
        <v>29319</v>
      </c>
      <c r="D10" s="5">
        <v>2623480.5</v>
      </c>
      <c r="E10" s="5">
        <v>2115481.9889999996</v>
      </c>
      <c r="F10" s="6">
        <v>139204.6</v>
      </c>
      <c r="G10" cm="1">
        <f t="array" ref="G10">_xlfn.XLOOKUP(1, (Лист2!A:A=A10) * (Лист2!B:B=Лист1!B10), Лист2!C:C)</f>
        <v>18</v>
      </c>
      <c r="H10" cm="1">
        <f t="array" ref="H10">_xlfn.XLOOKUP(1, (Лист2!A:A=A10) * (Лист2!B:B=Лист1!B10), Лист2!D:D)</f>
        <v>1684</v>
      </c>
      <c r="I10" cm="1">
        <f t="array" ref="I10">_xlfn.XLOOKUP(1, (Лист2!A:A=A10) * (Лист2!B:B=Лист1!B10), Лист2!E:E)</f>
        <v>1528</v>
      </c>
      <c r="J10">
        <f t="shared" si="0"/>
        <v>18</v>
      </c>
      <c r="K10">
        <f t="shared" si="1"/>
        <v>368793.91100000043</v>
      </c>
    </row>
    <row r="11" spans="1:26" ht="14.25" customHeight="1" x14ac:dyDescent="0.25">
      <c r="A11" s="17">
        <v>43953</v>
      </c>
      <c r="B11" s="7" t="s">
        <v>10</v>
      </c>
      <c r="C11" s="7">
        <v>29031</v>
      </c>
      <c r="D11" s="7">
        <v>2711247</v>
      </c>
      <c r="E11" s="7">
        <v>2165434.9249999998</v>
      </c>
      <c r="F11" s="8">
        <v>185484.16923076924</v>
      </c>
      <c r="G11" cm="1">
        <f t="array" ref="G11">_xlfn.XLOOKUP(1, (Лист2!A:A=A11) * (Лист2!B:B=Лист1!B11), Лист2!C:C)</f>
        <v>18</v>
      </c>
      <c r="H11" cm="1">
        <f t="array" ref="H11">_xlfn.XLOOKUP(1, (Лист2!A:A=A11) * (Лист2!B:B=Лист1!B11), Лист2!D:D)</f>
        <v>1708</v>
      </c>
      <c r="I11" cm="1">
        <f t="array" ref="I11">_xlfn.XLOOKUP(1, (Лист2!A:A=A11) * (Лист2!B:B=Лист1!B11), Лист2!E:E)</f>
        <v>1534</v>
      </c>
      <c r="J11">
        <f t="shared" si="0"/>
        <v>18</v>
      </c>
      <c r="K11">
        <f t="shared" si="1"/>
        <v>360327.90576923091</v>
      </c>
    </row>
    <row r="12" spans="1:26" ht="14.25" customHeight="1" x14ac:dyDescent="0.25">
      <c r="A12" s="16">
        <v>43977</v>
      </c>
      <c r="B12" s="5" t="s">
        <v>10</v>
      </c>
      <c r="C12" s="5">
        <v>33423</v>
      </c>
      <c r="D12" s="5">
        <v>2970330</v>
      </c>
      <c r="E12" s="5">
        <v>2395998.3769999999</v>
      </c>
      <c r="F12" s="6">
        <v>259067.63954615386</v>
      </c>
      <c r="G12" cm="1">
        <f t="array" ref="G12">_xlfn.XLOOKUP(1, (Лист2!A:A=A12) * (Лист2!B:B=Лист1!B12), Лист2!C:C)</f>
        <v>20</v>
      </c>
      <c r="H12" cm="1">
        <f t="array" ref="H12">_xlfn.XLOOKUP(1, (Лист2!A:A=A12) * (Лист2!B:B=Лист1!B12), Лист2!D:D)</f>
        <v>2044</v>
      </c>
      <c r="I12" cm="1">
        <f t="array" ref="I12">_xlfn.XLOOKUP(1, (Лист2!A:A=A12) * (Лист2!B:B=Лист1!B12), Лист2!E:E)</f>
        <v>1863</v>
      </c>
      <c r="J12">
        <f t="shared" si="0"/>
        <v>22</v>
      </c>
      <c r="K12">
        <f t="shared" si="1"/>
        <v>315263.9834538463</v>
      </c>
    </row>
    <row r="13" spans="1:26" ht="14.25" customHeight="1" x14ac:dyDescent="0.25">
      <c r="A13" s="17">
        <v>43952</v>
      </c>
      <c r="B13" s="7" t="s">
        <v>10</v>
      </c>
      <c r="C13" s="7">
        <v>32487</v>
      </c>
      <c r="D13" s="7">
        <v>3031254</v>
      </c>
      <c r="E13" s="7">
        <v>2397503.37</v>
      </c>
      <c r="F13" s="8">
        <v>232079.84750769229</v>
      </c>
      <c r="G13" cm="1">
        <f t="array" ref="G13">_xlfn.XLOOKUP(1, (Лист2!A:A=A13) * (Лист2!B:B=Лист1!B13), Лист2!C:C)</f>
        <v>18</v>
      </c>
      <c r="H13" cm="1">
        <f t="array" ref="H13">_xlfn.XLOOKUP(1, (Лист2!A:A=A13) * (Лист2!B:B=Лист1!B13), Лист2!D:D)</f>
        <v>1826</v>
      </c>
      <c r="I13" cm="1">
        <f t="array" ref="I13">_xlfn.XLOOKUP(1, (Лист2!A:A=A13) * (Лист2!B:B=Лист1!B13), Лист2!E:E)</f>
        <v>1633</v>
      </c>
      <c r="J13">
        <f t="shared" si="0"/>
        <v>18</v>
      </c>
      <c r="K13">
        <f t="shared" si="1"/>
        <v>401670.7824923076</v>
      </c>
    </row>
    <row r="14" spans="1:26" ht="14.25" customHeight="1" x14ac:dyDescent="0.25">
      <c r="A14" s="16">
        <v>43963</v>
      </c>
      <c r="B14" s="5" t="s">
        <v>10</v>
      </c>
      <c r="C14" s="5">
        <v>28219.5</v>
      </c>
      <c r="D14" s="5">
        <v>2595778.5</v>
      </c>
      <c r="E14" s="5">
        <v>2050101.9780000001</v>
      </c>
      <c r="F14" s="6">
        <v>309760.33573076921</v>
      </c>
      <c r="G14" cm="1">
        <f t="array" ref="G14">_xlfn.XLOOKUP(1, (Лист2!A:A=A14) * (Лист2!B:B=Лист1!B14), Лист2!C:C)</f>
        <v>21</v>
      </c>
      <c r="H14" cm="1">
        <f t="array" ref="H14">_xlfn.XLOOKUP(1, (Лист2!A:A=A14) * (Лист2!B:B=Лист1!B14), Лист2!D:D)</f>
        <v>1656</v>
      </c>
      <c r="I14" cm="1">
        <f t="array" ref="I14">_xlfn.XLOOKUP(1, (Лист2!A:A=A14) * (Лист2!B:B=Лист1!B14), Лист2!E:E)</f>
        <v>1516</v>
      </c>
      <c r="J14">
        <f t="shared" si="0"/>
        <v>20</v>
      </c>
      <c r="K14">
        <f t="shared" si="1"/>
        <v>235916.18626923067</v>
      </c>
    </row>
    <row r="15" spans="1:26" ht="14.25" customHeight="1" x14ac:dyDescent="0.25">
      <c r="A15" s="17">
        <v>43972</v>
      </c>
      <c r="B15" s="7" t="s">
        <v>10</v>
      </c>
      <c r="C15" s="7">
        <v>31272</v>
      </c>
      <c r="D15" s="7">
        <v>2744382</v>
      </c>
      <c r="E15" s="7">
        <v>2257728.2139999997</v>
      </c>
      <c r="F15" s="8">
        <v>301623.79230769229</v>
      </c>
      <c r="G15" cm="1">
        <f t="array" ref="G15">_xlfn.XLOOKUP(1, (Лист2!A:A=A15) * (Лист2!B:B=Лист1!B15), Лист2!C:C)</f>
        <v>21</v>
      </c>
      <c r="H15" cm="1">
        <f t="array" ref="H15">_xlfn.XLOOKUP(1, (Лист2!A:A=A15) * (Лист2!B:B=Лист1!B15), Лист2!D:D)</f>
        <v>1787</v>
      </c>
      <c r="I15" cm="1">
        <f t="array" ref="I15">_xlfn.XLOOKUP(1, (Лист2!A:A=A15) * (Лист2!B:B=Лист1!B15), Лист2!E:E)</f>
        <v>1626</v>
      </c>
      <c r="J15">
        <f t="shared" si="0"/>
        <v>21</v>
      </c>
      <c r="K15">
        <f t="shared" si="1"/>
        <v>185029.99369230802</v>
      </c>
    </row>
    <row r="16" spans="1:26" ht="14.25" customHeight="1" x14ac:dyDescent="0.25">
      <c r="A16" s="16">
        <v>43971</v>
      </c>
      <c r="B16" s="5" t="s">
        <v>10</v>
      </c>
      <c r="C16" s="5">
        <v>34077</v>
      </c>
      <c r="D16" s="5">
        <v>2929330.5</v>
      </c>
      <c r="E16" s="5">
        <v>2389543.5279999999</v>
      </c>
      <c r="F16" s="6">
        <v>459604.90796153841</v>
      </c>
      <c r="G16" cm="1">
        <f t="array" ref="G16">_xlfn.XLOOKUP(1, (Лист2!A:A=A16) * (Лист2!B:B=Лист1!B16), Лист2!C:C)</f>
        <v>21</v>
      </c>
      <c r="H16" cm="1">
        <f t="array" ref="H16">_xlfn.XLOOKUP(1, (Лист2!A:A=A16) * (Лист2!B:B=Лист1!B16), Лист2!D:D)</f>
        <v>1921</v>
      </c>
      <c r="I16" cm="1">
        <f t="array" ref="I16">_xlfn.XLOOKUP(1, (Лист2!A:A=A16) * (Лист2!B:B=Лист1!B16), Лист2!E:E)</f>
        <v>1767</v>
      </c>
      <c r="J16">
        <f t="shared" si="0"/>
        <v>21</v>
      </c>
      <c r="K16">
        <f t="shared" si="1"/>
        <v>80182.064038461656</v>
      </c>
    </row>
    <row r="17" spans="1:11" ht="14.25" customHeight="1" x14ac:dyDescent="0.25">
      <c r="A17" s="17">
        <v>43956</v>
      </c>
      <c r="B17" s="7" t="s">
        <v>10</v>
      </c>
      <c r="C17" s="7">
        <v>31566</v>
      </c>
      <c r="D17" s="7">
        <v>2906763</v>
      </c>
      <c r="E17" s="7">
        <v>2323003.267</v>
      </c>
      <c r="F17" s="8">
        <v>287619.52953846153</v>
      </c>
      <c r="G17" cm="1">
        <f t="array" ref="G17">_xlfn.XLOOKUP(1, (Лист2!A:A=A17) * (Лист2!B:B=Лист1!B17), Лист2!C:C)</f>
        <v>20</v>
      </c>
      <c r="H17" cm="1">
        <f t="array" ref="H17">_xlfn.XLOOKUP(1, (Лист2!A:A=A17) * (Лист2!B:B=Лист1!B17), Лист2!D:D)</f>
        <v>1773</v>
      </c>
      <c r="I17" cm="1">
        <f t="array" ref="I17">_xlfn.XLOOKUP(1, (Лист2!A:A=A17) * (Лист2!B:B=Лист1!B17), Лист2!E:E)</f>
        <v>1604</v>
      </c>
      <c r="J17">
        <f t="shared" si="0"/>
        <v>19</v>
      </c>
      <c r="K17">
        <f t="shared" si="1"/>
        <v>296140.20346153848</v>
      </c>
    </row>
    <row r="18" spans="1:11" ht="14.25" customHeight="1" x14ac:dyDescent="0.25">
      <c r="A18" s="16">
        <v>43949</v>
      </c>
      <c r="B18" s="5" t="s">
        <v>10</v>
      </c>
      <c r="C18" s="5">
        <v>26940</v>
      </c>
      <c r="D18" s="5">
        <v>2411587.5</v>
      </c>
      <c r="E18" s="5">
        <v>1931011.4870000002</v>
      </c>
      <c r="F18" s="6">
        <v>149032.79178461537</v>
      </c>
      <c r="G18" cm="1">
        <f t="array" ref="G18">_xlfn.XLOOKUP(1, (Лист2!A:A=A18) * (Лист2!B:B=Лист1!B18), Лист2!C:C)</f>
        <v>18</v>
      </c>
      <c r="H18" cm="1">
        <f t="array" ref="H18">_xlfn.XLOOKUP(1, (Лист2!A:A=A18) * (Лист2!B:B=Лист1!B18), Лист2!D:D)</f>
        <v>1539</v>
      </c>
      <c r="I18" cm="1">
        <f t="array" ref="I18">_xlfn.XLOOKUP(1, (Лист2!A:A=A18) * (Лист2!B:B=Лист1!B18), Лист2!E:E)</f>
        <v>1404</v>
      </c>
      <c r="J18">
        <f t="shared" si="0"/>
        <v>18</v>
      </c>
      <c r="K18">
        <f t="shared" si="1"/>
        <v>331543.22121538443</v>
      </c>
    </row>
    <row r="19" spans="1:11" ht="14.25" customHeight="1" x14ac:dyDescent="0.25">
      <c r="A19" s="17">
        <v>43964</v>
      </c>
      <c r="B19" s="7" t="s">
        <v>10</v>
      </c>
      <c r="C19" s="7">
        <v>29241</v>
      </c>
      <c r="D19" s="7">
        <v>2629782</v>
      </c>
      <c r="E19" s="7">
        <v>2071714.7239999999</v>
      </c>
      <c r="F19" s="8">
        <v>361201.8010384615</v>
      </c>
      <c r="G19" cm="1">
        <f t="array" ref="G19">_xlfn.XLOOKUP(1, (Лист2!A:A=A19) * (Лист2!B:B=Лист1!B19), Лист2!C:C)</f>
        <v>21</v>
      </c>
      <c r="H19" cm="1">
        <f t="array" ref="H19">_xlfn.XLOOKUP(1, (Лист2!A:A=A19) * (Лист2!B:B=Лист1!B19), Лист2!D:D)</f>
        <v>1698</v>
      </c>
      <c r="I19" cm="1">
        <f t="array" ref="I19">_xlfn.XLOOKUP(1, (Лист2!A:A=A19) * (Лист2!B:B=Лист1!B19), Лист2!E:E)</f>
        <v>1554</v>
      </c>
      <c r="J19">
        <f t="shared" si="0"/>
        <v>20</v>
      </c>
      <c r="K19">
        <f t="shared" si="1"/>
        <v>196865.47496153857</v>
      </c>
    </row>
    <row r="20" spans="1:11" ht="14.25" customHeight="1" x14ac:dyDescent="0.25">
      <c r="A20" s="16">
        <v>43954</v>
      </c>
      <c r="B20" s="5" t="s">
        <v>10</v>
      </c>
      <c r="C20" s="5">
        <v>26082</v>
      </c>
      <c r="D20" s="5">
        <v>2434914</v>
      </c>
      <c r="E20" s="5">
        <v>1925475.1139999998</v>
      </c>
      <c r="F20" s="6">
        <v>247646.60936153846</v>
      </c>
      <c r="G20" cm="1">
        <f t="array" ref="G20">_xlfn.XLOOKUP(1, (Лист2!A:A=A20) * (Лист2!B:B=Лист1!B20), Лист2!C:C)</f>
        <v>20</v>
      </c>
      <c r="H20" cm="1">
        <f t="array" ref="H20">_xlfn.XLOOKUP(1, (Лист2!A:A=A20) * (Лист2!B:B=Лист1!B20), Лист2!D:D)</f>
        <v>1520</v>
      </c>
      <c r="I20" cm="1">
        <f t="array" ref="I20">_xlfn.XLOOKUP(1, (Лист2!A:A=A20) * (Лист2!B:B=Лист1!B20), Лист2!E:E)</f>
        <v>1373</v>
      </c>
      <c r="J20">
        <f t="shared" si="0"/>
        <v>18</v>
      </c>
      <c r="K20">
        <f t="shared" si="1"/>
        <v>261792.27663846171</v>
      </c>
    </row>
    <row r="21" spans="1:11" ht="14.25" customHeight="1" x14ac:dyDescent="0.25">
      <c r="A21" s="17">
        <v>43957</v>
      </c>
      <c r="B21" s="7" t="s">
        <v>10</v>
      </c>
      <c r="C21" s="7">
        <v>32511</v>
      </c>
      <c r="D21" s="7">
        <v>2938623</v>
      </c>
      <c r="E21" s="7">
        <v>2406562.0579999997</v>
      </c>
      <c r="F21" s="8">
        <v>306098.4769230769</v>
      </c>
      <c r="G21" cm="1">
        <f t="array" ref="G21">_xlfn.XLOOKUP(1, (Лист2!A:A=A21) * (Лист2!B:B=Лист1!B21), Лист2!C:C)</f>
        <v>20</v>
      </c>
      <c r="H21" cm="1">
        <f t="array" ref="H21">_xlfn.XLOOKUP(1, (Лист2!A:A=A21) * (Лист2!B:B=Лист1!B21), Лист2!D:D)</f>
        <v>1784</v>
      </c>
      <c r="I21" cm="1">
        <f t="array" ref="I21">_xlfn.XLOOKUP(1, (Лист2!A:A=A21) * (Лист2!B:B=Лист1!B21), Лист2!E:E)</f>
        <v>1632</v>
      </c>
      <c r="J21">
        <f t="shared" si="0"/>
        <v>19</v>
      </c>
      <c r="K21">
        <f t="shared" si="1"/>
        <v>225962.46507692337</v>
      </c>
    </row>
    <row r="22" spans="1:11" ht="14.25" customHeight="1" x14ac:dyDescent="0.25">
      <c r="A22" s="16">
        <v>43974</v>
      </c>
      <c r="B22" s="5" t="s">
        <v>10</v>
      </c>
      <c r="C22" s="5">
        <v>42703.5</v>
      </c>
      <c r="D22" s="5">
        <v>3628726.5</v>
      </c>
      <c r="E22" s="5">
        <v>3056063.7349999999</v>
      </c>
      <c r="F22" s="6">
        <v>223670.01693846151</v>
      </c>
      <c r="G22" cm="1">
        <f t="array" ref="G22">_xlfn.XLOOKUP(1, (Лист2!A:A=A22) * (Лист2!B:B=Лист1!B22), Лист2!C:C)</f>
        <v>21</v>
      </c>
      <c r="H22" cm="1">
        <f t="array" ref="H22">_xlfn.XLOOKUP(1, (Лист2!A:A=A22) * (Лист2!B:B=Лист1!B22), Лист2!D:D)</f>
        <v>2340</v>
      </c>
      <c r="I22" cm="1">
        <f t="array" ref="I22">_xlfn.XLOOKUP(1, (Лист2!A:A=A22) * (Лист2!B:B=Лист1!B22), Лист2!E:E)</f>
        <v>2146</v>
      </c>
      <c r="J22">
        <f t="shared" si="0"/>
        <v>21</v>
      </c>
      <c r="K22">
        <f t="shared" si="1"/>
        <v>348992.74806153862</v>
      </c>
    </row>
    <row r="23" spans="1:11" ht="14.25" customHeight="1" x14ac:dyDescent="0.25">
      <c r="A23" s="17">
        <v>43976</v>
      </c>
      <c r="B23" s="7" t="s">
        <v>10</v>
      </c>
      <c r="C23" s="7">
        <v>35592</v>
      </c>
      <c r="D23" s="7">
        <v>3176580</v>
      </c>
      <c r="E23" s="7">
        <v>2540760.0409999997</v>
      </c>
      <c r="F23" s="8">
        <v>351098.05384615384</v>
      </c>
      <c r="G23" cm="1">
        <f t="array" ref="G23">_xlfn.XLOOKUP(1, (Лист2!A:A=A23) * (Лист2!B:B=Лист1!B23), Лист2!C:C)</f>
        <v>20</v>
      </c>
      <c r="H23" cm="1">
        <f t="array" ref="H23">_xlfn.XLOOKUP(1, (Лист2!A:A=A23) * (Лист2!B:B=Лист1!B23), Лист2!D:D)</f>
        <v>2087</v>
      </c>
      <c r="I23" cm="1">
        <f t="array" ref="I23">_xlfn.XLOOKUP(1, (Лист2!A:A=A23) * (Лист2!B:B=Лист1!B23), Лист2!E:E)</f>
        <v>1914</v>
      </c>
      <c r="J23">
        <f t="shared" si="0"/>
        <v>22</v>
      </c>
      <c r="K23">
        <f t="shared" si="1"/>
        <v>284721.90515384643</v>
      </c>
    </row>
    <row r="24" spans="1:11" ht="14.25" customHeight="1" x14ac:dyDescent="0.25">
      <c r="A24" s="16">
        <v>43951</v>
      </c>
      <c r="B24" s="5" t="s">
        <v>10</v>
      </c>
      <c r="C24" s="5">
        <v>30445.5</v>
      </c>
      <c r="D24" s="5">
        <v>2817196.5</v>
      </c>
      <c r="E24" s="5">
        <v>2244503.1999999997</v>
      </c>
      <c r="F24" s="6">
        <v>203231.46096923074</v>
      </c>
      <c r="G24" cm="1">
        <f t="array" ref="G24">_xlfn.XLOOKUP(1, (Лист2!A:A=A24) * (Лист2!B:B=Лист1!B24), Лист2!C:C)</f>
        <v>19</v>
      </c>
      <c r="H24" cm="1">
        <f t="array" ref="H24">_xlfn.XLOOKUP(1, (Лист2!A:A=A24) * (Лист2!B:B=Лист1!B24), Лист2!D:D)</f>
        <v>1712</v>
      </c>
      <c r="I24" cm="1">
        <f t="array" ref="I24">_xlfn.XLOOKUP(1, (Лист2!A:A=A24) * (Лист2!B:B=Лист1!B24), Лист2!E:E)</f>
        <v>1552</v>
      </c>
      <c r="J24">
        <f t="shared" si="0"/>
        <v>18</v>
      </c>
      <c r="K24">
        <f t="shared" si="1"/>
        <v>369461.83903076954</v>
      </c>
    </row>
    <row r="25" spans="1:11" ht="14.25" customHeight="1" x14ac:dyDescent="0.25">
      <c r="A25" s="17">
        <v>43961</v>
      </c>
      <c r="B25" s="7" t="s">
        <v>10</v>
      </c>
      <c r="C25" s="7">
        <v>36619.5</v>
      </c>
      <c r="D25" s="7">
        <v>3312967.5</v>
      </c>
      <c r="E25" s="7">
        <v>2647972.3429999999</v>
      </c>
      <c r="F25" s="8">
        <v>371661.65384615387</v>
      </c>
      <c r="G25" cm="1">
        <f t="array" ref="G25">_xlfn.XLOOKUP(1, (Лист2!A:A=A25) * (Лист2!B:B=Лист1!B25), Лист2!C:C)</f>
        <v>21</v>
      </c>
      <c r="H25" cm="1">
        <f t="array" ref="H25">_xlfn.XLOOKUP(1, (Лист2!A:A=A25) * (Лист2!B:B=Лист1!B25), Лист2!D:D)</f>
        <v>2016</v>
      </c>
      <c r="I25" cm="1">
        <f t="array" ref="I25">_xlfn.XLOOKUP(1, (Лист2!A:A=A25) * (Лист2!B:B=Лист1!B25), Лист2!E:E)</f>
        <v>1846</v>
      </c>
      <c r="J25">
        <f t="shared" si="0"/>
        <v>19</v>
      </c>
      <c r="K25">
        <f t="shared" si="1"/>
        <v>293333.50315384625</v>
      </c>
    </row>
    <row r="26" spans="1:11" ht="14.25" customHeight="1" x14ac:dyDescent="0.25">
      <c r="A26" s="16">
        <v>43959</v>
      </c>
      <c r="B26" s="5" t="s">
        <v>10</v>
      </c>
      <c r="C26" s="5">
        <v>29409</v>
      </c>
      <c r="D26" s="5">
        <v>2645160</v>
      </c>
      <c r="E26" s="5">
        <v>2133443.3049999997</v>
      </c>
      <c r="F26" s="6">
        <v>355537.44449230767</v>
      </c>
      <c r="G26" cm="1">
        <f t="array" ref="G26">_xlfn.XLOOKUP(1, (Лист2!A:A=A26) * (Лист2!B:B=Лист1!B26), Лист2!C:C)</f>
        <v>21</v>
      </c>
      <c r="H26" cm="1">
        <f t="array" ref="H26">_xlfn.XLOOKUP(1, (Лист2!A:A=A26) * (Лист2!B:B=Лист1!B26), Лист2!D:D)</f>
        <v>1646</v>
      </c>
      <c r="I26" cm="1">
        <f t="array" ref="I26">_xlfn.XLOOKUP(1, (Лист2!A:A=A26) * (Лист2!B:B=Лист1!B26), Лист2!E:E)</f>
        <v>1492</v>
      </c>
      <c r="J26">
        <f t="shared" si="0"/>
        <v>19</v>
      </c>
      <c r="K26">
        <f t="shared" si="1"/>
        <v>156179.25050769263</v>
      </c>
    </row>
    <row r="27" spans="1:11" ht="14.25" customHeight="1" x14ac:dyDescent="0.25">
      <c r="A27" s="17">
        <v>43958</v>
      </c>
      <c r="B27" s="7" t="s">
        <v>10</v>
      </c>
      <c r="C27" s="7">
        <v>27018</v>
      </c>
      <c r="D27" s="7">
        <v>2472213</v>
      </c>
      <c r="E27" s="7">
        <v>2000889.9870000002</v>
      </c>
      <c r="F27" s="8">
        <v>283287.86923076923</v>
      </c>
      <c r="G27" cm="1">
        <f t="array" ref="G27">_xlfn.XLOOKUP(1, (Лист2!A:A=A27) * (Лист2!B:B=Лист1!B27), Лист2!C:C)</f>
        <v>21</v>
      </c>
      <c r="H27" cm="1">
        <f t="array" ref="H27">_xlfn.XLOOKUP(1, (Лист2!A:A=A27) * (Лист2!B:B=Лист1!B27), Лист2!D:D)</f>
        <v>1542</v>
      </c>
      <c r="I27" cm="1">
        <f t="array" ref="I27">_xlfn.XLOOKUP(1, (Лист2!A:A=A27) * (Лист2!B:B=Лист1!B27), Лист2!E:E)</f>
        <v>1405</v>
      </c>
      <c r="J27">
        <f t="shared" si="0"/>
        <v>19</v>
      </c>
      <c r="K27">
        <f t="shared" si="1"/>
        <v>188035.14376923058</v>
      </c>
    </row>
    <row r="28" spans="1:11" ht="14.25" customHeight="1" x14ac:dyDescent="0.25">
      <c r="A28" s="16">
        <v>43975</v>
      </c>
      <c r="B28" s="5" t="s">
        <v>10</v>
      </c>
      <c r="C28" s="5">
        <v>34303.5</v>
      </c>
      <c r="D28" s="5">
        <v>2924746.5</v>
      </c>
      <c r="E28" s="5">
        <v>2399312.9350000001</v>
      </c>
      <c r="F28" s="6">
        <v>282325.24615384615</v>
      </c>
      <c r="G28" cm="1">
        <f t="array" ref="G28">_xlfn.XLOOKUP(1, (Лист2!A:A=A28) * (Лист2!B:B=Лист1!B28), Лист2!C:C)</f>
        <v>20</v>
      </c>
      <c r="H28" cm="1">
        <f t="array" ref="H28">_xlfn.XLOOKUP(1, (Лист2!A:A=A28) * (Лист2!B:B=Лист1!B28), Лист2!D:D)</f>
        <v>1999</v>
      </c>
      <c r="I28" cm="1">
        <f t="array" ref="I28">_xlfn.XLOOKUP(1, (Лист2!A:A=A28) * (Лист2!B:B=Лист1!B28), Лист2!E:E)</f>
        <v>1829</v>
      </c>
      <c r="J28">
        <f t="shared" si="0"/>
        <v>21</v>
      </c>
      <c r="K28">
        <f t="shared" si="1"/>
        <v>243108.31884615379</v>
      </c>
    </row>
    <row r="29" spans="1:11" ht="14.25" customHeight="1" x14ac:dyDescent="0.25">
      <c r="A29" s="17">
        <v>43982</v>
      </c>
      <c r="B29" s="7" t="s">
        <v>10</v>
      </c>
      <c r="C29" s="7">
        <v>36999</v>
      </c>
      <c r="D29" s="7">
        <v>3473895</v>
      </c>
      <c r="E29" s="7">
        <v>2757933.63</v>
      </c>
      <c r="F29" s="8">
        <v>112971.77692307692</v>
      </c>
      <c r="G29" cm="1">
        <f t="array" ref="G29">_xlfn.XLOOKUP(1, (Лист2!A:A=A29) * (Лист2!B:B=Лист1!B29), Лист2!C:C)</f>
        <v>21</v>
      </c>
      <c r="H29" cm="1">
        <f t="array" ref="H29">_xlfn.XLOOKUP(1, (Лист2!A:A=A29) * (Лист2!B:B=Лист1!B29), Лист2!D:D)</f>
        <v>2271</v>
      </c>
      <c r="I29" cm="1">
        <f t="array" ref="I29">_xlfn.XLOOKUP(1, (Лист2!A:A=A29) * (Лист2!B:B=Лист1!B29), Лист2!E:E)</f>
        <v>2085</v>
      </c>
      <c r="J29">
        <f t="shared" si="0"/>
        <v>22</v>
      </c>
      <c r="K29">
        <f t="shared" si="1"/>
        <v>602989.59307692316</v>
      </c>
    </row>
    <row r="30" spans="1:11" ht="14.25" customHeight="1" x14ac:dyDescent="0.25">
      <c r="A30" s="16">
        <v>43981</v>
      </c>
      <c r="B30" s="5" t="s">
        <v>10</v>
      </c>
      <c r="C30" s="5">
        <v>44001</v>
      </c>
      <c r="D30" s="5">
        <v>3921784.5</v>
      </c>
      <c r="E30" s="5">
        <v>3132604.841</v>
      </c>
      <c r="F30" s="6">
        <v>242715.26253846151</v>
      </c>
      <c r="G30" cm="1">
        <f t="array" ref="G30">_xlfn.XLOOKUP(1, (Лист2!A:A=A30) * (Лист2!B:B=Лист1!B30), Лист2!C:C)</f>
        <v>20</v>
      </c>
      <c r="H30" cm="1">
        <f t="array" ref="H30">_xlfn.XLOOKUP(1, (Лист2!A:A=A30) * (Лист2!B:B=Лист1!B30), Лист2!D:D)</f>
        <v>2597</v>
      </c>
      <c r="I30" cm="1">
        <f t="array" ref="I30">_xlfn.XLOOKUP(1, (Лист2!A:A=A30) * (Лист2!B:B=Лист1!B30), Лист2!E:E)</f>
        <v>2376</v>
      </c>
      <c r="J30">
        <f t="shared" si="0"/>
        <v>22</v>
      </c>
      <c r="K30">
        <f t="shared" si="1"/>
        <v>546464.3964615385</v>
      </c>
    </row>
    <row r="31" spans="1:11" ht="14.25" customHeight="1" x14ac:dyDescent="0.25">
      <c r="A31" s="17">
        <v>43979</v>
      </c>
      <c r="B31" s="7" t="s">
        <v>10</v>
      </c>
      <c r="C31" s="7">
        <v>30982.5</v>
      </c>
      <c r="D31" s="7">
        <v>2827773</v>
      </c>
      <c r="E31" s="7">
        <v>2232253.034</v>
      </c>
      <c r="F31" s="8">
        <v>343211.54262307688</v>
      </c>
      <c r="G31" cm="1">
        <f t="array" ref="G31">_xlfn.XLOOKUP(1, (Лист2!A:A=A31) * (Лист2!B:B=Лист1!B31), Лист2!C:C)</f>
        <v>20</v>
      </c>
      <c r="H31" cm="1">
        <f t="array" ref="H31">_xlfn.XLOOKUP(1, (Лист2!A:A=A31) * (Лист2!B:B=Лист1!B31), Лист2!D:D)</f>
        <v>1886</v>
      </c>
      <c r="I31" cm="1">
        <f t="array" ref="I31">_xlfn.XLOOKUP(1, (Лист2!A:A=A31) * (Лист2!B:B=Лист1!B31), Лист2!E:E)</f>
        <v>1736</v>
      </c>
      <c r="J31">
        <f t="shared" si="0"/>
        <v>22</v>
      </c>
      <c r="K31">
        <f t="shared" si="1"/>
        <v>252308.42337692314</v>
      </c>
    </row>
    <row r="32" spans="1:11" ht="14.25" customHeight="1" x14ac:dyDescent="0.25">
      <c r="A32" s="16">
        <v>43967</v>
      </c>
      <c r="B32" s="5" t="s">
        <v>11</v>
      </c>
      <c r="C32" s="5">
        <v>88063.5</v>
      </c>
      <c r="D32" s="5">
        <v>7583758.5</v>
      </c>
      <c r="E32" s="5">
        <v>5779076.7979999995</v>
      </c>
      <c r="F32" s="6">
        <v>152384.93586153846</v>
      </c>
      <c r="G32" cm="1">
        <f t="array" ref="G32">_xlfn.XLOOKUP(1, (Лист2!A:A=A32) * (Лист2!B:B=Лист1!B32), Лист2!C:C)</f>
        <v>31</v>
      </c>
      <c r="H32" cm="1">
        <f t="array" ref="H32">_xlfn.XLOOKUP(1, (Лист2!A:A=A32) * (Лист2!B:B=Лист1!B32), Лист2!D:D)</f>
        <v>5593</v>
      </c>
      <c r="I32" cm="1">
        <f t="array" ref="I32">_xlfn.XLOOKUP(1, (Лист2!A:A=A32) * (Лист2!B:B=Лист1!B32), Лист2!E:E)</f>
        <v>5177</v>
      </c>
      <c r="J32">
        <f t="shared" si="0"/>
        <v>20</v>
      </c>
      <c r="K32">
        <f t="shared" si="1"/>
        <v>1652296.7661384621</v>
      </c>
    </row>
    <row r="33" spans="1:11" ht="14.25" customHeight="1" x14ac:dyDescent="0.25">
      <c r="A33" s="17">
        <v>43970</v>
      </c>
      <c r="B33" s="7" t="s">
        <v>11</v>
      </c>
      <c r="C33" s="7">
        <v>84024</v>
      </c>
      <c r="D33" s="7">
        <v>6815511</v>
      </c>
      <c r="E33" s="7">
        <v>5426339.5819999995</v>
      </c>
      <c r="F33" s="8">
        <v>195070.25003076921</v>
      </c>
      <c r="G33" cm="1">
        <f t="array" ref="G33">_xlfn.XLOOKUP(1, (Лист2!A:A=A33) * (Лист2!B:B=Лист1!B33), Лист2!C:C)</f>
        <v>31</v>
      </c>
      <c r="H33" cm="1">
        <f t="array" ref="H33">_xlfn.XLOOKUP(1, (Лист2!A:A=A33) * (Лист2!B:B=Лист1!B33), Лист2!D:D)</f>
        <v>5389</v>
      </c>
      <c r="I33" cm="1">
        <f t="array" ref="I33">_xlfn.XLOOKUP(1, (Лист2!A:A=A33) * (Лист2!B:B=Лист1!B33), Лист2!E:E)</f>
        <v>5024</v>
      </c>
      <c r="J33">
        <f t="shared" si="0"/>
        <v>21</v>
      </c>
      <c r="K33">
        <f t="shared" si="1"/>
        <v>1194101.1679692313</v>
      </c>
    </row>
    <row r="34" spans="1:11" ht="14.25" customHeight="1" x14ac:dyDescent="0.25">
      <c r="A34" s="16">
        <v>43968</v>
      </c>
      <c r="B34" s="5" t="s">
        <v>11</v>
      </c>
      <c r="C34" s="5">
        <v>78057</v>
      </c>
      <c r="D34" s="5">
        <v>6774946.5</v>
      </c>
      <c r="E34" s="5">
        <v>5115462.4009999996</v>
      </c>
      <c r="F34" s="6">
        <v>61149.515384615377</v>
      </c>
      <c r="G34" cm="1">
        <f t="array" ref="G34">_xlfn.XLOOKUP(1, (Лист2!A:A=A34) * (Лист2!B:B=Лист1!B34), Лист2!C:C)</f>
        <v>31</v>
      </c>
      <c r="H34" cm="1">
        <f t="array" ref="H34">_xlfn.XLOOKUP(1, (Лист2!A:A=A34) * (Лист2!B:B=Лист1!B34), Лист2!D:D)</f>
        <v>5206</v>
      </c>
      <c r="I34" cm="1">
        <f t="array" ref="I34">_xlfn.XLOOKUP(1, (Лист2!A:A=A34) * (Лист2!B:B=Лист1!B34), Лист2!E:E)</f>
        <v>4843</v>
      </c>
      <c r="J34">
        <f t="shared" si="0"/>
        <v>20</v>
      </c>
      <c r="K34">
        <f t="shared" si="1"/>
        <v>1598334.583615385</v>
      </c>
    </row>
    <row r="35" spans="1:11" ht="14.25" customHeight="1" x14ac:dyDescent="0.25">
      <c r="A35" s="17">
        <v>43960</v>
      </c>
      <c r="B35" s="7" t="s">
        <v>11</v>
      </c>
      <c r="C35" s="7">
        <v>69720</v>
      </c>
      <c r="D35" s="7">
        <v>6264933</v>
      </c>
      <c r="E35" s="7">
        <v>4726931.9569999995</v>
      </c>
      <c r="F35" s="8">
        <v>294634.35530769231</v>
      </c>
      <c r="G35" cm="1">
        <f t="array" ref="G35">_xlfn.XLOOKUP(1, (Лист2!A:A=A35) * (Лист2!B:B=Лист1!B35), Лист2!C:C)</f>
        <v>31</v>
      </c>
      <c r="H35" cm="1">
        <f t="array" ref="H35">_xlfn.XLOOKUP(1, (Лист2!A:A=A35) * (Лист2!B:B=Лист1!B35), Лист2!D:D)</f>
        <v>4556</v>
      </c>
      <c r="I35" cm="1">
        <f t="array" ref="I35">_xlfn.XLOOKUP(1, (Лист2!A:A=A35) * (Лист2!B:B=Лист1!B35), Лист2!E:E)</f>
        <v>4220</v>
      </c>
      <c r="J35">
        <f t="shared" si="0"/>
        <v>19</v>
      </c>
      <c r="K35">
        <f t="shared" si="1"/>
        <v>1243366.6876923083</v>
      </c>
    </row>
    <row r="36" spans="1:11" ht="14.25" customHeight="1" x14ac:dyDescent="0.25">
      <c r="A36" s="16">
        <v>43955</v>
      </c>
      <c r="B36" s="5" t="s">
        <v>11</v>
      </c>
      <c r="C36" s="5">
        <v>72928.5</v>
      </c>
      <c r="D36" s="5">
        <v>6642249</v>
      </c>
      <c r="E36" s="5">
        <v>4993791.9560000002</v>
      </c>
      <c r="F36" s="6">
        <v>215294.37692307692</v>
      </c>
      <c r="G36" cm="1">
        <f t="array" ref="G36">_xlfn.XLOOKUP(1, (Лист2!A:A=A36) * (Лист2!B:B=Лист1!B36), Лист2!C:C)</f>
        <v>31</v>
      </c>
      <c r="H36" cm="1">
        <f t="array" ref="H36">_xlfn.XLOOKUP(1, (Лист2!A:A=A36) * (Лист2!B:B=Лист1!B36), Лист2!D:D)</f>
        <v>4968</v>
      </c>
      <c r="I36" cm="1">
        <f t="array" ref="I36">_xlfn.XLOOKUP(1, (Лист2!A:A=A36) * (Лист2!B:B=Лист1!B36), Лист2!E:E)</f>
        <v>4596</v>
      </c>
      <c r="J36">
        <f t="shared" si="0"/>
        <v>19</v>
      </c>
      <c r="K36">
        <f t="shared" si="1"/>
        <v>1433162.667076923</v>
      </c>
    </row>
    <row r="37" spans="1:11" ht="14.25" customHeight="1" x14ac:dyDescent="0.25">
      <c r="A37" s="17">
        <v>43950</v>
      </c>
      <c r="B37" s="7" t="s">
        <v>11</v>
      </c>
      <c r="C37" s="7">
        <v>79527</v>
      </c>
      <c r="D37" s="7">
        <v>7180498.5</v>
      </c>
      <c r="E37" s="7">
        <v>5432087.9790000003</v>
      </c>
      <c r="F37" s="8">
        <v>172769.19230769231</v>
      </c>
      <c r="G37" cm="1">
        <f t="array" ref="G37">_xlfn.XLOOKUP(1, (Лист2!A:A=A37) * (Лист2!B:B=Лист1!B37), Лист2!C:C)</f>
        <v>31</v>
      </c>
      <c r="H37" cm="1">
        <f t="array" ref="H37">_xlfn.XLOOKUP(1, (Лист2!A:A=A37) * (Лист2!B:B=Лист1!B37), Лист2!D:D)</f>
        <v>5378</v>
      </c>
      <c r="I37" cm="1">
        <f t="array" ref="I37">_xlfn.XLOOKUP(1, (Лист2!A:A=A37) * (Лист2!B:B=Лист1!B37), Лист2!E:E)</f>
        <v>4985</v>
      </c>
      <c r="J37">
        <f t="shared" si="0"/>
        <v>18</v>
      </c>
      <c r="K37">
        <f t="shared" si="1"/>
        <v>1575641.3286923075</v>
      </c>
    </row>
    <row r="38" spans="1:11" ht="14.25" customHeight="1" x14ac:dyDescent="0.25">
      <c r="A38" s="16">
        <v>43953</v>
      </c>
      <c r="B38" s="5" t="s">
        <v>11</v>
      </c>
      <c r="C38" s="5">
        <v>60463.5</v>
      </c>
      <c r="D38" s="5">
        <v>5554192.5</v>
      </c>
      <c r="E38" s="5">
        <v>4218316.0290000001</v>
      </c>
      <c r="F38" s="6">
        <v>244262.12107692307</v>
      </c>
      <c r="G38" cm="1">
        <f t="array" ref="G38">_xlfn.XLOOKUP(1, (Лист2!A:A=A38) * (Лист2!B:B=Лист1!B38), Лист2!C:C)</f>
        <v>31</v>
      </c>
      <c r="H38" cm="1">
        <f t="array" ref="H38">_xlfn.XLOOKUP(1, (Лист2!A:A=A38) * (Лист2!B:B=Лист1!B38), Лист2!D:D)</f>
        <v>4157</v>
      </c>
      <c r="I38" cm="1">
        <f t="array" ref="I38">_xlfn.XLOOKUP(1, (Лист2!A:A=A38) * (Лист2!B:B=Лист1!B38), Лист2!E:E)</f>
        <v>3823</v>
      </c>
      <c r="J38">
        <f t="shared" si="0"/>
        <v>18</v>
      </c>
      <c r="K38">
        <f t="shared" si="1"/>
        <v>1091614.3499230768</v>
      </c>
    </row>
    <row r="39" spans="1:11" ht="14.25" customHeight="1" x14ac:dyDescent="0.25">
      <c r="A39" s="17">
        <v>43977</v>
      </c>
      <c r="B39" s="7" t="s">
        <v>11</v>
      </c>
      <c r="C39" s="7">
        <v>79975.5</v>
      </c>
      <c r="D39" s="7">
        <v>6676459.5</v>
      </c>
      <c r="E39" s="7">
        <v>5083946.1689999998</v>
      </c>
      <c r="F39" s="8">
        <v>141931.13193076922</v>
      </c>
      <c r="G39" cm="1">
        <f t="array" ref="G39">_xlfn.XLOOKUP(1, (Лист2!A:A=A39) * (Лист2!B:B=Лист1!B39), Лист2!C:C)</f>
        <v>31</v>
      </c>
      <c r="H39" cm="1">
        <f t="array" ref="H39">_xlfn.XLOOKUP(1, (Лист2!A:A=A39) * (Лист2!B:B=Лист1!B39), Лист2!D:D)</f>
        <v>5493</v>
      </c>
      <c r="I39" cm="1">
        <f t="array" ref="I39">_xlfn.XLOOKUP(1, (Лист2!A:A=A39) * (Лист2!B:B=Лист1!B39), Лист2!E:E)</f>
        <v>5119</v>
      </c>
      <c r="J39">
        <f t="shared" si="0"/>
        <v>22</v>
      </c>
      <c r="K39">
        <f t="shared" si="1"/>
        <v>1450582.1990692311</v>
      </c>
    </row>
    <row r="40" spans="1:11" ht="14.25" customHeight="1" x14ac:dyDescent="0.25">
      <c r="A40" s="16">
        <v>43952</v>
      </c>
      <c r="B40" s="5" t="s">
        <v>11</v>
      </c>
      <c r="C40" s="5">
        <v>97534.5</v>
      </c>
      <c r="D40" s="5">
        <v>8893024.5</v>
      </c>
      <c r="E40" s="5">
        <v>6855177.2400000002</v>
      </c>
      <c r="F40" s="6">
        <v>185180.38007692309</v>
      </c>
      <c r="G40" cm="1">
        <f t="array" ref="G40">_xlfn.XLOOKUP(1, (Лист2!A:A=A40) * (Лист2!B:B=Лист1!B40), Лист2!C:C)</f>
        <v>31</v>
      </c>
      <c r="H40" cm="1">
        <f t="array" ref="H40">_xlfn.XLOOKUP(1, (Лист2!A:A=A40) * (Лист2!B:B=Лист1!B40), Лист2!D:D)</f>
        <v>6118</v>
      </c>
      <c r="I40" cm="1">
        <f t="array" ref="I40">_xlfn.XLOOKUP(1, (Лист2!A:A=A40) * (Лист2!B:B=Лист1!B40), Лист2!E:E)</f>
        <v>5564</v>
      </c>
      <c r="J40">
        <f t="shared" si="0"/>
        <v>18</v>
      </c>
      <c r="K40">
        <f t="shared" si="1"/>
        <v>1852666.8799230766</v>
      </c>
    </row>
    <row r="41" spans="1:11" ht="14.25" customHeight="1" x14ac:dyDescent="0.25">
      <c r="A41" s="17">
        <v>43963</v>
      </c>
      <c r="B41" s="7" t="s">
        <v>11</v>
      </c>
      <c r="C41" s="7">
        <v>71520</v>
      </c>
      <c r="D41" s="7">
        <v>6398361</v>
      </c>
      <c r="E41" s="7">
        <v>4793096.1439999994</v>
      </c>
      <c r="F41" s="8">
        <v>181432.06769230767</v>
      </c>
      <c r="G41" cm="1">
        <f t="array" ref="G41">_xlfn.XLOOKUP(1, (Лист2!A:A=A41) * (Лист2!B:B=Лист1!B41), Лист2!C:C)</f>
        <v>31</v>
      </c>
      <c r="H41" cm="1">
        <f t="array" ref="H41">_xlfn.XLOOKUP(1, (Лист2!A:A=A41) * (Лист2!B:B=Лист1!B41), Лист2!D:D)</f>
        <v>4800</v>
      </c>
      <c r="I41" cm="1">
        <f t="array" ref="I41">_xlfn.XLOOKUP(1, (Лист2!A:A=A41) * (Лист2!B:B=Лист1!B41), Лист2!E:E)</f>
        <v>4470</v>
      </c>
      <c r="J41">
        <f t="shared" si="0"/>
        <v>20</v>
      </c>
      <c r="K41">
        <f t="shared" si="1"/>
        <v>1423832.7883076929</v>
      </c>
    </row>
    <row r="42" spans="1:11" ht="14.25" customHeight="1" x14ac:dyDescent="0.25">
      <c r="A42" s="16">
        <v>43972</v>
      </c>
      <c r="B42" s="5" t="s">
        <v>11</v>
      </c>
      <c r="C42" s="5">
        <v>79485</v>
      </c>
      <c r="D42" s="5">
        <v>6633847.5</v>
      </c>
      <c r="E42" s="5">
        <v>5212858.58</v>
      </c>
      <c r="F42" s="6">
        <v>120955.33846153846</v>
      </c>
      <c r="G42" cm="1">
        <f t="array" ref="G42">_xlfn.XLOOKUP(1, (Лист2!A:A=A42) * (Лист2!B:B=Лист1!B42), Лист2!C:C)</f>
        <v>31</v>
      </c>
      <c r="H42" cm="1">
        <f t="array" ref="H42">_xlfn.XLOOKUP(1, (Лист2!A:A=A42) * (Лист2!B:B=Лист1!B42), Лист2!D:D)</f>
        <v>5207</v>
      </c>
      <c r="I42" cm="1">
        <f t="array" ref="I42">_xlfn.XLOOKUP(1, (Лист2!A:A=A42) * (Лист2!B:B=Лист1!B42), Лист2!E:E)</f>
        <v>4868</v>
      </c>
      <c r="J42">
        <f t="shared" si="0"/>
        <v>21</v>
      </c>
      <c r="K42">
        <f t="shared" si="1"/>
        <v>1300033.5815384614</v>
      </c>
    </row>
    <row r="43" spans="1:11" ht="14.25" customHeight="1" x14ac:dyDescent="0.25">
      <c r="A43" s="17">
        <v>43971</v>
      </c>
      <c r="B43" s="7" t="s">
        <v>11</v>
      </c>
      <c r="C43" s="7">
        <v>93313.5</v>
      </c>
      <c r="D43" s="7">
        <v>7247575.5</v>
      </c>
      <c r="E43" s="7">
        <v>5922822.6779999994</v>
      </c>
      <c r="F43" s="8">
        <v>714758.2</v>
      </c>
      <c r="G43" cm="1">
        <f t="array" ref="G43">_xlfn.XLOOKUP(1, (Лист2!A:A=A43) * (Лист2!B:B=Лист1!B43), Лист2!C:C)</f>
        <v>31</v>
      </c>
      <c r="H43" cm="1">
        <f t="array" ref="H43">_xlfn.XLOOKUP(1, (Лист2!A:A=A43) * (Лист2!B:B=Лист1!B43), Лист2!D:D)</f>
        <v>5698</v>
      </c>
      <c r="I43" cm="1">
        <f t="array" ref="I43">_xlfn.XLOOKUP(1, (Лист2!A:A=A43) * (Лист2!B:B=Лист1!B43), Лист2!E:E)</f>
        <v>5258</v>
      </c>
      <c r="J43">
        <f t="shared" si="0"/>
        <v>21</v>
      </c>
      <c r="K43">
        <f t="shared" si="1"/>
        <v>609994.62200000067</v>
      </c>
    </row>
    <row r="44" spans="1:11" ht="14.25" customHeight="1" x14ac:dyDescent="0.25">
      <c r="A44" s="16">
        <v>43956</v>
      </c>
      <c r="B44" s="5" t="s">
        <v>11</v>
      </c>
      <c r="C44" s="5">
        <v>76585.5</v>
      </c>
      <c r="D44" s="5">
        <v>6921316.5</v>
      </c>
      <c r="E44" s="5">
        <v>5290094.2719999999</v>
      </c>
      <c r="F44" s="6">
        <v>386033.17544615385</v>
      </c>
      <c r="G44" cm="1">
        <f t="array" ref="G44">_xlfn.XLOOKUP(1, (Лист2!A:A=A44) * (Лист2!B:B=Лист1!B44), Лист2!C:C)</f>
        <v>31</v>
      </c>
      <c r="H44" cm="1">
        <f t="array" ref="H44">_xlfn.XLOOKUP(1, (Лист2!A:A=A44) * (Лист2!B:B=Лист1!B44), Лист2!D:D)</f>
        <v>5188</v>
      </c>
      <c r="I44" cm="1">
        <f t="array" ref="I44">_xlfn.XLOOKUP(1, (Лист2!A:A=A44) * (Лист2!B:B=Лист1!B44), Лист2!E:E)</f>
        <v>4800</v>
      </c>
      <c r="J44">
        <f t="shared" si="0"/>
        <v>19</v>
      </c>
      <c r="K44">
        <f t="shared" si="1"/>
        <v>1245189.0525538463</v>
      </c>
    </row>
    <row r="45" spans="1:11" ht="14.25" customHeight="1" x14ac:dyDescent="0.25">
      <c r="A45" s="17">
        <v>43949</v>
      </c>
      <c r="B45" s="7" t="s">
        <v>11</v>
      </c>
      <c r="C45" s="7">
        <v>81826.5</v>
      </c>
      <c r="D45" s="7">
        <v>7163644.5</v>
      </c>
      <c r="E45" s="7">
        <v>5366333.7130000005</v>
      </c>
      <c r="F45" s="8">
        <v>145122.77781538462</v>
      </c>
      <c r="G45" cm="1">
        <f t="array" ref="G45">_xlfn.XLOOKUP(1, (Лист2!A:A=A45) * (Лист2!B:B=Лист1!B45), Лист2!C:C)</f>
        <v>31</v>
      </c>
      <c r="H45" cm="1">
        <f t="array" ref="H45">_xlfn.XLOOKUP(1, (Лист2!A:A=A45) * (Лист2!B:B=Лист1!B45), Лист2!D:D)</f>
        <v>5465</v>
      </c>
      <c r="I45" cm="1">
        <f t="array" ref="I45">_xlfn.XLOOKUP(1, (Лист2!A:A=A45) * (Лист2!B:B=Лист1!B45), Лист2!E:E)</f>
        <v>5096</v>
      </c>
      <c r="J45">
        <f t="shared" si="0"/>
        <v>18</v>
      </c>
      <c r="K45">
        <f t="shared" si="1"/>
        <v>1652188.009184615</v>
      </c>
    </row>
    <row r="46" spans="1:11" ht="14.25" customHeight="1" x14ac:dyDescent="0.25">
      <c r="A46" s="16">
        <v>43964</v>
      </c>
      <c r="B46" s="5" t="s">
        <v>11</v>
      </c>
      <c r="C46" s="5">
        <v>78846</v>
      </c>
      <c r="D46" s="5">
        <v>6993952.5</v>
      </c>
      <c r="E46" s="5">
        <v>5288518.7799999993</v>
      </c>
      <c r="F46" s="6">
        <v>227969.01538461537</v>
      </c>
      <c r="G46" cm="1">
        <f t="array" ref="G46">_xlfn.XLOOKUP(1, (Лист2!A:A=A46) * (Лист2!B:B=Лист1!B46), Лист2!C:C)</f>
        <v>31</v>
      </c>
      <c r="H46" cm="1">
        <f t="array" ref="H46">_xlfn.XLOOKUP(1, (Лист2!A:A=A46) * (Лист2!B:B=Лист1!B46), Лист2!D:D)</f>
        <v>5251</v>
      </c>
      <c r="I46" cm="1">
        <f t="array" ref="I46">_xlfn.XLOOKUP(1, (Лист2!A:A=A46) * (Лист2!B:B=Лист1!B46), Лист2!E:E)</f>
        <v>4853</v>
      </c>
      <c r="J46">
        <f t="shared" si="0"/>
        <v>20</v>
      </c>
      <c r="K46">
        <f t="shared" si="1"/>
        <v>1477464.7046153853</v>
      </c>
    </row>
    <row r="47" spans="1:11" ht="14.25" customHeight="1" x14ac:dyDescent="0.25">
      <c r="A47" s="17">
        <v>43954</v>
      </c>
      <c r="B47" s="7" t="s">
        <v>11</v>
      </c>
      <c r="C47" s="7">
        <v>77263.5</v>
      </c>
      <c r="D47" s="7">
        <v>7013670</v>
      </c>
      <c r="E47" s="7">
        <v>5282661.8549999995</v>
      </c>
      <c r="F47" s="8">
        <v>161473.07692307691</v>
      </c>
      <c r="G47" cm="1">
        <f t="array" ref="G47">_xlfn.XLOOKUP(1, (Лист2!A:A=A47) * (Лист2!B:B=Лист1!B47), Лист2!C:C)</f>
        <v>31</v>
      </c>
      <c r="H47" cm="1">
        <f t="array" ref="H47">_xlfn.XLOOKUP(1, (Лист2!A:A=A47) * (Лист2!B:B=Лист1!B47), Лист2!D:D)</f>
        <v>5155</v>
      </c>
      <c r="I47" cm="1">
        <f t="array" ref="I47">_xlfn.XLOOKUP(1, (Лист2!A:A=A47) * (Лист2!B:B=Лист1!B47), Лист2!E:E)</f>
        <v>4762</v>
      </c>
      <c r="J47">
        <f t="shared" si="0"/>
        <v>18</v>
      </c>
      <c r="K47">
        <f t="shared" si="1"/>
        <v>1569535.0680769235</v>
      </c>
    </row>
    <row r="48" spans="1:11" ht="14.25" customHeight="1" x14ac:dyDescent="0.25">
      <c r="A48" s="16">
        <v>43957</v>
      </c>
      <c r="B48" s="5" t="s">
        <v>11</v>
      </c>
      <c r="C48" s="5">
        <v>68994</v>
      </c>
      <c r="D48" s="5">
        <v>6168657</v>
      </c>
      <c r="E48" s="5">
        <v>4695811.3490000004</v>
      </c>
      <c r="F48" s="6">
        <v>157384.1788307692</v>
      </c>
      <c r="G48" cm="1">
        <f t="array" ref="G48">_xlfn.XLOOKUP(1, (Лист2!A:A=A48) * (Лист2!B:B=Лист1!B48), Лист2!C:C)</f>
        <v>31</v>
      </c>
      <c r="H48" cm="1">
        <f t="array" ref="H48">_xlfn.XLOOKUP(1, (Лист2!A:A=A48) * (Лист2!B:B=Лист1!B48), Лист2!D:D)</f>
        <v>4709</v>
      </c>
      <c r="I48" cm="1">
        <f t="array" ref="I48">_xlfn.XLOOKUP(1, (Лист2!A:A=A48) * (Лист2!B:B=Лист1!B48), Лист2!E:E)</f>
        <v>4348</v>
      </c>
      <c r="J48">
        <f t="shared" si="0"/>
        <v>19</v>
      </c>
      <c r="K48">
        <f t="shared" si="1"/>
        <v>1315461.4721692305</v>
      </c>
    </row>
    <row r="49" spans="1:11" ht="14.25" customHeight="1" x14ac:dyDescent="0.25">
      <c r="A49" s="17">
        <v>43974</v>
      </c>
      <c r="B49" s="7" t="s">
        <v>11</v>
      </c>
      <c r="C49" s="7">
        <v>102889.5</v>
      </c>
      <c r="D49" s="7">
        <v>8089143</v>
      </c>
      <c r="E49" s="7">
        <v>6673236.3720000004</v>
      </c>
      <c r="F49" s="8">
        <v>127223.84583076923</v>
      </c>
      <c r="G49" cm="1">
        <f t="array" ref="G49">_xlfn.XLOOKUP(1, (Лист2!A:A=A49) * (Лист2!B:B=Лист1!B49), Лист2!C:C)</f>
        <v>31</v>
      </c>
      <c r="H49" cm="1">
        <f t="array" ref="H49">_xlfn.XLOOKUP(1, (Лист2!A:A=A49) * (Лист2!B:B=Лист1!B49), Лист2!D:D)</f>
        <v>6276</v>
      </c>
      <c r="I49" cm="1">
        <f t="array" ref="I49">_xlfn.XLOOKUP(1, (Лист2!A:A=A49) * (Лист2!B:B=Лист1!B49), Лист2!E:E)</f>
        <v>5801</v>
      </c>
      <c r="J49">
        <f t="shared" si="0"/>
        <v>21</v>
      </c>
      <c r="K49">
        <f t="shared" si="1"/>
        <v>1288682.7821692303</v>
      </c>
    </row>
    <row r="50" spans="1:11" ht="14.25" customHeight="1" x14ac:dyDescent="0.25">
      <c r="A50" s="16">
        <v>43976</v>
      </c>
      <c r="B50" s="5" t="s">
        <v>11</v>
      </c>
      <c r="C50" s="5">
        <v>76999.5</v>
      </c>
      <c r="D50" s="5">
        <v>6645603</v>
      </c>
      <c r="E50" s="5">
        <v>5032216.1889999993</v>
      </c>
      <c r="F50" s="6">
        <v>100883.95384615385</v>
      </c>
      <c r="G50" cm="1">
        <f t="array" ref="G50">_xlfn.XLOOKUP(1, (Лист2!A:A=A50) * (Лист2!B:B=Лист1!B50), Лист2!C:C)</f>
        <v>31</v>
      </c>
      <c r="H50" cm="1">
        <f t="array" ref="H50">_xlfn.XLOOKUP(1, (Лист2!A:A=A50) * (Лист2!B:B=Лист1!B50), Лист2!D:D)</f>
        <v>5210</v>
      </c>
      <c r="I50" cm="1">
        <f t="array" ref="I50">_xlfn.XLOOKUP(1, (Лист2!A:A=A50) * (Лист2!B:B=Лист1!B50), Лист2!E:E)</f>
        <v>4841</v>
      </c>
      <c r="J50">
        <f t="shared" si="0"/>
        <v>22</v>
      </c>
      <c r="K50">
        <f t="shared" si="1"/>
        <v>1512502.8571538469</v>
      </c>
    </row>
    <row r="51" spans="1:11" ht="14.25" customHeight="1" x14ac:dyDescent="0.25">
      <c r="A51" s="17">
        <v>43951</v>
      </c>
      <c r="B51" s="7" t="s">
        <v>11</v>
      </c>
      <c r="C51" s="7">
        <v>77565</v>
      </c>
      <c r="D51" s="7">
        <v>7023727.5</v>
      </c>
      <c r="E51" s="7">
        <v>5349682.4849999994</v>
      </c>
      <c r="F51" s="8">
        <v>31578.207692307689</v>
      </c>
      <c r="G51" cm="1">
        <f t="array" ref="G51">_xlfn.XLOOKUP(1, (Лист2!A:A=A51) * (Лист2!B:B=Лист1!B51), Лист2!C:C)</f>
        <v>31</v>
      </c>
      <c r="H51" cm="1">
        <f t="array" ref="H51">_xlfn.XLOOKUP(1, (Лист2!A:A=A51) * (Лист2!B:B=Лист1!B51), Лист2!D:D)</f>
        <v>5120</v>
      </c>
      <c r="I51" cm="1">
        <f t="array" ref="I51">_xlfn.XLOOKUP(1, (Лист2!A:A=A51) * (Лист2!B:B=Лист1!B51), Лист2!E:E)</f>
        <v>4737</v>
      </c>
      <c r="J51">
        <f t="shared" si="0"/>
        <v>18</v>
      </c>
      <c r="K51">
        <f t="shared" si="1"/>
        <v>1642466.8073076929</v>
      </c>
    </row>
    <row r="52" spans="1:11" ht="14.25" customHeight="1" x14ac:dyDescent="0.25">
      <c r="A52" s="16">
        <v>43961</v>
      </c>
      <c r="B52" s="5" t="s">
        <v>11</v>
      </c>
      <c r="C52" s="5">
        <v>84132</v>
      </c>
      <c r="D52" s="5">
        <v>7483194</v>
      </c>
      <c r="E52" s="5">
        <v>5637882.125</v>
      </c>
      <c r="F52" s="6">
        <v>126673.26923076922</v>
      </c>
      <c r="G52" cm="1">
        <f t="array" ref="G52">_xlfn.XLOOKUP(1, (Лист2!A:A=A52) * (Лист2!B:B=Лист1!B52), Лист2!C:C)</f>
        <v>31</v>
      </c>
      <c r="H52" cm="1">
        <f t="array" ref="H52">_xlfn.XLOOKUP(1, (Лист2!A:A=A52) * (Лист2!B:B=Лист1!B52), Лист2!D:D)</f>
        <v>5495</v>
      </c>
      <c r="I52" cm="1">
        <f t="array" ref="I52">_xlfn.XLOOKUP(1, (Лист2!A:A=A52) * (Лист2!B:B=Лист1!B52), Лист2!E:E)</f>
        <v>5093</v>
      </c>
      <c r="J52">
        <f t="shared" si="0"/>
        <v>19</v>
      </c>
      <c r="K52">
        <f t="shared" si="1"/>
        <v>1718638.6057692308</v>
      </c>
    </row>
    <row r="53" spans="1:11" ht="14.25" customHeight="1" x14ac:dyDescent="0.25">
      <c r="A53" s="17">
        <v>43959</v>
      </c>
      <c r="B53" s="7" t="s">
        <v>11</v>
      </c>
      <c r="C53" s="7">
        <v>69544.5</v>
      </c>
      <c r="D53" s="7">
        <v>6293776.5</v>
      </c>
      <c r="E53" s="7">
        <v>4773839.9380000001</v>
      </c>
      <c r="F53" s="8">
        <v>201777.4038153846</v>
      </c>
      <c r="G53" cm="1">
        <f t="array" ref="G53">_xlfn.XLOOKUP(1, (Лист2!A:A=A53) * (Лист2!B:B=Лист1!B53), Лист2!C:C)</f>
        <v>31</v>
      </c>
      <c r="H53" cm="1">
        <f t="array" ref="H53">_xlfn.XLOOKUP(1, (Лист2!A:A=A53) * (Лист2!B:B=Лист1!B53), Лист2!D:D)</f>
        <v>4635</v>
      </c>
      <c r="I53" cm="1">
        <f t="array" ref="I53">_xlfn.XLOOKUP(1, (Лист2!A:A=A53) * (Лист2!B:B=Лист1!B53), Лист2!E:E)</f>
        <v>4266</v>
      </c>
      <c r="J53">
        <f t="shared" si="0"/>
        <v>19</v>
      </c>
      <c r="K53">
        <f t="shared" si="1"/>
        <v>1318159.1581846154</v>
      </c>
    </row>
    <row r="54" spans="1:11" ht="14.25" customHeight="1" x14ac:dyDescent="0.25">
      <c r="A54" s="16">
        <v>43958</v>
      </c>
      <c r="B54" s="5" t="s">
        <v>11</v>
      </c>
      <c r="C54" s="5">
        <v>73204.5</v>
      </c>
      <c r="D54" s="5">
        <v>6591883.5</v>
      </c>
      <c r="E54" s="5">
        <v>5001227.6710000001</v>
      </c>
      <c r="F54" s="6">
        <v>184167.76355384616</v>
      </c>
      <c r="G54" cm="1">
        <f t="array" ref="G54">_xlfn.XLOOKUP(1, (Лист2!A:A=A54) * (Лист2!B:B=Лист1!B54), Лист2!C:C)</f>
        <v>31</v>
      </c>
      <c r="H54" cm="1">
        <f t="array" ref="H54">_xlfn.XLOOKUP(1, (Лист2!A:A=A54) * (Лист2!B:B=Лист1!B54), Лист2!D:D)</f>
        <v>4903</v>
      </c>
      <c r="I54" cm="1">
        <f t="array" ref="I54">_xlfn.XLOOKUP(1, (Лист2!A:A=A54) * (Лист2!B:B=Лист1!B54), Лист2!E:E)</f>
        <v>4527</v>
      </c>
      <c r="J54">
        <f t="shared" si="0"/>
        <v>19</v>
      </c>
      <c r="K54">
        <f t="shared" si="1"/>
        <v>1406488.0654461537</v>
      </c>
    </row>
    <row r="55" spans="1:11" ht="14.25" customHeight="1" x14ac:dyDescent="0.25">
      <c r="A55" s="17">
        <v>43975</v>
      </c>
      <c r="B55" s="7" t="s">
        <v>11</v>
      </c>
      <c r="C55" s="7">
        <v>76663.5</v>
      </c>
      <c r="D55" s="7">
        <v>6451032</v>
      </c>
      <c r="E55" s="7">
        <v>5048965.7960000001</v>
      </c>
      <c r="F55" s="8">
        <v>94608.146153846144</v>
      </c>
      <c r="G55" cm="1">
        <f t="array" ref="G55">_xlfn.XLOOKUP(1, (Лист2!A:A=A55) * (Лист2!B:B=Лист1!B55), Лист2!C:C)</f>
        <v>31</v>
      </c>
      <c r="H55" cm="1">
        <f t="array" ref="H55">_xlfn.XLOOKUP(1, (Лист2!A:A=A55) * (Лист2!B:B=Лист1!B55), Лист2!D:D)</f>
        <v>5035</v>
      </c>
      <c r="I55" cm="1">
        <f t="array" ref="I55">_xlfn.XLOOKUP(1, (Лист2!A:A=A55) * (Лист2!B:B=Лист1!B55), Лист2!E:E)</f>
        <v>4683</v>
      </c>
      <c r="J55">
        <f t="shared" si="0"/>
        <v>21</v>
      </c>
      <c r="K55">
        <f t="shared" si="1"/>
        <v>1307458.0578461539</v>
      </c>
    </row>
    <row r="56" spans="1:11" ht="14.25" customHeight="1" x14ac:dyDescent="0.25">
      <c r="A56" s="16">
        <v>43967</v>
      </c>
      <c r="B56" s="5" t="s">
        <v>12</v>
      </c>
      <c r="C56" s="5">
        <v>14265</v>
      </c>
      <c r="D56" s="5">
        <v>1130506.5</v>
      </c>
      <c r="E56" s="5">
        <v>1024403.9859999999</v>
      </c>
      <c r="F56" s="6">
        <v>72626.813907692311</v>
      </c>
      <c r="G56" cm="1">
        <f t="array" ref="G56">_xlfn.XLOOKUP(1, (Лист2!A:A=A56) * (Лист2!B:B=Лист1!B56), Лист2!C:C)</f>
        <v>10</v>
      </c>
      <c r="H56" cm="1">
        <f t="array" ref="H56">_xlfn.XLOOKUP(1, (Лист2!A:A=A56) * (Лист2!B:B=Лист1!B56), Лист2!D:D)</f>
        <v>760</v>
      </c>
      <c r="I56" cm="1">
        <f t="array" ref="I56">_xlfn.XLOOKUP(1, (Лист2!A:A=A56) * (Лист2!B:B=Лист1!B56), Лист2!E:E)</f>
        <v>672</v>
      </c>
      <c r="J56">
        <f t="shared" si="0"/>
        <v>20</v>
      </c>
      <c r="K56">
        <f t="shared" si="1"/>
        <v>33475.700092307772</v>
      </c>
    </row>
    <row r="57" spans="1:11" ht="14.25" customHeight="1" x14ac:dyDescent="0.25">
      <c r="A57" s="17">
        <v>43970</v>
      </c>
      <c r="B57" s="7" t="s">
        <v>12</v>
      </c>
      <c r="C57" s="7">
        <v>11526</v>
      </c>
      <c r="D57" s="7">
        <v>938764.5</v>
      </c>
      <c r="E57" s="7">
        <v>820018.375</v>
      </c>
      <c r="F57" s="8">
        <v>77816.215384615381</v>
      </c>
      <c r="G57" cm="1">
        <f t="array" ref="G57">_xlfn.XLOOKUP(1, (Лист2!A:A=A57) * (Лист2!B:B=Лист1!B57), Лист2!C:C)</f>
        <v>10</v>
      </c>
      <c r="H57" cm="1">
        <f t="array" ref="H57">_xlfn.XLOOKUP(1, (Лист2!A:A=A57) * (Лист2!B:B=Лист1!B57), Лист2!D:D)</f>
        <v>649</v>
      </c>
      <c r="I57" cm="1">
        <f t="array" ref="I57">_xlfn.XLOOKUP(1, (Лист2!A:A=A57) * (Лист2!B:B=Лист1!B57), Лист2!E:E)</f>
        <v>568</v>
      </c>
      <c r="J57">
        <f t="shared" si="0"/>
        <v>21</v>
      </c>
      <c r="K57">
        <f t="shared" si="1"/>
        <v>40929.909615384619</v>
      </c>
    </row>
    <row r="58" spans="1:11" ht="14.25" customHeight="1" x14ac:dyDescent="0.25">
      <c r="A58" s="16">
        <v>43968</v>
      </c>
      <c r="B58" s="5" t="s">
        <v>12</v>
      </c>
      <c r="C58" s="5">
        <v>10402.5</v>
      </c>
      <c r="D58" s="5">
        <v>843727.5</v>
      </c>
      <c r="E58" s="5">
        <v>729677.51899999997</v>
      </c>
      <c r="F58" s="6">
        <v>140731.96461538461</v>
      </c>
      <c r="G58" cm="1">
        <f t="array" ref="G58">_xlfn.XLOOKUP(1, (Лист2!A:A=A58) * (Лист2!B:B=Лист1!B58), Лист2!C:C)</f>
        <v>10</v>
      </c>
      <c r="H58" cm="1">
        <f t="array" ref="H58">_xlfn.XLOOKUP(1, (Лист2!A:A=A58) * (Лист2!B:B=Лист1!B58), Лист2!D:D)</f>
        <v>591</v>
      </c>
      <c r="I58" cm="1">
        <f t="array" ref="I58">_xlfn.XLOOKUP(1, (Лист2!A:A=A58) * (Лист2!B:B=Лист1!B58), Лист2!E:E)</f>
        <v>513</v>
      </c>
      <c r="J58">
        <f t="shared" si="0"/>
        <v>20</v>
      </c>
      <c r="K58">
        <f t="shared" si="1"/>
        <v>-26681.983615384583</v>
      </c>
    </row>
    <row r="59" spans="1:11" ht="14.25" customHeight="1" x14ac:dyDescent="0.25">
      <c r="A59" s="17">
        <v>43960</v>
      </c>
      <c r="B59" s="7" t="s">
        <v>12</v>
      </c>
      <c r="C59" s="7">
        <v>13216.5</v>
      </c>
      <c r="D59" s="7">
        <v>1046400</v>
      </c>
      <c r="E59" s="7">
        <v>937716.15799999994</v>
      </c>
      <c r="F59" s="8">
        <v>61387.776923076919</v>
      </c>
      <c r="G59" cm="1">
        <f t="array" ref="G59">_xlfn.XLOOKUP(1, (Лист2!A:A=A59) * (Лист2!B:B=Лист1!B59), Лист2!C:C)</f>
        <v>10</v>
      </c>
      <c r="H59" cm="1">
        <f t="array" ref="H59">_xlfn.XLOOKUP(1, (Лист2!A:A=A59) * (Лист2!B:B=Лист1!B59), Лист2!D:D)</f>
        <v>644</v>
      </c>
      <c r="I59" cm="1">
        <f t="array" ref="I59">_xlfn.XLOOKUP(1, (Лист2!A:A=A59) * (Лист2!B:B=Лист1!B59), Лист2!E:E)</f>
        <v>559</v>
      </c>
      <c r="J59">
        <f t="shared" si="0"/>
        <v>19</v>
      </c>
      <c r="K59">
        <f t="shared" si="1"/>
        <v>47296.065076923143</v>
      </c>
    </row>
    <row r="60" spans="1:11" ht="14.25" customHeight="1" x14ac:dyDescent="0.25">
      <c r="A60" s="16">
        <v>43955</v>
      </c>
      <c r="B60" s="5" t="s">
        <v>12</v>
      </c>
      <c r="C60" s="5">
        <v>9130.5</v>
      </c>
      <c r="D60" s="5">
        <v>728890.5</v>
      </c>
      <c r="E60" s="5">
        <v>644150.51899999997</v>
      </c>
      <c r="F60" s="6">
        <v>98026.490369230756</v>
      </c>
      <c r="G60" cm="1">
        <f t="array" ref="G60">_xlfn.XLOOKUP(1, (Лист2!A:A=A60) * (Лист2!B:B=Лист1!B60), Лист2!C:C)</f>
        <v>10</v>
      </c>
      <c r="H60" cm="1">
        <f t="array" ref="H60">_xlfn.XLOOKUP(1, (Лист2!A:A=A60) * (Лист2!B:B=Лист1!B60), Лист2!D:D)</f>
        <v>462</v>
      </c>
      <c r="I60" cm="1">
        <f t="array" ref="I60">_xlfn.XLOOKUP(1, (Лист2!A:A=A60) * (Лист2!B:B=Лист1!B60), Лист2!E:E)</f>
        <v>396</v>
      </c>
      <c r="J60">
        <f t="shared" si="0"/>
        <v>19</v>
      </c>
      <c r="K60">
        <f t="shared" si="1"/>
        <v>-13286.509369230727</v>
      </c>
    </row>
    <row r="61" spans="1:11" ht="14.25" customHeight="1" x14ac:dyDescent="0.25">
      <c r="A61" s="17">
        <v>43950</v>
      </c>
      <c r="B61" s="7" t="s">
        <v>12</v>
      </c>
      <c r="C61" s="7">
        <v>10840.5</v>
      </c>
      <c r="D61" s="7">
        <v>797919</v>
      </c>
      <c r="E61" s="7">
        <v>783753.29499999993</v>
      </c>
      <c r="F61" s="8">
        <v>58214.93076923077</v>
      </c>
      <c r="G61" cm="1">
        <f t="array" ref="G61">_xlfn.XLOOKUP(1, (Лист2!A:A=A61) * (Лист2!B:B=Лист1!B61), Лист2!C:C)</f>
        <v>10</v>
      </c>
      <c r="H61" cm="1">
        <f t="array" ref="H61">_xlfn.XLOOKUP(1, (Лист2!A:A=A61) * (Лист2!B:B=Лист1!B61), Лист2!D:D)</f>
        <v>502</v>
      </c>
      <c r="I61" cm="1">
        <f t="array" ref="I61">_xlfn.XLOOKUP(1, (Лист2!A:A=A61) * (Лист2!B:B=Лист1!B61), Лист2!E:E)</f>
        <v>433</v>
      </c>
      <c r="J61">
        <f t="shared" si="0"/>
        <v>18</v>
      </c>
      <c r="K61">
        <f t="shared" si="1"/>
        <v>-44049.225769230696</v>
      </c>
    </row>
    <row r="62" spans="1:11" ht="14.25" customHeight="1" x14ac:dyDescent="0.25">
      <c r="A62" s="16">
        <v>43953</v>
      </c>
      <c r="B62" s="5" t="s">
        <v>12</v>
      </c>
      <c r="C62" s="5">
        <v>7866</v>
      </c>
      <c r="D62" s="5">
        <v>617881.5</v>
      </c>
      <c r="E62" s="5">
        <v>575518.06799999997</v>
      </c>
      <c r="F62" s="6">
        <v>119723.42363076922</v>
      </c>
      <c r="G62" cm="1">
        <f t="array" ref="G62">_xlfn.XLOOKUP(1, (Лист2!A:A=A62) * (Лист2!B:B=Лист1!B62), Лист2!C:C)</f>
        <v>10</v>
      </c>
      <c r="H62" cm="1">
        <f t="array" ref="H62">_xlfn.XLOOKUP(1, (Лист2!A:A=A62) * (Лист2!B:B=Лист1!B62), Лист2!D:D)</f>
        <v>416</v>
      </c>
      <c r="I62" cm="1">
        <f t="array" ref="I62">_xlfn.XLOOKUP(1, (Лист2!A:A=A62) * (Лист2!B:B=Лист1!B62), Лист2!E:E)</f>
        <v>341</v>
      </c>
      <c r="J62">
        <f t="shared" si="0"/>
        <v>18</v>
      </c>
      <c r="K62">
        <f t="shared" si="1"/>
        <v>-77359.991630769189</v>
      </c>
    </row>
    <row r="63" spans="1:11" ht="14.25" customHeight="1" x14ac:dyDescent="0.25">
      <c r="A63" s="17">
        <v>43977</v>
      </c>
      <c r="B63" s="7" t="s">
        <v>12</v>
      </c>
      <c r="C63" s="7">
        <v>11835</v>
      </c>
      <c r="D63" s="7">
        <v>983109</v>
      </c>
      <c r="E63" s="7">
        <v>825345.05300000007</v>
      </c>
      <c r="F63" s="8">
        <v>109486.33076923077</v>
      </c>
      <c r="G63" cm="1">
        <f t="array" ref="G63">_xlfn.XLOOKUP(1, (Лист2!A:A=A63) * (Лист2!B:B=Лист1!B63), Лист2!C:C)</f>
        <v>10</v>
      </c>
      <c r="H63" cm="1">
        <f t="array" ref="H63">_xlfn.XLOOKUP(1, (Лист2!A:A=A63) * (Лист2!B:B=Лист1!B63), Лист2!D:D)</f>
        <v>692</v>
      </c>
      <c r="I63" cm="1">
        <f t="array" ref="I63">_xlfn.XLOOKUP(1, (Лист2!A:A=A63) * (Лист2!B:B=Лист1!B63), Лист2!E:E)</f>
        <v>601</v>
      </c>
      <c r="J63">
        <f t="shared" si="0"/>
        <v>22</v>
      </c>
      <c r="K63">
        <f t="shared" si="1"/>
        <v>48277.616230769156</v>
      </c>
    </row>
    <row r="64" spans="1:11" ht="14.25" customHeight="1" x14ac:dyDescent="0.25">
      <c r="A64" s="16">
        <v>43952</v>
      </c>
      <c r="B64" s="5" t="s">
        <v>12</v>
      </c>
      <c r="C64" s="5">
        <v>11619</v>
      </c>
      <c r="D64" s="5">
        <v>891139.5</v>
      </c>
      <c r="E64" s="5">
        <v>829782.37600000005</v>
      </c>
      <c r="F64" s="6">
        <v>121759.66210769229</v>
      </c>
      <c r="G64" cm="1">
        <f t="array" ref="G64">_xlfn.XLOOKUP(1, (Лист2!A:A=A64) * (Лист2!B:B=Лист1!B64), Лист2!C:C)</f>
        <v>10</v>
      </c>
      <c r="H64" cm="1">
        <f t="array" ref="H64">_xlfn.XLOOKUP(1, (Лист2!A:A=A64) * (Лист2!B:B=Лист1!B64), Лист2!D:D)</f>
        <v>554</v>
      </c>
      <c r="I64" cm="1">
        <f t="array" ref="I64">_xlfn.XLOOKUP(1, (Лист2!A:A=A64) * (Лист2!B:B=Лист1!B64), Лист2!E:E)</f>
        <v>472</v>
      </c>
      <c r="J64">
        <f t="shared" si="0"/>
        <v>18</v>
      </c>
      <c r="K64">
        <f t="shared" si="1"/>
        <v>-60402.538107692337</v>
      </c>
    </row>
    <row r="65" spans="1:11" ht="14.25" customHeight="1" x14ac:dyDescent="0.25">
      <c r="A65" s="17">
        <v>43963</v>
      </c>
      <c r="B65" s="7" t="s">
        <v>12</v>
      </c>
      <c r="C65" s="7">
        <v>9328.5</v>
      </c>
      <c r="D65" s="7">
        <v>732964.5</v>
      </c>
      <c r="E65" s="7">
        <v>634517.67299999995</v>
      </c>
      <c r="F65" s="8">
        <v>136157.98361538461</v>
      </c>
      <c r="G65" cm="1">
        <f t="array" ref="G65">_xlfn.XLOOKUP(1, (Лист2!A:A=A65) * (Лист2!B:B=Лист1!B65), Лист2!C:C)</f>
        <v>10</v>
      </c>
      <c r="H65" cm="1">
        <f t="array" ref="H65">_xlfn.XLOOKUP(1, (Лист2!A:A=A65) * (Лист2!B:B=Лист1!B65), Лист2!D:D)</f>
        <v>526</v>
      </c>
      <c r="I65" cm="1">
        <f t="array" ref="I65">_xlfn.XLOOKUP(1, (Лист2!A:A=A65) * (Лист2!B:B=Лист1!B65), Лист2!E:E)</f>
        <v>448</v>
      </c>
      <c r="J65">
        <f t="shared" si="0"/>
        <v>20</v>
      </c>
      <c r="K65">
        <f t="shared" si="1"/>
        <v>-37711.156615384563</v>
      </c>
    </row>
    <row r="66" spans="1:11" ht="14.25" customHeight="1" x14ac:dyDescent="0.25">
      <c r="A66" s="16">
        <v>43972</v>
      </c>
      <c r="B66" s="5" t="s">
        <v>12</v>
      </c>
      <c r="C66" s="5">
        <v>11250</v>
      </c>
      <c r="D66" s="5">
        <v>935523</v>
      </c>
      <c r="E66" s="5">
        <v>808524.505</v>
      </c>
      <c r="F66" s="6">
        <v>94344.953846153847</v>
      </c>
      <c r="G66" cm="1">
        <f t="array" ref="G66">_xlfn.XLOOKUP(1, (Лист2!A:A=A66) * (Лист2!B:B=Лист1!B66), Лист2!C:C)</f>
        <v>10</v>
      </c>
      <c r="H66" cm="1">
        <f t="array" ref="H66">_xlfn.XLOOKUP(1, (Лист2!A:A=A66) * (Лист2!B:B=Лист1!B66), Лист2!D:D)</f>
        <v>677</v>
      </c>
      <c r="I66" cm="1">
        <f t="array" ref="I66">_xlfn.XLOOKUP(1, (Лист2!A:A=A66) * (Лист2!B:B=Лист1!B66), Лист2!E:E)</f>
        <v>591</v>
      </c>
      <c r="J66">
        <f t="shared" si="0"/>
        <v>21</v>
      </c>
      <c r="K66">
        <f t="shared" si="1"/>
        <v>32653.541153846149</v>
      </c>
    </row>
    <row r="67" spans="1:11" ht="14.25" customHeight="1" x14ac:dyDescent="0.25">
      <c r="A67" s="17">
        <v>43971</v>
      </c>
      <c r="B67" s="7" t="s">
        <v>12</v>
      </c>
      <c r="C67" s="7">
        <v>13063.5</v>
      </c>
      <c r="D67" s="7">
        <v>1037247</v>
      </c>
      <c r="E67" s="7">
        <v>910480.6449999999</v>
      </c>
      <c r="F67" s="8">
        <v>64430.964123076919</v>
      </c>
      <c r="G67" cm="1">
        <f t="array" ref="G67">_xlfn.XLOOKUP(1, (Лист2!A:A=A67) * (Лист2!B:B=Лист1!B67), Лист2!C:C)</f>
        <v>10</v>
      </c>
      <c r="H67" cm="1">
        <f t="array" ref="H67">_xlfn.XLOOKUP(1, (Лист2!A:A=A67) * (Лист2!B:B=Лист1!B67), Лист2!D:D)</f>
        <v>745</v>
      </c>
      <c r="I67" cm="1">
        <f t="array" ref="I67">_xlfn.XLOOKUP(1, (Лист2!A:A=A67) * (Лист2!B:B=Лист1!B67), Лист2!E:E)</f>
        <v>654</v>
      </c>
      <c r="J67">
        <f t="shared" ref="J67:J130" si="2">WEEKNUM(A67, 2)</f>
        <v>21</v>
      </c>
      <c r="K67">
        <f t="shared" ref="K67:K130" si="3">D67-E67-F67</f>
        <v>62335.390876923178</v>
      </c>
    </row>
    <row r="68" spans="1:11" ht="14.25" customHeight="1" x14ac:dyDescent="0.25">
      <c r="A68" s="16">
        <v>43956</v>
      </c>
      <c r="B68" s="5" t="s">
        <v>12</v>
      </c>
      <c r="C68" s="5">
        <v>10147.5</v>
      </c>
      <c r="D68" s="5">
        <v>793320</v>
      </c>
      <c r="E68" s="5">
        <v>718019.27600000007</v>
      </c>
      <c r="F68" s="6">
        <v>92027.36809230769</v>
      </c>
      <c r="G68" cm="1">
        <f t="array" ref="G68">_xlfn.XLOOKUP(1, (Лист2!A:A=A68) * (Лист2!B:B=Лист1!B68), Лист2!C:C)</f>
        <v>10</v>
      </c>
      <c r="H68" cm="1">
        <f t="array" ref="H68">_xlfn.XLOOKUP(1, (Лист2!A:A=A68) * (Лист2!B:B=Лист1!B68), Лист2!D:D)</f>
        <v>511</v>
      </c>
      <c r="I68" cm="1">
        <f t="array" ref="I68">_xlfn.XLOOKUP(1, (Лист2!A:A=A68) * (Лист2!B:B=Лист1!B68), Лист2!E:E)</f>
        <v>437</v>
      </c>
      <c r="J68">
        <f t="shared" si="2"/>
        <v>19</v>
      </c>
      <c r="K68">
        <f t="shared" si="3"/>
        <v>-16726.644092307761</v>
      </c>
    </row>
    <row r="69" spans="1:11" ht="14.25" customHeight="1" x14ac:dyDescent="0.25">
      <c r="A69" s="17">
        <v>43949</v>
      </c>
      <c r="B69" s="7" t="s">
        <v>12</v>
      </c>
      <c r="C69" s="7">
        <v>12331.5</v>
      </c>
      <c r="D69" s="7">
        <v>869983.5</v>
      </c>
      <c r="E69" s="7">
        <v>896773.32399999991</v>
      </c>
      <c r="F69" s="8">
        <v>51681.038461538461</v>
      </c>
      <c r="G69" cm="1">
        <f t="array" ref="G69">_xlfn.XLOOKUP(1, (Лист2!A:A=A69) * (Лист2!B:B=Лист1!B69), Лист2!C:C)</f>
        <v>10</v>
      </c>
      <c r="H69" cm="1">
        <f t="array" ref="H69">_xlfn.XLOOKUP(1, (Лист2!A:A=A69) * (Лист2!B:B=Лист1!B69), Лист2!D:D)</f>
        <v>580</v>
      </c>
      <c r="I69" cm="1">
        <f t="array" ref="I69">_xlfn.XLOOKUP(1, (Лист2!A:A=A69) * (Лист2!B:B=Лист1!B69), Лист2!E:E)</f>
        <v>506</v>
      </c>
      <c r="J69">
        <f t="shared" si="2"/>
        <v>18</v>
      </c>
      <c r="K69">
        <f t="shared" si="3"/>
        <v>-78470.862461538374</v>
      </c>
    </row>
    <row r="70" spans="1:11" ht="14.25" customHeight="1" x14ac:dyDescent="0.25">
      <c r="A70" s="16">
        <v>43964</v>
      </c>
      <c r="B70" s="5" t="s">
        <v>12</v>
      </c>
      <c r="C70" s="5">
        <v>11202</v>
      </c>
      <c r="D70" s="5">
        <v>865714.5</v>
      </c>
      <c r="E70" s="5">
        <v>799644.75899999996</v>
      </c>
      <c r="F70" s="6">
        <v>111860.49372307691</v>
      </c>
      <c r="G70" cm="1">
        <f t="array" ref="G70">_xlfn.XLOOKUP(1, (Лист2!A:A=A70) * (Лист2!B:B=Лист1!B70), Лист2!C:C)</f>
        <v>10</v>
      </c>
      <c r="H70" cm="1">
        <f t="array" ref="H70">_xlfn.XLOOKUP(1, (Лист2!A:A=A70) * (Лист2!B:B=Лист1!B70), Лист2!D:D)</f>
        <v>612</v>
      </c>
      <c r="I70" cm="1">
        <f t="array" ref="I70">_xlfn.XLOOKUP(1, (Лист2!A:A=A70) * (Лист2!B:B=Лист1!B70), Лист2!E:E)</f>
        <v>530</v>
      </c>
      <c r="J70">
        <f t="shared" si="2"/>
        <v>20</v>
      </c>
      <c r="K70">
        <f t="shared" si="3"/>
        <v>-45790.752723076876</v>
      </c>
    </row>
    <row r="71" spans="1:11" ht="14.25" customHeight="1" x14ac:dyDescent="0.25">
      <c r="A71" s="17">
        <v>43982</v>
      </c>
      <c r="B71" s="7" t="s">
        <v>11</v>
      </c>
      <c r="C71" s="7">
        <v>89149.5</v>
      </c>
      <c r="D71" s="7">
        <v>7512646.5</v>
      </c>
      <c r="E71" s="7">
        <v>5979210.0970000001</v>
      </c>
      <c r="F71" s="8">
        <v>47580.146153846152</v>
      </c>
      <c r="G71" cm="1">
        <f t="array" ref="G71">_xlfn.XLOOKUP(1, (Лист2!A:A=A71) * (Лист2!B:B=Лист1!B71), Лист2!C:C)</f>
        <v>31</v>
      </c>
      <c r="H71" cm="1">
        <f t="array" ref="H71">_xlfn.XLOOKUP(1, (Лист2!A:A=A71) * (Лист2!B:B=Лист1!B71), Лист2!D:D)</f>
        <v>5760</v>
      </c>
      <c r="I71" cm="1">
        <f t="array" ref="I71">_xlfn.XLOOKUP(1, (Лист2!A:A=A71) * (Лист2!B:B=Лист1!B71), Лист2!E:E)</f>
        <v>5367</v>
      </c>
      <c r="J71">
        <f t="shared" si="2"/>
        <v>22</v>
      </c>
      <c r="K71">
        <f t="shared" si="3"/>
        <v>1485856.2568461539</v>
      </c>
    </row>
    <row r="72" spans="1:11" ht="14.25" customHeight="1" x14ac:dyDescent="0.25">
      <c r="A72" s="16">
        <v>43954</v>
      </c>
      <c r="B72" s="5" t="s">
        <v>12</v>
      </c>
      <c r="C72" s="5">
        <v>8185.5</v>
      </c>
      <c r="D72" s="5">
        <v>637881</v>
      </c>
      <c r="E72" s="5">
        <v>575840.67700000003</v>
      </c>
      <c r="F72" s="6">
        <v>73920.584615384607</v>
      </c>
      <c r="G72" cm="1">
        <f t="array" ref="G72">_xlfn.XLOOKUP(1, (Лист2!A:A=A72) * (Лист2!B:B=Лист1!B72), Лист2!C:C)</f>
        <v>10</v>
      </c>
      <c r="H72" cm="1">
        <f t="array" ref="H72">_xlfn.XLOOKUP(1, (Лист2!A:A=A72) * (Лист2!B:B=Лист1!B72), Лист2!D:D)</f>
        <v>402</v>
      </c>
      <c r="I72" cm="1">
        <f t="array" ref="I72">_xlfn.XLOOKUP(1, (Лист2!A:A=A72) * (Лист2!B:B=Лист1!B72), Лист2!E:E)</f>
        <v>333</v>
      </c>
      <c r="J72">
        <f t="shared" si="2"/>
        <v>18</v>
      </c>
      <c r="K72">
        <f t="shared" si="3"/>
        <v>-11880.261615384632</v>
      </c>
    </row>
    <row r="73" spans="1:11" ht="14.25" customHeight="1" x14ac:dyDescent="0.25">
      <c r="A73" s="17">
        <v>43981</v>
      </c>
      <c r="B73" s="7" t="s">
        <v>11</v>
      </c>
      <c r="C73" s="7">
        <v>108123</v>
      </c>
      <c r="D73" s="7">
        <v>9164707.5</v>
      </c>
      <c r="E73" s="7">
        <v>7329868.665</v>
      </c>
      <c r="F73" s="8">
        <v>137418.15930769229</v>
      </c>
      <c r="G73" cm="1">
        <f t="array" ref="G73">_xlfn.XLOOKUP(1, (Лист2!A:A=A73) * (Лист2!B:B=Лист1!B73), Лист2!C:C)</f>
        <v>31</v>
      </c>
      <c r="H73" cm="1">
        <f t="array" ref="H73">_xlfn.XLOOKUP(1, (Лист2!A:A=A73) * (Лист2!B:B=Лист1!B73), Лист2!D:D)</f>
        <v>6735</v>
      </c>
      <c r="I73" cm="1">
        <f t="array" ref="I73">_xlfn.XLOOKUP(1, (Лист2!A:A=A73) * (Лист2!B:B=Лист1!B73), Лист2!E:E)</f>
        <v>6264</v>
      </c>
      <c r="J73">
        <f t="shared" si="2"/>
        <v>22</v>
      </c>
      <c r="K73">
        <f t="shared" si="3"/>
        <v>1697420.6756923078</v>
      </c>
    </row>
    <row r="74" spans="1:11" ht="14.25" customHeight="1" x14ac:dyDescent="0.25">
      <c r="A74" s="16">
        <v>43957</v>
      </c>
      <c r="B74" s="5" t="s">
        <v>12</v>
      </c>
      <c r="C74" s="5">
        <v>9210</v>
      </c>
      <c r="D74" s="5">
        <v>696832.5</v>
      </c>
      <c r="E74" s="5">
        <v>616683.38099999994</v>
      </c>
      <c r="F74" s="6">
        <v>99623.130769230775</v>
      </c>
      <c r="G74" cm="1">
        <f t="array" ref="G74">_xlfn.XLOOKUP(1, (Лист2!A:A=A74) * (Лист2!B:B=Лист1!B74), Лист2!C:C)</f>
        <v>10</v>
      </c>
      <c r="H74" cm="1">
        <f t="array" ref="H74">_xlfn.XLOOKUP(1, (Лист2!A:A=A74) * (Лист2!B:B=Лист1!B74), Лист2!D:D)</f>
        <v>465</v>
      </c>
      <c r="I74" cm="1">
        <f t="array" ref="I74">_xlfn.XLOOKUP(1, (Лист2!A:A=A74) * (Лист2!B:B=Лист1!B74), Лист2!E:E)</f>
        <v>390</v>
      </c>
      <c r="J74">
        <f t="shared" si="2"/>
        <v>19</v>
      </c>
      <c r="K74">
        <f t="shared" si="3"/>
        <v>-19474.01176923071</v>
      </c>
    </row>
    <row r="75" spans="1:11" ht="14.25" customHeight="1" x14ac:dyDescent="0.25">
      <c r="A75" s="17">
        <v>43974</v>
      </c>
      <c r="B75" s="7" t="s">
        <v>12</v>
      </c>
      <c r="C75" s="7">
        <v>14773.5</v>
      </c>
      <c r="D75" s="7">
        <v>1241383.5</v>
      </c>
      <c r="E75" s="7">
        <v>1069622.507</v>
      </c>
      <c r="F75" s="8">
        <v>74049.523076923084</v>
      </c>
      <c r="G75" cm="1">
        <f t="array" ref="G75">_xlfn.XLOOKUP(1, (Лист2!A:A=A75) * (Лист2!B:B=Лист1!B75), Лист2!C:C)</f>
        <v>10</v>
      </c>
      <c r="H75" cm="1">
        <f t="array" ref="H75">_xlfn.XLOOKUP(1, (Лист2!A:A=A75) * (Лист2!B:B=Лист1!B75), Лист2!D:D)</f>
        <v>828</v>
      </c>
      <c r="I75" cm="1">
        <f t="array" ref="I75">_xlfn.XLOOKUP(1, (Лист2!A:A=A75) * (Лист2!B:B=Лист1!B75), Лист2!E:E)</f>
        <v>734</v>
      </c>
      <c r="J75">
        <f t="shared" si="2"/>
        <v>21</v>
      </c>
      <c r="K75">
        <f t="shared" si="3"/>
        <v>97711.469923076933</v>
      </c>
    </row>
    <row r="76" spans="1:11" ht="14.25" customHeight="1" x14ac:dyDescent="0.25">
      <c r="A76" s="16">
        <v>43979</v>
      </c>
      <c r="B76" s="5" t="s">
        <v>11</v>
      </c>
      <c r="C76" s="5">
        <v>78141</v>
      </c>
      <c r="D76" s="5">
        <v>6641569.5</v>
      </c>
      <c r="E76" s="5">
        <v>5084073.5159999998</v>
      </c>
      <c r="F76" s="6">
        <v>142499.01538461537</v>
      </c>
      <c r="G76" cm="1">
        <f t="array" ref="G76">_xlfn.XLOOKUP(1, (Лист2!A:A=A76) * (Лист2!B:B=Лист1!B76), Лист2!C:C)</f>
        <v>31</v>
      </c>
      <c r="H76" cm="1">
        <f t="array" ref="H76">_xlfn.XLOOKUP(1, (Лист2!A:A=A76) * (Лист2!B:B=Лист1!B76), Лист2!D:D)</f>
        <v>5355</v>
      </c>
      <c r="I76" cm="1">
        <f t="array" ref="I76">_xlfn.XLOOKUP(1, (Лист2!A:A=A76) * (Лист2!B:B=Лист1!B76), Лист2!E:E)</f>
        <v>4969</v>
      </c>
      <c r="J76">
        <f t="shared" si="2"/>
        <v>22</v>
      </c>
      <c r="K76">
        <f t="shared" si="3"/>
        <v>1414996.9686153848</v>
      </c>
    </row>
    <row r="77" spans="1:11" ht="14.25" customHeight="1" x14ac:dyDescent="0.25">
      <c r="A77" s="17">
        <v>43976</v>
      </c>
      <c r="B77" s="7" t="s">
        <v>12</v>
      </c>
      <c r="C77" s="7">
        <v>12280.5</v>
      </c>
      <c r="D77" s="7">
        <v>1030440</v>
      </c>
      <c r="E77" s="7">
        <v>871047.598</v>
      </c>
      <c r="F77" s="8">
        <v>85172.084615384621</v>
      </c>
      <c r="G77" cm="1">
        <f t="array" ref="G77">_xlfn.XLOOKUP(1, (Лист2!A:A=A77) * (Лист2!B:B=Лист1!B77), Лист2!C:C)</f>
        <v>10</v>
      </c>
      <c r="H77" cm="1">
        <f t="array" ref="H77">_xlfn.XLOOKUP(1, (Лист2!A:A=A77) * (Лист2!B:B=Лист1!B77), Лист2!D:D)</f>
        <v>739</v>
      </c>
      <c r="I77" cm="1">
        <f t="array" ref="I77">_xlfn.XLOOKUP(1, (Лист2!A:A=A77) * (Лист2!B:B=Лист1!B77), Лист2!E:E)</f>
        <v>642</v>
      </c>
      <c r="J77">
        <f t="shared" si="2"/>
        <v>22</v>
      </c>
      <c r="K77">
        <f t="shared" si="3"/>
        <v>74220.31738461538</v>
      </c>
    </row>
    <row r="78" spans="1:11" ht="14.25" customHeight="1" x14ac:dyDescent="0.25">
      <c r="A78" s="16">
        <v>43951</v>
      </c>
      <c r="B78" s="5" t="s">
        <v>12</v>
      </c>
      <c r="C78" s="5">
        <v>8934</v>
      </c>
      <c r="D78" s="5">
        <v>716196</v>
      </c>
      <c r="E78" s="5">
        <v>663415.49699999997</v>
      </c>
      <c r="F78" s="6">
        <v>24274.438461538462</v>
      </c>
      <c r="G78" cm="1">
        <f t="array" ref="G78">_xlfn.XLOOKUP(1, (Лист2!A:A=A78) * (Лист2!B:B=Лист1!B78), Лист2!C:C)</f>
        <v>10</v>
      </c>
      <c r="H78" cm="1">
        <f t="array" ref="H78">_xlfn.XLOOKUP(1, (Лист2!A:A=A78) * (Лист2!B:B=Лист1!B78), Лист2!D:D)</f>
        <v>448</v>
      </c>
      <c r="I78" cm="1">
        <f t="array" ref="I78">_xlfn.XLOOKUP(1, (Лист2!A:A=A78) * (Лист2!B:B=Лист1!B78), Лист2!E:E)</f>
        <v>376</v>
      </c>
      <c r="J78">
        <f t="shared" si="2"/>
        <v>18</v>
      </c>
      <c r="K78">
        <f t="shared" si="3"/>
        <v>28506.064538461564</v>
      </c>
    </row>
    <row r="79" spans="1:11" ht="14.25" customHeight="1" x14ac:dyDescent="0.25">
      <c r="A79" s="17">
        <v>43961</v>
      </c>
      <c r="B79" s="7" t="s">
        <v>12</v>
      </c>
      <c r="C79" s="7">
        <v>12918</v>
      </c>
      <c r="D79" s="7">
        <v>1004788.5</v>
      </c>
      <c r="E79" s="7">
        <v>896111.80299999996</v>
      </c>
      <c r="F79" s="8">
        <v>99729.923076923063</v>
      </c>
      <c r="G79" cm="1">
        <f t="array" ref="G79">_xlfn.XLOOKUP(1, (Лист2!A:A=A79) * (Лист2!B:B=Лист1!B79), Лист2!C:C)</f>
        <v>10</v>
      </c>
      <c r="H79" cm="1">
        <f t="array" ref="H79">_xlfn.XLOOKUP(1, (Лист2!A:A=A79) * (Лист2!B:B=Лист1!B79), Лист2!D:D)</f>
        <v>642</v>
      </c>
      <c r="I79" cm="1">
        <f t="array" ref="I79">_xlfn.XLOOKUP(1, (Лист2!A:A=A79) * (Лист2!B:B=Лист1!B79), Лист2!E:E)</f>
        <v>556</v>
      </c>
      <c r="J79">
        <f t="shared" si="2"/>
        <v>19</v>
      </c>
      <c r="K79">
        <f t="shared" si="3"/>
        <v>8946.7739230769803</v>
      </c>
    </row>
    <row r="80" spans="1:11" ht="14.25" customHeight="1" x14ac:dyDescent="0.25">
      <c r="A80" s="16">
        <v>43959</v>
      </c>
      <c r="B80" s="5" t="s">
        <v>12</v>
      </c>
      <c r="C80" s="5">
        <v>12528</v>
      </c>
      <c r="D80" s="5">
        <v>959703</v>
      </c>
      <c r="E80" s="5">
        <v>861486.47499999998</v>
      </c>
      <c r="F80" s="6">
        <v>87212.130769230775</v>
      </c>
      <c r="G80" cm="1">
        <f t="array" ref="G80">_xlfn.XLOOKUP(1, (Лист2!A:A=A80) * (Лист2!B:B=Лист1!B80), Лист2!C:C)</f>
        <v>10</v>
      </c>
      <c r="H80" cm="1">
        <f t="array" ref="H80">_xlfn.XLOOKUP(1, (Лист2!A:A=A80) * (Лист2!B:B=Лист1!B80), Лист2!D:D)</f>
        <v>638</v>
      </c>
      <c r="I80" cm="1">
        <f t="array" ref="I80">_xlfn.XLOOKUP(1, (Лист2!A:A=A80) * (Лист2!B:B=Лист1!B80), Лист2!E:E)</f>
        <v>547</v>
      </c>
      <c r="J80">
        <f t="shared" si="2"/>
        <v>19</v>
      </c>
      <c r="K80">
        <f t="shared" si="3"/>
        <v>11004.394230769249</v>
      </c>
    </row>
    <row r="81" spans="1:11" ht="14.25" customHeight="1" x14ac:dyDescent="0.25">
      <c r="A81" s="17">
        <v>43958</v>
      </c>
      <c r="B81" s="7" t="s">
        <v>12</v>
      </c>
      <c r="C81" s="7">
        <v>11029.5</v>
      </c>
      <c r="D81" s="7">
        <v>863754</v>
      </c>
      <c r="E81" s="7">
        <v>758428.73499999999</v>
      </c>
      <c r="F81" s="8">
        <v>86710.804507692301</v>
      </c>
      <c r="G81" cm="1">
        <f t="array" ref="G81">_xlfn.XLOOKUP(1, (Лист2!A:A=A81) * (Лист2!B:B=Лист1!B81), Лист2!C:C)</f>
        <v>10</v>
      </c>
      <c r="H81" cm="1">
        <f t="array" ref="H81">_xlfn.XLOOKUP(1, (Лист2!A:A=A81) * (Лист2!B:B=Лист1!B81), Лист2!D:D)</f>
        <v>563</v>
      </c>
      <c r="I81" cm="1">
        <f t="array" ref="I81">_xlfn.XLOOKUP(1, (Лист2!A:A=A81) * (Лист2!B:B=Лист1!B81), Лист2!E:E)</f>
        <v>486</v>
      </c>
      <c r="J81">
        <f t="shared" si="2"/>
        <v>19</v>
      </c>
      <c r="K81">
        <f t="shared" si="3"/>
        <v>18614.460492307713</v>
      </c>
    </row>
    <row r="82" spans="1:11" ht="14.25" customHeight="1" x14ac:dyDescent="0.25">
      <c r="A82" s="16">
        <v>43975</v>
      </c>
      <c r="B82" s="5" t="s">
        <v>12</v>
      </c>
      <c r="C82" s="5">
        <v>9994.5</v>
      </c>
      <c r="D82" s="5">
        <v>828984</v>
      </c>
      <c r="E82" s="5">
        <v>702631.81099999999</v>
      </c>
      <c r="F82" s="6">
        <v>82264.567169230766</v>
      </c>
      <c r="G82" cm="1">
        <f t="array" ref="G82">_xlfn.XLOOKUP(1, (Лист2!A:A=A82) * (Лист2!B:B=Лист1!B82), Лист2!C:C)</f>
        <v>10</v>
      </c>
      <c r="H82" cm="1">
        <f t="array" ref="H82">_xlfn.XLOOKUP(1, (Лист2!A:A=A82) * (Лист2!B:B=Лист1!B82), Лист2!D:D)</f>
        <v>639</v>
      </c>
      <c r="I82" cm="1">
        <f t="array" ref="I82">_xlfn.XLOOKUP(1, (Лист2!A:A=A82) * (Лист2!B:B=Лист1!B82), Лист2!E:E)</f>
        <v>557</v>
      </c>
      <c r="J82">
        <f t="shared" si="2"/>
        <v>21</v>
      </c>
      <c r="K82">
        <f t="shared" si="3"/>
        <v>44087.621830769247</v>
      </c>
    </row>
    <row r="83" spans="1:11" ht="14.25" customHeight="1" x14ac:dyDescent="0.25">
      <c r="A83" s="17">
        <v>43982</v>
      </c>
      <c r="B83" s="7" t="s">
        <v>12</v>
      </c>
      <c r="C83" s="7">
        <v>12724.5</v>
      </c>
      <c r="D83" s="7">
        <v>1045515</v>
      </c>
      <c r="E83" s="7">
        <v>896490.07</v>
      </c>
      <c r="F83" s="8">
        <v>49463.982984615388</v>
      </c>
      <c r="G83" cm="1">
        <f t="array" ref="G83">_xlfn.XLOOKUP(1, (Лист2!A:A=A83) * (Лист2!B:B=Лист1!B83), Лист2!C:C)</f>
        <v>10</v>
      </c>
      <c r="H83" cm="1">
        <f t="array" ref="H83">_xlfn.XLOOKUP(1, (Лист2!A:A=A83) * (Лист2!B:B=Лист1!B83), Лист2!D:D)</f>
        <v>749</v>
      </c>
      <c r="I83" cm="1">
        <f t="array" ref="I83">_xlfn.XLOOKUP(1, (Лист2!A:A=A83) * (Лист2!B:B=Лист1!B83), Лист2!E:E)</f>
        <v>655</v>
      </c>
      <c r="J83">
        <f t="shared" si="2"/>
        <v>22</v>
      </c>
      <c r="K83">
        <f t="shared" si="3"/>
        <v>99560.947015384663</v>
      </c>
    </row>
    <row r="84" spans="1:11" ht="14.25" customHeight="1" x14ac:dyDescent="0.25">
      <c r="A84" s="16">
        <v>43981</v>
      </c>
      <c r="B84" s="5" t="s">
        <v>12</v>
      </c>
      <c r="C84" s="5">
        <v>14728.5</v>
      </c>
      <c r="D84" s="5">
        <v>1260483</v>
      </c>
      <c r="E84" s="5">
        <v>1048221.1390000001</v>
      </c>
      <c r="F84" s="6">
        <v>86278.176699999996</v>
      </c>
      <c r="G84" cm="1">
        <f t="array" ref="G84">_xlfn.XLOOKUP(1, (Лист2!A:A=A84) * (Лист2!B:B=Лист1!B84), Лист2!C:C)</f>
        <v>10</v>
      </c>
      <c r="H84" cm="1">
        <f t="array" ref="H84">_xlfn.XLOOKUP(1, (Лист2!A:A=A84) * (Лист2!B:B=Лист1!B84), Лист2!D:D)</f>
        <v>865</v>
      </c>
      <c r="I84" cm="1">
        <f t="array" ref="I84">_xlfn.XLOOKUP(1, (Лист2!A:A=A84) * (Лист2!B:B=Лист1!B84), Лист2!E:E)</f>
        <v>763</v>
      </c>
      <c r="J84">
        <f t="shared" si="2"/>
        <v>22</v>
      </c>
      <c r="K84">
        <f t="shared" si="3"/>
        <v>125983.68429999992</v>
      </c>
    </row>
    <row r="85" spans="1:11" ht="14.25" customHeight="1" x14ac:dyDescent="0.25">
      <c r="A85" s="17">
        <v>43979</v>
      </c>
      <c r="B85" s="7" t="s">
        <v>12</v>
      </c>
      <c r="C85" s="7">
        <v>13038</v>
      </c>
      <c r="D85" s="7">
        <v>1114552.5</v>
      </c>
      <c r="E85" s="7">
        <v>939269.56700000004</v>
      </c>
      <c r="F85" s="8">
        <v>74269.06047692307</v>
      </c>
      <c r="G85" cm="1">
        <f t="array" ref="G85">_xlfn.XLOOKUP(1, (Лист2!A:A=A85) * (Лист2!B:B=Лист1!B85), Лист2!C:C)</f>
        <v>10</v>
      </c>
      <c r="H85" cm="1">
        <f t="array" ref="H85">_xlfn.XLOOKUP(1, (Лист2!A:A=A85) * (Лист2!B:B=Лист1!B85), Лист2!D:D)</f>
        <v>791</v>
      </c>
      <c r="I85" cm="1">
        <f t="array" ref="I85">_xlfn.XLOOKUP(1, (Лист2!A:A=A85) * (Лист2!B:B=Лист1!B85), Лист2!E:E)</f>
        <v>697</v>
      </c>
      <c r="J85">
        <f t="shared" si="2"/>
        <v>22</v>
      </c>
      <c r="K85">
        <f t="shared" si="3"/>
        <v>101013.87252307689</v>
      </c>
    </row>
    <row r="86" spans="1:11" ht="14.25" customHeight="1" x14ac:dyDescent="0.25">
      <c r="A86" s="16">
        <v>43967</v>
      </c>
      <c r="B86" s="5" t="s">
        <v>13</v>
      </c>
      <c r="C86" s="5">
        <v>35482.5</v>
      </c>
      <c r="D86" s="5">
        <v>3222517.5</v>
      </c>
      <c r="E86" s="5">
        <v>2633868.1740000001</v>
      </c>
      <c r="F86" s="6">
        <v>150484.18215384614</v>
      </c>
      <c r="G86" cm="1">
        <f t="array" ref="G86">_xlfn.XLOOKUP(1, (Лист2!A:A=A86) * (Лист2!B:B=Лист1!B86), Лист2!C:C)</f>
        <v>19</v>
      </c>
      <c r="H86" cm="1">
        <f t="array" ref="H86">_xlfn.XLOOKUP(1, (Лист2!A:A=A86) * (Лист2!B:B=Лист1!B86), Лист2!D:D)</f>
        <v>2080</v>
      </c>
      <c r="I86" cm="1">
        <f t="array" ref="I86">_xlfn.XLOOKUP(1, (Лист2!A:A=A86) * (Лист2!B:B=Лист1!B86), Лист2!E:E)</f>
        <v>1844</v>
      </c>
      <c r="J86">
        <f t="shared" si="2"/>
        <v>20</v>
      </c>
      <c r="K86">
        <f t="shared" si="3"/>
        <v>438165.14384615375</v>
      </c>
    </row>
    <row r="87" spans="1:11" ht="14.25" customHeight="1" x14ac:dyDescent="0.25">
      <c r="A87" s="17">
        <v>43970</v>
      </c>
      <c r="B87" s="7" t="s">
        <v>13</v>
      </c>
      <c r="C87" s="7">
        <v>32434.5</v>
      </c>
      <c r="D87" s="7">
        <v>2865337.5</v>
      </c>
      <c r="E87" s="7">
        <v>2368028.6850000001</v>
      </c>
      <c r="F87" s="8">
        <v>225452.89078461539</v>
      </c>
      <c r="G87" cm="1">
        <f t="array" ref="G87">_xlfn.XLOOKUP(1, (Лист2!A:A=A87) * (Лист2!B:B=Лист1!B87), Лист2!C:C)</f>
        <v>19</v>
      </c>
      <c r="H87" cm="1">
        <f t="array" ref="H87">_xlfn.XLOOKUP(1, (Лист2!A:A=A87) * (Лист2!B:B=Лист1!B87), Лист2!D:D)</f>
        <v>1999</v>
      </c>
      <c r="I87" cm="1">
        <f t="array" ref="I87">_xlfn.XLOOKUP(1, (Лист2!A:A=A87) * (Лист2!B:B=Лист1!B87), Лист2!E:E)</f>
        <v>1799</v>
      </c>
      <c r="J87">
        <f t="shared" si="2"/>
        <v>21</v>
      </c>
      <c r="K87">
        <f t="shared" si="3"/>
        <v>271855.92421538453</v>
      </c>
    </row>
    <row r="88" spans="1:11" ht="14.25" customHeight="1" x14ac:dyDescent="0.25">
      <c r="A88" s="16">
        <v>43968</v>
      </c>
      <c r="B88" s="5" t="s">
        <v>13</v>
      </c>
      <c r="C88" s="5">
        <v>30486</v>
      </c>
      <c r="D88" s="5">
        <v>2694289.5</v>
      </c>
      <c r="E88" s="5">
        <v>2183502.7290000003</v>
      </c>
      <c r="F88" s="6">
        <v>153558.02257692307</v>
      </c>
      <c r="G88" cm="1">
        <f t="array" ref="G88">_xlfn.XLOOKUP(1, (Лист2!A:A=A88) * (Лист2!B:B=Лист1!B88), Лист2!C:C)</f>
        <v>19</v>
      </c>
      <c r="H88" cm="1">
        <f t="array" ref="H88">_xlfn.XLOOKUP(1, (Лист2!A:A=A88) * (Лист2!B:B=Лист1!B88), Лист2!D:D)</f>
        <v>1871</v>
      </c>
      <c r="I88" cm="1">
        <f t="array" ref="I88">_xlfn.XLOOKUP(1, (Лист2!A:A=A88) * (Лист2!B:B=Лист1!B88), Лист2!E:E)</f>
        <v>1660</v>
      </c>
      <c r="J88">
        <f t="shared" si="2"/>
        <v>20</v>
      </c>
      <c r="K88">
        <f t="shared" si="3"/>
        <v>357228.74842307664</v>
      </c>
    </row>
    <row r="89" spans="1:11" ht="14.25" customHeight="1" x14ac:dyDescent="0.25">
      <c r="A89" s="17">
        <v>43960</v>
      </c>
      <c r="B89" s="7" t="s">
        <v>13</v>
      </c>
      <c r="C89" s="7">
        <v>32079</v>
      </c>
      <c r="D89" s="7">
        <v>2902167</v>
      </c>
      <c r="E89" s="7">
        <v>2319890.3459999999</v>
      </c>
      <c r="F89" s="8">
        <v>194963.39216923076</v>
      </c>
      <c r="G89" cm="1">
        <f t="array" ref="G89">_xlfn.XLOOKUP(1, (Лист2!A:A=A89) * (Лист2!B:B=Лист1!B89), Лист2!C:C)</f>
        <v>19</v>
      </c>
      <c r="H89" cm="1">
        <f t="array" ref="H89">_xlfn.XLOOKUP(1, (Лист2!A:A=A89) * (Лист2!B:B=Лист1!B89), Лист2!D:D)</f>
        <v>1851</v>
      </c>
      <c r="I89" cm="1">
        <f t="array" ref="I89">_xlfn.XLOOKUP(1, (Лист2!A:A=A89) * (Лист2!B:B=Лист1!B89), Лист2!E:E)</f>
        <v>1635</v>
      </c>
      <c r="J89">
        <f t="shared" si="2"/>
        <v>19</v>
      </c>
      <c r="K89">
        <f t="shared" si="3"/>
        <v>387313.26183076936</v>
      </c>
    </row>
    <row r="90" spans="1:11" ht="14.25" customHeight="1" x14ac:dyDescent="0.25">
      <c r="A90" s="16">
        <v>43955</v>
      </c>
      <c r="B90" s="5" t="s">
        <v>13</v>
      </c>
      <c r="C90" s="5">
        <v>27072</v>
      </c>
      <c r="D90" s="5">
        <v>2450968.5</v>
      </c>
      <c r="E90" s="5">
        <v>1980824.9889999998</v>
      </c>
      <c r="F90" s="6">
        <v>188174.3243923077</v>
      </c>
      <c r="G90" cm="1">
        <f t="array" ref="G90">_xlfn.XLOOKUP(1, (Лист2!A:A=A90) * (Лист2!B:B=Лист1!B90), Лист2!C:C)</f>
        <v>19</v>
      </c>
      <c r="H90" cm="1">
        <f t="array" ref="H90">_xlfn.XLOOKUP(1, (Лист2!A:A=A90) * (Лист2!B:B=Лист1!B90), Лист2!D:D)</f>
        <v>1582</v>
      </c>
      <c r="I90" cm="1">
        <f t="array" ref="I90">_xlfn.XLOOKUP(1, (Лист2!A:A=A90) * (Лист2!B:B=Лист1!B90), Лист2!E:E)</f>
        <v>1403</v>
      </c>
      <c r="J90">
        <f t="shared" si="2"/>
        <v>19</v>
      </c>
      <c r="K90">
        <f t="shared" si="3"/>
        <v>281969.18660769251</v>
      </c>
    </row>
    <row r="91" spans="1:11" ht="14.25" customHeight="1" x14ac:dyDescent="0.25">
      <c r="A91" s="17">
        <v>43950</v>
      </c>
      <c r="B91" s="7" t="s">
        <v>13</v>
      </c>
      <c r="C91" s="7">
        <v>25917</v>
      </c>
      <c r="D91" s="7">
        <v>2397588</v>
      </c>
      <c r="E91" s="7">
        <v>1937222.0459999999</v>
      </c>
      <c r="F91" s="8">
        <v>159472.57584615384</v>
      </c>
      <c r="G91" cm="1">
        <f t="array" ref="G91">_xlfn.XLOOKUP(1, (Лист2!A:A=A91) * (Лист2!B:B=Лист1!B91), Лист2!C:C)</f>
        <v>18</v>
      </c>
      <c r="H91" cm="1">
        <f t="array" ref="H91">_xlfn.XLOOKUP(1, (Лист2!A:A=A91) * (Лист2!B:B=Лист1!B91), Лист2!D:D)</f>
        <v>1534</v>
      </c>
      <c r="I91" cm="1">
        <f t="array" ref="I91">_xlfn.XLOOKUP(1, (Лист2!A:A=A91) * (Лист2!B:B=Лист1!B91), Лист2!E:E)</f>
        <v>1369</v>
      </c>
      <c r="J91">
        <f t="shared" si="2"/>
        <v>18</v>
      </c>
      <c r="K91">
        <f t="shared" si="3"/>
        <v>300893.37815384631</v>
      </c>
    </row>
    <row r="92" spans="1:11" ht="14.25" customHeight="1" x14ac:dyDescent="0.25">
      <c r="A92" s="16">
        <v>43953</v>
      </c>
      <c r="B92" s="5" t="s">
        <v>13</v>
      </c>
      <c r="C92" s="5">
        <v>19461</v>
      </c>
      <c r="D92" s="5">
        <v>1799230.5</v>
      </c>
      <c r="E92" s="5">
        <v>1457108.1479999998</v>
      </c>
      <c r="F92" s="6">
        <v>183829.81409230767</v>
      </c>
      <c r="G92" cm="1">
        <f t="array" ref="G92">_xlfn.XLOOKUP(1, (Лист2!A:A=A92) * (Лист2!B:B=Лист1!B92), Лист2!C:C)</f>
        <v>19</v>
      </c>
      <c r="H92" cm="1">
        <f t="array" ref="H92">_xlfn.XLOOKUP(1, (Лист2!A:A=A92) * (Лист2!B:B=Лист1!B92), Лист2!D:D)</f>
        <v>1217</v>
      </c>
      <c r="I92" cm="1">
        <f t="array" ref="I92">_xlfn.XLOOKUP(1, (Лист2!A:A=A92) * (Лист2!B:B=Лист1!B92), Лист2!E:E)</f>
        <v>1048</v>
      </c>
      <c r="J92">
        <f t="shared" si="2"/>
        <v>18</v>
      </c>
      <c r="K92">
        <f t="shared" si="3"/>
        <v>158292.53790769252</v>
      </c>
    </row>
    <row r="93" spans="1:11" ht="14.25" customHeight="1" x14ac:dyDescent="0.25">
      <c r="A93" s="17">
        <v>43977</v>
      </c>
      <c r="B93" s="7" t="s">
        <v>13</v>
      </c>
      <c r="C93" s="7">
        <v>31407</v>
      </c>
      <c r="D93" s="7">
        <v>2907411</v>
      </c>
      <c r="E93" s="7">
        <v>2288433.4950000001</v>
      </c>
      <c r="F93" s="8">
        <v>193538.8704076923</v>
      </c>
      <c r="G93" cm="1">
        <f t="array" ref="G93">_xlfn.XLOOKUP(1, (Лист2!A:A=A93) * (Лист2!B:B=Лист1!B93), Лист2!C:C)</f>
        <v>20</v>
      </c>
      <c r="H93" cm="1">
        <f t="array" ref="H93">_xlfn.XLOOKUP(1, (Лист2!A:A=A93) * (Лист2!B:B=Лист1!B93), Лист2!D:D)</f>
        <v>2036</v>
      </c>
      <c r="I93" cm="1">
        <f t="array" ref="I93">_xlfn.XLOOKUP(1, (Лист2!A:A=A93) * (Лист2!B:B=Лист1!B93), Лист2!E:E)</f>
        <v>1790</v>
      </c>
      <c r="J93">
        <f t="shared" si="2"/>
        <v>22</v>
      </c>
      <c r="K93">
        <f t="shared" si="3"/>
        <v>425438.63459230762</v>
      </c>
    </row>
    <row r="94" spans="1:11" ht="14.25" customHeight="1" x14ac:dyDescent="0.25">
      <c r="A94" s="16">
        <v>43952</v>
      </c>
      <c r="B94" s="5" t="s">
        <v>13</v>
      </c>
      <c r="C94" s="5">
        <v>25792.5</v>
      </c>
      <c r="D94" s="5">
        <v>2374356</v>
      </c>
      <c r="E94" s="5">
        <v>1915101.034</v>
      </c>
      <c r="F94" s="6">
        <v>277477.31932307692</v>
      </c>
      <c r="G94" cm="1">
        <f t="array" ref="G94">_xlfn.XLOOKUP(1, (Лист2!A:A=A94) * (Лист2!B:B=Лист1!B94), Лист2!C:C)</f>
        <v>19</v>
      </c>
      <c r="H94" cm="1">
        <f t="array" ref="H94">_xlfn.XLOOKUP(1, (Лист2!A:A=A94) * (Лист2!B:B=Лист1!B94), Лист2!D:D)</f>
        <v>1497</v>
      </c>
      <c r="I94" cm="1">
        <f t="array" ref="I94">_xlfn.XLOOKUP(1, (Лист2!A:A=A94) * (Лист2!B:B=Лист1!B94), Лист2!E:E)</f>
        <v>1291</v>
      </c>
      <c r="J94">
        <f t="shared" si="2"/>
        <v>18</v>
      </c>
      <c r="K94">
        <f t="shared" si="3"/>
        <v>181777.64667692309</v>
      </c>
    </row>
    <row r="95" spans="1:11" ht="14.25" customHeight="1" x14ac:dyDescent="0.25">
      <c r="A95" s="17">
        <v>43963</v>
      </c>
      <c r="B95" s="7" t="s">
        <v>13</v>
      </c>
      <c r="C95" s="7">
        <v>26032.5</v>
      </c>
      <c r="D95" s="7">
        <v>2370432</v>
      </c>
      <c r="E95" s="7">
        <v>1847737.8370000001</v>
      </c>
      <c r="F95" s="8">
        <v>141864.00329999998</v>
      </c>
      <c r="G95" cm="1">
        <f t="array" ref="G95">_xlfn.XLOOKUP(1, (Лист2!A:A=A95) * (Лист2!B:B=Лист1!B95), Лист2!C:C)</f>
        <v>19</v>
      </c>
      <c r="H95" cm="1">
        <f t="array" ref="H95">_xlfn.XLOOKUP(1, (Лист2!A:A=A95) * (Лист2!B:B=Лист1!B95), Лист2!D:D)</f>
        <v>1649</v>
      </c>
      <c r="I95" cm="1">
        <f t="array" ref="I95">_xlfn.XLOOKUP(1, (Лист2!A:A=A95) * (Лист2!B:B=Лист1!B95), Лист2!E:E)</f>
        <v>1460</v>
      </c>
      <c r="J95">
        <f t="shared" si="2"/>
        <v>20</v>
      </c>
      <c r="K95">
        <f t="shared" si="3"/>
        <v>380830.15969999996</v>
      </c>
    </row>
    <row r="96" spans="1:11" ht="14.25" customHeight="1" x14ac:dyDescent="0.25">
      <c r="A96" s="16">
        <v>43972</v>
      </c>
      <c r="B96" s="5" t="s">
        <v>13</v>
      </c>
      <c r="C96" s="5">
        <v>31707</v>
      </c>
      <c r="D96" s="5">
        <v>2853181.5</v>
      </c>
      <c r="E96" s="5">
        <v>2349459.5</v>
      </c>
      <c r="F96" s="6">
        <v>187617.05315384615</v>
      </c>
      <c r="G96" cm="1">
        <f t="array" ref="G96">_xlfn.XLOOKUP(1, (Лист2!A:A=A96) * (Лист2!B:B=Лист1!B96), Лист2!C:C)</f>
        <v>19</v>
      </c>
      <c r="H96" cm="1">
        <f t="array" ref="H96">_xlfn.XLOOKUP(1, (Лист2!A:A=A96) * (Лист2!B:B=Лист1!B96), Лист2!D:D)</f>
        <v>1949</v>
      </c>
      <c r="I96" cm="1">
        <f t="array" ref="I96">_xlfn.XLOOKUP(1, (Лист2!A:A=A96) * (Лист2!B:B=Лист1!B96), Лист2!E:E)</f>
        <v>1724</v>
      </c>
      <c r="J96">
        <f t="shared" si="2"/>
        <v>21</v>
      </c>
      <c r="K96">
        <f t="shared" si="3"/>
        <v>316104.94684615382</v>
      </c>
    </row>
    <row r="97" spans="1:11" ht="14.25" customHeight="1" x14ac:dyDescent="0.25">
      <c r="A97" s="17">
        <v>43971</v>
      </c>
      <c r="B97" s="7" t="s">
        <v>13</v>
      </c>
      <c r="C97" s="7">
        <v>29955</v>
      </c>
      <c r="D97" s="7">
        <v>2692230</v>
      </c>
      <c r="E97" s="7">
        <v>2195766.1209999998</v>
      </c>
      <c r="F97" s="8">
        <v>202002.14775384613</v>
      </c>
      <c r="G97" cm="1">
        <f t="array" ref="G97">_xlfn.XLOOKUP(1, (Лист2!A:A=A97) * (Лист2!B:B=Лист1!B97), Лист2!C:C)</f>
        <v>19</v>
      </c>
      <c r="H97" cm="1">
        <f t="array" ref="H97">_xlfn.XLOOKUP(1, (Лист2!A:A=A97) * (Лист2!B:B=Лист1!B97), Лист2!D:D)</f>
        <v>1889</v>
      </c>
      <c r="I97" cm="1">
        <f t="array" ref="I97">_xlfn.XLOOKUP(1, (Лист2!A:A=A97) * (Лист2!B:B=Лист1!B97), Лист2!E:E)</f>
        <v>1690</v>
      </c>
      <c r="J97">
        <f t="shared" si="2"/>
        <v>21</v>
      </c>
      <c r="K97">
        <f t="shared" si="3"/>
        <v>294461.73124615406</v>
      </c>
    </row>
    <row r="98" spans="1:11" ht="14.25" customHeight="1" x14ac:dyDescent="0.25">
      <c r="A98" s="16">
        <v>43956</v>
      </c>
      <c r="B98" s="5" t="s">
        <v>13</v>
      </c>
      <c r="C98" s="5">
        <v>22848</v>
      </c>
      <c r="D98" s="5">
        <v>2079900</v>
      </c>
      <c r="E98" s="5">
        <v>1657688.8529999999</v>
      </c>
      <c r="F98" s="6">
        <v>178454.88537692308</v>
      </c>
      <c r="G98" cm="1">
        <f t="array" ref="G98">_xlfn.XLOOKUP(1, (Лист2!A:A=A98) * (Лист2!B:B=Лист1!B98), Лист2!C:C)</f>
        <v>19</v>
      </c>
      <c r="H98" cm="1">
        <f t="array" ref="H98">_xlfn.XLOOKUP(1, (Лист2!A:A=A98) * (Лист2!B:B=Лист1!B98), Лист2!D:D)</f>
        <v>1417</v>
      </c>
      <c r="I98" cm="1">
        <f t="array" ref="I98">_xlfn.XLOOKUP(1, (Лист2!A:A=A98) * (Лист2!B:B=Лист1!B98), Лист2!E:E)</f>
        <v>1245</v>
      </c>
      <c r="J98">
        <f t="shared" si="2"/>
        <v>19</v>
      </c>
      <c r="K98">
        <f t="shared" si="3"/>
        <v>243756.26162307704</v>
      </c>
    </row>
    <row r="99" spans="1:11" ht="14.25" customHeight="1" x14ac:dyDescent="0.25">
      <c r="A99" s="17">
        <v>43949</v>
      </c>
      <c r="B99" s="7" t="s">
        <v>13</v>
      </c>
      <c r="C99" s="7">
        <v>23314.5</v>
      </c>
      <c r="D99" s="7">
        <v>2136817.5</v>
      </c>
      <c r="E99" s="7">
        <v>1701780.4779999999</v>
      </c>
      <c r="F99" s="8">
        <v>141999.40078461537</v>
      </c>
      <c r="G99" cm="1">
        <f t="array" ref="G99">_xlfn.XLOOKUP(1, (Лист2!A:A=A99) * (Лист2!B:B=Лист1!B99), Лист2!C:C)</f>
        <v>17</v>
      </c>
      <c r="H99" cm="1">
        <f t="array" ref="H99">_xlfn.XLOOKUP(1, (Лист2!A:A=A99) * (Лист2!B:B=Лист1!B99), Лист2!D:D)</f>
        <v>1439</v>
      </c>
      <c r="I99" cm="1">
        <f t="array" ref="I99">_xlfn.XLOOKUP(1, (Лист2!A:A=A99) * (Лист2!B:B=Лист1!B99), Лист2!E:E)</f>
        <v>1265</v>
      </c>
      <c r="J99">
        <f t="shared" si="2"/>
        <v>18</v>
      </c>
      <c r="K99">
        <f t="shared" si="3"/>
        <v>293037.62121538474</v>
      </c>
    </row>
    <row r="100" spans="1:11" ht="14.25" customHeight="1" x14ac:dyDescent="0.25">
      <c r="A100" s="16">
        <v>43964</v>
      </c>
      <c r="B100" s="5" t="s">
        <v>13</v>
      </c>
      <c r="C100" s="5">
        <v>26464.5</v>
      </c>
      <c r="D100" s="5">
        <v>2373337.5</v>
      </c>
      <c r="E100" s="5">
        <v>1886244.7409999999</v>
      </c>
      <c r="F100" s="6">
        <v>207105.15935384613</v>
      </c>
      <c r="G100" cm="1">
        <f t="array" ref="G100">_xlfn.XLOOKUP(1, (Лист2!A:A=A100) * (Лист2!B:B=Лист1!B100), Лист2!C:C)</f>
        <v>19</v>
      </c>
      <c r="H100" cm="1">
        <f t="array" ref="H100">_xlfn.XLOOKUP(1, (Лист2!A:A=A100) * (Лист2!B:B=Лист1!B100), Лист2!D:D)</f>
        <v>1625</v>
      </c>
      <c r="I100" cm="1">
        <f t="array" ref="I100">_xlfn.XLOOKUP(1, (Лист2!A:A=A100) * (Лист2!B:B=Лист1!B100), Лист2!E:E)</f>
        <v>1444</v>
      </c>
      <c r="J100">
        <f t="shared" si="2"/>
        <v>20</v>
      </c>
      <c r="K100">
        <f t="shared" si="3"/>
        <v>279987.59964615398</v>
      </c>
    </row>
    <row r="101" spans="1:11" ht="14.25" customHeight="1" x14ac:dyDescent="0.25">
      <c r="A101" s="17">
        <v>43954</v>
      </c>
      <c r="B101" s="7" t="s">
        <v>13</v>
      </c>
      <c r="C101" s="7">
        <v>23539.5</v>
      </c>
      <c r="D101" s="7">
        <v>2170309.5</v>
      </c>
      <c r="E101" s="7">
        <v>1735984.6140000001</v>
      </c>
      <c r="F101" s="8">
        <v>170377.85753846151</v>
      </c>
      <c r="G101" cm="1">
        <f t="array" ref="G101">_xlfn.XLOOKUP(1, (Лист2!A:A=A101) * (Лист2!B:B=Лист1!B101), Лист2!C:C)</f>
        <v>19</v>
      </c>
      <c r="H101" cm="1">
        <f t="array" ref="H101">_xlfn.XLOOKUP(1, (Лист2!A:A=A101) * (Лист2!B:B=Лист1!B101), Лист2!D:D)</f>
        <v>1402</v>
      </c>
      <c r="I101" cm="1">
        <f t="array" ref="I101">_xlfn.XLOOKUP(1, (Лист2!A:A=A101) * (Лист2!B:B=Лист1!B101), Лист2!E:E)</f>
        <v>1234</v>
      </c>
      <c r="J101">
        <f t="shared" si="2"/>
        <v>18</v>
      </c>
      <c r="K101">
        <f t="shared" si="3"/>
        <v>263947.02846153843</v>
      </c>
    </row>
    <row r="102" spans="1:11" ht="14.25" customHeight="1" x14ac:dyDescent="0.25">
      <c r="A102" s="16">
        <v>43957</v>
      </c>
      <c r="B102" s="5" t="s">
        <v>13</v>
      </c>
      <c r="C102" s="5">
        <v>24678</v>
      </c>
      <c r="D102" s="5">
        <v>2232519</v>
      </c>
      <c r="E102" s="5">
        <v>1781999.058</v>
      </c>
      <c r="F102" s="6">
        <v>359577.90600769228</v>
      </c>
      <c r="G102" cm="1">
        <f t="array" ref="G102">_xlfn.XLOOKUP(1, (Лист2!A:A=A102) * (Лист2!B:B=Лист1!B102), Лист2!C:C)</f>
        <v>19</v>
      </c>
      <c r="H102" cm="1">
        <f t="array" ref="H102">_xlfn.XLOOKUP(1, (Лист2!A:A=A102) * (Лист2!B:B=Лист1!B102), Лист2!D:D)</f>
        <v>1499</v>
      </c>
      <c r="I102" cm="1">
        <f t="array" ref="I102">_xlfn.XLOOKUP(1, (Лист2!A:A=A102) * (Лист2!B:B=Лист1!B102), Лист2!E:E)</f>
        <v>1323</v>
      </c>
      <c r="J102">
        <f t="shared" si="2"/>
        <v>19</v>
      </c>
      <c r="K102">
        <f t="shared" si="3"/>
        <v>90942.035992307763</v>
      </c>
    </row>
    <row r="103" spans="1:11" ht="14.25" customHeight="1" x14ac:dyDescent="0.25">
      <c r="A103" s="17">
        <v>43974</v>
      </c>
      <c r="B103" s="7" t="s">
        <v>13</v>
      </c>
      <c r="C103" s="7">
        <v>38176.5</v>
      </c>
      <c r="D103" s="7">
        <v>3385372.5</v>
      </c>
      <c r="E103" s="7">
        <v>2831498.2739999997</v>
      </c>
      <c r="F103" s="8">
        <v>146460.30097692306</v>
      </c>
      <c r="G103" cm="1">
        <f t="array" ref="G103">_xlfn.XLOOKUP(1, (Лист2!A:A=A103) * (Лист2!B:B=Лист1!B103), Лист2!C:C)</f>
        <v>20</v>
      </c>
      <c r="H103" cm="1">
        <f t="array" ref="H103">_xlfn.XLOOKUP(1, (Лист2!A:A=A103) * (Лист2!B:B=Лист1!B103), Лист2!D:D)</f>
        <v>2266</v>
      </c>
      <c r="I103" cm="1">
        <f t="array" ref="I103">_xlfn.XLOOKUP(1, (Лист2!A:A=A103) * (Лист2!B:B=Лист1!B103), Лист2!E:E)</f>
        <v>1993</v>
      </c>
      <c r="J103">
        <f t="shared" si="2"/>
        <v>21</v>
      </c>
      <c r="K103">
        <f t="shared" si="3"/>
        <v>407413.92502307717</v>
      </c>
    </row>
    <row r="104" spans="1:11" ht="14.25" customHeight="1" x14ac:dyDescent="0.25">
      <c r="A104" s="16">
        <v>43976</v>
      </c>
      <c r="B104" s="5" t="s">
        <v>13</v>
      </c>
      <c r="C104" s="5">
        <v>30603</v>
      </c>
      <c r="D104" s="5">
        <v>2865727.5</v>
      </c>
      <c r="E104" s="5">
        <v>2288224.429</v>
      </c>
      <c r="F104" s="6">
        <v>167381.28187692308</v>
      </c>
      <c r="G104" cm="1">
        <f t="array" ref="G104">_xlfn.XLOOKUP(1, (Лист2!A:A=A104) * (Лист2!B:B=Лист1!B104), Лист2!C:C)</f>
        <v>20</v>
      </c>
      <c r="H104" cm="1">
        <f t="array" ref="H104">_xlfn.XLOOKUP(1, (Лист2!A:A=A104) * (Лист2!B:B=Лист1!B104), Лист2!D:D)</f>
        <v>2011</v>
      </c>
      <c r="I104" cm="1">
        <f t="array" ref="I104">_xlfn.XLOOKUP(1, (Лист2!A:A=A104) * (Лист2!B:B=Лист1!B104), Лист2!E:E)</f>
        <v>1791</v>
      </c>
      <c r="J104">
        <f t="shared" si="2"/>
        <v>22</v>
      </c>
      <c r="K104">
        <f t="shared" si="3"/>
        <v>410121.78912307695</v>
      </c>
    </row>
    <row r="105" spans="1:11" ht="14.25" customHeight="1" x14ac:dyDescent="0.25">
      <c r="A105" s="17">
        <v>43951</v>
      </c>
      <c r="B105" s="7" t="s">
        <v>13</v>
      </c>
      <c r="C105" s="7">
        <v>24211.5</v>
      </c>
      <c r="D105" s="7">
        <v>2267664</v>
      </c>
      <c r="E105" s="7">
        <v>1801564.392</v>
      </c>
      <c r="F105" s="8">
        <v>97090.63692307692</v>
      </c>
      <c r="G105" cm="1">
        <f t="array" ref="G105">_xlfn.XLOOKUP(1, (Лист2!A:A=A105) * (Лист2!B:B=Лист1!B105), Лист2!C:C)</f>
        <v>19</v>
      </c>
      <c r="H105" cm="1">
        <f t="array" ref="H105">_xlfn.XLOOKUP(1, (Лист2!A:A=A105) * (Лист2!B:B=Лист1!B105), Лист2!D:D)</f>
        <v>1499</v>
      </c>
      <c r="I105" cm="1">
        <f t="array" ref="I105">_xlfn.XLOOKUP(1, (Лист2!A:A=A105) * (Лист2!B:B=Лист1!B105), Лист2!E:E)</f>
        <v>1322</v>
      </c>
      <c r="J105">
        <f t="shared" si="2"/>
        <v>18</v>
      </c>
      <c r="K105">
        <f t="shared" si="3"/>
        <v>369008.97107692307</v>
      </c>
    </row>
    <row r="106" spans="1:11" ht="14.25" customHeight="1" x14ac:dyDescent="0.25">
      <c r="A106" s="16">
        <v>43961</v>
      </c>
      <c r="B106" s="5" t="s">
        <v>13</v>
      </c>
      <c r="C106" s="5">
        <v>31399.5</v>
      </c>
      <c r="D106" s="5">
        <v>2862298.5</v>
      </c>
      <c r="E106" s="5">
        <v>2267667.5189999999</v>
      </c>
      <c r="F106" s="6">
        <v>169650.86923076923</v>
      </c>
      <c r="G106" cm="1">
        <f t="array" ref="G106">_xlfn.XLOOKUP(1, (Лист2!A:A=A106) * (Лист2!B:B=Лист1!B106), Лист2!C:C)</f>
        <v>19</v>
      </c>
      <c r="H106" cm="1">
        <f t="array" ref="H106">_xlfn.XLOOKUP(1, (Лист2!A:A=A106) * (Лист2!B:B=Лист1!B106), Лист2!D:D)</f>
        <v>1848</v>
      </c>
      <c r="I106" cm="1">
        <f t="array" ref="I106">_xlfn.XLOOKUP(1, (Лист2!A:A=A106) * (Лист2!B:B=Лист1!B106), Лист2!E:E)</f>
        <v>1649</v>
      </c>
      <c r="J106">
        <f t="shared" si="2"/>
        <v>19</v>
      </c>
      <c r="K106">
        <f t="shared" si="3"/>
        <v>424980.11176923092</v>
      </c>
    </row>
    <row r="107" spans="1:11" ht="14.25" customHeight="1" x14ac:dyDescent="0.25">
      <c r="A107" s="17">
        <v>43959</v>
      </c>
      <c r="B107" s="7" t="s">
        <v>13</v>
      </c>
      <c r="C107" s="7">
        <v>25294.5</v>
      </c>
      <c r="D107" s="7">
        <v>2271454.5</v>
      </c>
      <c r="E107" s="7">
        <v>1811009.8979999998</v>
      </c>
      <c r="F107" s="8">
        <v>151659.17713846153</v>
      </c>
      <c r="G107" cm="1">
        <f t="array" ref="G107">_xlfn.XLOOKUP(1, (Лист2!A:A=A107) * (Лист2!B:B=Лист1!B107), Лист2!C:C)</f>
        <v>19</v>
      </c>
      <c r="H107" cm="1">
        <f t="array" ref="H107">_xlfn.XLOOKUP(1, (Лист2!A:A=A107) * (Лист2!B:B=Лист1!B107), Лист2!D:D)</f>
        <v>1522</v>
      </c>
      <c r="I107" cm="1">
        <f t="array" ref="I107">_xlfn.XLOOKUP(1, (Лист2!A:A=A107) * (Лист2!B:B=Лист1!B107), Лист2!E:E)</f>
        <v>1340</v>
      </c>
      <c r="J107">
        <f t="shared" si="2"/>
        <v>19</v>
      </c>
      <c r="K107">
        <f t="shared" si="3"/>
        <v>308785.42486153869</v>
      </c>
    </row>
    <row r="108" spans="1:11" ht="14.25" customHeight="1" x14ac:dyDescent="0.25">
      <c r="A108" s="16">
        <v>43958</v>
      </c>
      <c r="B108" s="5" t="s">
        <v>13</v>
      </c>
      <c r="C108" s="5">
        <v>25468.5</v>
      </c>
      <c r="D108" s="5">
        <v>2350672.5</v>
      </c>
      <c r="E108" s="5">
        <v>1875294.65</v>
      </c>
      <c r="F108" s="6">
        <v>221739.45623076922</v>
      </c>
      <c r="G108" cm="1">
        <f t="array" ref="G108">_xlfn.XLOOKUP(1, (Лист2!A:A=A108) * (Лист2!B:B=Лист1!B108), Лист2!C:C)</f>
        <v>19</v>
      </c>
      <c r="H108" cm="1">
        <f t="array" ref="H108">_xlfn.XLOOKUP(1, (Лист2!A:A=A108) * (Лист2!B:B=Лист1!B108), Лист2!D:D)</f>
        <v>1530</v>
      </c>
      <c r="I108" cm="1">
        <f t="array" ref="I108">_xlfn.XLOOKUP(1, (Лист2!A:A=A108) * (Лист2!B:B=Лист1!B108), Лист2!E:E)</f>
        <v>1338</v>
      </c>
      <c r="J108">
        <f t="shared" si="2"/>
        <v>19</v>
      </c>
      <c r="K108">
        <f t="shared" si="3"/>
        <v>253638.39376923087</v>
      </c>
    </row>
    <row r="109" spans="1:11" ht="14.25" customHeight="1" x14ac:dyDescent="0.25">
      <c r="A109" s="17">
        <v>43975</v>
      </c>
      <c r="B109" s="7" t="s">
        <v>13</v>
      </c>
      <c r="C109" s="7">
        <v>31854</v>
      </c>
      <c r="D109" s="7">
        <v>2915533.5</v>
      </c>
      <c r="E109" s="7">
        <v>2431800.3939999999</v>
      </c>
      <c r="F109" s="8">
        <v>155421.87692307692</v>
      </c>
      <c r="G109" cm="1">
        <f t="array" ref="G109">_xlfn.XLOOKUP(1, (Лист2!A:A=A109) * (Лист2!B:B=Лист1!B109), Лист2!C:C)</f>
        <v>20</v>
      </c>
      <c r="H109" cm="1">
        <f t="array" ref="H109">_xlfn.XLOOKUP(1, (Лист2!A:A=A109) * (Лист2!B:B=Лист1!B109), Лист2!D:D)</f>
        <v>2015</v>
      </c>
      <c r="I109" cm="1">
        <f t="array" ref="I109">_xlfn.XLOOKUP(1, (Лист2!A:A=A109) * (Лист2!B:B=Лист1!B109), Лист2!E:E)</f>
        <v>1803</v>
      </c>
      <c r="J109">
        <f t="shared" si="2"/>
        <v>21</v>
      </c>
      <c r="K109">
        <f t="shared" si="3"/>
        <v>328311.22907692322</v>
      </c>
    </row>
    <row r="110" spans="1:11" ht="14.25" customHeight="1" x14ac:dyDescent="0.25">
      <c r="A110" s="16">
        <v>43982</v>
      </c>
      <c r="B110" s="5" t="s">
        <v>13</v>
      </c>
      <c r="C110" s="5">
        <v>32359.5</v>
      </c>
      <c r="D110" s="5">
        <v>2991999</v>
      </c>
      <c r="E110" s="5">
        <v>2374135.6799999997</v>
      </c>
      <c r="F110" s="6">
        <v>106116.64615384616</v>
      </c>
      <c r="G110" cm="1">
        <f t="array" ref="G110">_xlfn.XLOOKUP(1, (Лист2!A:A=A110) * (Лист2!B:B=Лист1!B110), Лист2!C:C)</f>
        <v>20</v>
      </c>
      <c r="H110" cm="1">
        <f t="array" ref="H110">_xlfn.XLOOKUP(1, (Лист2!A:A=A110) * (Лист2!B:B=Лист1!B110), Лист2!D:D)</f>
        <v>2060</v>
      </c>
      <c r="I110" cm="1">
        <f t="array" ref="I110">_xlfn.XLOOKUP(1, (Лист2!A:A=A110) * (Лист2!B:B=Лист1!B110), Лист2!E:E)</f>
        <v>1826</v>
      </c>
      <c r="J110">
        <f t="shared" si="2"/>
        <v>22</v>
      </c>
      <c r="K110">
        <f t="shared" si="3"/>
        <v>511746.67384615412</v>
      </c>
    </row>
    <row r="111" spans="1:11" ht="14.25" customHeight="1" x14ac:dyDescent="0.25">
      <c r="A111" s="17">
        <v>43981</v>
      </c>
      <c r="B111" s="7" t="s">
        <v>13</v>
      </c>
      <c r="C111" s="7">
        <v>39867</v>
      </c>
      <c r="D111" s="7">
        <v>3654166.5</v>
      </c>
      <c r="E111" s="7">
        <v>2919786.2949999999</v>
      </c>
      <c r="F111" s="8">
        <v>182639.11723076922</v>
      </c>
      <c r="G111" cm="1">
        <f t="array" ref="G111">_xlfn.XLOOKUP(1, (Лист2!A:A=A111) * (Лист2!B:B=Лист1!B111), Лист2!C:C)</f>
        <v>20</v>
      </c>
      <c r="H111" cm="1">
        <f t="array" ref="H111">_xlfn.XLOOKUP(1, (Лист2!A:A=A111) * (Лист2!B:B=Лист1!B111), Лист2!D:D)</f>
        <v>2451</v>
      </c>
      <c r="I111" cm="1">
        <f t="array" ref="I111">_xlfn.XLOOKUP(1, (Лист2!A:A=A111) * (Лист2!B:B=Лист1!B111), Лист2!E:E)</f>
        <v>2178</v>
      </c>
      <c r="J111">
        <f t="shared" si="2"/>
        <v>22</v>
      </c>
      <c r="K111">
        <f t="shared" si="3"/>
        <v>551741.08776923083</v>
      </c>
    </row>
    <row r="112" spans="1:11" ht="14.25" customHeight="1" x14ac:dyDescent="0.25">
      <c r="A112" s="16">
        <v>43979</v>
      </c>
      <c r="B112" s="5" t="s">
        <v>13</v>
      </c>
      <c r="C112" s="5">
        <v>31974</v>
      </c>
      <c r="D112" s="5">
        <v>3004213.5</v>
      </c>
      <c r="E112" s="5">
        <v>2389834.3129999996</v>
      </c>
      <c r="F112" s="6">
        <v>174780.66518461538</v>
      </c>
      <c r="G112" cm="1">
        <f t="array" ref="G112">_xlfn.XLOOKUP(1, (Лист2!A:A=A112) * (Лист2!B:B=Лист1!B112), Лист2!C:C)</f>
        <v>20</v>
      </c>
      <c r="H112" cm="1">
        <f t="array" ref="H112">_xlfn.XLOOKUP(1, (Лист2!A:A=A112) * (Лист2!B:B=Лист1!B112), Лист2!D:D)</f>
        <v>2088</v>
      </c>
      <c r="I112" cm="1">
        <f t="array" ref="I112">_xlfn.XLOOKUP(1, (Лист2!A:A=A112) * (Лист2!B:B=Лист1!B112), Лист2!E:E)</f>
        <v>1848</v>
      </c>
      <c r="J112">
        <f t="shared" si="2"/>
        <v>22</v>
      </c>
      <c r="K112">
        <f t="shared" si="3"/>
        <v>439598.52181538497</v>
      </c>
    </row>
    <row r="113" spans="1:11" ht="14.25" customHeight="1" x14ac:dyDescent="0.25">
      <c r="A113" s="17">
        <v>43967</v>
      </c>
      <c r="B113" s="7" t="s">
        <v>14</v>
      </c>
      <c r="C113" s="7">
        <v>321412.5</v>
      </c>
      <c r="D113" s="7">
        <v>32235864</v>
      </c>
      <c r="E113" s="7">
        <v>23691368.555</v>
      </c>
      <c r="F113" s="8">
        <v>595097.15929230768</v>
      </c>
      <c r="G113" cm="1">
        <f t="array" ref="G113">_xlfn.XLOOKUP(1, (Лист2!A:A=A113) * (Лист2!B:B=Лист1!B113), Лист2!C:C)</f>
        <v>129</v>
      </c>
      <c r="H113" cm="1">
        <f t="array" ref="H113">_xlfn.XLOOKUP(1, (Лист2!A:A=A113) * (Лист2!B:B=Лист1!B113), Лист2!D:D)</f>
        <v>17914</v>
      </c>
      <c r="I113" cm="1">
        <f t="array" ref="I113">_xlfn.XLOOKUP(1, (Лист2!A:A=A113) * (Лист2!B:B=Лист1!B113), Лист2!E:E)</f>
        <v>16631</v>
      </c>
      <c r="J113">
        <f t="shared" si="2"/>
        <v>20</v>
      </c>
      <c r="K113">
        <f t="shared" si="3"/>
        <v>7949398.2857076926</v>
      </c>
    </row>
    <row r="114" spans="1:11" ht="14.25" customHeight="1" x14ac:dyDescent="0.25">
      <c r="A114" s="16">
        <v>43970</v>
      </c>
      <c r="B114" s="5" t="s">
        <v>14</v>
      </c>
      <c r="C114" s="5">
        <v>276568.5</v>
      </c>
      <c r="D114" s="5">
        <v>27093624</v>
      </c>
      <c r="E114" s="5">
        <v>19768696.5</v>
      </c>
      <c r="F114" s="6">
        <v>759335.80469230772</v>
      </c>
      <c r="G114" cm="1">
        <f t="array" ref="G114">_xlfn.XLOOKUP(1, (Лист2!A:A=A114) * (Лист2!B:B=Лист1!B114), Лист2!C:C)</f>
        <v>129</v>
      </c>
      <c r="H114" cm="1">
        <f t="array" ref="H114">_xlfn.XLOOKUP(1, (Лист2!A:A=A114) * (Лист2!B:B=Лист1!B114), Лист2!D:D)</f>
        <v>16191</v>
      </c>
      <c r="I114" cm="1">
        <f t="array" ref="I114">_xlfn.XLOOKUP(1, (Лист2!A:A=A114) * (Лист2!B:B=Лист1!B114), Лист2!E:E)</f>
        <v>15102</v>
      </c>
      <c r="J114">
        <f t="shared" si="2"/>
        <v>21</v>
      </c>
      <c r="K114">
        <f t="shared" si="3"/>
        <v>6565591.6953076925</v>
      </c>
    </row>
    <row r="115" spans="1:11" ht="14.25" customHeight="1" x14ac:dyDescent="0.25">
      <c r="A115" s="17">
        <v>43968</v>
      </c>
      <c r="B115" s="7" t="s">
        <v>14</v>
      </c>
      <c r="C115" s="7">
        <v>269029.5</v>
      </c>
      <c r="D115" s="7">
        <v>26659930.5</v>
      </c>
      <c r="E115" s="7">
        <v>19515982.116</v>
      </c>
      <c r="F115" s="8">
        <v>551393.4769230769</v>
      </c>
      <c r="G115" cm="1">
        <f t="array" ref="G115">_xlfn.XLOOKUP(1, (Лист2!A:A=A115) * (Лист2!B:B=Лист1!B115), Лист2!C:C)</f>
        <v>129</v>
      </c>
      <c r="H115" cm="1">
        <f t="array" ref="H115">_xlfn.XLOOKUP(1, (Лист2!A:A=A115) * (Лист2!B:B=Лист1!B115), Лист2!D:D)</f>
        <v>15744</v>
      </c>
      <c r="I115" cm="1">
        <f t="array" ref="I115">_xlfn.XLOOKUP(1, (Лист2!A:A=A115) * (Лист2!B:B=Лист1!B115), Лист2!E:E)</f>
        <v>14685</v>
      </c>
      <c r="J115">
        <f t="shared" si="2"/>
        <v>20</v>
      </c>
      <c r="K115">
        <f t="shared" si="3"/>
        <v>6592554.9070769232</v>
      </c>
    </row>
    <row r="116" spans="1:11" ht="14.25" customHeight="1" x14ac:dyDescent="0.25">
      <c r="A116" s="16">
        <v>43960</v>
      </c>
      <c r="B116" s="5" t="s">
        <v>14</v>
      </c>
      <c r="C116" s="5">
        <v>285972</v>
      </c>
      <c r="D116" s="5">
        <v>29768199</v>
      </c>
      <c r="E116" s="5">
        <v>21483666.921</v>
      </c>
      <c r="F116" s="6">
        <v>549316.95015384618</v>
      </c>
      <c r="G116" cm="1">
        <f t="array" ref="G116">_xlfn.XLOOKUP(1, (Лист2!A:A=A116) * (Лист2!B:B=Лист1!B116), Лист2!C:C)</f>
        <v>129</v>
      </c>
      <c r="H116" cm="1">
        <f t="array" ref="H116">_xlfn.XLOOKUP(1, (Лист2!A:A=A116) * (Лист2!B:B=Лист1!B116), Лист2!D:D)</f>
        <v>16420</v>
      </c>
      <c r="I116" cm="1">
        <f t="array" ref="I116">_xlfn.XLOOKUP(1, (Лист2!A:A=A116) * (Лист2!B:B=Лист1!B116), Лист2!E:E)</f>
        <v>15169</v>
      </c>
      <c r="J116">
        <f t="shared" si="2"/>
        <v>19</v>
      </c>
      <c r="K116">
        <f t="shared" si="3"/>
        <v>7735215.1288461536</v>
      </c>
    </row>
    <row r="117" spans="1:11" ht="14.25" customHeight="1" x14ac:dyDescent="0.25">
      <c r="A117" s="17">
        <v>43955</v>
      </c>
      <c r="B117" s="7" t="s">
        <v>14</v>
      </c>
      <c r="C117" s="7">
        <v>283942.5</v>
      </c>
      <c r="D117" s="7">
        <v>29357940</v>
      </c>
      <c r="E117" s="7">
        <v>21174604.830000002</v>
      </c>
      <c r="F117" s="8">
        <v>988153.40803076921</v>
      </c>
      <c r="G117" cm="1">
        <f t="array" ref="G117">_xlfn.XLOOKUP(1, (Лист2!A:A=A117) * (Лист2!B:B=Лист1!B117), Лист2!C:C)</f>
        <v>129</v>
      </c>
      <c r="H117" cm="1">
        <f t="array" ref="H117">_xlfn.XLOOKUP(1, (Лист2!A:A=A117) * (Лист2!B:B=Лист1!B117), Лист2!D:D)</f>
        <v>16525</v>
      </c>
      <c r="I117" cm="1">
        <f t="array" ref="I117">_xlfn.XLOOKUP(1, (Лист2!A:A=A117) * (Лист2!B:B=Лист1!B117), Лист2!E:E)</f>
        <v>15310</v>
      </c>
      <c r="J117">
        <f t="shared" si="2"/>
        <v>19</v>
      </c>
      <c r="K117">
        <f t="shared" si="3"/>
        <v>7195181.7619692292</v>
      </c>
    </row>
    <row r="118" spans="1:11" ht="14.25" customHeight="1" x14ac:dyDescent="0.25">
      <c r="A118" s="16">
        <v>43950</v>
      </c>
      <c r="B118" s="5" t="s">
        <v>14</v>
      </c>
      <c r="C118" s="5">
        <v>298059</v>
      </c>
      <c r="D118" s="5">
        <v>30869287.5</v>
      </c>
      <c r="E118" s="5">
        <v>22717731.617999997</v>
      </c>
      <c r="F118" s="6">
        <v>661329.17833846144</v>
      </c>
      <c r="G118" cm="1">
        <f t="array" ref="G118">_xlfn.XLOOKUP(1, (Лист2!A:A=A118) * (Лист2!B:B=Лист1!B118), Лист2!C:C)</f>
        <v>128</v>
      </c>
      <c r="H118" cm="1">
        <f t="array" ref="H118">_xlfn.XLOOKUP(1, (Лист2!A:A=A118) * (Лист2!B:B=Лист1!B118), Лист2!D:D)</f>
        <v>17368</v>
      </c>
      <c r="I118" cm="1">
        <f t="array" ref="I118">_xlfn.XLOOKUP(1, (Лист2!A:A=A118) * (Лист2!B:B=Лист1!B118), Лист2!E:E)</f>
        <v>16077</v>
      </c>
      <c r="J118">
        <f t="shared" si="2"/>
        <v>18</v>
      </c>
      <c r="K118">
        <f t="shared" si="3"/>
        <v>7490226.7036615415</v>
      </c>
    </row>
    <row r="119" spans="1:11" ht="14.25" customHeight="1" x14ac:dyDescent="0.25">
      <c r="A119" s="17">
        <v>43953</v>
      </c>
      <c r="B119" s="7" t="s">
        <v>14</v>
      </c>
      <c r="C119" s="7">
        <v>232903.5</v>
      </c>
      <c r="D119" s="7">
        <v>24342016.5</v>
      </c>
      <c r="E119" s="7">
        <v>17790852.443999998</v>
      </c>
      <c r="F119" s="8">
        <v>634118.86923076923</v>
      </c>
      <c r="G119" cm="1">
        <f t="array" ref="G119">_xlfn.XLOOKUP(1, (Лист2!A:A=A119) * (Лист2!B:B=Лист1!B119), Лист2!C:C)</f>
        <v>129</v>
      </c>
      <c r="H119" cm="1">
        <f t="array" ref="H119">_xlfn.XLOOKUP(1, (Лист2!A:A=A119) * (Лист2!B:B=Лист1!B119), Лист2!D:D)</f>
        <v>14009</v>
      </c>
      <c r="I119" cm="1">
        <f t="array" ref="I119">_xlfn.XLOOKUP(1, (Лист2!A:A=A119) * (Лист2!B:B=Лист1!B119), Лист2!E:E)</f>
        <v>12920</v>
      </c>
      <c r="J119">
        <f t="shared" si="2"/>
        <v>18</v>
      </c>
      <c r="K119">
        <f t="shared" si="3"/>
        <v>5917045.1867692322</v>
      </c>
    </row>
    <row r="120" spans="1:11" ht="14.25" customHeight="1" x14ac:dyDescent="0.25">
      <c r="A120" s="16">
        <v>43977</v>
      </c>
      <c r="B120" s="5" t="s">
        <v>14</v>
      </c>
      <c r="C120" s="5">
        <v>276966</v>
      </c>
      <c r="D120" s="5">
        <v>27872617.898850001</v>
      </c>
      <c r="E120" s="5">
        <v>20223763.805</v>
      </c>
      <c r="F120" s="6">
        <v>645572.57826153841</v>
      </c>
      <c r="G120" cm="1">
        <f t="array" ref="G120">_xlfn.XLOOKUP(1, (Лист2!A:A=A120) * (Лист2!B:B=Лист1!B120), Лист2!C:C)</f>
        <v>129</v>
      </c>
      <c r="H120" cm="1">
        <f t="array" ref="H120">_xlfn.XLOOKUP(1, (Лист2!A:A=A120) * (Лист2!B:B=Лист1!B120), Лист2!D:D)</f>
        <v>16459</v>
      </c>
      <c r="I120" cm="1">
        <f t="array" ref="I120">_xlfn.XLOOKUP(1, (Лист2!A:A=A120) * (Лист2!B:B=Лист1!B120), Лист2!E:E)</f>
        <v>15355</v>
      </c>
      <c r="J120">
        <f t="shared" si="2"/>
        <v>22</v>
      </c>
      <c r="K120">
        <f t="shared" si="3"/>
        <v>7003281.5155884633</v>
      </c>
    </row>
    <row r="121" spans="1:11" ht="14.25" customHeight="1" x14ac:dyDescent="0.25">
      <c r="A121" s="17">
        <v>43952</v>
      </c>
      <c r="B121" s="7" t="s">
        <v>14</v>
      </c>
      <c r="C121" s="7">
        <v>296149.5</v>
      </c>
      <c r="D121" s="7">
        <v>31053316.5</v>
      </c>
      <c r="E121" s="7">
        <v>22737807.546999998</v>
      </c>
      <c r="F121" s="8">
        <v>896375.16923076916</v>
      </c>
      <c r="G121" cm="1">
        <f t="array" ref="G121">_xlfn.XLOOKUP(1, (Лист2!A:A=A121) * (Лист2!B:B=Лист1!B121), Лист2!C:C)</f>
        <v>129</v>
      </c>
      <c r="H121" cm="1">
        <f t="array" ref="H121">_xlfn.XLOOKUP(1, (Лист2!A:A=A121) * (Лист2!B:B=Лист1!B121), Лист2!D:D)</f>
        <v>17002</v>
      </c>
      <c r="I121" cm="1">
        <f t="array" ref="I121">_xlfn.XLOOKUP(1, (Лист2!A:A=A121) * (Лист2!B:B=Лист1!B121), Лист2!E:E)</f>
        <v>15570</v>
      </c>
      <c r="J121">
        <f t="shared" si="2"/>
        <v>18</v>
      </c>
      <c r="K121">
        <f t="shared" si="3"/>
        <v>7419133.7837692322</v>
      </c>
    </row>
    <row r="122" spans="1:11" ht="14.25" customHeight="1" x14ac:dyDescent="0.25">
      <c r="A122" s="16">
        <v>43963</v>
      </c>
      <c r="B122" s="5" t="s">
        <v>14</v>
      </c>
      <c r="C122" s="5">
        <v>281796</v>
      </c>
      <c r="D122" s="5">
        <v>29042520</v>
      </c>
      <c r="E122" s="5">
        <v>20980503.504999999</v>
      </c>
      <c r="F122" s="6">
        <v>776209.03169999993</v>
      </c>
      <c r="G122" cm="1">
        <f t="array" ref="G122">_xlfn.XLOOKUP(1, (Лист2!A:A=A122) * (Лист2!B:B=Лист1!B122), Лист2!C:C)</f>
        <v>129</v>
      </c>
      <c r="H122" cm="1">
        <f t="array" ref="H122">_xlfn.XLOOKUP(1, (Лист2!A:A=A122) * (Лист2!B:B=Лист1!B122), Лист2!D:D)</f>
        <v>16387</v>
      </c>
      <c r="I122" cm="1">
        <f t="array" ref="I122">_xlfn.XLOOKUP(1, (Лист2!A:A=A122) * (Лист2!B:B=Лист1!B122), Лист2!E:E)</f>
        <v>15322</v>
      </c>
      <c r="J122">
        <f t="shared" si="2"/>
        <v>20</v>
      </c>
      <c r="K122">
        <f t="shared" si="3"/>
        <v>7285807.4633000009</v>
      </c>
    </row>
    <row r="123" spans="1:11" ht="14.25" customHeight="1" x14ac:dyDescent="0.25">
      <c r="A123" s="17">
        <v>43972</v>
      </c>
      <c r="B123" s="7" t="s">
        <v>14</v>
      </c>
      <c r="C123" s="7">
        <v>288936</v>
      </c>
      <c r="D123" s="7">
        <v>27852900</v>
      </c>
      <c r="E123" s="7">
        <v>20824687.999000002</v>
      </c>
      <c r="F123" s="8">
        <v>822353.43936153851</v>
      </c>
      <c r="G123" cm="1">
        <f t="array" ref="G123">_xlfn.XLOOKUP(1, (Лист2!A:A=A123) * (Лист2!B:B=Лист1!B123), Лист2!C:C)</f>
        <v>129</v>
      </c>
      <c r="H123" cm="1">
        <f t="array" ref="H123">_xlfn.XLOOKUP(1, (Лист2!A:A=A123) * (Лист2!B:B=Лист1!B123), Лист2!D:D)</f>
        <v>16373</v>
      </c>
      <c r="I123" cm="1">
        <f t="array" ref="I123">_xlfn.XLOOKUP(1, (Лист2!A:A=A123) * (Лист2!B:B=Лист1!B123), Лист2!E:E)</f>
        <v>15223</v>
      </c>
      <c r="J123">
        <f t="shared" si="2"/>
        <v>21</v>
      </c>
      <c r="K123">
        <f t="shared" si="3"/>
        <v>6205858.5616384596</v>
      </c>
    </row>
    <row r="124" spans="1:11" ht="14.25" customHeight="1" x14ac:dyDescent="0.25">
      <c r="A124" s="16">
        <v>43971</v>
      </c>
      <c r="B124" s="5" t="s">
        <v>14</v>
      </c>
      <c r="C124" s="5">
        <v>300151.5</v>
      </c>
      <c r="D124" s="5">
        <v>29368771.617449999</v>
      </c>
      <c r="E124" s="5">
        <v>21545834.136</v>
      </c>
      <c r="F124" s="6">
        <v>1052145.9026769232</v>
      </c>
      <c r="G124" cm="1">
        <f t="array" ref="G124">_xlfn.XLOOKUP(1, (Лист2!A:A=A124) * (Лист2!B:B=Лист1!B124), Лист2!C:C)</f>
        <v>129</v>
      </c>
      <c r="H124" cm="1">
        <f t="array" ref="H124">_xlfn.XLOOKUP(1, (Лист2!A:A=A124) * (Лист2!B:B=Лист1!B124), Лист2!D:D)</f>
        <v>17095</v>
      </c>
      <c r="I124" cm="1">
        <f t="array" ref="I124">_xlfn.XLOOKUP(1, (Лист2!A:A=A124) * (Лист2!B:B=Лист1!B124), Лист2!E:E)</f>
        <v>15919</v>
      </c>
      <c r="J124">
        <f t="shared" si="2"/>
        <v>21</v>
      </c>
      <c r="K124">
        <f t="shared" si="3"/>
        <v>6770791.5787730757</v>
      </c>
    </row>
    <row r="125" spans="1:11" ht="14.25" customHeight="1" x14ac:dyDescent="0.25">
      <c r="A125" s="17">
        <v>43956</v>
      </c>
      <c r="B125" s="7" t="s">
        <v>14</v>
      </c>
      <c r="C125" s="7">
        <v>262734</v>
      </c>
      <c r="D125" s="7">
        <v>27278441.145</v>
      </c>
      <c r="E125" s="7">
        <v>19610637.316999998</v>
      </c>
      <c r="F125" s="8">
        <v>919330.0461538462</v>
      </c>
      <c r="G125" cm="1">
        <f t="array" ref="G125">_xlfn.XLOOKUP(1, (Лист2!A:A=A125) * (Лист2!B:B=Лист1!B125), Лист2!C:C)</f>
        <v>129</v>
      </c>
      <c r="H125" cm="1">
        <f t="array" ref="H125">_xlfn.XLOOKUP(1, (Лист2!A:A=A125) * (Лист2!B:B=Лист1!B125), Лист2!D:D)</f>
        <v>15665</v>
      </c>
      <c r="I125" cm="1">
        <f t="array" ref="I125">_xlfn.XLOOKUP(1, (Лист2!A:A=A125) * (Лист2!B:B=Лист1!B125), Лист2!E:E)</f>
        <v>14501</v>
      </c>
      <c r="J125">
        <f t="shared" si="2"/>
        <v>19</v>
      </c>
      <c r="K125">
        <f t="shared" si="3"/>
        <v>6748473.7818461554</v>
      </c>
    </row>
    <row r="126" spans="1:11" ht="14.25" customHeight="1" x14ac:dyDescent="0.25">
      <c r="A126" s="16">
        <v>43949</v>
      </c>
      <c r="B126" s="5" t="s">
        <v>14</v>
      </c>
      <c r="C126" s="5">
        <v>286002</v>
      </c>
      <c r="D126" s="5">
        <v>29159032.5</v>
      </c>
      <c r="E126" s="5">
        <v>21437602.310000002</v>
      </c>
      <c r="F126" s="6">
        <v>637711.59372307686</v>
      </c>
      <c r="G126" cm="1">
        <f t="array" ref="G126">_xlfn.XLOOKUP(1, (Лист2!A:A=A126) * (Лист2!B:B=Лист1!B126), Лист2!C:C)</f>
        <v>128</v>
      </c>
      <c r="H126" cm="1">
        <f t="array" ref="H126">_xlfn.XLOOKUP(1, (Лист2!A:A=A126) * (Лист2!B:B=Лист1!B126), Лист2!D:D)</f>
        <v>16450</v>
      </c>
      <c r="I126" cm="1">
        <f t="array" ref="I126">_xlfn.XLOOKUP(1, (Лист2!A:A=A126) * (Лист2!B:B=Лист1!B126), Лист2!E:E)</f>
        <v>15320</v>
      </c>
      <c r="J126">
        <f t="shared" si="2"/>
        <v>18</v>
      </c>
      <c r="K126">
        <f t="shared" si="3"/>
        <v>7083718.5962769203</v>
      </c>
    </row>
    <row r="127" spans="1:11" ht="14.25" customHeight="1" x14ac:dyDescent="0.25">
      <c r="A127" s="17">
        <v>43964</v>
      </c>
      <c r="B127" s="7" t="s">
        <v>14</v>
      </c>
      <c r="C127" s="7">
        <v>258459</v>
      </c>
      <c r="D127" s="7">
        <v>26467453.5</v>
      </c>
      <c r="E127" s="7">
        <v>19153152.526999999</v>
      </c>
      <c r="F127" s="8">
        <v>636197.23340769229</v>
      </c>
      <c r="G127" cm="1">
        <f t="array" ref="G127">_xlfn.XLOOKUP(1, (Лист2!A:A=A127) * (Лист2!B:B=Лист1!B127), Лист2!C:C)</f>
        <v>129</v>
      </c>
      <c r="H127" cm="1">
        <f t="array" ref="H127">_xlfn.XLOOKUP(1, (Лист2!A:A=A127) * (Лист2!B:B=Лист1!B127), Лист2!D:D)</f>
        <v>15304</v>
      </c>
      <c r="I127" cm="1">
        <f t="array" ref="I127">_xlfn.XLOOKUP(1, (Лист2!A:A=A127) * (Лист2!B:B=Лист1!B127), Лист2!E:E)</f>
        <v>14315</v>
      </c>
      <c r="J127">
        <f t="shared" si="2"/>
        <v>20</v>
      </c>
      <c r="K127">
        <f t="shared" si="3"/>
        <v>6678103.7395923091</v>
      </c>
    </row>
    <row r="128" spans="1:11" ht="14.25" customHeight="1" x14ac:dyDescent="0.25">
      <c r="A128" s="16">
        <v>43954</v>
      </c>
      <c r="B128" s="5" t="s">
        <v>14</v>
      </c>
      <c r="C128" s="5">
        <v>274083</v>
      </c>
      <c r="D128" s="5">
        <v>28427001</v>
      </c>
      <c r="E128" s="5">
        <v>20563887.598999999</v>
      </c>
      <c r="F128" s="6">
        <v>779849.36538461538</v>
      </c>
      <c r="G128" cm="1">
        <f t="array" ref="G128">_xlfn.XLOOKUP(1, (Лист2!A:A=A128) * (Лист2!B:B=Лист1!B128), Лист2!C:C)</f>
        <v>129</v>
      </c>
      <c r="H128" cm="1">
        <f t="array" ref="H128">_xlfn.XLOOKUP(1, (Лист2!A:A=A128) * (Лист2!B:B=Лист1!B128), Лист2!D:D)</f>
        <v>15778</v>
      </c>
      <c r="I128" cm="1">
        <f t="array" ref="I128">_xlfn.XLOOKUP(1, (Лист2!A:A=A128) * (Лист2!B:B=Лист1!B128), Лист2!E:E)</f>
        <v>14624</v>
      </c>
      <c r="J128">
        <f t="shared" si="2"/>
        <v>18</v>
      </c>
      <c r="K128">
        <f t="shared" si="3"/>
        <v>7083264.0356153855</v>
      </c>
    </row>
    <row r="129" spans="1:11" ht="14.25" customHeight="1" x14ac:dyDescent="0.25">
      <c r="A129" s="17">
        <v>43957</v>
      </c>
      <c r="B129" s="7" t="s">
        <v>14</v>
      </c>
      <c r="C129" s="7">
        <v>277512</v>
      </c>
      <c r="D129" s="7">
        <v>28770810.105599999</v>
      </c>
      <c r="E129" s="7">
        <v>20810852.736000001</v>
      </c>
      <c r="F129" s="8">
        <v>790162.57692307688</v>
      </c>
      <c r="G129" cm="1">
        <f t="array" ref="G129">_xlfn.XLOOKUP(1, (Лист2!A:A=A129) * (Лист2!B:B=Лист1!B129), Лист2!C:C)</f>
        <v>129</v>
      </c>
      <c r="H129" cm="1">
        <f t="array" ref="H129">_xlfn.XLOOKUP(1, (Лист2!A:A=A129) * (Лист2!B:B=Лист1!B129), Лист2!D:D)</f>
        <v>16376</v>
      </c>
      <c r="I129" cm="1">
        <f t="array" ref="I129">_xlfn.XLOOKUP(1, (Лист2!A:A=A129) * (Лист2!B:B=Лист1!B129), Лист2!E:E)</f>
        <v>15197</v>
      </c>
      <c r="J129">
        <f t="shared" si="2"/>
        <v>19</v>
      </c>
      <c r="K129">
        <f t="shared" si="3"/>
        <v>7169794.792676921</v>
      </c>
    </row>
    <row r="130" spans="1:11" ht="14.25" customHeight="1" x14ac:dyDescent="0.25">
      <c r="A130" s="16">
        <v>43974</v>
      </c>
      <c r="B130" s="5" t="s">
        <v>14</v>
      </c>
      <c r="C130" s="5">
        <v>356982</v>
      </c>
      <c r="D130" s="5">
        <v>35103926.711549997</v>
      </c>
      <c r="E130" s="5">
        <v>26357141.036999997</v>
      </c>
      <c r="F130" s="6">
        <v>601482.07692307688</v>
      </c>
      <c r="G130" cm="1">
        <f t="array" ref="G130">_xlfn.XLOOKUP(1, (Лист2!A:A=A130) * (Лист2!B:B=Лист1!B130), Лист2!C:C)</f>
        <v>129</v>
      </c>
      <c r="H130" cm="1">
        <f t="array" ref="H130">_xlfn.XLOOKUP(1, (Лист2!A:A=A130) * (Лист2!B:B=Лист1!B130), Лист2!D:D)</f>
        <v>19856</v>
      </c>
      <c r="I130" cm="1">
        <f t="array" ref="I130">_xlfn.XLOOKUP(1, (Лист2!A:A=A130) * (Лист2!B:B=Лист1!B130), Лист2!E:E)</f>
        <v>18325</v>
      </c>
      <c r="J130">
        <f t="shared" si="2"/>
        <v>21</v>
      </c>
      <c r="K130">
        <f t="shared" si="3"/>
        <v>8145303.5976269236</v>
      </c>
    </row>
    <row r="131" spans="1:11" ht="14.25" customHeight="1" x14ac:dyDescent="0.25">
      <c r="A131" s="17">
        <v>43976</v>
      </c>
      <c r="B131" s="7" t="s">
        <v>14</v>
      </c>
      <c r="C131" s="7">
        <v>266983.5</v>
      </c>
      <c r="D131" s="7">
        <v>27165913.5</v>
      </c>
      <c r="E131" s="7">
        <v>19659432.722999997</v>
      </c>
      <c r="F131" s="8">
        <v>698314.9846153846</v>
      </c>
      <c r="G131" cm="1">
        <f t="array" ref="G131">_xlfn.XLOOKUP(1, (Лист2!A:A=A131) * (Лист2!B:B=Лист1!B131), Лист2!C:C)</f>
        <v>129</v>
      </c>
      <c r="H131" cm="1">
        <f t="array" ref="H131">_xlfn.XLOOKUP(1, (Лист2!A:A=A131) * (Лист2!B:B=Лист1!B131), Лист2!D:D)</f>
        <v>15822</v>
      </c>
      <c r="I131" cm="1">
        <f t="array" ref="I131">_xlfn.XLOOKUP(1, (Лист2!A:A=A131) * (Лист2!B:B=Лист1!B131), Лист2!E:E)</f>
        <v>14753</v>
      </c>
      <c r="J131">
        <f t="shared" ref="J131:J194" si="4">WEEKNUM(A131, 2)</f>
        <v>22</v>
      </c>
      <c r="K131">
        <f t="shared" ref="K131:K194" si="5">D131-E131-F131</f>
        <v>6808165.792384618</v>
      </c>
    </row>
    <row r="132" spans="1:11" ht="14.25" customHeight="1" x14ac:dyDescent="0.25">
      <c r="A132" s="16">
        <v>43951</v>
      </c>
      <c r="B132" s="5" t="s">
        <v>14</v>
      </c>
      <c r="C132" s="5">
        <v>311131.5</v>
      </c>
      <c r="D132" s="5">
        <v>32418879</v>
      </c>
      <c r="E132" s="5">
        <v>23595019.660999998</v>
      </c>
      <c r="F132" s="6">
        <v>265444.33165384614</v>
      </c>
      <c r="G132" cm="1">
        <f t="array" ref="G132">_xlfn.XLOOKUP(1, (Лист2!A:A=A132) * (Лист2!B:B=Лист1!B132), Лист2!C:C)</f>
        <v>129</v>
      </c>
      <c r="H132" cm="1">
        <f t="array" ref="H132">_xlfn.XLOOKUP(1, (Лист2!A:A=A132) * (Лист2!B:B=Лист1!B132), Лист2!D:D)</f>
        <v>18042</v>
      </c>
      <c r="I132" cm="1">
        <f t="array" ref="I132">_xlfn.XLOOKUP(1, (Лист2!A:A=A132) * (Лист2!B:B=Лист1!B132), Лист2!E:E)</f>
        <v>16631</v>
      </c>
      <c r="J132">
        <f t="shared" si="4"/>
        <v>18</v>
      </c>
      <c r="K132">
        <f t="shared" si="5"/>
        <v>8558415.0073461551</v>
      </c>
    </row>
    <row r="133" spans="1:11" ht="14.25" customHeight="1" x14ac:dyDescent="0.25">
      <c r="A133" s="17">
        <v>43961</v>
      </c>
      <c r="B133" s="7" t="s">
        <v>14</v>
      </c>
      <c r="C133" s="7">
        <v>287206.5</v>
      </c>
      <c r="D133" s="7">
        <v>29536176.10605</v>
      </c>
      <c r="E133" s="7">
        <v>21276357.105999999</v>
      </c>
      <c r="F133" s="8">
        <v>541588.89356153843</v>
      </c>
      <c r="G133" cm="1">
        <f t="array" ref="G133">_xlfn.XLOOKUP(1, (Лист2!A:A=A133) * (Лист2!B:B=Лист1!B133), Лист2!C:C)</f>
        <v>129</v>
      </c>
      <c r="H133" cm="1">
        <f t="array" ref="H133">_xlfn.XLOOKUP(1, (Лист2!A:A=A133) * (Лист2!B:B=Лист1!B133), Лист2!D:D)</f>
        <v>16437</v>
      </c>
      <c r="I133" cm="1">
        <f t="array" ref="I133">_xlfn.XLOOKUP(1, (Лист2!A:A=A133) * (Лист2!B:B=Лист1!B133), Лист2!E:E)</f>
        <v>15285</v>
      </c>
      <c r="J133">
        <f t="shared" si="4"/>
        <v>19</v>
      </c>
      <c r="K133">
        <f t="shared" si="5"/>
        <v>7718230.1064884625</v>
      </c>
    </row>
    <row r="134" spans="1:11" ht="14.25" customHeight="1" x14ac:dyDescent="0.25">
      <c r="A134" s="16">
        <v>43959</v>
      </c>
      <c r="B134" s="5" t="s">
        <v>14</v>
      </c>
      <c r="C134" s="5">
        <v>370092</v>
      </c>
      <c r="D134" s="5">
        <v>38091556.5</v>
      </c>
      <c r="E134" s="5">
        <v>28012065.349999998</v>
      </c>
      <c r="F134" s="6">
        <v>725212.99592307687</v>
      </c>
      <c r="G134" cm="1">
        <f t="array" ref="G134">_xlfn.XLOOKUP(1, (Лист2!A:A=A134) * (Лист2!B:B=Лист1!B134), Лист2!C:C)</f>
        <v>129</v>
      </c>
      <c r="H134" cm="1">
        <f t="array" ref="H134">_xlfn.XLOOKUP(1, (Лист2!A:A=A134) * (Лист2!B:B=Лист1!B134), Лист2!D:D)</f>
        <v>20452</v>
      </c>
      <c r="I134" cm="1">
        <f t="array" ref="I134">_xlfn.XLOOKUP(1, (Лист2!A:A=A134) * (Лист2!B:B=Лист1!B134), Лист2!E:E)</f>
        <v>18857</v>
      </c>
      <c r="J134">
        <f t="shared" si="4"/>
        <v>19</v>
      </c>
      <c r="K134">
        <f t="shared" si="5"/>
        <v>9354278.1540769245</v>
      </c>
    </row>
    <row r="135" spans="1:11" ht="14.25" customHeight="1" x14ac:dyDescent="0.25">
      <c r="A135" s="17">
        <v>43958</v>
      </c>
      <c r="B135" s="7" t="s">
        <v>14</v>
      </c>
      <c r="C135" s="7">
        <v>247813.5</v>
      </c>
      <c r="D135" s="7">
        <v>25325271</v>
      </c>
      <c r="E135" s="7">
        <v>18582990.427999999</v>
      </c>
      <c r="F135" s="8">
        <v>865201.87857692305</v>
      </c>
      <c r="G135" cm="1">
        <f t="array" ref="G135">_xlfn.XLOOKUP(1, (Лист2!A:A=A135) * (Лист2!B:B=Лист1!B135), Лист2!C:C)</f>
        <v>129</v>
      </c>
      <c r="H135" cm="1">
        <f t="array" ref="H135">_xlfn.XLOOKUP(1, (Лист2!A:A=A135) * (Лист2!B:B=Лист1!B135), Лист2!D:D)</f>
        <v>14582</v>
      </c>
      <c r="I135" cm="1">
        <f t="array" ref="I135">_xlfn.XLOOKUP(1, (Лист2!A:A=A135) * (Лист2!B:B=Лист1!B135), Лист2!E:E)</f>
        <v>13512</v>
      </c>
      <c r="J135">
        <f t="shared" si="4"/>
        <v>19</v>
      </c>
      <c r="K135">
        <f t="shared" si="5"/>
        <v>5877078.6934230775</v>
      </c>
    </row>
    <row r="136" spans="1:11" ht="14.25" customHeight="1" x14ac:dyDescent="0.25">
      <c r="A136" s="16">
        <v>43975</v>
      </c>
      <c r="B136" s="5" t="s">
        <v>14</v>
      </c>
      <c r="C136" s="5">
        <v>287740.5</v>
      </c>
      <c r="D136" s="5">
        <v>28188534</v>
      </c>
      <c r="E136" s="5">
        <v>21369401.386999998</v>
      </c>
      <c r="F136" s="6">
        <v>607679.34615384613</v>
      </c>
      <c r="G136" cm="1">
        <f t="array" ref="G136">_xlfn.XLOOKUP(1, (Лист2!A:A=A136) * (Лист2!B:B=Лист1!B136), Лист2!C:C)</f>
        <v>129</v>
      </c>
      <c r="H136" cm="1">
        <f t="array" ref="H136">_xlfn.XLOOKUP(1, (Лист2!A:A=A136) * (Лист2!B:B=Лист1!B136), Лист2!D:D)</f>
        <v>16432</v>
      </c>
      <c r="I136" cm="1">
        <f t="array" ref="I136">_xlfn.XLOOKUP(1, (Лист2!A:A=A136) * (Лист2!B:B=Лист1!B136), Лист2!E:E)</f>
        <v>15345</v>
      </c>
      <c r="J136">
        <f t="shared" si="4"/>
        <v>21</v>
      </c>
      <c r="K136">
        <f t="shared" si="5"/>
        <v>6211453.2668461557</v>
      </c>
    </row>
    <row r="137" spans="1:11" ht="14.25" customHeight="1" x14ac:dyDescent="0.25">
      <c r="A137" s="17">
        <v>43967</v>
      </c>
      <c r="B137" s="7" t="s">
        <v>15</v>
      </c>
      <c r="C137" s="7">
        <v>408810</v>
      </c>
      <c r="D137" s="7">
        <v>42323631</v>
      </c>
      <c r="E137" s="7">
        <v>31033323.692999996</v>
      </c>
      <c r="F137" s="8">
        <v>571764.09076923074</v>
      </c>
      <c r="G137" cm="1">
        <f t="array" ref="G137">_xlfn.XLOOKUP(1, (Лист2!A:A=A137) * (Лист2!B:B=Лист1!B137), Лист2!C:C)</f>
        <v>125</v>
      </c>
      <c r="H137" cm="1">
        <f t="array" ref="H137">_xlfn.XLOOKUP(1, (Лист2!A:A=A137) * (Лист2!B:B=Лист1!B137), Лист2!D:D)</f>
        <v>22291</v>
      </c>
      <c r="I137" cm="1">
        <f t="array" ref="I137">_xlfn.XLOOKUP(1, (Лист2!A:A=A137) * (Лист2!B:B=Лист1!B137), Лист2!E:E)</f>
        <v>20635</v>
      </c>
      <c r="J137">
        <f t="shared" si="4"/>
        <v>20</v>
      </c>
      <c r="K137">
        <f t="shared" si="5"/>
        <v>10718543.216230772</v>
      </c>
    </row>
    <row r="138" spans="1:11" ht="14.25" customHeight="1" x14ac:dyDescent="0.25">
      <c r="A138" s="16">
        <v>43970</v>
      </c>
      <c r="B138" s="5" t="s">
        <v>15</v>
      </c>
      <c r="C138" s="5">
        <v>362536.5</v>
      </c>
      <c r="D138" s="5">
        <v>37023243</v>
      </c>
      <c r="E138" s="5">
        <v>26762183.377</v>
      </c>
      <c r="F138" s="6">
        <v>650375.76849230775</v>
      </c>
      <c r="G138" cm="1">
        <f t="array" ref="G138">_xlfn.XLOOKUP(1, (Лист2!A:A=A138) * (Лист2!B:B=Лист1!B138), Лист2!C:C)</f>
        <v>125</v>
      </c>
      <c r="H138" cm="1">
        <f t="array" ref="H138">_xlfn.XLOOKUP(1, (Лист2!A:A=A138) * (Лист2!B:B=Лист1!B138), Лист2!D:D)</f>
        <v>20771</v>
      </c>
      <c r="I138" cm="1">
        <f t="array" ref="I138">_xlfn.XLOOKUP(1, (Лист2!A:A=A138) * (Лист2!B:B=Лист1!B138), Лист2!E:E)</f>
        <v>19338</v>
      </c>
      <c r="J138">
        <f t="shared" si="4"/>
        <v>21</v>
      </c>
      <c r="K138">
        <f t="shared" si="5"/>
        <v>9610683.8545076922</v>
      </c>
    </row>
    <row r="139" spans="1:11" ht="14.25" customHeight="1" x14ac:dyDescent="0.25">
      <c r="A139" s="17">
        <v>43968</v>
      </c>
      <c r="B139" s="7" t="s">
        <v>15</v>
      </c>
      <c r="C139" s="7">
        <v>357072</v>
      </c>
      <c r="D139" s="7">
        <v>36834567</v>
      </c>
      <c r="E139" s="7">
        <v>26914635.671</v>
      </c>
      <c r="F139" s="8">
        <v>566638.92575384618</v>
      </c>
      <c r="G139" cm="1">
        <f t="array" ref="G139">_xlfn.XLOOKUP(1, (Лист2!A:A=A139) * (Лист2!B:B=Лист1!B139), Лист2!C:C)</f>
        <v>125</v>
      </c>
      <c r="H139" cm="1">
        <f t="array" ref="H139">_xlfn.XLOOKUP(1, (Лист2!A:A=A139) * (Лист2!B:B=Лист1!B139), Лист2!D:D)</f>
        <v>20079</v>
      </c>
      <c r="I139" cm="1">
        <f t="array" ref="I139">_xlfn.XLOOKUP(1, (Лист2!A:A=A139) * (Лист2!B:B=Лист1!B139), Лист2!E:E)</f>
        <v>18721</v>
      </c>
      <c r="J139">
        <f t="shared" si="4"/>
        <v>20</v>
      </c>
      <c r="K139">
        <f t="shared" si="5"/>
        <v>9353292.4032461531</v>
      </c>
    </row>
    <row r="140" spans="1:11" ht="14.25" customHeight="1" x14ac:dyDescent="0.25">
      <c r="A140" s="16">
        <v>43960</v>
      </c>
      <c r="B140" s="5" t="s">
        <v>15</v>
      </c>
      <c r="C140" s="5">
        <v>359214</v>
      </c>
      <c r="D140" s="5">
        <v>38693427</v>
      </c>
      <c r="E140" s="5">
        <v>27863789.055</v>
      </c>
      <c r="F140" s="6">
        <v>582268.72615384613</v>
      </c>
      <c r="G140" cm="1">
        <f t="array" ref="G140">_xlfn.XLOOKUP(1, (Лист2!A:A=A140) * (Лист2!B:B=Лист1!B140), Лист2!C:C)</f>
        <v>125</v>
      </c>
      <c r="H140" cm="1">
        <f t="array" ref="H140">_xlfn.XLOOKUP(1, (Лист2!A:A=A140) * (Лист2!B:B=Лист1!B140), Лист2!D:D)</f>
        <v>20132</v>
      </c>
      <c r="I140" cm="1">
        <f t="array" ref="I140">_xlfn.XLOOKUP(1, (Лист2!A:A=A140) * (Лист2!B:B=Лист1!B140), Лист2!E:E)</f>
        <v>18617</v>
      </c>
      <c r="J140">
        <f t="shared" si="4"/>
        <v>19</v>
      </c>
      <c r="K140">
        <f t="shared" si="5"/>
        <v>10247369.218846153</v>
      </c>
    </row>
    <row r="141" spans="1:11" ht="14.25" customHeight="1" x14ac:dyDescent="0.25">
      <c r="A141" s="17">
        <v>43955</v>
      </c>
      <c r="B141" s="7" t="s">
        <v>15</v>
      </c>
      <c r="C141" s="7">
        <v>360255</v>
      </c>
      <c r="D141" s="7">
        <v>38406954</v>
      </c>
      <c r="E141" s="7">
        <v>27588003.988000002</v>
      </c>
      <c r="F141" s="8">
        <v>1078421.345076923</v>
      </c>
      <c r="G141" cm="1">
        <f t="array" ref="G141">_xlfn.XLOOKUP(1, (Лист2!A:A=A141) * (Лист2!B:B=Лист1!B141), Лист2!C:C)</f>
        <v>125</v>
      </c>
      <c r="H141" cm="1">
        <f t="array" ref="H141">_xlfn.XLOOKUP(1, (Лист2!A:A=A141) * (Лист2!B:B=Лист1!B141), Лист2!D:D)</f>
        <v>20495</v>
      </c>
      <c r="I141" cm="1">
        <f t="array" ref="I141">_xlfn.XLOOKUP(1, (Лист2!A:A=A141) * (Лист2!B:B=Лист1!B141), Лист2!E:E)</f>
        <v>18964</v>
      </c>
      <c r="J141">
        <f t="shared" si="4"/>
        <v>19</v>
      </c>
      <c r="K141">
        <f t="shared" si="5"/>
        <v>9740528.6669230759</v>
      </c>
    </row>
    <row r="142" spans="1:11" ht="14.25" customHeight="1" x14ac:dyDescent="0.25">
      <c r="A142" s="16">
        <v>43950</v>
      </c>
      <c r="B142" s="5" t="s">
        <v>15</v>
      </c>
      <c r="C142" s="5">
        <v>387220.5</v>
      </c>
      <c r="D142" s="5">
        <v>41559384</v>
      </c>
      <c r="E142" s="5">
        <v>30476170.214999996</v>
      </c>
      <c r="F142" s="6">
        <v>642893.56656923075</v>
      </c>
      <c r="G142" cm="1">
        <f t="array" ref="G142">_xlfn.XLOOKUP(1, (Лист2!A:A=A142) * (Лист2!B:B=Лист1!B142), Лист2!C:C)</f>
        <v>125</v>
      </c>
      <c r="H142" cm="1">
        <f t="array" ref="H142">_xlfn.XLOOKUP(1, (Лист2!A:A=A142) * (Лист2!B:B=Лист1!B142), Лист2!D:D)</f>
        <v>21863</v>
      </c>
      <c r="I142" cm="1">
        <f t="array" ref="I142">_xlfn.XLOOKUP(1, (Лист2!A:A=A142) * (Лист2!B:B=Лист1!B142), Лист2!E:E)</f>
        <v>20160</v>
      </c>
      <c r="J142">
        <f t="shared" si="4"/>
        <v>18</v>
      </c>
      <c r="K142">
        <f t="shared" si="5"/>
        <v>10440320.218430772</v>
      </c>
    </row>
    <row r="143" spans="1:11" ht="14.25" customHeight="1" x14ac:dyDescent="0.25">
      <c r="A143" s="17">
        <v>43953</v>
      </c>
      <c r="B143" s="7" t="s">
        <v>15</v>
      </c>
      <c r="C143" s="7">
        <v>296580</v>
      </c>
      <c r="D143" s="7">
        <v>31843737</v>
      </c>
      <c r="E143" s="7">
        <v>23119777.98</v>
      </c>
      <c r="F143" s="8">
        <v>657754.31880000001</v>
      </c>
      <c r="G143" cm="1">
        <f t="array" ref="G143">_xlfn.XLOOKUP(1, (Лист2!A:A=A143) * (Лист2!B:B=Лист1!B143), Лист2!C:C)</f>
        <v>125</v>
      </c>
      <c r="H143" cm="1">
        <f t="array" ref="H143">_xlfn.XLOOKUP(1, (Лист2!A:A=A143) * (Лист2!B:B=Лист1!B143), Лист2!D:D)</f>
        <v>16932</v>
      </c>
      <c r="I143" cm="1">
        <f t="array" ref="I143">_xlfn.XLOOKUP(1, (Лист2!A:A=A143) * (Лист2!B:B=Лист1!B143), Лист2!E:E)</f>
        <v>15601</v>
      </c>
      <c r="J143">
        <f t="shared" si="4"/>
        <v>18</v>
      </c>
      <c r="K143">
        <f t="shared" si="5"/>
        <v>8066204.7011999991</v>
      </c>
    </row>
    <row r="144" spans="1:11" ht="14.25" customHeight="1" x14ac:dyDescent="0.25">
      <c r="A144" s="16">
        <v>43977</v>
      </c>
      <c r="B144" s="5" t="s">
        <v>15</v>
      </c>
      <c r="C144" s="5">
        <v>369861</v>
      </c>
      <c r="D144" s="5">
        <v>38365960.5</v>
      </c>
      <c r="E144" s="5">
        <v>27592063.502999999</v>
      </c>
      <c r="F144" s="6">
        <v>589339.03384615376</v>
      </c>
      <c r="G144" cm="1">
        <f t="array" ref="G144">_xlfn.XLOOKUP(1, (Лист2!A:A=A144) * (Лист2!B:B=Лист1!B144), Лист2!C:C)</f>
        <v>124</v>
      </c>
      <c r="H144" cm="1">
        <f t="array" ref="H144">_xlfn.XLOOKUP(1, (Лист2!A:A=A144) * (Лист2!B:B=Лист1!B144), Лист2!D:D)</f>
        <v>21153</v>
      </c>
      <c r="I144" cm="1">
        <f t="array" ref="I144">_xlfn.XLOOKUP(1, (Лист2!A:A=A144) * (Лист2!B:B=Лист1!B144), Лист2!E:E)</f>
        <v>19673</v>
      </c>
      <c r="J144">
        <f t="shared" si="4"/>
        <v>22</v>
      </c>
      <c r="K144">
        <f t="shared" si="5"/>
        <v>10184557.963153848</v>
      </c>
    </row>
    <row r="145" spans="1:11" ht="14.25" customHeight="1" x14ac:dyDescent="0.25">
      <c r="A145" s="17">
        <v>43952</v>
      </c>
      <c r="B145" s="7" t="s">
        <v>15</v>
      </c>
      <c r="C145" s="7">
        <v>372504</v>
      </c>
      <c r="D145" s="7">
        <v>40077193.5</v>
      </c>
      <c r="E145" s="7">
        <v>29141359.438000001</v>
      </c>
      <c r="F145" s="8">
        <v>848425.41843846149</v>
      </c>
      <c r="G145" cm="1">
        <f t="array" ref="G145">_xlfn.XLOOKUP(1, (Лист2!A:A=A145) * (Лист2!B:B=Лист1!B145), Лист2!C:C)</f>
        <v>125</v>
      </c>
      <c r="H145" cm="1">
        <f t="array" ref="H145">_xlfn.XLOOKUP(1, (Лист2!A:A=A145) * (Лист2!B:B=Лист1!B145), Лист2!D:D)</f>
        <v>20602</v>
      </c>
      <c r="I145" cm="1">
        <f t="array" ref="I145">_xlfn.XLOOKUP(1, (Лист2!A:A=A145) * (Лист2!B:B=Лист1!B145), Лист2!E:E)</f>
        <v>18845</v>
      </c>
      <c r="J145">
        <f t="shared" si="4"/>
        <v>18</v>
      </c>
      <c r="K145">
        <f t="shared" si="5"/>
        <v>10087408.643561538</v>
      </c>
    </row>
    <row r="146" spans="1:11" ht="14.25" customHeight="1" x14ac:dyDescent="0.25">
      <c r="A146" s="16">
        <v>43963</v>
      </c>
      <c r="B146" s="5" t="s">
        <v>15</v>
      </c>
      <c r="C146" s="5">
        <v>373392</v>
      </c>
      <c r="D146" s="5">
        <v>39578577</v>
      </c>
      <c r="E146" s="5">
        <v>28453665.594999999</v>
      </c>
      <c r="F146" s="6">
        <v>535419.89796923078</v>
      </c>
      <c r="G146" cm="1">
        <f t="array" ref="G146">_xlfn.XLOOKUP(1, (Лист2!A:A=A146) * (Лист2!B:B=Лист1!B146), Лист2!C:C)</f>
        <v>125</v>
      </c>
      <c r="H146" cm="1">
        <f t="array" ref="H146">_xlfn.XLOOKUP(1, (Лист2!A:A=A146) * (Лист2!B:B=Лист1!B146), Лист2!D:D)</f>
        <v>21106</v>
      </c>
      <c r="I146" cm="1">
        <f t="array" ref="I146">_xlfn.XLOOKUP(1, (Лист2!A:A=A146) * (Лист2!B:B=Лист1!B146), Лист2!E:E)</f>
        <v>19651</v>
      </c>
      <c r="J146">
        <f t="shared" si="4"/>
        <v>20</v>
      </c>
      <c r="K146">
        <f t="shared" si="5"/>
        <v>10589491.50703077</v>
      </c>
    </row>
    <row r="147" spans="1:11" ht="14.25" customHeight="1" x14ac:dyDescent="0.25">
      <c r="A147" s="17">
        <v>43972</v>
      </c>
      <c r="B147" s="7" t="s">
        <v>15</v>
      </c>
      <c r="C147" s="7">
        <v>378043.5</v>
      </c>
      <c r="D147" s="7">
        <v>37902156.57</v>
      </c>
      <c r="E147" s="7">
        <v>28083686.689999998</v>
      </c>
      <c r="F147" s="8">
        <v>713697.60769230768</v>
      </c>
      <c r="G147" cm="1">
        <f t="array" ref="G147">_xlfn.XLOOKUP(1, (Лист2!A:A=A147) * (Лист2!B:B=Лист1!B147), Лист2!C:C)</f>
        <v>125</v>
      </c>
      <c r="H147" cm="1">
        <f t="array" ref="H147">_xlfn.XLOOKUP(1, (Лист2!A:A=A147) * (Лист2!B:B=Лист1!B147), Лист2!D:D)</f>
        <v>20911</v>
      </c>
      <c r="I147" cm="1">
        <f t="array" ref="I147">_xlfn.XLOOKUP(1, (Лист2!A:A=A147) * (Лист2!B:B=Лист1!B147), Лист2!E:E)</f>
        <v>19358</v>
      </c>
      <c r="J147">
        <f t="shared" si="4"/>
        <v>21</v>
      </c>
      <c r="K147">
        <f t="shared" si="5"/>
        <v>9104772.2723076958</v>
      </c>
    </row>
    <row r="148" spans="1:11" ht="14.25" customHeight="1" x14ac:dyDescent="0.25">
      <c r="A148" s="16">
        <v>43971</v>
      </c>
      <c r="B148" s="5" t="s">
        <v>15</v>
      </c>
      <c r="C148" s="5">
        <v>388668</v>
      </c>
      <c r="D148" s="5">
        <v>39639309</v>
      </c>
      <c r="E148" s="5">
        <v>28736966.634</v>
      </c>
      <c r="F148" s="6">
        <v>997757.75384615385</v>
      </c>
      <c r="G148" cm="1">
        <f t="array" ref="G148">_xlfn.XLOOKUP(1, (Лист2!A:A=A148) * (Лист2!B:B=Лист1!B148), Лист2!C:C)</f>
        <v>125</v>
      </c>
      <c r="H148" cm="1">
        <f t="array" ref="H148">_xlfn.XLOOKUP(1, (Лист2!A:A=A148) * (Лист2!B:B=Лист1!B148), Лист2!D:D)</f>
        <v>21674</v>
      </c>
      <c r="I148" cm="1">
        <f t="array" ref="I148">_xlfn.XLOOKUP(1, (Лист2!A:A=A148) * (Лист2!B:B=Лист1!B148), Лист2!E:E)</f>
        <v>20155</v>
      </c>
      <c r="J148">
        <f t="shared" si="4"/>
        <v>21</v>
      </c>
      <c r="K148">
        <f t="shared" si="5"/>
        <v>9904584.6121538468</v>
      </c>
    </row>
    <row r="149" spans="1:11" ht="14.25" customHeight="1" x14ac:dyDescent="0.25">
      <c r="A149" s="17">
        <v>43956</v>
      </c>
      <c r="B149" s="7" t="s">
        <v>15</v>
      </c>
      <c r="C149" s="7">
        <v>333792</v>
      </c>
      <c r="D149" s="7">
        <v>35671734</v>
      </c>
      <c r="E149" s="7">
        <v>25644478.342</v>
      </c>
      <c r="F149" s="8">
        <v>919576.96055384621</v>
      </c>
      <c r="G149" cm="1">
        <f t="array" ref="G149">_xlfn.XLOOKUP(1, (Лист2!A:A=A149) * (Лист2!B:B=Лист1!B149), Лист2!C:C)</f>
        <v>125</v>
      </c>
      <c r="H149" cm="1">
        <f t="array" ref="H149">_xlfn.XLOOKUP(1, (Лист2!A:A=A149) * (Лист2!B:B=Лист1!B149), Лист2!D:D)</f>
        <v>18944</v>
      </c>
      <c r="I149" cm="1">
        <f t="array" ref="I149">_xlfn.XLOOKUP(1, (Лист2!A:A=A149) * (Лист2!B:B=Лист1!B149), Лист2!E:E)</f>
        <v>17541</v>
      </c>
      <c r="J149">
        <f t="shared" si="4"/>
        <v>19</v>
      </c>
      <c r="K149">
        <f t="shared" si="5"/>
        <v>9107678.6974461544</v>
      </c>
    </row>
    <row r="150" spans="1:11" ht="14.25" customHeight="1" x14ac:dyDescent="0.25">
      <c r="A150" s="16">
        <v>43949</v>
      </c>
      <c r="B150" s="5" t="s">
        <v>15</v>
      </c>
      <c r="C150" s="5">
        <v>376060.5</v>
      </c>
      <c r="D150" s="5">
        <v>39918028.5</v>
      </c>
      <c r="E150" s="5">
        <v>29154014.884</v>
      </c>
      <c r="F150" s="6">
        <v>611904.23352307687</v>
      </c>
      <c r="G150" cm="1">
        <f t="array" ref="G150">_xlfn.XLOOKUP(1, (Лист2!A:A=A150) * (Лист2!B:B=Лист1!B150), Лист2!C:C)</f>
        <v>125</v>
      </c>
      <c r="H150" cm="1">
        <f t="array" ref="H150">_xlfn.XLOOKUP(1, (Лист2!A:A=A150) * (Лист2!B:B=Лист1!B150), Лист2!D:D)</f>
        <v>20914</v>
      </c>
      <c r="I150" cm="1">
        <f t="array" ref="I150">_xlfn.XLOOKUP(1, (Лист2!A:A=A150) * (Лист2!B:B=Лист1!B150), Лист2!E:E)</f>
        <v>19479</v>
      </c>
      <c r="J150">
        <f t="shared" si="4"/>
        <v>18</v>
      </c>
      <c r="K150">
        <f t="shared" si="5"/>
        <v>10152109.382476924</v>
      </c>
    </row>
    <row r="151" spans="1:11" ht="14.25" customHeight="1" x14ac:dyDescent="0.25">
      <c r="A151" s="17">
        <v>43964</v>
      </c>
      <c r="B151" s="7" t="s">
        <v>15</v>
      </c>
      <c r="C151" s="7">
        <v>350068.5</v>
      </c>
      <c r="D151" s="7">
        <v>37197115.5</v>
      </c>
      <c r="E151" s="7">
        <v>26793668.158999998</v>
      </c>
      <c r="F151" s="8">
        <v>582815.36153846153</v>
      </c>
      <c r="G151" cm="1">
        <f t="array" ref="G151">_xlfn.XLOOKUP(1, (Лист2!A:A=A151) * (Лист2!B:B=Лист1!B151), Лист2!C:C)</f>
        <v>125</v>
      </c>
      <c r="H151" cm="1">
        <f t="array" ref="H151">_xlfn.XLOOKUP(1, (Лист2!A:A=A151) * (Лист2!B:B=Лист1!B151), Лист2!D:D)</f>
        <v>19965</v>
      </c>
      <c r="I151" cm="1">
        <f t="array" ref="I151">_xlfn.XLOOKUP(1, (Лист2!A:A=A151) * (Лист2!B:B=Лист1!B151), Лист2!E:E)</f>
        <v>18573</v>
      </c>
      <c r="J151">
        <f t="shared" si="4"/>
        <v>20</v>
      </c>
      <c r="K151">
        <f t="shared" si="5"/>
        <v>9820631.9794615395</v>
      </c>
    </row>
    <row r="152" spans="1:11" ht="14.25" customHeight="1" x14ac:dyDescent="0.25">
      <c r="A152" s="16">
        <v>43982</v>
      </c>
      <c r="B152" s="5" t="s">
        <v>14</v>
      </c>
      <c r="C152" s="5">
        <v>294337.5</v>
      </c>
      <c r="D152" s="5">
        <v>29327766</v>
      </c>
      <c r="E152" s="5">
        <v>22491044.692999996</v>
      </c>
      <c r="F152" s="6">
        <v>283716.73846153845</v>
      </c>
      <c r="G152" cm="1">
        <f t="array" ref="G152">_xlfn.XLOOKUP(1, (Лист2!A:A=A152) * (Лист2!B:B=Лист1!B152), Лист2!C:C)</f>
        <v>129</v>
      </c>
      <c r="H152" cm="1">
        <f t="array" ref="H152">_xlfn.XLOOKUP(1, (Лист2!A:A=A152) * (Лист2!B:B=Лист1!B152), Лист2!D:D)</f>
        <v>17235</v>
      </c>
      <c r="I152" cm="1">
        <f t="array" ref="I152">_xlfn.XLOOKUP(1, (Лист2!A:A=A152) * (Лист2!B:B=Лист1!B152), Лист2!E:E)</f>
        <v>16052</v>
      </c>
      <c r="J152">
        <f t="shared" si="4"/>
        <v>22</v>
      </c>
      <c r="K152">
        <f t="shared" si="5"/>
        <v>6553004.5685384655</v>
      </c>
    </row>
    <row r="153" spans="1:11" ht="14.25" customHeight="1" x14ac:dyDescent="0.25">
      <c r="A153" s="17">
        <v>43954</v>
      </c>
      <c r="B153" s="7" t="s">
        <v>15</v>
      </c>
      <c r="C153" s="7">
        <v>342666</v>
      </c>
      <c r="D153" s="7">
        <v>36631999.5</v>
      </c>
      <c r="E153" s="7">
        <v>26408496.047999997</v>
      </c>
      <c r="F153" s="8">
        <v>820373.56815384608</v>
      </c>
      <c r="G153" cm="1">
        <f t="array" ref="G153">_xlfn.XLOOKUP(1, (Лист2!A:A=A153) * (Лист2!B:B=Лист1!B153), Лист2!C:C)</f>
        <v>125</v>
      </c>
      <c r="H153" cm="1">
        <f t="array" ref="H153">_xlfn.XLOOKUP(1, (Лист2!A:A=A153) * (Лист2!B:B=Лист1!B153), Лист2!D:D)</f>
        <v>18861</v>
      </c>
      <c r="I153" cm="1">
        <f t="array" ref="I153">_xlfn.XLOOKUP(1, (Лист2!A:A=A153) * (Лист2!B:B=Лист1!B153), Лист2!E:E)</f>
        <v>17420</v>
      </c>
      <c r="J153">
        <f t="shared" si="4"/>
        <v>18</v>
      </c>
      <c r="K153">
        <f t="shared" si="5"/>
        <v>9403129.8838461563</v>
      </c>
    </row>
    <row r="154" spans="1:11" ht="14.25" customHeight="1" x14ac:dyDescent="0.25">
      <c r="A154" s="16">
        <v>43981</v>
      </c>
      <c r="B154" s="5" t="s">
        <v>14</v>
      </c>
      <c r="C154" s="5">
        <v>364882.5</v>
      </c>
      <c r="D154" s="5">
        <v>35724493.5</v>
      </c>
      <c r="E154" s="5">
        <v>27535617.434</v>
      </c>
      <c r="F154" s="6">
        <v>541116.6988461538</v>
      </c>
      <c r="G154" cm="1">
        <f t="array" ref="G154">_xlfn.XLOOKUP(1, (Лист2!A:A=A154) * (Лист2!B:B=Лист1!B154), Лист2!C:C)</f>
        <v>129</v>
      </c>
      <c r="H154" cm="1">
        <f t="array" ref="H154">_xlfn.XLOOKUP(1, (Лист2!A:A=A154) * (Лист2!B:B=Лист1!B154), Лист2!D:D)</f>
        <v>20243</v>
      </c>
      <c r="I154" cm="1">
        <f t="array" ref="I154">_xlfn.XLOOKUP(1, (Лист2!A:A=A154) * (Лист2!B:B=Лист1!B154), Лист2!E:E)</f>
        <v>18711</v>
      </c>
      <c r="J154">
        <f t="shared" si="4"/>
        <v>22</v>
      </c>
      <c r="K154">
        <f t="shared" si="5"/>
        <v>7647759.3671538457</v>
      </c>
    </row>
    <row r="155" spans="1:11" ht="14.25" customHeight="1" x14ac:dyDescent="0.25">
      <c r="A155" s="17">
        <v>43957</v>
      </c>
      <c r="B155" s="7" t="s">
        <v>15</v>
      </c>
      <c r="C155" s="7">
        <v>355278</v>
      </c>
      <c r="D155" s="7">
        <v>38092344</v>
      </c>
      <c r="E155" s="7">
        <v>27467616.702999998</v>
      </c>
      <c r="F155" s="8">
        <v>942702.9</v>
      </c>
      <c r="G155" cm="1">
        <f t="array" ref="G155">_xlfn.XLOOKUP(1, (Лист2!A:A=A155) * (Лист2!B:B=Лист1!B155), Лист2!C:C)</f>
        <v>125</v>
      </c>
      <c r="H155" cm="1">
        <f t="array" ref="H155">_xlfn.XLOOKUP(1, (Лист2!A:A=A155) * (Лист2!B:B=Лист1!B155), Лист2!D:D)</f>
        <v>20218</v>
      </c>
      <c r="I155" cm="1">
        <f t="array" ref="I155">_xlfn.XLOOKUP(1, (Лист2!A:A=A155) * (Лист2!B:B=Лист1!B155), Лист2!E:E)</f>
        <v>18647</v>
      </c>
      <c r="J155">
        <f t="shared" si="4"/>
        <v>19</v>
      </c>
      <c r="K155">
        <f t="shared" si="5"/>
        <v>9682024.3970000017</v>
      </c>
    </row>
    <row r="156" spans="1:11" ht="14.25" customHeight="1" x14ac:dyDescent="0.25">
      <c r="A156" s="16">
        <v>43974</v>
      </c>
      <c r="B156" s="5" t="s">
        <v>15</v>
      </c>
      <c r="C156" s="5">
        <v>456885</v>
      </c>
      <c r="D156" s="5">
        <v>46408080</v>
      </c>
      <c r="E156" s="5">
        <v>34793888.932999998</v>
      </c>
      <c r="F156" s="6">
        <v>595793.09065384604</v>
      </c>
      <c r="G156" cm="1">
        <f t="array" ref="G156">_xlfn.XLOOKUP(1, (Лист2!A:A=A156) * (Лист2!B:B=Лист1!B156), Лист2!C:C)</f>
        <v>125</v>
      </c>
      <c r="H156" cm="1">
        <f t="array" ref="H156">_xlfn.XLOOKUP(1, (Лист2!A:A=A156) * (Лист2!B:B=Лист1!B156), Лист2!D:D)</f>
        <v>24574</v>
      </c>
      <c r="I156" cm="1">
        <f t="array" ref="I156">_xlfn.XLOOKUP(1, (Лист2!A:A=A156) * (Лист2!B:B=Лист1!B156), Лист2!E:E)</f>
        <v>22609</v>
      </c>
      <c r="J156">
        <f t="shared" si="4"/>
        <v>21</v>
      </c>
      <c r="K156">
        <f t="shared" si="5"/>
        <v>11018397.976346156</v>
      </c>
    </row>
    <row r="157" spans="1:11" ht="14.25" customHeight="1" x14ac:dyDescent="0.25">
      <c r="A157" s="17">
        <v>43979</v>
      </c>
      <c r="B157" s="7" t="s">
        <v>14</v>
      </c>
      <c r="C157" s="7">
        <v>278491.5</v>
      </c>
      <c r="D157" s="7">
        <v>28151004.75</v>
      </c>
      <c r="E157" s="7">
        <v>20806418.796</v>
      </c>
      <c r="F157" s="8">
        <v>591565.35384615383</v>
      </c>
      <c r="G157" cm="1">
        <f t="array" ref="G157">_xlfn.XLOOKUP(1, (Лист2!A:A=A157) * (Лист2!B:B=Лист1!B157), Лист2!C:C)</f>
        <v>129</v>
      </c>
      <c r="H157" cm="1">
        <f t="array" ref="H157">_xlfn.XLOOKUP(1, (Лист2!A:A=A157) * (Лист2!B:B=Лист1!B157), Лист2!D:D)</f>
        <v>16453</v>
      </c>
      <c r="I157" cm="1">
        <f t="array" ref="I157">_xlfn.XLOOKUP(1, (Лист2!A:A=A157) * (Лист2!B:B=Лист1!B157), Лист2!E:E)</f>
        <v>15289</v>
      </c>
      <c r="J157">
        <f t="shared" si="4"/>
        <v>22</v>
      </c>
      <c r="K157">
        <f t="shared" si="5"/>
        <v>6753020.6001538457</v>
      </c>
    </row>
    <row r="158" spans="1:11" ht="14.25" customHeight="1" x14ac:dyDescent="0.25">
      <c r="A158" s="16">
        <v>43976</v>
      </c>
      <c r="B158" s="5" t="s">
        <v>15</v>
      </c>
      <c r="C158" s="5">
        <v>349734</v>
      </c>
      <c r="D158" s="5">
        <v>36883428</v>
      </c>
      <c r="E158" s="5">
        <v>26438356.802999999</v>
      </c>
      <c r="F158" s="6">
        <v>742420.26923076913</v>
      </c>
      <c r="G158" cm="1">
        <f t="array" ref="G158">_xlfn.XLOOKUP(1, (Лист2!A:A=A158) * (Лист2!B:B=Лист1!B158), Лист2!C:C)</f>
        <v>124</v>
      </c>
      <c r="H158" cm="1">
        <f t="array" ref="H158">_xlfn.XLOOKUP(1, (Лист2!A:A=A158) * (Лист2!B:B=Лист1!B158), Лист2!D:D)</f>
        <v>20358</v>
      </c>
      <c r="I158" cm="1">
        <f t="array" ref="I158">_xlfn.XLOOKUP(1, (Лист2!A:A=A158) * (Лист2!B:B=Лист1!B158), Лист2!E:E)</f>
        <v>18890</v>
      </c>
      <c r="J158">
        <f t="shared" si="4"/>
        <v>22</v>
      </c>
      <c r="K158">
        <f t="shared" si="5"/>
        <v>9702650.9277692307</v>
      </c>
    </row>
    <row r="159" spans="1:11" ht="14.25" customHeight="1" x14ac:dyDescent="0.25">
      <c r="A159" s="17">
        <v>43951</v>
      </c>
      <c r="B159" s="7" t="s">
        <v>15</v>
      </c>
      <c r="C159" s="7">
        <v>401580</v>
      </c>
      <c r="D159" s="7">
        <v>43028734.5</v>
      </c>
      <c r="E159" s="7">
        <v>31156525.939999998</v>
      </c>
      <c r="F159" s="8">
        <v>343786.08461538458</v>
      </c>
      <c r="G159" cm="1">
        <f t="array" ref="G159">_xlfn.XLOOKUP(1, (Лист2!A:A=A159) * (Лист2!B:B=Лист1!B159), Лист2!C:C)</f>
        <v>125</v>
      </c>
      <c r="H159" cm="1">
        <f t="array" ref="H159">_xlfn.XLOOKUP(1, (Лист2!A:A=A159) * (Лист2!B:B=Лист1!B159), Лист2!D:D)</f>
        <v>22368</v>
      </c>
      <c r="I159" cm="1">
        <f t="array" ref="I159">_xlfn.XLOOKUP(1, (Лист2!A:A=A159) * (Лист2!B:B=Лист1!B159), Лист2!E:E)</f>
        <v>20625</v>
      </c>
      <c r="J159">
        <f t="shared" si="4"/>
        <v>18</v>
      </c>
      <c r="K159">
        <f t="shared" si="5"/>
        <v>11528422.475384617</v>
      </c>
    </row>
    <row r="160" spans="1:11" ht="14.25" customHeight="1" x14ac:dyDescent="0.25">
      <c r="A160" s="16">
        <v>43961</v>
      </c>
      <c r="B160" s="5" t="s">
        <v>15</v>
      </c>
      <c r="C160" s="5">
        <v>368649</v>
      </c>
      <c r="D160" s="5">
        <v>39010875</v>
      </c>
      <c r="E160" s="5">
        <v>28090230.958999999</v>
      </c>
      <c r="F160" s="6">
        <v>532663.16153846146</v>
      </c>
      <c r="G160" cm="1">
        <f t="array" ref="G160">_xlfn.XLOOKUP(1, (Лист2!A:A=A160) * (Лист2!B:B=Лист1!B160), Лист2!C:C)</f>
        <v>125</v>
      </c>
      <c r="H160" cm="1">
        <f t="array" ref="H160">_xlfn.XLOOKUP(1, (Лист2!A:A=A160) * (Лист2!B:B=Лист1!B160), Лист2!D:D)</f>
        <v>20368</v>
      </c>
      <c r="I160" cm="1">
        <f t="array" ref="I160">_xlfn.XLOOKUP(1, (Лист2!A:A=A160) * (Лист2!B:B=Лист1!B160), Лист2!E:E)</f>
        <v>18884</v>
      </c>
      <c r="J160">
        <f t="shared" si="4"/>
        <v>19</v>
      </c>
      <c r="K160">
        <f t="shared" si="5"/>
        <v>10387980.87946154</v>
      </c>
    </row>
    <row r="161" spans="1:11" ht="14.25" customHeight="1" x14ac:dyDescent="0.25">
      <c r="A161" s="17">
        <v>43959</v>
      </c>
      <c r="B161" s="7" t="s">
        <v>15</v>
      </c>
      <c r="C161" s="7">
        <v>463530</v>
      </c>
      <c r="D161" s="7">
        <v>49123180.5</v>
      </c>
      <c r="E161" s="7">
        <v>36012087.989</v>
      </c>
      <c r="F161" s="8">
        <v>700442.11537692312</v>
      </c>
      <c r="G161" cm="1">
        <f t="array" ref="G161">_xlfn.XLOOKUP(1, (Лист2!A:A=A161) * (Лист2!B:B=Лист1!B161), Лист2!C:C)</f>
        <v>125</v>
      </c>
      <c r="H161" cm="1">
        <f t="array" ref="H161">_xlfn.XLOOKUP(1, (Лист2!A:A=A161) * (Лист2!B:B=Лист1!B161), Лист2!D:D)</f>
        <v>24620</v>
      </c>
      <c r="I161" cm="1">
        <f t="array" ref="I161">_xlfn.XLOOKUP(1, (Лист2!A:A=A161) * (Лист2!B:B=Лист1!B161), Лист2!E:E)</f>
        <v>22641</v>
      </c>
      <c r="J161">
        <f t="shared" si="4"/>
        <v>19</v>
      </c>
      <c r="K161">
        <f t="shared" si="5"/>
        <v>12410650.395623077</v>
      </c>
    </row>
    <row r="162" spans="1:11" ht="14.25" customHeight="1" x14ac:dyDescent="0.25">
      <c r="A162" s="16">
        <v>43958</v>
      </c>
      <c r="B162" s="5" t="s">
        <v>15</v>
      </c>
      <c r="C162" s="5">
        <v>319110</v>
      </c>
      <c r="D162" s="5">
        <v>33763989</v>
      </c>
      <c r="E162" s="5">
        <v>24610757.489</v>
      </c>
      <c r="F162" s="6">
        <v>1101833.4472307691</v>
      </c>
      <c r="G162" cm="1">
        <f t="array" ref="G162">_xlfn.XLOOKUP(1, (Лист2!A:A=A162) * (Лист2!B:B=Лист1!B162), Лист2!C:C)</f>
        <v>125</v>
      </c>
      <c r="H162" cm="1">
        <f t="array" ref="H162">_xlfn.XLOOKUP(1, (Лист2!A:A=A162) * (Лист2!B:B=Лист1!B162), Лист2!D:D)</f>
        <v>18014</v>
      </c>
      <c r="I162" cm="1">
        <f t="array" ref="I162">_xlfn.XLOOKUP(1, (Лист2!A:A=A162) * (Лист2!B:B=Лист1!B162), Лист2!E:E)</f>
        <v>16675</v>
      </c>
      <c r="J162">
        <f t="shared" si="4"/>
        <v>19</v>
      </c>
      <c r="K162">
        <f t="shared" si="5"/>
        <v>8051398.0637692306</v>
      </c>
    </row>
    <row r="163" spans="1:11" ht="14.25" customHeight="1" x14ac:dyDescent="0.25">
      <c r="A163" s="17">
        <v>43975</v>
      </c>
      <c r="B163" s="7" t="s">
        <v>15</v>
      </c>
      <c r="C163" s="7">
        <v>375744</v>
      </c>
      <c r="D163" s="7">
        <v>38191381.5</v>
      </c>
      <c r="E163" s="7">
        <v>28822960.470999997</v>
      </c>
      <c r="F163" s="8">
        <v>574198.11538461538</v>
      </c>
      <c r="G163" cm="1">
        <f t="array" ref="G163">_xlfn.XLOOKUP(1, (Лист2!A:A=A163) * (Лист2!B:B=Лист1!B163), Лист2!C:C)</f>
        <v>125</v>
      </c>
      <c r="H163" cm="1">
        <f t="array" ref="H163">_xlfn.XLOOKUP(1, (Лист2!A:A=A163) * (Лист2!B:B=Лист1!B163), Лист2!D:D)</f>
        <v>21004</v>
      </c>
      <c r="I163" cm="1">
        <f t="array" ref="I163">_xlfn.XLOOKUP(1, (Лист2!A:A=A163) * (Лист2!B:B=Лист1!B163), Лист2!E:E)</f>
        <v>19556</v>
      </c>
      <c r="J163">
        <f t="shared" si="4"/>
        <v>21</v>
      </c>
      <c r="K163">
        <f t="shared" si="5"/>
        <v>8794222.9136153869</v>
      </c>
    </row>
    <row r="164" spans="1:11" ht="14.25" customHeight="1" x14ac:dyDescent="0.25">
      <c r="A164" s="16">
        <v>43967</v>
      </c>
      <c r="B164" s="5" t="s">
        <v>16</v>
      </c>
      <c r="C164" s="5">
        <v>81331.5</v>
      </c>
      <c r="D164" s="5">
        <v>6652179</v>
      </c>
      <c r="E164" s="5">
        <v>5305378.9040000001</v>
      </c>
      <c r="F164" s="6">
        <v>156413.8362153846</v>
      </c>
      <c r="G164" cm="1">
        <f t="array" ref="G164">_xlfn.XLOOKUP(1, (Лист2!A:A=A164) * (Лист2!B:B=Лист1!B164), Лист2!C:C)</f>
        <v>36</v>
      </c>
      <c r="H164" cm="1">
        <f t="array" ref="H164">_xlfn.XLOOKUP(1, (Лист2!A:A=A164) * (Лист2!B:B=Лист1!B164), Лист2!D:D)</f>
        <v>5286</v>
      </c>
      <c r="I164" cm="1">
        <f t="array" ref="I164">_xlfn.XLOOKUP(1, (Лист2!A:A=A164) * (Лист2!B:B=Лист1!B164), Лист2!E:E)</f>
        <v>4867</v>
      </c>
      <c r="J164">
        <f t="shared" si="4"/>
        <v>20</v>
      </c>
      <c r="K164">
        <f t="shared" si="5"/>
        <v>1190386.2597846154</v>
      </c>
    </row>
    <row r="165" spans="1:11" ht="14.25" customHeight="1" x14ac:dyDescent="0.25">
      <c r="A165" s="17">
        <v>43970</v>
      </c>
      <c r="B165" s="7" t="s">
        <v>16</v>
      </c>
      <c r="C165" s="7">
        <v>75796.5</v>
      </c>
      <c r="D165" s="7">
        <v>6173463</v>
      </c>
      <c r="E165" s="7">
        <v>4915101.7949999999</v>
      </c>
      <c r="F165" s="8">
        <v>253686.7171923077</v>
      </c>
      <c r="G165" cm="1">
        <f t="array" ref="G165">_xlfn.XLOOKUP(1, (Лист2!A:A=A165) * (Лист2!B:B=Лист1!B165), Лист2!C:C)</f>
        <v>36</v>
      </c>
      <c r="H165" cm="1">
        <f t="array" ref="H165">_xlfn.XLOOKUP(1, (Лист2!A:A=A165) * (Лист2!B:B=Лист1!B165), Лист2!D:D)</f>
        <v>5094</v>
      </c>
      <c r="I165" cm="1">
        <f t="array" ref="I165">_xlfn.XLOOKUP(1, (Лист2!A:A=A165) * (Лист2!B:B=Лист1!B165), Лист2!E:E)</f>
        <v>4716</v>
      </c>
      <c r="J165">
        <f t="shared" si="4"/>
        <v>21</v>
      </c>
      <c r="K165">
        <f t="shared" si="5"/>
        <v>1004674.4878076924</v>
      </c>
    </row>
    <row r="166" spans="1:11" ht="14.25" customHeight="1" x14ac:dyDescent="0.25">
      <c r="A166" s="16">
        <v>43968</v>
      </c>
      <c r="B166" s="5" t="s">
        <v>16</v>
      </c>
      <c r="C166" s="5">
        <v>72861</v>
      </c>
      <c r="D166" s="5">
        <v>5952802.5</v>
      </c>
      <c r="E166" s="5">
        <v>4711294.2009999994</v>
      </c>
      <c r="F166" s="6">
        <v>125880.90000000001</v>
      </c>
      <c r="G166" cm="1">
        <f t="array" ref="G166">_xlfn.XLOOKUP(1, (Лист2!A:A=A166) * (Лист2!B:B=Лист1!B166), Лист2!C:C)</f>
        <v>36</v>
      </c>
      <c r="H166" cm="1">
        <f t="array" ref="H166">_xlfn.XLOOKUP(1, (Лист2!A:A=A166) * (Лист2!B:B=Лист1!B166), Лист2!D:D)</f>
        <v>4918</v>
      </c>
      <c r="I166" cm="1">
        <f t="array" ref="I166">_xlfn.XLOOKUP(1, (Лист2!A:A=A166) * (Лист2!B:B=Лист1!B166), Лист2!E:E)</f>
        <v>4554</v>
      </c>
      <c r="J166">
        <f t="shared" si="4"/>
        <v>20</v>
      </c>
      <c r="K166">
        <f t="shared" si="5"/>
        <v>1115627.3990000007</v>
      </c>
    </row>
    <row r="167" spans="1:11" ht="14.25" customHeight="1" x14ac:dyDescent="0.25">
      <c r="A167" s="17">
        <v>43960</v>
      </c>
      <c r="B167" s="7" t="s">
        <v>16</v>
      </c>
      <c r="C167" s="7">
        <v>83373</v>
      </c>
      <c r="D167" s="7">
        <v>7253427</v>
      </c>
      <c r="E167" s="7">
        <v>5531366.3810000001</v>
      </c>
      <c r="F167" s="8">
        <v>221053.87967692307</v>
      </c>
      <c r="G167" cm="1">
        <f t="array" ref="G167">_xlfn.XLOOKUP(1, (Лист2!A:A=A167) * (Лист2!B:B=Лист1!B167), Лист2!C:C)</f>
        <v>36</v>
      </c>
      <c r="H167" cm="1">
        <f t="array" ref="H167">_xlfn.XLOOKUP(1, (Лист2!A:A=A167) * (Лист2!B:B=Лист1!B167), Лист2!D:D)</f>
        <v>5413</v>
      </c>
      <c r="I167" cm="1">
        <f t="array" ref="I167">_xlfn.XLOOKUP(1, (Лист2!A:A=A167) * (Лист2!B:B=Лист1!B167), Лист2!E:E)</f>
        <v>4959</v>
      </c>
      <c r="J167">
        <f t="shared" si="4"/>
        <v>19</v>
      </c>
      <c r="K167">
        <f t="shared" si="5"/>
        <v>1501006.7393230768</v>
      </c>
    </row>
    <row r="168" spans="1:11" ht="14.25" customHeight="1" x14ac:dyDescent="0.25">
      <c r="A168" s="16">
        <v>43955</v>
      </c>
      <c r="B168" s="5" t="s">
        <v>16</v>
      </c>
      <c r="C168" s="5">
        <v>64108.5</v>
      </c>
      <c r="D168" s="5">
        <v>5561452.5</v>
      </c>
      <c r="E168" s="5">
        <v>4257859.3720000004</v>
      </c>
      <c r="F168" s="6">
        <v>337872.83273076924</v>
      </c>
      <c r="G168" cm="1">
        <f t="array" ref="G168">_xlfn.XLOOKUP(1, (Лист2!A:A=A168) * (Лист2!B:B=Лист1!B168), Лист2!C:C)</f>
        <v>36</v>
      </c>
      <c r="H168" cm="1">
        <f t="array" ref="H168">_xlfn.XLOOKUP(1, (Лист2!A:A=A168) * (Лист2!B:B=Лист1!B168), Лист2!D:D)</f>
        <v>4508</v>
      </c>
      <c r="I168" cm="1">
        <f t="array" ref="I168">_xlfn.XLOOKUP(1, (Лист2!A:A=A168) * (Лист2!B:B=Лист1!B168), Лист2!E:E)</f>
        <v>4149</v>
      </c>
      <c r="J168">
        <f t="shared" si="4"/>
        <v>19</v>
      </c>
      <c r="K168">
        <f t="shared" si="5"/>
        <v>965720.29526923038</v>
      </c>
    </row>
    <row r="169" spans="1:11" ht="14.25" customHeight="1" x14ac:dyDescent="0.25">
      <c r="A169" s="17">
        <v>43950</v>
      </c>
      <c r="B169" s="7" t="s">
        <v>16</v>
      </c>
      <c r="C169" s="7">
        <v>74707.5</v>
      </c>
      <c r="D169" s="7">
        <v>6454458</v>
      </c>
      <c r="E169" s="7">
        <v>4968152.9469999997</v>
      </c>
      <c r="F169" s="8">
        <v>118941.29398461539</v>
      </c>
      <c r="G169" cm="1">
        <f t="array" ref="G169">_xlfn.XLOOKUP(1, (Лист2!A:A=A169) * (Лист2!B:B=Лист1!B169), Лист2!C:C)</f>
        <v>36</v>
      </c>
      <c r="H169" cm="1">
        <f t="array" ref="H169">_xlfn.XLOOKUP(1, (Лист2!A:A=A169) * (Лист2!B:B=Лист1!B169), Лист2!D:D)</f>
        <v>4937</v>
      </c>
      <c r="I169" cm="1">
        <f t="array" ref="I169">_xlfn.XLOOKUP(1, (Лист2!A:A=A169) * (Лист2!B:B=Лист1!B169), Лист2!E:E)</f>
        <v>4561</v>
      </c>
      <c r="J169">
        <f t="shared" si="4"/>
        <v>18</v>
      </c>
      <c r="K169">
        <f t="shared" si="5"/>
        <v>1367363.7590153848</v>
      </c>
    </row>
    <row r="170" spans="1:11" ht="14.25" customHeight="1" x14ac:dyDescent="0.25">
      <c r="A170" s="16">
        <v>43953</v>
      </c>
      <c r="B170" s="5" t="s">
        <v>16</v>
      </c>
      <c r="C170" s="5">
        <v>46216.5</v>
      </c>
      <c r="D170" s="5">
        <v>4118251.5</v>
      </c>
      <c r="E170" s="5">
        <v>3133704.9279999998</v>
      </c>
      <c r="F170" s="6">
        <v>179531.89196153847</v>
      </c>
      <c r="G170" cm="1">
        <f t="array" ref="G170">_xlfn.XLOOKUP(1, (Лист2!A:A=A170) * (Лист2!B:B=Лист1!B170), Лист2!C:C)</f>
        <v>36</v>
      </c>
      <c r="H170" cm="1">
        <f t="array" ref="H170">_xlfn.XLOOKUP(1, (Лист2!A:A=A170) * (Лист2!B:B=Лист1!B170), Лист2!D:D)</f>
        <v>3442</v>
      </c>
      <c r="I170" cm="1">
        <f t="array" ref="I170">_xlfn.XLOOKUP(1, (Лист2!A:A=A170) * (Лист2!B:B=Лист1!B170), Лист2!E:E)</f>
        <v>3147</v>
      </c>
      <c r="J170">
        <f t="shared" si="4"/>
        <v>18</v>
      </c>
      <c r="K170">
        <f t="shared" si="5"/>
        <v>805014.68003846169</v>
      </c>
    </row>
    <row r="171" spans="1:11" ht="14.25" customHeight="1" x14ac:dyDescent="0.25">
      <c r="A171" s="17">
        <v>43977</v>
      </c>
      <c r="B171" s="7" t="s">
        <v>16</v>
      </c>
      <c r="C171" s="7">
        <v>67726.5</v>
      </c>
      <c r="D171" s="7">
        <v>5864989.5</v>
      </c>
      <c r="E171" s="7">
        <v>4506085.4840000002</v>
      </c>
      <c r="F171" s="8">
        <v>167003.69436153845</v>
      </c>
      <c r="G171" cm="1">
        <f t="array" ref="G171">_xlfn.XLOOKUP(1, (Лист2!A:A=A171) * (Лист2!B:B=Лист1!B171), Лист2!C:C)</f>
        <v>36</v>
      </c>
      <c r="H171" cm="1">
        <f t="array" ref="H171">_xlfn.XLOOKUP(1, (Лист2!A:A=A171) * (Лист2!B:B=Лист1!B171), Лист2!D:D)</f>
        <v>4770</v>
      </c>
      <c r="I171" cm="1">
        <f t="array" ref="I171">_xlfn.XLOOKUP(1, (Лист2!A:A=A171) * (Лист2!B:B=Лист1!B171), Лист2!E:E)</f>
        <v>4424</v>
      </c>
      <c r="J171">
        <f t="shared" si="4"/>
        <v>22</v>
      </c>
      <c r="K171">
        <f t="shared" si="5"/>
        <v>1191900.3216384614</v>
      </c>
    </row>
    <row r="172" spans="1:11" ht="14.25" customHeight="1" x14ac:dyDescent="0.25">
      <c r="A172" s="16">
        <v>43952</v>
      </c>
      <c r="B172" s="5" t="s">
        <v>16</v>
      </c>
      <c r="C172" s="5">
        <v>82228.5</v>
      </c>
      <c r="D172" s="5">
        <v>7032225</v>
      </c>
      <c r="E172" s="5">
        <v>5546127.1919999998</v>
      </c>
      <c r="F172" s="6">
        <v>196859.98644615384</v>
      </c>
      <c r="G172" cm="1">
        <f t="array" ref="G172">_xlfn.XLOOKUP(1, (Лист2!A:A=A172) * (Лист2!B:B=Лист1!B172), Лист2!C:C)</f>
        <v>36</v>
      </c>
      <c r="H172" cm="1">
        <f t="array" ref="H172">_xlfn.XLOOKUP(1, (Лист2!A:A=A172) * (Лист2!B:B=Лист1!B172), Лист2!D:D)</f>
        <v>5457</v>
      </c>
      <c r="I172" cm="1">
        <f t="array" ref="I172">_xlfn.XLOOKUP(1, (Лист2!A:A=A172) * (Лист2!B:B=Лист1!B172), Лист2!E:E)</f>
        <v>4916</v>
      </c>
      <c r="J172">
        <f t="shared" si="4"/>
        <v>18</v>
      </c>
      <c r="K172">
        <f t="shared" si="5"/>
        <v>1289237.8215538464</v>
      </c>
    </row>
    <row r="173" spans="1:11" ht="14.25" customHeight="1" x14ac:dyDescent="0.25">
      <c r="A173" s="17">
        <v>43963</v>
      </c>
      <c r="B173" s="7" t="s">
        <v>16</v>
      </c>
      <c r="C173" s="7">
        <v>64390.5</v>
      </c>
      <c r="D173" s="7">
        <v>5523145.5</v>
      </c>
      <c r="E173" s="7">
        <v>4230689.2069999995</v>
      </c>
      <c r="F173" s="8">
        <v>183154.05167692306</v>
      </c>
      <c r="G173" cm="1">
        <f t="array" ref="G173">_xlfn.XLOOKUP(1, (Лист2!A:A=A173) * (Лист2!B:B=Лист1!B173), Лист2!C:C)</f>
        <v>36</v>
      </c>
      <c r="H173" cm="1">
        <f t="array" ref="H173">_xlfn.XLOOKUP(1, (Лист2!A:A=A173) * (Лист2!B:B=Лист1!B173), Лист2!D:D)</f>
        <v>4418</v>
      </c>
      <c r="I173" cm="1">
        <f t="array" ref="I173">_xlfn.XLOOKUP(1, (Лист2!A:A=A173) * (Лист2!B:B=Лист1!B173), Лист2!E:E)</f>
        <v>4088</v>
      </c>
      <c r="J173">
        <f t="shared" si="4"/>
        <v>20</v>
      </c>
      <c r="K173">
        <f t="shared" si="5"/>
        <v>1109302.2413230776</v>
      </c>
    </row>
    <row r="174" spans="1:11" ht="14.25" customHeight="1" x14ac:dyDescent="0.25">
      <c r="A174" s="16">
        <v>43972</v>
      </c>
      <c r="B174" s="5" t="s">
        <v>16</v>
      </c>
      <c r="C174" s="5">
        <v>73126.5</v>
      </c>
      <c r="D174" s="5">
        <v>5864085</v>
      </c>
      <c r="E174" s="5">
        <v>4847142.9859999996</v>
      </c>
      <c r="F174" s="6">
        <v>142998.2095</v>
      </c>
      <c r="G174" cm="1">
        <f t="array" ref="G174">_xlfn.XLOOKUP(1, (Лист2!A:A=A174) * (Лист2!B:B=Лист1!B174), Лист2!C:C)</f>
        <v>36</v>
      </c>
      <c r="H174" cm="1">
        <f t="array" ref="H174">_xlfn.XLOOKUP(1, (Лист2!A:A=A174) * (Лист2!B:B=Лист1!B174), Лист2!D:D)</f>
        <v>4816</v>
      </c>
      <c r="I174" cm="1">
        <f t="array" ref="I174">_xlfn.XLOOKUP(1, (Лист2!A:A=A174) * (Лист2!B:B=Лист1!B174), Лист2!E:E)</f>
        <v>4452</v>
      </c>
      <c r="J174">
        <f t="shared" si="4"/>
        <v>21</v>
      </c>
      <c r="K174">
        <f t="shared" si="5"/>
        <v>873943.80450000043</v>
      </c>
    </row>
    <row r="175" spans="1:11" ht="14.25" customHeight="1" x14ac:dyDescent="0.25">
      <c r="A175" s="17">
        <v>43971</v>
      </c>
      <c r="B175" s="7" t="s">
        <v>16</v>
      </c>
      <c r="C175" s="7">
        <v>99631.5</v>
      </c>
      <c r="D175" s="7">
        <v>7121946</v>
      </c>
      <c r="E175" s="7">
        <v>6279205.8499999996</v>
      </c>
      <c r="F175" s="8">
        <v>279127.27602307691</v>
      </c>
      <c r="G175" cm="1">
        <f t="array" ref="G175">_xlfn.XLOOKUP(1, (Лист2!A:A=A175) * (Лист2!B:B=Лист1!B175), Лист2!C:C)</f>
        <v>36</v>
      </c>
      <c r="H175" cm="1">
        <f t="array" ref="H175">_xlfn.XLOOKUP(1, (Лист2!A:A=A175) * (Лист2!B:B=Лист1!B175), Лист2!D:D)</f>
        <v>5914</v>
      </c>
      <c r="I175" cm="1">
        <f t="array" ref="I175">_xlfn.XLOOKUP(1, (Лист2!A:A=A175) * (Лист2!B:B=Лист1!B175), Лист2!E:E)</f>
        <v>5384</v>
      </c>
      <c r="J175">
        <f t="shared" si="4"/>
        <v>21</v>
      </c>
      <c r="K175">
        <f t="shared" si="5"/>
        <v>563612.87397692353</v>
      </c>
    </row>
    <row r="176" spans="1:11" ht="14.25" customHeight="1" x14ac:dyDescent="0.25">
      <c r="A176" s="16">
        <v>43956</v>
      </c>
      <c r="B176" s="5" t="s">
        <v>16</v>
      </c>
      <c r="C176" s="5">
        <v>66396</v>
      </c>
      <c r="D176" s="5">
        <v>5770539</v>
      </c>
      <c r="E176" s="5">
        <v>4433831.2509999992</v>
      </c>
      <c r="F176" s="6">
        <v>232587.42287692308</v>
      </c>
      <c r="G176" cm="1">
        <f t="array" ref="G176">_xlfn.XLOOKUP(1, (Лист2!A:A=A176) * (Лист2!B:B=Лист1!B176), Лист2!C:C)</f>
        <v>36</v>
      </c>
      <c r="H176" cm="1">
        <f t="array" ref="H176">_xlfn.XLOOKUP(1, (Лист2!A:A=A176) * (Лист2!B:B=Лист1!B176), Лист2!D:D)</f>
        <v>4575</v>
      </c>
      <c r="I176" cm="1">
        <f t="array" ref="I176">_xlfn.XLOOKUP(1, (Лист2!A:A=A176) * (Лист2!B:B=Лист1!B176), Лист2!E:E)</f>
        <v>4206</v>
      </c>
      <c r="J176">
        <f t="shared" si="4"/>
        <v>19</v>
      </c>
      <c r="K176">
        <f t="shared" si="5"/>
        <v>1104120.3261230777</v>
      </c>
    </row>
    <row r="177" spans="1:11" ht="14.25" customHeight="1" x14ac:dyDescent="0.25">
      <c r="A177" s="17">
        <v>43949</v>
      </c>
      <c r="B177" s="7" t="s">
        <v>16</v>
      </c>
      <c r="C177" s="7">
        <v>73147.5</v>
      </c>
      <c r="D177" s="7">
        <v>6288246</v>
      </c>
      <c r="E177" s="7">
        <v>4798265.1129999999</v>
      </c>
      <c r="F177" s="8">
        <v>123081.63515384615</v>
      </c>
      <c r="G177" cm="1">
        <f t="array" ref="G177">_xlfn.XLOOKUP(1, (Лист2!A:A=A177) * (Лист2!B:B=Лист1!B177), Лист2!C:C)</f>
        <v>36</v>
      </c>
      <c r="H177" cm="1">
        <f t="array" ref="H177">_xlfn.XLOOKUP(1, (Лист2!A:A=A177) * (Лист2!B:B=Лист1!B177), Лист2!D:D)</f>
        <v>4923</v>
      </c>
      <c r="I177" cm="1">
        <f t="array" ref="I177">_xlfn.XLOOKUP(1, (Лист2!A:A=A177) * (Лист2!B:B=Лист1!B177), Лист2!E:E)</f>
        <v>4560</v>
      </c>
      <c r="J177">
        <f t="shared" si="4"/>
        <v>18</v>
      </c>
      <c r="K177">
        <f t="shared" si="5"/>
        <v>1366899.251846154</v>
      </c>
    </row>
    <row r="178" spans="1:11" ht="14.25" customHeight="1" x14ac:dyDescent="0.25">
      <c r="A178" s="16">
        <v>43964</v>
      </c>
      <c r="B178" s="5" t="s">
        <v>16</v>
      </c>
      <c r="C178" s="5">
        <v>73062</v>
      </c>
      <c r="D178" s="5">
        <v>6333828</v>
      </c>
      <c r="E178" s="5">
        <v>4890619.2620000001</v>
      </c>
      <c r="F178" s="6">
        <v>181964.68769230769</v>
      </c>
      <c r="G178" cm="1">
        <f t="array" ref="G178">_xlfn.XLOOKUP(1, (Лист2!A:A=A178) * (Лист2!B:B=Лист1!B178), Лист2!C:C)</f>
        <v>36</v>
      </c>
      <c r="H178" cm="1">
        <f t="array" ref="H178">_xlfn.XLOOKUP(1, (Лист2!A:A=A178) * (Лист2!B:B=Лист1!B178), Лист2!D:D)</f>
        <v>4967</v>
      </c>
      <c r="I178" cm="1">
        <f t="array" ref="I178">_xlfn.XLOOKUP(1, (Лист2!A:A=A178) * (Лист2!B:B=Лист1!B178), Лист2!E:E)</f>
        <v>4583</v>
      </c>
      <c r="J178">
        <f t="shared" si="4"/>
        <v>20</v>
      </c>
      <c r="K178">
        <f t="shared" si="5"/>
        <v>1261244.0503076923</v>
      </c>
    </row>
    <row r="179" spans="1:11" ht="14.25" customHeight="1" x14ac:dyDescent="0.25">
      <c r="A179" s="17">
        <v>43982</v>
      </c>
      <c r="B179" s="7" t="s">
        <v>15</v>
      </c>
      <c r="C179" s="7">
        <v>379663.5</v>
      </c>
      <c r="D179" s="7">
        <v>39380178</v>
      </c>
      <c r="E179" s="7">
        <v>29726473.223999996</v>
      </c>
      <c r="F179" s="8">
        <v>305744.98843076918</v>
      </c>
      <c r="G179" cm="1">
        <f t="array" ref="G179">_xlfn.XLOOKUP(1, (Лист2!A:A=A179) * (Лист2!B:B=Лист1!B179), Лист2!C:C)</f>
        <v>124</v>
      </c>
      <c r="H179" cm="1">
        <f t="array" ref="H179">_xlfn.XLOOKUP(1, (Лист2!A:A=A179) * (Лист2!B:B=Лист1!B179), Лист2!D:D)</f>
        <v>21392</v>
      </c>
      <c r="I179" cm="1">
        <f t="array" ref="I179">_xlfn.XLOOKUP(1, (Лист2!A:A=A179) * (Лист2!B:B=Лист1!B179), Лист2!E:E)</f>
        <v>19869</v>
      </c>
      <c r="J179">
        <f t="shared" si="4"/>
        <v>22</v>
      </c>
      <c r="K179">
        <f t="shared" si="5"/>
        <v>9347959.787569236</v>
      </c>
    </row>
    <row r="180" spans="1:11" ht="14.25" customHeight="1" x14ac:dyDescent="0.25">
      <c r="A180" s="16">
        <v>43954</v>
      </c>
      <c r="B180" s="5" t="s">
        <v>16</v>
      </c>
      <c r="C180" s="5">
        <v>70581</v>
      </c>
      <c r="D180" s="5">
        <v>6221320.5</v>
      </c>
      <c r="E180" s="5">
        <v>4762185.0609999998</v>
      </c>
      <c r="F180" s="6">
        <v>172821.83076923076</v>
      </c>
      <c r="G180" cm="1">
        <f t="array" ref="G180">_xlfn.XLOOKUP(1, (Лист2!A:A=A180) * (Лист2!B:B=Лист1!B180), Лист2!C:C)</f>
        <v>36</v>
      </c>
      <c r="H180" cm="1">
        <f t="array" ref="H180">_xlfn.XLOOKUP(1, (Лист2!A:A=A180) * (Лист2!B:B=Лист1!B180), Лист2!D:D)</f>
        <v>4751</v>
      </c>
      <c r="I180" cm="1">
        <f t="array" ref="I180">_xlfn.XLOOKUP(1, (Лист2!A:A=A180) * (Лист2!B:B=Лист1!B180), Лист2!E:E)</f>
        <v>4370</v>
      </c>
      <c r="J180">
        <f t="shared" si="4"/>
        <v>18</v>
      </c>
      <c r="K180">
        <f t="shared" si="5"/>
        <v>1286313.6082307694</v>
      </c>
    </row>
    <row r="181" spans="1:11" ht="14.25" customHeight="1" x14ac:dyDescent="0.25">
      <c r="A181" s="17">
        <v>43981</v>
      </c>
      <c r="B181" s="7" t="s">
        <v>15</v>
      </c>
      <c r="C181" s="7">
        <v>453123</v>
      </c>
      <c r="D181" s="7">
        <v>46370904</v>
      </c>
      <c r="E181" s="7">
        <v>35190775.285000004</v>
      </c>
      <c r="F181" s="8">
        <v>552625.80000000005</v>
      </c>
      <c r="G181" cm="1">
        <f t="array" ref="G181">_xlfn.XLOOKUP(1, (Лист2!A:A=A181) * (Лист2!B:B=Лист1!B181), Лист2!C:C)</f>
        <v>124</v>
      </c>
      <c r="H181" cm="1">
        <f t="array" ref="H181">_xlfn.XLOOKUP(1, (Лист2!A:A=A181) * (Лист2!B:B=Лист1!B181), Лист2!D:D)</f>
        <v>24325</v>
      </c>
      <c r="I181" cm="1">
        <f t="array" ref="I181">_xlfn.XLOOKUP(1, (Лист2!A:A=A181) * (Лист2!B:B=Лист1!B181), Лист2!E:E)</f>
        <v>22469</v>
      </c>
      <c r="J181">
        <f t="shared" si="4"/>
        <v>22</v>
      </c>
      <c r="K181">
        <f t="shared" si="5"/>
        <v>10627502.914999995</v>
      </c>
    </row>
    <row r="182" spans="1:11" ht="14.25" customHeight="1" x14ac:dyDescent="0.25">
      <c r="A182" s="16">
        <v>43957</v>
      </c>
      <c r="B182" s="5" t="s">
        <v>16</v>
      </c>
      <c r="C182" s="5">
        <v>63012</v>
      </c>
      <c r="D182" s="5">
        <v>5454121.5</v>
      </c>
      <c r="E182" s="5">
        <v>4155234.554</v>
      </c>
      <c r="F182" s="6">
        <v>234787.55649230769</v>
      </c>
      <c r="G182" cm="1">
        <f t="array" ref="G182">_xlfn.XLOOKUP(1, (Лист2!A:A=A182) * (Лист2!B:B=Лист1!B182), Лист2!C:C)</f>
        <v>36</v>
      </c>
      <c r="H182" cm="1">
        <f t="array" ref="H182">_xlfn.XLOOKUP(1, (Лист2!A:A=A182) * (Лист2!B:B=Лист1!B182), Лист2!D:D)</f>
        <v>4384</v>
      </c>
      <c r="I182" cm="1">
        <f t="array" ref="I182">_xlfn.XLOOKUP(1, (Лист2!A:A=A182) * (Лист2!B:B=Лист1!B182), Лист2!E:E)</f>
        <v>4025</v>
      </c>
      <c r="J182">
        <f t="shared" si="4"/>
        <v>19</v>
      </c>
      <c r="K182">
        <f t="shared" si="5"/>
        <v>1064099.3895076923</v>
      </c>
    </row>
    <row r="183" spans="1:11" ht="14.25" customHeight="1" x14ac:dyDescent="0.25">
      <c r="A183" s="17">
        <v>43974</v>
      </c>
      <c r="B183" s="7" t="s">
        <v>16</v>
      </c>
      <c r="C183" s="7">
        <v>89556</v>
      </c>
      <c r="D183" s="7">
        <v>7173117</v>
      </c>
      <c r="E183" s="7">
        <v>6068194.523</v>
      </c>
      <c r="F183" s="8">
        <v>139983.69019999998</v>
      </c>
      <c r="G183" cm="1">
        <f t="array" ref="G183">_xlfn.XLOOKUP(1, (Лист2!A:A=A183) * (Лист2!B:B=Лист1!B183), Лист2!C:C)</f>
        <v>36</v>
      </c>
      <c r="H183" cm="1">
        <f t="array" ref="H183">_xlfn.XLOOKUP(1, (Лист2!A:A=A183) * (Лист2!B:B=Лист1!B183), Лист2!D:D)</f>
        <v>5651</v>
      </c>
      <c r="I183" cm="1">
        <f t="array" ref="I183">_xlfn.XLOOKUP(1, (Лист2!A:A=A183) * (Лист2!B:B=Лист1!B183), Лист2!E:E)</f>
        <v>5212</v>
      </c>
      <c r="J183">
        <f t="shared" si="4"/>
        <v>21</v>
      </c>
      <c r="K183">
        <f t="shared" si="5"/>
        <v>964938.7868</v>
      </c>
    </row>
    <row r="184" spans="1:11" ht="14.25" customHeight="1" x14ac:dyDescent="0.25">
      <c r="A184" s="16">
        <v>43979</v>
      </c>
      <c r="B184" s="5" t="s">
        <v>15</v>
      </c>
      <c r="C184" s="5">
        <v>364638</v>
      </c>
      <c r="D184" s="5">
        <v>37947688.5</v>
      </c>
      <c r="E184" s="5">
        <v>27829971.363000002</v>
      </c>
      <c r="F184" s="6">
        <v>628647.33076923073</v>
      </c>
      <c r="G184" cm="1">
        <f t="array" ref="G184">_xlfn.XLOOKUP(1, (Лист2!A:A=A184) * (Лист2!B:B=Лист1!B184), Лист2!C:C)</f>
        <v>124</v>
      </c>
      <c r="H184" cm="1">
        <f t="array" ref="H184">_xlfn.XLOOKUP(1, (Лист2!A:A=A184) * (Лист2!B:B=Лист1!B184), Лист2!D:D)</f>
        <v>20868</v>
      </c>
      <c r="I184" cm="1">
        <f t="array" ref="I184">_xlfn.XLOOKUP(1, (Лист2!A:A=A184) * (Лист2!B:B=Лист1!B184), Лист2!E:E)</f>
        <v>19342</v>
      </c>
      <c r="J184">
        <f t="shared" si="4"/>
        <v>22</v>
      </c>
      <c r="K184">
        <f t="shared" si="5"/>
        <v>9489069.8062307667</v>
      </c>
    </row>
    <row r="185" spans="1:11" ht="14.25" customHeight="1" x14ac:dyDescent="0.25">
      <c r="A185" s="17">
        <v>43976</v>
      </c>
      <c r="B185" s="7" t="s">
        <v>16</v>
      </c>
      <c r="C185" s="7">
        <v>66316.5</v>
      </c>
      <c r="D185" s="7">
        <v>5704650</v>
      </c>
      <c r="E185" s="7">
        <v>4375924.2359999996</v>
      </c>
      <c r="F185" s="8">
        <v>135246.95929230767</v>
      </c>
      <c r="G185" cm="1">
        <f t="array" ref="G185">_xlfn.XLOOKUP(1, (Лист2!A:A=A185) * (Лист2!B:B=Лист1!B185), Лист2!C:C)</f>
        <v>36</v>
      </c>
      <c r="H185" cm="1">
        <f t="array" ref="H185">_xlfn.XLOOKUP(1, (Лист2!A:A=A185) * (Лист2!B:B=Лист1!B185), Лист2!D:D)</f>
        <v>4641</v>
      </c>
      <c r="I185" cm="1">
        <f t="array" ref="I185">_xlfn.XLOOKUP(1, (Лист2!A:A=A185) * (Лист2!B:B=Лист1!B185), Лист2!E:E)</f>
        <v>4274</v>
      </c>
      <c r="J185">
        <f t="shared" si="4"/>
        <v>22</v>
      </c>
      <c r="K185">
        <f t="shared" si="5"/>
        <v>1193478.8047076927</v>
      </c>
    </row>
    <row r="186" spans="1:11" ht="14.25" customHeight="1" x14ac:dyDescent="0.25">
      <c r="A186" s="16">
        <v>43951</v>
      </c>
      <c r="B186" s="5" t="s">
        <v>16</v>
      </c>
      <c r="C186" s="5">
        <v>78235.5</v>
      </c>
      <c r="D186" s="5">
        <v>6819594</v>
      </c>
      <c r="E186" s="5">
        <v>5260171.5349999992</v>
      </c>
      <c r="F186" s="6">
        <v>70931.816676923074</v>
      </c>
      <c r="G186" cm="1">
        <f t="array" ref="G186">_xlfn.XLOOKUP(1, (Лист2!A:A=A186) * (Лист2!B:B=Лист1!B186), Лист2!C:C)</f>
        <v>36</v>
      </c>
      <c r="H186" cm="1">
        <f t="array" ref="H186">_xlfn.XLOOKUP(1, (Лист2!A:A=A186) * (Лист2!B:B=Лист1!B186), Лист2!D:D)</f>
        <v>5143</v>
      </c>
      <c r="I186" cm="1">
        <f t="array" ref="I186">_xlfn.XLOOKUP(1, (Лист2!A:A=A186) * (Лист2!B:B=Лист1!B186), Лист2!E:E)</f>
        <v>4715</v>
      </c>
      <c r="J186">
        <f t="shared" si="4"/>
        <v>18</v>
      </c>
      <c r="K186">
        <f t="shared" si="5"/>
        <v>1488490.6483230777</v>
      </c>
    </row>
    <row r="187" spans="1:11" ht="14.25" customHeight="1" x14ac:dyDescent="0.25">
      <c r="A187" s="17">
        <v>43961</v>
      </c>
      <c r="B187" s="7" t="s">
        <v>16</v>
      </c>
      <c r="C187" s="7">
        <v>88311</v>
      </c>
      <c r="D187" s="7">
        <v>7726069.5</v>
      </c>
      <c r="E187" s="7">
        <v>5922893.7209999999</v>
      </c>
      <c r="F187" s="8">
        <v>161614.12454615385</v>
      </c>
      <c r="G187" cm="1">
        <f t="array" ref="G187">_xlfn.XLOOKUP(1, (Лист2!A:A=A187) * (Лист2!B:B=Лист1!B187), Лист2!C:C)</f>
        <v>36</v>
      </c>
      <c r="H187" cm="1">
        <f t="array" ref="H187">_xlfn.XLOOKUP(1, (Лист2!A:A=A187) * (Лист2!B:B=Лист1!B187), Лист2!D:D)</f>
        <v>5746</v>
      </c>
      <c r="I187" cm="1">
        <f t="array" ref="I187">_xlfn.XLOOKUP(1, (Лист2!A:A=A187) * (Лист2!B:B=Лист1!B187), Лист2!E:E)</f>
        <v>5277</v>
      </c>
      <c r="J187">
        <f t="shared" si="4"/>
        <v>19</v>
      </c>
      <c r="K187">
        <f t="shared" si="5"/>
        <v>1641561.6544538462</v>
      </c>
    </row>
    <row r="188" spans="1:11" ht="14.25" customHeight="1" x14ac:dyDescent="0.25">
      <c r="A188" s="16">
        <v>43959</v>
      </c>
      <c r="B188" s="5" t="s">
        <v>16</v>
      </c>
      <c r="C188" s="5">
        <v>61804.5</v>
      </c>
      <c r="D188" s="5">
        <v>5365708.5</v>
      </c>
      <c r="E188" s="5">
        <v>4091691.3249999997</v>
      </c>
      <c r="F188" s="6">
        <v>232169.67161538458</v>
      </c>
      <c r="G188" cm="1">
        <f t="array" ref="G188">_xlfn.XLOOKUP(1, (Лист2!A:A=A188) * (Лист2!B:B=Лист1!B188), Лист2!C:C)</f>
        <v>36</v>
      </c>
      <c r="H188" cm="1">
        <f t="array" ref="H188">_xlfn.XLOOKUP(1, (Лист2!A:A=A188) * (Лист2!B:B=Лист1!B188), Лист2!D:D)</f>
        <v>4199</v>
      </c>
      <c r="I188" cm="1">
        <f t="array" ref="I188">_xlfn.XLOOKUP(1, (Лист2!A:A=A188) * (Лист2!B:B=Лист1!B188), Лист2!E:E)</f>
        <v>3867</v>
      </c>
      <c r="J188">
        <f t="shared" si="4"/>
        <v>19</v>
      </c>
      <c r="K188">
        <f t="shared" si="5"/>
        <v>1041847.5033846158</v>
      </c>
    </row>
    <row r="189" spans="1:11" ht="14.25" customHeight="1" x14ac:dyDescent="0.25">
      <c r="A189" s="17">
        <v>43958</v>
      </c>
      <c r="B189" s="7" t="s">
        <v>16</v>
      </c>
      <c r="C189" s="7">
        <v>71067</v>
      </c>
      <c r="D189" s="7">
        <v>6175837.5</v>
      </c>
      <c r="E189" s="7">
        <v>4747959.6140000001</v>
      </c>
      <c r="F189" s="8">
        <v>157793.27424615383</v>
      </c>
      <c r="G189" cm="1">
        <f t="array" ref="G189">_xlfn.XLOOKUP(1, (Лист2!A:A=A189) * (Лист2!B:B=Лист1!B189), Лист2!C:C)</f>
        <v>36</v>
      </c>
      <c r="H189" cm="1">
        <f t="array" ref="H189">_xlfn.XLOOKUP(1, (Лист2!A:A=A189) * (Лист2!B:B=Лист1!B189), Лист2!D:D)</f>
        <v>4826</v>
      </c>
      <c r="I189" cm="1">
        <f t="array" ref="I189">_xlfn.XLOOKUP(1, (Лист2!A:A=A189) * (Лист2!B:B=Лист1!B189), Лист2!E:E)</f>
        <v>4426</v>
      </c>
      <c r="J189">
        <f t="shared" si="4"/>
        <v>19</v>
      </c>
      <c r="K189">
        <f t="shared" si="5"/>
        <v>1270084.6117538461</v>
      </c>
    </row>
    <row r="190" spans="1:11" ht="14.25" customHeight="1" x14ac:dyDescent="0.25">
      <c r="A190" s="16">
        <v>43975</v>
      </c>
      <c r="B190" s="5" t="s">
        <v>16</v>
      </c>
      <c r="C190" s="5">
        <v>74649</v>
      </c>
      <c r="D190" s="5">
        <v>6098236.5</v>
      </c>
      <c r="E190" s="5">
        <v>5042435.841</v>
      </c>
      <c r="F190" s="6">
        <v>156805.83461538461</v>
      </c>
      <c r="G190" cm="1">
        <f t="array" ref="G190">_xlfn.XLOOKUP(1, (Лист2!A:A=A190) * (Лист2!B:B=Лист1!B190), Лист2!C:C)</f>
        <v>36</v>
      </c>
      <c r="H190" cm="1">
        <f t="array" ref="H190">_xlfn.XLOOKUP(1, (Лист2!A:A=A190) * (Лист2!B:B=Лист1!B190), Лист2!D:D)</f>
        <v>4915</v>
      </c>
      <c r="I190" cm="1">
        <f t="array" ref="I190">_xlfn.XLOOKUP(1, (Лист2!A:A=A190) * (Лист2!B:B=Лист1!B190), Лист2!E:E)</f>
        <v>4562</v>
      </c>
      <c r="J190">
        <f t="shared" si="4"/>
        <v>21</v>
      </c>
      <c r="K190">
        <f t="shared" si="5"/>
        <v>898994.82438461541</v>
      </c>
    </row>
    <row r="191" spans="1:11" ht="14.25" customHeight="1" x14ac:dyDescent="0.25">
      <c r="A191" s="17">
        <v>43967</v>
      </c>
      <c r="B191" s="7" t="s">
        <v>17</v>
      </c>
      <c r="C191" s="7">
        <v>44560.5</v>
      </c>
      <c r="D191" s="7">
        <v>4025148</v>
      </c>
      <c r="E191" s="7">
        <v>3259483.304</v>
      </c>
      <c r="F191" s="8">
        <v>145385.33866923075</v>
      </c>
      <c r="G191" cm="1">
        <f t="array" ref="G191">_xlfn.XLOOKUP(1, (Лист2!A:A=A191) * (Лист2!B:B=Лист1!B191), Лист2!C:C)</f>
        <v>21</v>
      </c>
      <c r="H191" cm="1">
        <f t="array" ref="H191">_xlfn.XLOOKUP(1, (Лист2!A:A=A191) * (Лист2!B:B=Лист1!B191), Лист2!D:D)</f>
        <v>2427</v>
      </c>
      <c r="I191" cm="1">
        <f t="array" ref="I191">_xlfn.XLOOKUP(1, (Лист2!A:A=A191) * (Лист2!B:B=Лист1!B191), Лист2!E:E)</f>
        <v>2213</v>
      </c>
      <c r="J191">
        <f t="shared" si="4"/>
        <v>20</v>
      </c>
      <c r="K191">
        <f t="shared" si="5"/>
        <v>620279.3573307693</v>
      </c>
    </row>
    <row r="192" spans="1:11" ht="14.25" customHeight="1" x14ac:dyDescent="0.25">
      <c r="A192" s="16">
        <v>43970</v>
      </c>
      <c r="B192" s="5" t="s">
        <v>17</v>
      </c>
      <c r="C192" s="5">
        <v>38250</v>
      </c>
      <c r="D192" s="5">
        <v>3552937.5</v>
      </c>
      <c r="E192" s="5">
        <v>2795344.17</v>
      </c>
      <c r="F192" s="6">
        <v>245048.26007692309</v>
      </c>
      <c r="G192" cm="1">
        <f t="array" ref="G192">_xlfn.XLOOKUP(1, (Лист2!A:A=A192) * (Лист2!B:B=Лист1!B192), Лист2!C:C)</f>
        <v>21</v>
      </c>
      <c r="H192" cm="1">
        <f t="array" ref="H192">_xlfn.XLOOKUP(1, (Лист2!A:A=A192) * (Лист2!B:B=Лист1!B192), Лист2!D:D)</f>
        <v>2245</v>
      </c>
      <c r="I192" cm="1">
        <f t="array" ref="I192">_xlfn.XLOOKUP(1, (Лист2!A:A=A192) * (Лист2!B:B=Лист1!B192), Лист2!E:E)</f>
        <v>2053</v>
      </c>
      <c r="J192">
        <f t="shared" si="4"/>
        <v>21</v>
      </c>
      <c r="K192">
        <f t="shared" si="5"/>
        <v>512545.06992307701</v>
      </c>
    </row>
    <row r="193" spans="1:11" ht="14.25" customHeight="1" x14ac:dyDescent="0.25">
      <c r="A193" s="17">
        <v>43968</v>
      </c>
      <c r="B193" s="7" t="s">
        <v>17</v>
      </c>
      <c r="C193" s="7">
        <v>34830</v>
      </c>
      <c r="D193" s="7">
        <v>3191155.5</v>
      </c>
      <c r="E193" s="7">
        <v>2528990.5839999998</v>
      </c>
      <c r="F193" s="8">
        <v>292821.22307692311</v>
      </c>
      <c r="G193" cm="1">
        <f t="array" ref="G193">_xlfn.XLOOKUP(1, (Лист2!A:A=A193) * (Лист2!B:B=Лист1!B193), Лист2!C:C)</f>
        <v>21</v>
      </c>
      <c r="H193" cm="1">
        <f t="array" ref="H193">_xlfn.XLOOKUP(1, (Лист2!A:A=A193) * (Лист2!B:B=Лист1!B193), Лист2!D:D)</f>
        <v>2054</v>
      </c>
      <c r="I193" cm="1">
        <f t="array" ref="I193">_xlfn.XLOOKUP(1, (Лист2!A:A=A193) * (Лист2!B:B=Лист1!B193), Лист2!E:E)</f>
        <v>1883</v>
      </c>
      <c r="J193">
        <f t="shared" si="4"/>
        <v>20</v>
      </c>
      <c r="K193">
        <f t="shared" si="5"/>
        <v>369343.69292307709</v>
      </c>
    </row>
    <row r="194" spans="1:11" ht="14.25" customHeight="1" x14ac:dyDescent="0.25">
      <c r="A194" s="16">
        <v>43960</v>
      </c>
      <c r="B194" s="5" t="s">
        <v>17</v>
      </c>
      <c r="C194" s="5">
        <v>32239.5</v>
      </c>
      <c r="D194" s="5">
        <v>3084892.5</v>
      </c>
      <c r="E194" s="5">
        <v>2384575.3629999999</v>
      </c>
      <c r="F194" s="6">
        <v>184346.05176923078</v>
      </c>
      <c r="G194" cm="1">
        <f t="array" ref="G194">_xlfn.XLOOKUP(1, (Лист2!A:A=A194) * (Лист2!B:B=Лист1!B194), Лист2!C:C)</f>
        <v>21</v>
      </c>
      <c r="H194" cm="1">
        <f t="array" ref="H194">_xlfn.XLOOKUP(1, (Лист2!A:A=A194) * (Лист2!B:B=Лист1!B194), Лист2!D:D)</f>
        <v>1891</v>
      </c>
      <c r="I194" cm="1">
        <f t="array" ref="I194">_xlfn.XLOOKUP(1, (Лист2!A:A=A194) * (Лист2!B:B=Лист1!B194), Лист2!E:E)</f>
        <v>1709</v>
      </c>
      <c r="J194">
        <f t="shared" si="4"/>
        <v>19</v>
      </c>
      <c r="K194">
        <f t="shared" si="5"/>
        <v>515971.08523076936</v>
      </c>
    </row>
    <row r="195" spans="1:11" ht="14.25" customHeight="1" x14ac:dyDescent="0.25">
      <c r="A195" s="17">
        <v>43955</v>
      </c>
      <c r="B195" s="7" t="s">
        <v>17</v>
      </c>
      <c r="C195" s="7">
        <v>30780</v>
      </c>
      <c r="D195" s="7">
        <v>2817853.5</v>
      </c>
      <c r="E195" s="7">
        <v>2169377.2250000001</v>
      </c>
      <c r="F195" s="8">
        <v>215836.18461538458</v>
      </c>
      <c r="G195" cm="1">
        <f t="array" ref="G195">_xlfn.XLOOKUP(1, (Лист2!A:A=A195) * (Лист2!B:B=Лист1!B195), Лист2!C:C)</f>
        <v>20</v>
      </c>
      <c r="H195" cm="1">
        <f t="array" ref="H195">_xlfn.XLOOKUP(1, (Лист2!A:A=A195) * (Лист2!B:B=Лист1!B195), Лист2!D:D)</f>
        <v>1804</v>
      </c>
      <c r="I195" cm="1">
        <f t="array" ref="I195">_xlfn.XLOOKUP(1, (Лист2!A:A=A195) * (Лист2!B:B=Лист1!B195), Лист2!E:E)</f>
        <v>1638</v>
      </c>
      <c r="J195">
        <f t="shared" ref="J195:J258" si="6">WEEKNUM(A195, 2)</f>
        <v>19</v>
      </c>
      <c r="K195">
        <f t="shared" ref="K195:K258" si="7">D195-E195-F195</f>
        <v>432640.09038461535</v>
      </c>
    </row>
    <row r="196" spans="1:11" ht="14.25" customHeight="1" x14ac:dyDescent="0.25">
      <c r="A196" s="16">
        <v>43950</v>
      </c>
      <c r="B196" s="5" t="s">
        <v>17</v>
      </c>
      <c r="C196" s="5">
        <v>29142</v>
      </c>
      <c r="D196" s="5">
        <v>2627595</v>
      </c>
      <c r="E196" s="5">
        <v>2033299.2799999998</v>
      </c>
      <c r="F196" s="6">
        <v>202681.39594615382</v>
      </c>
      <c r="G196" cm="1">
        <f t="array" ref="G196">_xlfn.XLOOKUP(1, (Лист2!A:A=A196) * (Лист2!B:B=Лист1!B196), Лист2!C:C)</f>
        <v>19</v>
      </c>
      <c r="H196" cm="1">
        <f t="array" ref="H196">_xlfn.XLOOKUP(1, (Лист2!A:A=A196) * (Лист2!B:B=Лист1!B196), Лист2!D:D)</f>
        <v>1676</v>
      </c>
      <c r="I196" cm="1">
        <f t="array" ref="I196">_xlfn.XLOOKUP(1, (Лист2!A:A=A196) * (Лист2!B:B=Лист1!B196), Лист2!E:E)</f>
        <v>1516</v>
      </c>
      <c r="J196">
        <f t="shared" si="6"/>
        <v>18</v>
      </c>
      <c r="K196">
        <f t="shared" si="7"/>
        <v>391614.32405384642</v>
      </c>
    </row>
    <row r="197" spans="1:11" ht="14.25" customHeight="1" x14ac:dyDescent="0.25">
      <c r="A197" s="17">
        <v>43953</v>
      </c>
      <c r="B197" s="7" t="s">
        <v>17</v>
      </c>
      <c r="C197" s="7">
        <v>26428.5</v>
      </c>
      <c r="D197" s="7">
        <v>2470465.5</v>
      </c>
      <c r="E197" s="7">
        <v>1911613.1440000001</v>
      </c>
      <c r="F197" s="8">
        <v>187667.93086153845</v>
      </c>
      <c r="G197" cm="1">
        <f t="array" ref="G197">_xlfn.XLOOKUP(1, (Лист2!A:A=A197) * (Лист2!B:B=Лист1!B197), Лист2!C:C)</f>
        <v>20</v>
      </c>
      <c r="H197" cm="1">
        <f t="array" ref="H197">_xlfn.XLOOKUP(1, (Лист2!A:A=A197) * (Лист2!B:B=Лист1!B197), Лист2!D:D)</f>
        <v>1613</v>
      </c>
      <c r="I197" cm="1">
        <f t="array" ref="I197">_xlfn.XLOOKUP(1, (Лист2!A:A=A197) * (Лист2!B:B=Лист1!B197), Лист2!E:E)</f>
        <v>1457</v>
      </c>
      <c r="J197">
        <f t="shared" si="6"/>
        <v>18</v>
      </c>
      <c r="K197">
        <f t="shared" si="7"/>
        <v>371184.42513846146</v>
      </c>
    </row>
    <row r="198" spans="1:11" ht="14.25" customHeight="1" x14ac:dyDescent="0.25">
      <c r="A198" s="16">
        <v>43977</v>
      </c>
      <c r="B198" s="5" t="s">
        <v>17</v>
      </c>
      <c r="C198" s="5">
        <v>40744.5</v>
      </c>
      <c r="D198" s="5">
        <v>3700311</v>
      </c>
      <c r="E198" s="5">
        <v>2861069.8419999997</v>
      </c>
      <c r="F198" s="6">
        <v>170303.62015384613</v>
      </c>
      <c r="G198" cm="1">
        <f t="array" ref="G198">_xlfn.XLOOKUP(1, (Лист2!A:A=A198) * (Лист2!B:B=Лист1!B198), Лист2!C:C)</f>
        <v>21</v>
      </c>
      <c r="H198" cm="1">
        <f t="array" ref="H198">_xlfn.XLOOKUP(1, (Лист2!A:A=A198) * (Лист2!B:B=Лист1!B198), Лист2!D:D)</f>
        <v>2418</v>
      </c>
      <c r="I198" cm="1">
        <f t="array" ref="I198">_xlfn.XLOOKUP(1, (Лист2!A:A=A198) * (Лист2!B:B=Лист1!B198), Лист2!E:E)</f>
        <v>2215</v>
      </c>
      <c r="J198">
        <f t="shared" si="6"/>
        <v>22</v>
      </c>
      <c r="K198">
        <f t="shared" si="7"/>
        <v>668937.53784615418</v>
      </c>
    </row>
    <row r="199" spans="1:11" ht="14.25" customHeight="1" x14ac:dyDescent="0.25">
      <c r="A199" s="17">
        <v>43952</v>
      </c>
      <c r="B199" s="7" t="s">
        <v>17</v>
      </c>
      <c r="C199" s="7">
        <v>46620</v>
      </c>
      <c r="D199" s="7">
        <v>4293241.5</v>
      </c>
      <c r="E199" s="7">
        <v>3389723.9589999998</v>
      </c>
      <c r="F199" s="8">
        <v>329717.03827692306</v>
      </c>
      <c r="G199" cm="1">
        <f t="array" ref="G199">_xlfn.XLOOKUP(1, (Лист2!A:A=A199) * (Лист2!B:B=Лист1!B199), Лист2!C:C)</f>
        <v>20</v>
      </c>
      <c r="H199" cm="1">
        <f t="array" ref="H199">_xlfn.XLOOKUP(1, (Лист2!A:A=A199) * (Лист2!B:B=Лист1!B199), Лист2!D:D)</f>
        <v>2468</v>
      </c>
      <c r="I199" cm="1">
        <f t="array" ref="I199">_xlfn.XLOOKUP(1, (Лист2!A:A=A199) * (Лист2!B:B=Лист1!B199), Лист2!E:E)</f>
        <v>2221</v>
      </c>
      <c r="J199">
        <f t="shared" si="6"/>
        <v>18</v>
      </c>
      <c r="K199">
        <f t="shared" si="7"/>
        <v>573800.50272307708</v>
      </c>
    </row>
    <row r="200" spans="1:11" ht="14.25" customHeight="1" x14ac:dyDescent="0.25">
      <c r="A200" s="16">
        <v>43963</v>
      </c>
      <c r="B200" s="5" t="s">
        <v>17</v>
      </c>
      <c r="C200" s="5">
        <v>32419.5</v>
      </c>
      <c r="D200" s="5">
        <v>3080614.5</v>
      </c>
      <c r="E200" s="5">
        <v>2363955.7909999997</v>
      </c>
      <c r="F200" s="6">
        <v>200042.36143846155</v>
      </c>
      <c r="G200" cm="1">
        <f t="array" ref="G200">_xlfn.XLOOKUP(1, (Лист2!A:A=A200) * (Лист2!B:B=Лист1!B200), Лист2!C:C)</f>
        <v>21</v>
      </c>
      <c r="H200" cm="1">
        <f t="array" ref="H200">_xlfn.XLOOKUP(1, (Лист2!A:A=A200) * (Лист2!B:B=Лист1!B200), Лист2!D:D)</f>
        <v>1926</v>
      </c>
      <c r="I200" cm="1">
        <f t="array" ref="I200">_xlfn.XLOOKUP(1, (Лист2!A:A=A200) * (Лист2!B:B=Лист1!B200), Лист2!E:E)</f>
        <v>1745</v>
      </c>
      <c r="J200">
        <f t="shared" si="6"/>
        <v>20</v>
      </c>
      <c r="K200">
        <f t="shared" si="7"/>
        <v>516616.34756153869</v>
      </c>
    </row>
    <row r="201" spans="1:11" ht="14.25" customHeight="1" x14ac:dyDescent="0.25">
      <c r="A201" s="17">
        <v>43972</v>
      </c>
      <c r="B201" s="7" t="s">
        <v>17</v>
      </c>
      <c r="C201" s="7">
        <v>40819.5</v>
      </c>
      <c r="D201" s="7">
        <v>3810394.5</v>
      </c>
      <c r="E201" s="7">
        <v>3046897.7940000002</v>
      </c>
      <c r="F201" s="8">
        <v>144594.40769230769</v>
      </c>
      <c r="G201" cm="1">
        <f t="array" ref="G201">_xlfn.XLOOKUP(1, (Лист2!A:A=A201) * (Лист2!B:B=Лист1!B201), Лист2!C:C)</f>
        <v>21</v>
      </c>
      <c r="H201" cm="1">
        <f t="array" ref="H201">_xlfn.XLOOKUP(1, (Лист2!A:A=A201) * (Лист2!B:B=Лист1!B201), Лист2!D:D)</f>
        <v>2335</v>
      </c>
      <c r="I201" cm="1">
        <f t="array" ref="I201">_xlfn.XLOOKUP(1, (Лист2!A:A=A201) * (Лист2!B:B=Лист1!B201), Лист2!E:E)</f>
        <v>2126</v>
      </c>
      <c r="J201">
        <f t="shared" si="6"/>
        <v>21</v>
      </c>
      <c r="K201">
        <f t="shared" si="7"/>
        <v>618902.29830769205</v>
      </c>
    </row>
    <row r="202" spans="1:11" ht="14.25" customHeight="1" x14ac:dyDescent="0.25">
      <c r="A202" s="16">
        <v>43971</v>
      </c>
      <c r="B202" s="5" t="s">
        <v>17</v>
      </c>
      <c r="C202" s="5">
        <v>41391</v>
      </c>
      <c r="D202" s="5">
        <v>3918987</v>
      </c>
      <c r="E202" s="5">
        <v>3141103.9569999999</v>
      </c>
      <c r="F202" s="6">
        <v>205451.17950769232</v>
      </c>
      <c r="G202" cm="1">
        <f t="array" ref="G202">_xlfn.XLOOKUP(1, (Лист2!A:A=A202) * (Лист2!B:B=Лист1!B202), Лист2!C:C)</f>
        <v>21</v>
      </c>
      <c r="H202" cm="1">
        <f t="array" ref="H202">_xlfn.XLOOKUP(1, (Лист2!A:A=A202) * (Лист2!B:B=Лист1!B202), Лист2!D:D)</f>
        <v>2410</v>
      </c>
      <c r="I202" cm="1">
        <f t="array" ref="I202">_xlfn.XLOOKUP(1, (Лист2!A:A=A202) * (Лист2!B:B=Лист1!B202), Лист2!E:E)</f>
        <v>2202</v>
      </c>
      <c r="J202">
        <f t="shared" si="6"/>
        <v>21</v>
      </c>
      <c r="K202">
        <f t="shared" si="7"/>
        <v>572431.86349230772</v>
      </c>
    </row>
    <row r="203" spans="1:11" ht="14.25" customHeight="1" x14ac:dyDescent="0.25">
      <c r="A203" s="17">
        <v>43956</v>
      </c>
      <c r="B203" s="7" t="s">
        <v>17</v>
      </c>
      <c r="C203" s="7">
        <v>29482.5</v>
      </c>
      <c r="D203" s="7">
        <v>2648688</v>
      </c>
      <c r="E203" s="7">
        <v>2021918.12</v>
      </c>
      <c r="F203" s="8">
        <v>219587.1531846154</v>
      </c>
      <c r="G203" cm="1">
        <f t="array" ref="G203">_xlfn.XLOOKUP(1, (Лист2!A:A=A203) * (Лист2!B:B=Лист1!B203), Лист2!C:C)</f>
        <v>20</v>
      </c>
      <c r="H203" cm="1">
        <f t="array" ref="H203">_xlfn.XLOOKUP(1, (Лист2!A:A=A203) * (Лист2!B:B=Лист1!B203), Лист2!D:D)</f>
        <v>1757</v>
      </c>
      <c r="I203" cm="1">
        <f t="array" ref="I203">_xlfn.XLOOKUP(1, (Лист2!A:A=A203) * (Лист2!B:B=Лист1!B203), Лист2!E:E)</f>
        <v>1596</v>
      </c>
      <c r="J203">
        <f t="shared" si="6"/>
        <v>19</v>
      </c>
      <c r="K203">
        <f t="shared" si="7"/>
        <v>407182.72681538446</v>
      </c>
    </row>
    <row r="204" spans="1:11" ht="14.25" customHeight="1" x14ac:dyDescent="0.25">
      <c r="A204" s="16">
        <v>43949</v>
      </c>
      <c r="B204" s="5" t="s">
        <v>17</v>
      </c>
      <c r="C204" s="5">
        <v>32181</v>
      </c>
      <c r="D204" s="5">
        <v>2863600.5</v>
      </c>
      <c r="E204" s="5">
        <v>2246478.6170000001</v>
      </c>
      <c r="F204" s="6">
        <v>140503.93076923076</v>
      </c>
      <c r="G204" cm="1">
        <f t="array" ref="G204">_xlfn.XLOOKUP(1, (Лист2!A:A=A204) * (Лист2!B:B=Лист1!B204), Лист2!C:C)</f>
        <v>19</v>
      </c>
      <c r="H204" cm="1">
        <f t="array" ref="H204">_xlfn.XLOOKUP(1, (Лист2!A:A=A204) * (Лист2!B:B=Лист1!B204), Лист2!D:D)</f>
        <v>1846</v>
      </c>
      <c r="I204" cm="1">
        <f t="array" ref="I204">_xlfn.XLOOKUP(1, (Лист2!A:A=A204) * (Лист2!B:B=Лист1!B204), Лист2!E:E)</f>
        <v>1681</v>
      </c>
      <c r="J204">
        <f t="shared" si="6"/>
        <v>18</v>
      </c>
      <c r="K204">
        <f t="shared" si="7"/>
        <v>476617.95223076915</v>
      </c>
    </row>
    <row r="205" spans="1:11" ht="14.25" customHeight="1" x14ac:dyDescent="0.25">
      <c r="A205" s="17">
        <v>43964</v>
      </c>
      <c r="B205" s="7" t="s">
        <v>17</v>
      </c>
      <c r="C205" s="7">
        <v>35535</v>
      </c>
      <c r="D205" s="7">
        <v>3288069</v>
      </c>
      <c r="E205" s="7">
        <v>2580984.0299999998</v>
      </c>
      <c r="F205" s="8">
        <v>208081.82515384615</v>
      </c>
      <c r="G205" cm="1">
        <f t="array" ref="G205">_xlfn.XLOOKUP(1, (Лист2!A:A=A205) * (Лист2!B:B=Лист1!B205), Лист2!C:C)</f>
        <v>21</v>
      </c>
      <c r="H205" cm="1">
        <f t="array" ref="H205">_xlfn.XLOOKUP(1, (Лист2!A:A=A205) * (Лист2!B:B=Лист1!B205), Лист2!D:D)</f>
        <v>2061</v>
      </c>
      <c r="I205" cm="1">
        <f t="array" ref="I205">_xlfn.XLOOKUP(1, (Лист2!A:A=A205) * (Лист2!B:B=Лист1!B205), Лист2!E:E)</f>
        <v>1876</v>
      </c>
      <c r="J205">
        <f t="shared" si="6"/>
        <v>20</v>
      </c>
      <c r="K205">
        <f t="shared" si="7"/>
        <v>499003.14484615403</v>
      </c>
    </row>
    <row r="206" spans="1:11" ht="14.25" customHeight="1" x14ac:dyDescent="0.25">
      <c r="A206" s="16">
        <v>43982</v>
      </c>
      <c r="B206" s="5" t="s">
        <v>16</v>
      </c>
      <c r="C206" s="5">
        <v>76234.5</v>
      </c>
      <c r="D206" s="5">
        <v>6500848.5</v>
      </c>
      <c r="E206" s="5">
        <v>5172874.4439999992</v>
      </c>
      <c r="F206" s="6">
        <v>60556.251538461533</v>
      </c>
      <c r="G206" cm="1">
        <f t="array" ref="G206">_xlfn.XLOOKUP(1, (Лист2!A:A=A206) * (Лист2!B:B=Лист1!B206), Лист2!C:C)</f>
        <v>37</v>
      </c>
      <c r="H206" cm="1">
        <f t="array" ref="H206">_xlfn.XLOOKUP(1, (Лист2!A:A=A206) * (Лист2!B:B=Лист1!B206), Лист2!D:D)</f>
        <v>5215</v>
      </c>
      <c r="I206" cm="1">
        <f t="array" ref="I206">_xlfn.XLOOKUP(1, (Лист2!A:A=A206) * (Лист2!B:B=Лист1!B206), Лист2!E:E)</f>
        <v>4848</v>
      </c>
      <c r="J206">
        <f t="shared" si="6"/>
        <v>22</v>
      </c>
      <c r="K206">
        <f t="shared" si="7"/>
        <v>1267417.8044615393</v>
      </c>
    </row>
    <row r="207" spans="1:11" ht="14.25" customHeight="1" x14ac:dyDescent="0.25">
      <c r="A207" s="17">
        <v>43954</v>
      </c>
      <c r="B207" s="7" t="s">
        <v>17</v>
      </c>
      <c r="C207" s="7">
        <v>29935.5</v>
      </c>
      <c r="D207" s="7">
        <v>2720002.5</v>
      </c>
      <c r="E207" s="7">
        <v>2102974.0010000002</v>
      </c>
      <c r="F207" s="8">
        <v>175338.6411076923</v>
      </c>
      <c r="G207" cm="1">
        <f t="array" ref="G207">_xlfn.XLOOKUP(1, (Лист2!A:A=A207) * (Лист2!B:B=Лист1!B207), Лист2!C:C)</f>
        <v>20</v>
      </c>
      <c r="H207" cm="1">
        <f t="array" ref="H207">_xlfn.XLOOKUP(1, (Лист2!A:A=A207) * (Лист2!B:B=Лист1!B207), Лист2!D:D)</f>
        <v>1716</v>
      </c>
      <c r="I207" cm="1">
        <f t="array" ref="I207">_xlfn.XLOOKUP(1, (Лист2!A:A=A207) * (Лист2!B:B=Лист1!B207), Лист2!E:E)</f>
        <v>1561</v>
      </c>
      <c r="J207">
        <f t="shared" si="6"/>
        <v>18</v>
      </c>
      <c r="K207">
        <f t="shared" si="7"/>
        <v>441689.85789230757</v>
      </c>
    </row>
    <row r="208" spans="1:11" ht="14.25" customHeight="1" x14ac:dyDescent="0.25">
      <c r="A208" s="16">
        <v>43981</v>
      </c>
      <c r="B208" s="5" t="s">
        <v>16</v>
      </c>
      <c r="C208" s="5">
        <v>106926</v>
      </c>
      <c r="D208" s="5">
        <v>9098386.5</v>
      </c>
      <c r="E208" s="5">
        <v>7354572.0109999999</v>
      </c>
      <c r="F208" s="6">
        <v>193869.59292307691</v>
      </c>
      <c r="G208" cm="1">
        <f t="array" ref="G208">_xlfn.XLOOKUP(1, (Лист2!A:A=A208) * (Лист2!B:B=Лист1!B208), Лист2!C:C)</f>
        <v>37</v>
      </c>
      <c r="H208" cm="1">
        <f t="array" ref="H208">_xlfn.XLOOKUP(1, (Лист2!A:A=A208) * (Лист2!B:B=Лист1!B208), Лист2!D:D)</f>
        <v>6645</v>
      </c>
      <c r="I208" cm="1">
        <f t="array" ref="I208">_xlfn.XLOOKUP(1, (Лист2!A:A=A208) * (Лист2!B:B=Лист1!B208), Лист2!E:E)</f>
        <v>6122</v>
      </c>
      <c r="J208">
        <f t="shared" si="6"/>
        <v>22</v>
      </c>
      <c r="K208">
        <f t="shared" si="7"/>
        <v>1549944.8960769232</v>
      </c>
    </row>
    <row r="209" spans="1:11" ht="14.25" customHeight="1" x14ac:dyDescent="0.25">
      <c r="A209" s="17">
        <v>43957</v>
      </c>
      <c r="B209" s="7" t="s">
        <v>17</v>
      </c>
      <c r="C209" s="7">
        <v>30342</v>
      </c>
      <c r="D209" s="7">
        <v>2738127</v>
      </c>
      <c r="E209" s="7">
        <v>2094375.01</v>
      </c>
      <c r="F209" s="8">
        <v>174068.47879999998</v>
      </c>
      <c r="G209" cm="1">
        <f t="array" ref="G209">_xlfn.XLOOKUP(1, (Лист2!A:A=A209) * (Лист2!B:B=Лист1!B209), Лист2!C:C)</f>
        <v>20</v>
      </c>
      <c r="H209" cm="1">
        <f t="array" ref="H209">_xlfn.XLOOKUP(1, (Лист2!A:A=A209) * (Лист2!B:B=Лист1!B209), Лист2!D:D)</f>
        <v>1747</v>
      </c>
      <c r="I209" cm="1">
        <f t="array" ref="I209">_xlfn.XLOOKUP(1, (Лист2!A:A=A209) * (Лист2!B:B=Лист1!B209), Лист2!E:E)</f>
        <v>1570</v>
      </c>
      <c r="J209">
        <f t="shared" si="6"/>
        <v>19</v>
      </c>
      <c r="K209">
        <f t="shared" si="7"/>
        <v>469683.51120000001</v>
      </c>
    </row>
    <row r="210" spans="1:11" ht="14.25" customHeight="1" x14ac:dyDescent="0.25">
      <c r="A210" s="16">
        <v>43974</v>
      </c>
      <c r="B210" s="5" t="s">
        <v>17</v>
      </c>
      <c r="C210" s="5">
        <v>42999</v>
      </c>
      <c r="D210" s="5">
        <v>3883215</v>
      </c>
      <c r="E210" s="5">
        <v>3151914.3419999997</v>
      </c>
      <c r="F210" s="6">
        <v>162279.9956153846</v>
      </c>
      <c r="G210" cm="1">
        <f t="array" ref="G210">_xlfn.XLOOKUP(1, (Лист2!A:A=A210) * (Лист2!B:B=Лист1!B210), Лист2!C:C)</f>
        <v>21</v>
      </c>
      <c r="H210" cm="1">
        <f t="array" ref="H210">_xlfn.XLOOKUP(1, (Лист2!A:A=A210) * (Лист2!B:B=Лист1!B210), Лист2!D:D)</f>
        <v>2460</v>
      </c>
      <c r="I210" cm="1">
        <f t="array" ref="I210">_xlfn.XLOOKUP(1, (Лист2!A:A=A210) * (Лист2!B:B=Лист1!B210), Лист2!E:E)</f>
        <v>2226</v>
      </c>
      <c r="J210">
        <f t="shared" si="6"/>
        <v>21</v>
      </c>
      <c r="K210">
        <f t="shared" si="7"/>
        <v>569020.66238461575</v>
      </c>
    </row>
    <row r="211" spans="1:11" ht="14.25" customHeight="1" x14ac:dyDescent="0.25">
      <c r="A211" s="17">
        <v>43979</v>
      </c>
      <c r="B211" s="7" t="s">
        <v>16</v>
      </c>
      <c r="C211" s="7">
        <v>69945</v>
      </c>
      <c r="D211" s="7">
        <v>6101931</v>
      </c>
      <c r="E211" s="7">
        <v>4743581.9779999992</v>
      </c>
      <c r="F211" s="8">
        <v>226018.55243846151</v>
      </c>
      <c r="G211" cm="1">
        <f t="array" ref="G211">_xlfn.XLOOKUP(1, (Лист2!A:A=A211) * (Лист2!B:B=Лист1!B211), Лист2!C:C)</f>
        <v>37</v>
      </c>
      <c r="H211" cm="1">
        <f t="array" ref="H211">_xlfn.XLOOKUP(1, (Лист2!A:A=A211) * (Лист2!B:B=Лист1!B211), Лист2!D:D)</f>
        <v>4840</v>
      </c>
      <c r="I211" cm="1">
        <f t="array" ref="I211">_xlfn.XLOOKUP(1, (Лист2!A:A=A211) * (Лист2!B:B=Лист1!B211), Лист2!E:E)</f>
        <v>4475</v>
      </c>
      <c r="J211">
        <f t="shared" si="6"/>
        <v>22</v>
      </c>
      <c r="K211">
        <f t="shared" si="7"/>
        <v>1132330.4695615394</v>
      </c>
    </row>
    <row r="212" spans="1:11" ht="14.25" customHeight="1" x14ac:dyDescent="0.25">
      <c r="A212" s="16">
        <v>43976</v>
      </c>
      <c r="B212" s="5" t="s">
        <v>17</v>
      </c>
      <c r="C212" s="5">
        <v>38740.5</v>
      </c>
      <c r="D212" s="5">
        <v>3561655.5</v>
      </c>
      <c r="E212" s="5">
        <v>2769041.2770000002</v>
      </c>
      <c r="F212" s="6">
        <v>180495.52483076922</v>
      </c>
      <c r="G212" cm="1">
        <f t="array" ref="G212">_xlfn.XLOOKUP(1, (Лист2!A:A=A212) * (Лист2!B:B=Лист1!B212), Лист2!C:C)</f>
        <v>21</v>
      </c>
      <c r="H212" cm="1">
        <f t="array" ref="H212">_xlfn.XLOOKUP(1, (Лист2!A:A=A212) * (Лист2!B:B=Лист1!B212), Лист2!D:D)</f>
        <v>2330</v>
      </c>
      <c r="I212" cm="1">
        <f t="array" ref="I212">_xlfn.XLOOKUP(1, (Лист2!A:A=A212) * (Лист2!B:B=Лист1!B212), Лист2!E:E)</f>
        <v>2142</v>
      </c>
      <c r="J212">
        <f t="shared" si="6"/>
        <v>22</v>
      </c>
      <c r="K212">
        <f t="shared" si="7"/>
        <v>612118.69816923048</v>
      </c>
    </row>
    <row r="213" spans="1:11" ht="14.25" customHeight="1" x14ac:dyDescent="0.25">
      <c r="A213" s="17">
        <v>43951</v>
      </c>
      <c r="B213" s="7" t="s">
        <v>17</v>
      </c>
      <c r="C213" s="7">
        <v>31231.5</v>
      </c>
      <c r="D213" s="7">
        <v>2853310.5</v>
      </c>
      <c r="E213" s="7">
        <v>2211817.6569999997</v>
      </c>
      <c r="F213" s="8">
        <v>63441.684615384613</v>
      </c>
      <c r="G213" cm="1">
        <f t="array" ref="G213">_xlfn.XLOOKUP(1, (Лист2!A:A=A213) * (Лист2!B:B=Лист1!B213), Лист2!C:C)</f>
        <v>20</v>
      </c>
      <c r="H213" cm="1">
        <f t="array" ref="H213">_xlfn.XLOOKUP(1, (Лист2!A:A=A213) * (Лист2!B:B=Лист1!B213), Лист2!D:D)</f>
        <v>1756</v>
      </c>
      <c r="I213" cm="1">
        <f t="array" ref="I213">_xlfn.XLOOKUP(1, (Лист2!A:A=A213) * (Лист2!B:B=Лист1!B213), Лист2!E:E)</f>
        <v>1586</v>
      </c>
      <c r="J213">
        <f t="shared" si="6"/>
        <v>18</v>
      </c>
      <c r="K213">
        <f t="shared" si="7"/>
        <v>578051.15838461579</v>
      </c>
    </row>
    <row r="214" spans="1:11" ht="14.25" customHeight="1" x14ac:dyDescent="0.25">
      <c r="A214" s="16">
        <v>43961</v>
      </c>
      <c r="B214" s="5" t="s">
        <v>17</v>
      </c>
      <c r="C214" s="5">
        <v>37489.5</v>
      </c>
      <c r="D214" s="5">
        <v>3549097.5</v>
      </c>
      <c r="E214" s="5">
        <v>2745646.9479999999</v>
      </c>
      <c r="F214" s="6">
        <v>258287.05384615384</v>
      </c>
      <c r="G214" cm="1">
        <f t="array" ref="G214">_xlfn.XLOOKUP(1, (Лист2!A:A=A214) * (Лист2!B:B=Лист1!B214), Лист2!C:C)</f>
        <v>21</v>
      </c>
      <c r="H214" cm="1">
        <f t="array" ref="H214">_xlfn.XLOOKUP(1, (Лист2!A:A=A214) * (Лист2!B:B=Лист1!B214), Лист2!D:D)</f>
        <v>2120</v>
      </c>
      <c r="I214" cm="1">
        <f t="array" ref="I214">_xlfn.XLOOKUP(1, (Лист2!A:A=A214) * (Лист2!B:B=Лист1!B214), Лист2!E:E)</f>
        <v>1921</v>
      </c>
      <c r="J214">
        <f t="shared" si="6"/>
        <v>19</v>
      </c>
      <c r="K214">
        <f t="shared" si="7"/>
        <v>545163.49815384625</v>
      </c>
    </row>
    <row r="215" spans="1:11" ht="14.25" customHeight="1" x14ac:dyDescent="0.25">
      <c r="A215" s="17">
        <v>43959</v>
      </c>
      <c r="B215" s="7" t="s">
        <v>17</v>
      </c>
      <c r="C215" s="7">
        <v>34399.5</v>
      </c>
      <c r="D215" s="7">
        <v>3201358.5</v>
      </c>
      <c r="E215" s="7">
        <v>2481896.3339999998</v>
      </c>
      <c r="F215" s="8">
        <v>156377.12456923077</v>
      </c>
      <c r="G215" cm="1">
        <f t="array" ref="G215">_xlfn.XLOOKUP(1, (Лист2!A:A=A215) * (Лист2!B:B=Лист1!B215), Лист2!C:C)</f>
        <v>21</v>
      </c>
      <c r="H215" cm="1">
        <f t="array" ref="H215">_xlfn.XLOOKUP(1, (Лист2!A:A=A215) * (Лист2!B:B=Лист1!B215), Лист2!D:D)</f>
        <v>1957</v>
      </c>
      <c r="I215" cm="1">
        <f t="array" ref="I215">_xlfn.XLOOKUP(1, (Лист2!A:A=A215) * (Лист2!B:B=Лист1!B215), Лист2!E:E)</f>
        <v>1755</v>
      </c>
      <c r="J215">
        <f t="shared" si="6"/>
        <v>19</v>
      </c>
      <c r="K215">
        <f t="shared" si="7"/>
        <v>563085.04143076949</v>
      </c>
    </row>
    <row r="216" spans="1:11" ht="14.25" customHeight="1" x14ac:dyDescent="0.25">
      <c r="A216" s="16">
        <v>43958</v>
      </c>
      <c r="B216" s="5" t="s">
        <v>17</v>
      </c>
      <c r="C216" s="5">
        <v>32851.5</v>
      </c>
      <c r="D216" s="5">
        <v>2934504</v>
      </c>
      <c r="E216" s="5">
        <v>2253872.1379999998</v>
      </c>
      <c r="F216" s="6">
        <v>160756.50769230767</v>
      </c>
      <c r="G216" cm="1">
        <f t="array" ref="G216">_xlfn.XLOOKUP(1, (Лист2!A:A=A216) * (Лист2!B:B=Лист1!B216), Лист2!C:C)</f>
        <v>21</v>
      </c>
      <c r="H216" cm="1">
        <f t="array" ref="H216">_xlfn.XLOOKUP(1, (Лист2!A:A=A216) * (Лист2!B:B=Лист1!B216), Лист2!D:D)</f>
        <v>1879</v>
      </c>
      <c r="I216" cm="1">
        <f t="array" ref="I216">_xlfn.XLOOKUP(1, (Лист2!A:A=A216) * (Лист2!B:B=Лист1!B216), Лист2!E:E)</f>
        <v>1695</v>
      </c>
      <c r="J216">
        <f t="shared" si="6"/>
        <v>19</v>
      </c>
      <c r="K216">
        <f t="shared" si="7"/>
        <v>519875.3543076925</v>
      </c>
    </row>
    <row r="217" spans="1:11" ht="14.25" customHeight="1" x14ac:dyDescent="0.25">
      <c r="A217" s="17">
        <v>43975</v>
      </c>
      <c r="B217" s="7" t="s">
        <v>17</v>
      </c>
      <c r="C217" s="7">
        <v>38194.5</v>
      </c>
      <c r="D217" s="7">
        <v>3449302.5</v>
      </c>
      <c r="E217" s="7">
        <v>2798056.2479999997</v>
      </c>
      <c r="F217" s="8">
        <v>174707.83838461537</v>
      </c>
      <c r="G217" cm="1">
        <f t="array" ref="G217">_xlfn.XLOOKUP(1, (Лист2!A:A=A217) * (Лист2!B:B=Лист1!B217), Лист2!C:C)</f>
        <v>21</v>
      </c>
      <c r="H217" cm="1">
        <f t="array" ref="H217">_xlfn.XLOOKUP(1, (Лист2!A:A=A217) * (Лист2!B:B=Лист1!B217), Лист2!D:D)</f>
        <v>2254</v>
      </c>
      <c r="I217" cm="1">
        <f t="array" ref="I217">_xlfn.XLOOKUP(1, (Лист2!A:A=A217) * (Лист2!B:B=Лист1!B217), Лист2!E:E)</f>
        <v>2061</v>
      </c>
      <c r="J217">
        <f t="shared" si="6"/>
        <v>21</v>
      </c>
      <c r="K217">
        <f t="shared" si="7"/>
        <v>476538.41361538495</v>
      </c>
    </row>
    <row r="218" spans="1:11" ht="14.25" customHeight="1" x14ac:dyDescent="0.25">
      <c r="A218" s="16">
        <v>43982</v>
      </c>
      <c r="B218" s="5" t="s">
        <v>17</v>
      </c>
      <c r="C218" s="5">
        <v>42423</v>
      </c>
      <c r="D218" s="5">
        <v>3994153.5</v>
      </c>
      <c r="E218" s="5">
        <v>3105853.9129999997</v>
      </c>
      <c r="F218" s="6">
        <v>53605.712153846151</v>
      </c>
      <c r="G218" cm="1">
        <f t="array" ref="G218">_xlfn.XLOOKUP(1, (Лист2!A:A=A218) * (Лист2!B:B=Лист1!B218), Лист2!C:C)</f>
        <v>23</v>
      </c>
      <c r="H218" cm="1">
        <f t="array" ref="H218">_xlfn.XLOOKUP(1, (Лист2!A:A=A218) * (Лист2!B:B=Лист1!B218), Лист2!D:D)</f>
        <v>2522</v>
      </c>
      <c r="I218" cm="1">
        <f t="array" ref="I218">_xlfn.XLOOKUP(1, (Лист2!A:A=A218) * (Лист2!B:B=Лист1!B218), Лист2!E:E)</f>
        <v>2295</v>
      </c>
      <c r="J218">
        <f t="shared" si="6"/>
        <v>22</v>
      </c>
      <c r="K218">
        <f t="shared" si="7"/>
        <v>834693.87484615413</v>
      </c>
    </row>
    <row r="219" spans="1:11" ht="14.25" customHeight="1" x14ac:dyDescent="0.25">
      <c r="A219" s="17">
        <v>43981</v>
      </c>
      <c r="B219" s="7" t="s">
        <v>17</v>
      </c>
      <c r="C219" s="7">
        <v>48286.5</v>
      </c>
      <c r="D219" s="7">
        <v>4456441.5</v>
      </c>
      <c r="E219" s="7">
        <v>3473157.5449999999</v>
      </c>
      <c r="F219" s="8">
        <v>205639.55141538463</v>
      </c>
      <c r="G219" cm="1">
        <f t="array" ref="G219">_xlfn.XLOOKUP(1, (Лист2!A:A=A219) * (Лист2!B:B=Лист1!B219), Лист2!C:C)</f>
        <v>22</v>
      </c>
      <c r="H219" cm="1">
        <f t="array" ref="H219">_xlfn.XLOOKUP(1, (Лист2!A:A=A219) * (Лист2!B:B=Лист1!B219), Лист2!D:D)</f>
        <v>2793</v>
      </c>
      <c r="I219" cm="1">
        <f t="array" ref="I219">_xlfn.XLOOKUP(1, (Лист2!A:A=A219) * (Лист2!B:B=Лист1!B219), Лист2!E:E)</f>
        <v>2539</v>
      </c>
      <c r="J219">
        <f t="shared" si="6"/>
        <v>22</v>
      </c>
      <c r="K219">
        <f t="shared" si="7"/>
        <v>777644.40358461544</v>
      </c>
    </row>
    <row r="220" spans="1:11" ht="14.25" customHeight="1" x14ac:dyDescent="0.25">
      <c r="A220" s="16">
        <v>43979</v>
      </c>
      <c r="B220" s="5" t="s">
        <v>17</v>
      </c>
      <c r="C220" s="5">
        <v>41442</v>
      </c>
      <c r="D220" s="5">
        <v>3893680.5</v>
      </c>
      <c r="E220" s="5">
        <v>3004872.3489999999</v>
      </c>
      <c r="F220" s="6">
        <v>190911.88401538462</v>
      </c>
      <c r="G220" cm="1">
        <f t="array" ref="G220">_xlfn.XLOOKUP(1, (Лист2!A:A=A220) * (Лист2!B:B=Лист1!B220), Лист2!C:C)</f>
        <v>22</v>
      </c>
      <c r="H220" cm="1">
        <f t="array" ref="H220">_xlfn.XLOOKUP(1, (Лист2!A:A=A220) * (Лист2!B:B=Лист1!B220), Лист2!D:D)</f>
        <v>2454</v>
      </c>
      <c r="I220" cm="1">
        <f t="array" ref="I220">_xlfn.XLOOKUP(1, (Лист2!A:A=A220) * (Лист2!B:B=Лист1!B220), Лист2!E:E)</f>
        <v>2239</v>
      </c>
      <c r="J220">
        <f t="shared" si="6"/>
        <v>22</v>
      </c>
      <c r="K220">
        <f t="shared" si="7"/>
        <v>697896.26698461547</v>
      </c>
    </row>
    <row r="221" spans="1:11" ht="14.25" customHeight="1" x14ac:dyDescent="0.25">
      <c r="A221" s="17">
        <v>43967</v>
      </c>
      <c r="B221" s="7" t="s">
        <v>18</v>
      </c>
      <c r="C221" s="7">
        <v>18600</v>
      </c>
      <c r="D221" s="7">
        <v>1601425.5</v>
      </c>
      <c r="E221" s="7">
        <v>1268422.666</v>
      </c>
      <c r="F221" s="8">
        <v>189642.93076923076</v>
      </c>
      <c r="G221" cm="1">
        <f t="array" ref="G221">_xlfn.XLOOKUP(1, (Лист2!A:A=A221) * (Лист2!B:B=Лист1!B221), Лист2!C:C)</f>
        <v>15</v>
      </c>
      <c r="H221" cm="1">
        <f t="array" ref="H221">_xlfn.XLOOKUP(1, (Лист2!A:A=A221) * (Лист2!B:B=Лист1!B221), Лист2!D:D)</f>
        <v>1111</v>
      </c>
      <c r="I221" cm="1">
        <f t="array" ref="I221">_xlfn.XLOOKUP(1, (Лист2!A:A=A221) * (Лист2!B:B=Лист1!B221), Лист2!E:E)</f>
        <v>992</v>
      </c>
      <c r="J221">
        <f t="shared" si="6"/>
        <v>20</v>
      </c>
      <c r="K221">
        <f t="shared" si="7"/>
        <v>143359.90323076927</v>
      </c>
    </row>
    <row r="222" spans="1:11" ht="14.25" customHeight="1" x14ac:dyDescent="0.25">
      <c r="A222" s="16">
        <v>43970</v>
      </c>
      <c r="B222" s="5" t="s">
        <v>18</v>
      </c>
      <c r="C222" s="5">
        <v>16638</v>
      </c>
      <c r="D222" s="5">
        <v>1364847</v>
      </c>
      <c r="E222" s="5">
        <v>1137103.412</v>
      </c>
      <c r="F222" s="6">
        <v>258642.5153846154</v>
      </c>
      <c r="G222" cm="1">
        <f t="array" ref="G222">_xlfn.XLOOKUP(1, (Лист2!A:A=A222) * (Лист2!B:B=Лист1!B222), Лист2!C:C)</f>
        <v>16</v>
      </c>
      <c r="H222" cm="1">
        <f t="array" ref="H222">_xlfn.XLOOKUP(1, (Лист2!A:A=A222) * (Лист2!B:B=Лист1!B222), Лист2!D:D)</f>
        <v>1012</v>
      </c>
      <c r="I222" cm="1">
        <f t="array" ref="I222">_xlfn.XLOOKUP(1, (Лист2!A:A=A222) * (Лист2!B:B=Лист1!B222), Лист2!E:E)</f>
        <v>900</v>
      </c>
      <c r="J222">
        <f t="shared" si="6"/>
        <v>21</v>
      </c>
      <c r="K222">
        <f t="shared" si="7"/>
        <v>-30898.92738461541</v>
      </c>
    </row>
    <row r="223" spans="1:11" ht="14.25" customHeight="1" x14ac:dyDescent="0.25">
      <c r="A223" s="17">
        <v>43968</v>
      </c>
      <c r="B223" s="7" t="s">
        <v>18</v>
      </c>
      <c r="C223" s="7">
        <v>15609</v>
      </c>
      <c r="D223" s="7">
        <v>1377577.5</v>
      </c>
      <c r="E223" s="7">
        <v>1086345.0159999998</v>
      </c>
      <c r="F223" s="8">
        <v>224718.40769230769</v>
      </c>
      <c r="G223" cm="1">
        <f t="array" ref="G223">_xlfn.XLOOKUP(1, (Лист2!A:A=A223) * (Лист2!B:B=Лист1!B223), Лист2!C:C)</f>
        <v>15</v>
      </c>
      <c r="H223" cm="1">
        <f t="array" ref="H223">_xlfn.XLOOKUP(1, (Лист2!A:A=A223) * (Лист2!B:B=Лист1!B223), Лист2!D:D)</f>
        <v>971</v>
      </c>
      <c r="I223" cm="1">
        <f t="array" ref="I223">_xlfn.XLOOKUP(1, (Лист2!A:A=A223) * (Лист2!B:B=Лист1!B223), Лист2!E:E)</f>
        <v>856</v>
      </c>
      <c r="J223">
        <f t="shared" si="6"/>
        <v>20</v>
      </c>
      <c r="K223">
        <f t="shared" si="7"/>
        <v>66514.076307692478</v>
      </c>
    </row>
    <row r="224" spans="1:11" ht="14.25" customHeight="1" x14ac:dyDescent="0.25">
      <c r="A224" s="16">
        <v>43960</v>
      </c>
      <c r="B224" s="5" t="s">
        <v>18</v>
      </c>
      <c r="C224" s="5">
        <v>13948.5</v>
      </c>
      <c r="D224" s="5">
        <v>1222932</v>
      </c>
      <c r="E224" s="5">
        <v>974409.1449999999</v>
      </c>
      <c r="F224" s="6">
        <v>299208.26923076925</v>
      </c>
      <c r="G224" cm="1">
        <f t="array" ref="G224">_xlfn.XLOOKUP(1, (Лист2!A:A=A224) * (Лист2!B:B=Лист1!B224), Лист2!C:C)</f>
        <v>15</v>
      </c>
      <c r="H224" cm="1">
        <f t="array" ref="H224">_xlfn.XLOOKUP(1, (Лист2!A:A=A224) * (Лист2!B:B=Лист1!B224), Лист2!D:D)</f>
        <v>849</v>
      </c>
      <c r="I224" cm="1">
        <f t="array" ref="I224">_xlfn.XLOOKUP(1, (Лист2!A:A=A224) * (Лист2!B:B=Лист1!B224), Лист2!E:E)</f>
        <v>740</v>
      </c>
      <c r="J224">
        <f t="shared" si="6"/>
        <v>19</v>
      </c>
      <c r="K224">
        <f t="shared" si="7"/>
        <v>-50685.414230769151</v>
      </c>
    </row>
    <row r="225" spans="1:11" ht="14.25" customHeight="1" x14ac:dyDescent="0.25">
      <c r="A225" s="17">
        <v>43955</v>
      </c>
      <c r="B225" s="7" t="s">
        <v>18</v>
      </c>
      <c r="C225" s="7">
        <v>12301.5</v>
      </c>
      <c r="D225" s="7">
        <v>1085211</v>
      </c>
      <c r="E225" s="7">
        <v>874153.34499999997</v>
      </c>
      <c r="F225" s="8">
        <v>243709.48269230771</v>
      </c>
      <c r="G225" cm="1">
        <f t="array" ref="G225">_xlfn.XLOOKUP(1, (Лист2!A:A=A225) * (Лист2!B:B=Лист1!B225), Лист2!C:C)</f>
        <v>15</v>
      </c>
      <c r="H225" cm="1">
        <f t="array" ref="H225">_xlfn.XLOOKUP(1, (Лист2!A:A=A225) * (Лист2!B:B=Лист1!B225), Лист2!D:D)</f>
        <v>750</v>
      </c>
      <c r="I225" cm="1">
        <f t="array" ref="I225">_xlfn.XLOOKUP(1, (Лист2!A:A=A225) * (Лист2!B:B=Лист1!B225), Лист2!E:E)</f>
        <v>647</v>
      </c>
      <c r="J225">
        <f t="shared" si="6"/>
        <v>19</v>
      </c>
      <c r="K225">
        <f t="shared" si="7"/>
        <v>-32651.827692307677</v>
      </c>
    </row>
    <row r="226" spans="1:11" ht="14.25" customHeight="1" x14ac:dyDescent="0.25">
      <c r="A226" s="16">
        <v>43950</v>
      </c>
      <c r="B226" s="5" t="s">
        <v>18</v>
      </c>
      <c r="C226" s="5">
        <v>13014</v>
      </c>
      <c r="D226" s="5">
        <v>1115992.5</v>
      </c>
      <c r="E226" s="5">
        <v>928035.23599999992</v>
      </c>
      <c r="F226" s="6">
        <v>185811.06153846154</v>
      </c>
      <c r="G226" cm="1">
        <f t="array" ref="G226">_xlfn.XLOOKUP(1, (Лист2!A:A=A226) * (Лист2!B:B=Лист1!B226), Лист2!C:C)</f>
        <v>15</v>
      </c>
      <c r="H226" cm="1">
        <f t="array" ref="H226">_xlfn.XLOOKUP(1, (Лист2!A:A=A226) * (Лист2!B:B=Лист1!B226), Лист2!D:D)</f>
        <v>786</v>
      </c>
      <c r="I226" cm="1">
        <f t="array" ref="I226">_xlfn.XLOOKUP(1, (Лист2!A:A=A226) * (Лист2!B:B=Лист1!B226), Лист2!E:E)</f>
        <v>695</v>
      </c>
      <c r="J226">
        <f t="shared" si="6"/>
        <v>18</v>
      </c>
      <c r="K226">
        <f t="shared" si="7"/>
        <v>2146.2024615385453</v>
      </c>
    </row>
    <row r="227" spans="1:11" ht="14.25" customHeight="1" x14ac:dyDescent="0.25">
      <c r="A227" s="17">
        <v>43953</v>
      </c>
      <c r="B227" s="7" t="s">
        <v>18</v>
      </c>
      <c r="C227" s="7">
        <v>12313.5</v>
      </c>
      <c r="D227" s="7">
        <v>1053220.5</v>
      </c>
      <c r="E227" s="7">
        <v>843395.10900000005</v>
      </c>
      <c r="F227" s="8">
        <v>137019.67692307691</v>
      </c>
      <c r="G227" cm="1">
        <f t="array" ref="G227">_xlfn.XLOOKUP(1, (Лист2!A:A=A227) * (Лист2!B:B=Лист1!B227), Лист2!C:C)</f>
        <v>15</v>
      </c>
      <c r="H227" cm="1">
        <f t="array" ref="H227">_xlfn.XLOOKUP(1, (Лист2!A:A=A227) * (Лист2!B:B=Лист1!B227), Лист2!D:D)</f>
        <v>751</v>
      </c>
      <c r="I227" cm="1">
        <f t="array" ref="I227">_xlfn.XLOOKUP(1, (Лист2!A:A=A227) * (Лист2!B:B=Лист1!B227), Лист2!E:E)</f>
        <v>651</v>
      </c>
      <c r="J227">
        <f t="shared" si="6"/>
        <v>18</v>
      </c>
      <c r="K227">
        <f t="shared" si="7"/>
        <v>72805.714076923032</v>
      </c>
    </row>
    <row r="228" spans="1:11" ht="14.25" customHeight="1" x14ac:dyDescent="0.25">
      <c r="A228" s="16">
        <v>43977</v>
      </c>
      <c r="B228" s="5" t="s">
        <v>18</v>
      </c>
      <c r="C228" s="5">
        <v>17391</v>
      </c>
      <c r="D228" s="5">
        <v>1489132.5</v>
      </c>
      <c r="E228" s="5">
        <v>1209901.0159999998</v>
      </c>
      <c r="F228" s="6">
        <v>272121.81538461539</v>
      </c>
      <c r="G228" cm="1">
        <f t="array" ref="G228">_xlfn.XLOOKUP(1, (Лист2!A:A=A228) * (Лист2!B:B=Лист1!B228), Лист2!C:C)</f>
        <v>17</v>
      </c>
      <c r="H228" cm="1">
        <f t="array" ref="H228">_xlfn.XLOOKUP(1, (Лист2!A:A=A228) * (Лист2!B:B=Лист1!B228), Лист2!D:D)</f>
        <v>1140</v>
      </c>
      <c r="I228" cm="1">
        <f t="array" ref="I228">_xlfn.XLOOKUP(1, (Лист2!A:A=A228) * (Лист2!B:B=Лист1!B228), Лист2!E:E)</f>
        <v>1016</v>
      </c>
      <c r="J228">
        <f t="shared" si="6"/>
        <v>22</v>
      </c>
      <c r="K228">
        <f t="shared" si="7"/>
        <v>7109.6686153847841</v>
      </c>
    </row>
    <row r="229" spans="1:11" ht="14.25" customHeight="1" x14ac:dyDescent="0.25">
      <c r="A229" s="17">
        <v>43952</v>
      </c>
      <c r="B229" s="7" t="s">
        <v>18</v>
      </c>
      <c r="C229" s="7">
        <v>17113.5</v>
      </c>
      <c r="D229" s="7">
        <v>1465842</v>
      </c>
      <c r="E229" s="7">
        <v>1193019.642</v>
      </c>
      <c r="F229" s="8">
        <v>272484.63076923077</v>
      </c>
      <c r="G229" cm="1">
        <f t="array" ref="G229">_xlfn.XLOOKUP(1, (Лист2!A:A=A229) * (Лист2!B:B=Лист1!B229), Лист2!C:C)</f>
        <v>15</v>
      </c>
      <c r="H229" cm="1">
        <f t="array" ref="H229">_xlfn.XLOOKUP(1, (Лист2!A:A=A229) * (Лист2!B:B=Лист1!B229), Лист2!D:D)</f>
        <v>996</v>
      </c>
      <c r="I229" cm="1">
        <f t="array" ref="I229">_xlfn.XLOOKUP(1, (Лист2!A:A=A229) * (Лист2!B:B=Лист1!B229), Лист2!E:E)</f>
        <v>888</v>
      </c>
      <c r="J229">
        <f t="shared" si="6"/>
        <v>18</v>
      </c>
      <c r="K229">
        <f t="shared" si="7"/>
        <v>337.72723076923285</v>
      </c>
    </row>
    <row r="230" spans="1:11" ht="14.25" customHeight="1" x14ac:dyDescent="0.25">
      <c r="A230" s="16">
        <v>43963</v>
      </c>
      <c r="B230" s="5" t="s">
        <v>18</v>
      </c>
      <c r="C230" s="5">
        <v>12802.5</v>
      </c>
      <c r="D230" s="5">
        <v>1123830</v>
      </c>
      <c r="E230" s="5">
        <v>914932.571</v>
      </c>
      <c r="F230" s="6">
        <v>284287.79007692303</v>
      </c>
      <c r="G230" cm="1">
        <f t="array" ref="G230">_xlfn.XLOOKUP(1, (Лист2!A:A=A230) * (Лист2!B:B=Лист1!B230), Лист2!C:C)</f>
        <v>15</v>
      </c>
      <c r="H230" cm="1">
        <f t="array" ref="H230">_xlfn.XLOOKUP(1, (Лист2!A:A=A230) * (Лист2!B:B=Лист1!B230), Лист2!D:D)</f>
        <v>845</v>
      </c>
      <c r="I230" cm="1">
        <f t="array" ref="I230">_xlfn.XLOOKUP(1, (Лист2!A:A=A230) * (Лист2!B:B=Лист1!B230), Лист2!E:E)</f>
        <v>743</v>
      </c>
      <c r="J230">
        <f t="shared" si="6"/>
        <v>20</v>
      </c>
      <c r="K230">
        <f t="shared" si="7"/>
        <v>-75390.361076923029</v>
      </c>
    </row>
    <row r="231" spans="1:11" ht="14.25" customHeight="1" x14ac:dyDescent="0.25">
      <c r="A231" s="17">
        <v>43972</v>
      </c>
      <c r="B231" s="7" t="s">
        <v>18</v>
      </c>
      <c r="C231" s="7">
        <v>16554</v>
      </c>
      <c r="D231" s="7">
        <v>1380751.5</v>
      </c>
      <c r="E231" s="7">
        <v>1137748.7319999998</v>
      </c>
      <c r="F231" s="8">
        <v>227139.51416923077</v>
      </c>
      <c r="G231" cm="1">
        <f t="array" ref="G231">_xlfn.XLOOKUP(1, (Лист2!A:A=A231) * (Лист2!B:B=Лист1!B231), Лист2!C:C)</f>
        <v>17</v>
      </c>
      <c r="H231" cm="1">
        <f t="array" ref="H231">_xlfn.XLOOKUP(1, (Лист2!A:A=A231) * (Лист2!B:B=Лист1!B231), Лист2!D:D)</f>
        <v>1045</v>
      </c>
      <c r="I231" cm="1">
        <f t="array" ref="I231">_xlfn.XLOOKUP(1, (Лист2!A:A=A231) * (Лист2!B:B=Лист1!B231), Лист2!E:E)</f>
        <v>930</v>
      </c>
      <c r="J231">
        <f t="shared" si="6"/>
        <v>21</v>
      </c>
      <c r="K231">
        <f t="shared" si="7"/>
        <v>15863.25383076939</v>
      </c>
    </row>
    <row r="232" spans="1:11" ht="14.25" customHeight="1" x14ac:dyDescent="0.25">
      <c r="A232" s="16">
        <v>43971</v>
      </c>
      <c r="B232" s="5" t="s">
        <v>18</v>
      </c>
      <c r="C232" s="5">
        <v>17329.5</v>
      </c>
      <c r="D232" s="5">
        <v>1430254.5</v>
      </c>
      <c r="E232" s="5">
        <v>1175778.8370000001</v>
      </c>
      <c r="F232" s="6">
        <v>286968.87692307692</v>
      </c>
      <c r="G232" cm="1">
        <f t="array" ref="G232">_xlfn.XLOOKUP(1, (Лист2!A:A=A232) * (Лист2!B:B=Лист1!B232), Лист2!C:C)</f>
        <v>16</v>
      </c>
      <c r="H232" cm="1">
        <f t="array" ref="H232">_xlfn.XLOOKUP(1, (Лист2!A:A=A232) * (Лист2!B:B=Лист1!B232), Лист2!D:D)</f>
        <v>1050</v>
      </c>
      <c r="I232" cm="1">
        <f t="array" ref="I232">_xlfn.XLOOKUP(1, (Лист2!A:A=A232) * (Лист2!B:B=Лист1!B232), Лист2!E:E)</f>
        <v>938</v>
      </c>
      <c r="J232">
        <f t="shared" si="6"/>
        <v>21</v>
      </c>
      <c r="K232">
        <f t="shared" si="7"/>
        <v>-32493.213923076983</v>
      </c>
    </row>
    <row r="233" spans="1:11" ht="14.25" customHeight="1" x14ac:dyDescent="0.25">
      <c r="A233" s="17">
        <v>43956</v>
      </c>
      <c r="B233" s="7" t="s">
        <v>18</v>
      </c>
      <c r="C233" s="7">
        <v>15987</v>
      </c>
      <c r="D233" s="7">
        <v>1384179</v>
      </c>
      <c r="E233" s="7">
        <v>1116620.7919999999</v>
      </c>
      <c r="F233" s="8">
        <v>220298.15353846154</v>
      </c>
      <c r="G233" cm="1">
        <f t="array" ref="G233">_xlfn.XLOOKUP(1, (Лист2!A:A=A233) * (Лист2!B:B=Лист1!B233), Лист2!C:C)</f>
        <v>15</v>
      </c>
      <c r="H233" cm="1">
        <f t="array" ref="H233">_xlfn.XLOOKUP(1, (Лист2!A:A=A233) * (Лист2!B:B=Лист1!B233), Лист2!D:D)</f>
        <v>922</v>
      </c>
      <c r="I233" cm="1">
        <f t="array" ref="I233">_xlfn.XLOOKUP(1, (Лист2!A:A=A233) * (Лист2!B:B=Лист1!B233), Лист2!E:E)</f>
        <v>823</v>
      </c>
      <c r="J233">
        <f t="shared" si="6"/>
        <v>19</v>
      </c>
      <c r="K233">
        <f t="shared" si="7"/>
        <v>47260.054461538559</v>
      </c>
    </row>
    <row r="234" spans="1:11" ht="14.25" customHeight="1" x14ac:dyDescent="0.25">
      <c r="A234" s="16">
        <v>43949</v>
      </c>
      <c r="B234" s="5" t="s">
        <v>18</v>
      </c>
      <c r="C234" s="5">
        <v>13303.5</v>
      </c>
      <c r="D234" s="5">
        <v>1102887</v>
      </c>
      <c r="E234" s="5">
        <v>914116.79200000002</v>
      </c>
      <c r="F234" s="6">
        <v>173095.92049999998</v>
      </c>
      <c r="G234" cm="1">
        <f t="array" ref="G234">_xlfn.XLOOKUP(1, (Лист2!A:A=A234) * (Лист2!B:B=Лист1!B234), Лист2!C:C)</f>
        <v>15</v>
      </c>
      <c r="H234" cm="1">
        <f t="array" ref="H234">_xlfn.XLOOKUP(1, (Лист2!A:A=A234) * (Лист2!B:B=Лист1!B234), Лист2!D:D)</f>
        <v>780</v>
      </c>
      <c r="I234" cm="1">
        <f t="array" ref="I234">_xlfn.XLOOKUP(1, (Лист2!A:A=A234) * (Лист2!B:B=Лист1!B234), Лист2!E:E)</f>
        <v>690</v>
      </c>
      <c r="J234">
        <f t="shared" si="6"/>
        <v>18</v>
      </c>
      <c r="K234">
        <f t="shared" si="7"/>
        <v>15674.287500000006</v>
      </c>
    </row>
    <row r="235" spans="1:11" ht="14.25" customHeight="1" x14ac:dyDescent="0.25">
      <c r="A235" s="17">
        <v>43964</v>
      </c>
      <c r="B235" s="7" t="s">
        <v>18</v>
      </c>
      <c r="C235" s="7">
        <v>14305.5</v>
      </c>
      <c r="D235" s="7">
        <v>1243507.5</v>
      </c>
      <c r="E235" s="7">
        <v>987216.74099999992</v>
      </c>
      <c r="F235" s="8">
        <v>233030.6</v>
      </c>
      <c r="G235" cm="1">
        <f t="array" ref="G235">_xlfn.XLOOKUP(1, (Лист2!A:A=A235) * (Лист2!B:B=Лист1!B235), Лист2!C:C)</f>
        <v>15</v>
      </c>
      <c r="H235" cm="1">
        <f t="array" ref="H235">_xlfn.XLOOKUP(1, (Лист2!A:A=A235) * (Лист2!B:B=Лист1!B235), Лист2!D:D)</f>
        <v>898</v>
      </c>
      <c r="I235" cm="1">
        <f t="array" ref="I235">_xlfn.XLOOKUP(1, (Лист2!A:A=A235) * (Лист2!B:B=Лист1!B235), Лист2!E:E)</f>
        <v>795</v>
      </c>
      <c r="J235">
        <f t="shared" si="6"/>
        <v>20</v>
      </c>
      <c r="K235">
        <f t="shared" si="7"/>
        <v>23260.159000000072</v>
      </c>
    </row>
    <row r="236" spans="1:11" ht="14.25" customHeight="1" x14ac:dyDescent="0.25">
      <c r="A236" s="16">
        <v>43954</v>
      </c>
      <c r="B236" s="5" t="s">
        <v>18</v>
      </c>
      <c r="C236" s="5">
        <v>12924</v>
      </c>
      <c r="D236" s="5">
        <v>1120009.5</v>
      </c>
      <c r="E236" s="5">
        <v>902752.71699999995</v>
      </c>
      <c r="F236" s="6">
        <v>193184.6</v>
      </c>
      <c r="G236" cm="1">
        <f t="array" ref="G236">_xlfn.XLOOKUP(1, (Лист2!A:A=A236) * (Лист2!B:B=Лист1!B236), Лист2!C:C)</f>
        <v>15</v>
      </c>
      <c r="H236" cm="1">
        <f t="array" ref="H236">_xlfn.XLOOKUP(1, (Лист2!A:A=A236) * (Лист2!B:B=Лист1!B236), Лист2!D:D)</f>
        <v>784</v>
      </c>
      <c r="I236" cm="1">
        <f t="array" ref="I236">_xlfn.XLOOKUP(1, (Лист2!A:A=A236) * (Лист2!B:B=Лист1!B236), Лист2!E:E)</f>
        <v>696</v>
      </c>
      <c r="J236">
        <f t="shared" si="6"/>
        <v>18</v>
      </c>
      <c r="K236">
        <f t="shared" si="7"/>
        <v>24072.183000000048</v>
      </c>
    </row>
    <row r="237" spans="1:11" ht="14.25" customHeight="1" x14ac:dyDescent="0.25">
      <c r="A237" s="17">
        <v>43957</v>
      </c>
      <c r="B237" s="7" t="s">
        <v>18</v>
      </c>
      <c r="C237" s="7">
        <v>14061</v>
      </c>
      <c r="D237" s="7">
        <v>1221057</v>
      </c>
      <c r="E237" s="7">
        <v>983096.41700000002</v>
      </c>
      <c r="F237" s="8">
        <v>373408.83343076921</v>
      </c>
      <c r="G237" cm="1">
        <f t="array" ref="G237">_xlfn.XLOOKUP(1, (Лист2!A:A=A237) * (Лист2!B:B=Лист1!B237), Лист2!C:C)</f>
        <v>15</v>
      </c>
      <c r="H237" cm="1">
        <f t="array" ref="H237">_xlfn.XLOOKUP(1, (Лист2!A:A=A237) * (Лист2!B:B=Лист1!B237), Лист2!D:D)</f>
        <v>839</v>
      </c>
      <c r="I237" cm="1">
        <f t="array" ref="I237">_xlfn.XLOOKUP(1, (Лист2!A:A=A237) * (Лист2!B:B=Лист1!B237), Лист2!E:E)</f>
        <v>733</v>
      </c>
      <c r="J237">
        <f t="shared" si="6"/>
        <v>19</v>
      </c>
      <c r="K237">
        <f t="shared" si="7"/>
        <v>-135448.25043076923</v>
      </c>
    </row>
    <row r="238" spans="1:11" ht="14.25" customHeight="1" x14ac:dyDescent="0.25">
      <c r="A238" s="16">
        <v>43974</v>
      </c>
      <c r="B238" s="5" t="s">
        <v>18</v>
      </c>
      <c r="C238" s="5">
        <v>21958.5</v>
      </c>
      <c r="D238" s="5">
        <v>1854001.5</v>
      </c>
      <c r="E238" s="5">
        <v>1515956.368</v>
      </c>
      <c r="F238" s="6">
        <v>206787.93638461537</v>
      </c>
      <c r="G238" cm="1">
        <f t="array" ref="G238">_xlfn.XLOOKUP(1, (Лист2!A:A=A238) * (Лист2!B:B=Лист1!B238), Лист2!C:C)</f>
        <v>17</v>
      </c>
      <c r="H238" cm="1">
        <f t="array" ref="H238">_xlfn.XLOOKUP(1, (Лист2!A:A=A238) * (Лист2!B:B=Лист1!B238), Лист2!D:D)</f>
        <v>1294</v>
      </c>
      <c r="I238" cm="1">
        <f t="array" ref="I238">_xlfn.XLOOKUP(1, (Лист2!A:A=A238) * (Лист2!B:B=Лист1!B238), Лист2!E:E)</f>
        <v>1155</v>
      </c>
      <c r="J238">
        <f t="shared" si="6"/>
        <v>21</v>
      </c>
      <c r="K238">
        <f t="shared" si="7"/>
        <v>131257.19561538461</v>
      </c>
    </row>
    <row r="239" spans="1:11" ht="14.25" customHeight="1" x14ac:dyDescent="0.25">
      <c r="A239" s="17">
        <v>43976</v>
      </c>
      <c r="B239" s="7" t="s">
        <v>18</v>
      </c>
      <c r="C239" s="7">
        <v>17211</v>
      </c>
      <c r="D239" s="7">
        <v>1507867.5</v>
      </c>
      <c r="E239" s="7">
        <v>1217527.6069999998</v>
      </c>
      <c r="F239" s="8">
        <v>246242.8615384615</v>
      </c>
      <c r="G239" cm="1">
        <f t="array" ref="G239">_xlfn.XLOOKUP(1, (Лист2!A:A=A239) * (Лист2!B:B=Лист1!B239), Лист2!C:C)</f>
        <v>17</v>
      </c>
      <c r="H239" cm="1">
        <f t="array" ref="H239">_xlfn.XLOOKUP(1, (Лист2!A:A=A239) * (Лист2!B:B=Лист1!B239), Лист2!D:D)</f>
        <v>1142</v>
      </c>
      <c r="I239" cm="1">
        <f t="array" ref="I239">_xlfn.XLOOKUP(1, (Лист2!A:A=A239) * (Лист2!B:B=Лист1!B239), Лист2!E:E)</f>
        <v>1020</v>
      </c>
      <c r="J239">
        <f t="shared" si="6"/>
        <v>22</v>
      </c>
      <c r="K239">
        <f t="shared" si="7"/>
        <v>44097.03146153866</v>
      </c>
    </row>
    <row r="240" spans="1:11" ht="14.25" customHeight="1" x14ac:dyDescent="0.25">
      <c r="A240" s="16">
        <v>43951</v>
      </c>
      <c r="B240" s="5" t="s">
        <v>18</v>
      </c>
      <c r="C240" s="5">
        <v>12753</v>
      </c>
      <c r="D240" s="5">
        <v>1103068.5</v>
      </c>
      <c r="E240" s="5">
        <v>904501.45600000001</v>
      </c>
      <c r="F240" s="6">
        <v>58978.558669230762</v>
      </c>
      <c r="G240" cm="1">
        <f t="array" ref="G240">_xlfn.XLOOKUP(1, (Лист2!A:A=A240) * (Лист2!B:B=Лист1!B240), Лист2!C:C)</f>
        <v>15</v>
      </c>
      <c r="H240" cm="1">
        <f t="array" ref="H240">_xlfn.XLOOKUP(1, (Лист2!A:A=A240) * (Лист2!B:B=Лист1!B240), Лист2!D:D)</f>
        <v>791</v>
      </c>
      <c r="I240" cm="1">
        <f t="array" ref="I240">_xlfn.XLOOKUP(1, (Лист2!A:A=A240) * (Лист2!B:B=Лист1!B240), Лист2!E:E)</f>
        <v>691</v>
      </c>
      <c r="J240">
        <f t="shared" si="6"/>
        <v>18</v>
      </c>
      <c r="K240">
        <f t="shared" si="7"/>
        <v>139588.48533076924</v>
      </c>
    </row>
    <row r="241" spans="1:11" ht="14.25" customHeight="1" x14ac:dyDescent="0.25">
      <c r="A241" s="17">
        <v>43961</v>
      </c>
      <c r="B241" s="7" t="s">
        <v>18</v>
      </c>
      <c r="C241" s="7">
        <v>16435.5</v>
      </c>
      <c r="D241" s="7">
        <v>1471537.5</v>
      </c>
      <c r="E241" s="7">
        <v>1176721.1640000001</v>
      </c>
      <c r="F241" s="8">
        <v>252262.82307692306</v>
      </c>
      <c r="G241" cm="1">
        <f t="array" ref="G241">_xlfn.XLOOKUP(1, (Лист2!A:A=A241) * (Лист2!B:B=Лист1!B241), Лист2!C:C)</f>
        <v>15</v>
      </c>
      <c r="H241" cm="1">
        <f t="array" ref="H241">_xlfn.XLOOKUP(1, (Лист2!A:A=A241) * (Лист2!B:B=Лист1!B241), Лист2!D:D)</f>
        <v>950</v>
      </c>
      <c r="I241" cm="1">
        <f t="array" ref="I241">_xlfn.XLOOKUP(1, (Лист2!A:A=A241) * (Лист2!B:B=Лист1!B241), Лист2!E:E)</f>
        <v>848</v>
      </c>
      <c r="J241">
        <f t="shared" si="6"/>
        <v>19</v>
      </c>
      <c r="K241">
        <f t="shared" si="7"/>
        <v>42553.512923076836</v>
      </c>
    </row>
    <row r="242" spans="1:11" ht="14.25" customHeight="1" x14ac:dyDescent="0.25">
      <c r="A242" s="16">
        <v>43959</v>
      </c>
      <c r="B242" s="5" t="s">
        <v>18</v>
      </c>
      <c r="C242" s="5">
        <v>14494.5</v>
      </c>
      <c r="D242" s="5">
        <v>1269786</v>
      </c>
      <c r="E242" s="5">
        <v>1018857.6680000001</v>
      </c>
      <c r="F242" s="6">
        <v>197493.53076923077</v>
      </c>
      <c r="G242" cm="1">
        <f t="array" ref="G242">_xlfn.XLOOKUP(1, (Лист2!A:A=A242) * (Лист2!B:B=Лист1!B242), Лист2!C:C)</f>
        <v>15</v>
      </c>
      <c r="H242" cm="1">
        <f t="array" ref="H242">_xlfn.XLOOKUP(1, (Лист2!A:A=A242) * (Лист2!B:B=Лист1!B242), Лист2!D:D)</f>
        <v>879</v>
      </c>
      <c r="I242" cm="1">
        <f t="array" ref="I242">_xlfn.XLOOKUP(1, (Лист2!A:A=A242) * (Лист2!B:B=Лист1!B242), Лист2!E:E)</f>
        <v>768</v>
      </c>
      <c r="J242">
        <f t="shared" si="6"/>
        <v>19</v>
      </c>
      <c r="K242">
        <f t="shared" si="7"/>
        <v>53434.801230769168</v>
      </c>
    </row>
    <row r="243" spans="1:11" ht="14.25" customHeight="1" x14ac:dyDescent="0.25">
      <c r="A243" s="17">
        <v>43958</v>
      </c>
      <c r="B243" s="7" t="s">
        <v>18</v>
      </c>
      <c r="C243" s="7">
        <v>12705</v>
      </c>
      <c r="D243" s="7">
        <v>1123894.5</v>
      </c>
      <c r="E243" s="7">
        <v>898508.49699999997</v>
      </c>
      <c r="F243" s="8">
        <v>273904.81530769228</v>
      </c>
      <c r="G243" cm="1">
        <f t="array" ref="G243">_xlfn.XLOOKUP(1, (Лист2!A:A=A243) * (Лист2!B:B=Лист1!B243), Лист2!C:C)</f>
        <v>15</v>
      </c>
      <c r="H243" cm="1">
        <f t="array" ref="H243">_xlfn.XLOOKUP(1, (Лист2!A:A=A243) * (Лист2!B:B=Лист1!B243), Лист2!D:D)</f>
        <v>805</v>
      </c>
      <c r="I243" cm="1">
        <f t="array" ref="I243">_xlfn.XLOOKUP(1, (Лист2!A:A=A243) * (Лист2!B:B=Лист1!B243), Лист2!E:E)</f>
        <v>703</v>
      </c>
      <c r="J243">
        <f t="shared" si="6"/>
        <v>19</v>
      </c>
      <c r="K243">
        <f t="shared" si="7"/>
        <v>-48518.812307692249</v>
      </c>
    </row>
    <row r="244" spans="1:11" ht="14.25" customHeight="1" x14ac:dyDescent="0.25">
      <c r="A244" s="16">
        <v>43975</v>
      </c>
      <c r="B244" s="5" t="s">
        <v>18</v>
      </c>
      <c r="C244" s="5">
        <v>18075</v>
      </c>
      <c r="D244" s="5">
        <v>1548099</v>
      </c>
      <c r="E244" s="5">
        <v>1256993.4810000001</v>
      </c>
      <c r="F244" s="6">
        <v>213288.93846153846</v>
      </c>
      <c r="G244" cm="1">
        <f t="array" ref="G244">_xlfn.XLOOKUP(1, (Лист2!A:A=A244) * (Лист2!B:B=Лист1!B244), Лист2!C:C)</f>
        <v>17</v>
      </c>
      <c r="H244" cm="1">
        <f t="array" ref="H244">_xlfn.XLOOKUP(1, (Лист2!A:A=A244) * (Лист2!B:B=Лист1!B244), Лист2!D:D)</f>
        <v>1128</v>
      </c>
      <c r="I244" cm="1">
        <f t="array" ref="I244">_xlfn.XLOOKUP(1, (Лист2!A:A=A244) * (Лист2!B:B=Лист1!B244), Лист2!E:E)</f>
        <v>1001</v>
      </c>
      <c r="J244">
        <f t="shared" si="6"/>
        <v>21</v>
      </c>
      <c r="K244">
        <f t="shared" si="7"/>
        <v>77816.580538461392</v>
      </c>
    </row>
    <row r="245" spans="1:11" ht="14.25" customHeight="1" x14ac:dyDescent="0.25">
      <c r="A245" s="17">
        <v>43967</v>
      </c>
      <c r="B245" s="7" t="s">
        <v>19</v>
      </c>
      <c r="C245" s="7">
        <v>13120.5</v>
      </c>
      <c r="D245" s="7">
        <v>1215033</v>
      </c>
      <c r="E245" s="7">
        <v>985281.03599999985</v>
      </c>
      <c r="F245" s="8">
        <v>143418.86295384614</v>
      </c>
      <c r="G245" cm="1">
        <f t="array" ref="G245">_xlfn.XLOOKUP(1, (Лист2!A:A=A245) * (Лист2!B:B=Лист1!B245), Лист2!C:C)</f>
        <v>15</v>
      </c>
      <c r="H245" cm="1">
        <f t="array" ref="H245">_xlfn.XLOOKUP(1, (Лист2!A:A=A245) * (Лист2!B:B=Лист1!B245), Лист2!D:D)</f>
        <v>747</v>
      </c>
      <c r="I245" cm="1">
        <f t="array" ref="I245">_xlfn.XLOOKUP(1, (Лист2!A:A=A245) * (Лист2!B:B=Лист1!B245), Лист2!E:E)</f>
        <v>647</v>
      </c>
      <c r="J245">
        <f t="shared" si="6"/>
        <v>20</v>
      </c>
      <c r="K245">
        <f t="shared" si="7"/>
        <v>86333.101046154014</v>
      </c>
    </row>
    <row r="246" spans="1:11" ht="14.25" customHeight="1" x14ac:dyDescent="0.25">
      <c r="A246" s="16">
        <v>43970</v>
      </c>
      <c r="B246" s="5" t="s">
        <v>19</v>
      </c>
      <c r="C246" s="5">
        <v>16237.5</v>
      </c>
      <c r="D246" s="5">
        <v>1403047.5</v>
      </c>
      <c r="E246" s="5">
        <v>1195875.8800000001</v>
      </c>
      <c r="F246" s="6">
        <v>173178.52204615384</v>
      </c>
      <c r="G246" cm="1">
        <f t="array" ref="G246">_xlfn.XLOOKUP(1, (Лист2!A:A=A246) * (Лист2!B:B=Лист1!B246), Лист2!C:C)</f>
        <v>15</v>
      </c>
      <c r="H246" cm="1">
        <f t="array" ref="H246">_xlfn.XLOOKUP(1, (Лист2!A:A=A246) * (Лист2!B:B=Лист1!B246), Лист2!D:D)</f>
        <v>930</v>
      </c>
      <c r="I246" cm="1">
        <f t="array" ref="I246">_xlfn.XLOOKUP(1, (Лист2!A:A=A246) * (Лист2!B:B=Лист1!B246), Лист2!E:E)</f>
        <v>827</v>
      </c>
      <c r="J246">
        <f t="shared" si="6"/>
        <v>21</v>
      </c>
      <c r="K246">
        <f t="shared" si="7"/>
        <v>33993.097953846038</v>
      </c>
    </row>
    <row r="247" spans="1:11" ht="14.25" customHeight="1" x14ac:dyDescent="0.25">
      <c r="A247" s="17">
        <v>43968</v>
      </c>
      <c r="B247" s="7" t="s">
        <v>19</v>
      </c>
      <c r="C247" s="7">
        <v>11967</v>
      </c>
      <c r="D247" s="7">
        <v>1060489.5</v>
      </c>
      <c r="E247" s="7">
        <v>851805.179</v>
      </c>
      <c r="F247" s="8">
        <v>171981.49101538458</v>
      </c>
      <c r="G247" cm="1">
        <f t="array" ref="G247">_xlfn.XLOOKUP(1, (Лист2!A:A=A247) * (Лист2!B:B=Лист1!B247), Лист2!C:C)</f>
        <v>15</v>
      </c>
      <c r="H247" cm="1">
        <f t="array" ref="H247">_xlfn.XLOOKUP(1, (Лист2!A:A=A247) * (Лист2!B:B=Лист1!B247), Лист2!D:D)</f>
        <v>692</v>
      </c>
      <c r="I247" cm="1">
        <f t="array" ref="I247">_xlfn.XLOOKUP(1, (Лист2!A:A=A247) * (Лист2!B:B=Лист1!B247), Лист2!E:E)</f>
        <v>591</v>
      </c>
      <c r="J247">
        <f t="shared" si="6"/>
        <v>20</v>
      </c>
      <c r="K247">
        <f t="shared" si="7"/>
        <v>36702.829984615411</v>
      </c>
    </row>
    <row r="248" spans="1:11" ht="14.25" customHeight="1" x14ac:dyDescent="0.25">
      <c r="A248" s="16">
        <v>43960</v>
      </c>
      <c r="B248" s="5" t="s">
        <v>19</v>
      </c>
      <c r="C248" s="5">
        <v>12037.5</v>
      </c>
      <c r="D248" s="5">
        <v>1081216.5</v>
      </c>
      <c r="E248" s="5">
        <v>910141.15500000003</v>
      </c>
      <c r="F248" s="6">
        <v>143296.04318461538</v>
      </c>
      <c r="G248" cm="1">
        <f t="array" ref="G248">_xlfn.XLOOKUP(1, (Лист2!A:A=A248) * (Лист2!B:B=Лист1!B248), Лист2!C:C)</f>
        <v>15</v>
      </c>
      <c r="H248" cm="1">
        <f t="array" ref="H248">_xlfn.XLOOKUP(1, (Лист2!A:A=A248) * (Лист2!B:B=Лист1!B248), Лист2!D:D)</f>
        <v>623</v>
      </c>
      <c r="I248" cm="1">
        <f t="array" ref="I248">_xlfn.XLOOKUP(1, (Лист2!A:A=A248) * (Лист2!B:B=Лист1!B248), Лист2!E:E)</f>
        <v>535</v>
      </c>
      <c r="J248">
        <f t="shared" si="6"/>
        <v>19</v>
      </c>
      <c r="K248">
        <f t="shared" si="7"/>
        <v>27779.301815384591</v>
      </c>
    </row>
    <row r="249" spans="1:11" ht="14.25" customHeight="1" x14ac:dyDescent="0.25">
      <c r="A249" s="17">
        <v>43955</v>
      </c>
      <c r="B249" s="7" t="s">
        <v>19</v>
      </c>
      <c r="C249" s="7">
        <v>7087.5</v>
      </c>
      <c r="D249" s="7">
        <v>610855.5</v>
      </c>
      <c r="E249" s="7">
        <v>541946.12800000003</v>
      </c>
      <c r="F249" s="8">
        <v>150795.58461538461</v>
      </c>
      <c r="G249" cm="1">
        <f t="array" ref="G249">_xlfn.XLOOKUP(1, (Лист2!A:A=A249) * (Лист2!B:B=Лист1!B249), Лист2!C:C)</f>
        <v>15</v>
      </c>
      <c r="H249" cm="1">
        <f t="array" ref="H249">_xlfn.XLOOKUP(1, (Лист2!A:A=A249) * (Лист2!B:B=Лист1!B249), Лист2!D:D)</f>
        <v>390</v>
      </c>
      <c r="I249" cm="1">
        <f t="array" ref="I249">_xlfn.XLOOKUP(1, (Лист2!A:A=A249) * (Лист2!B:B=Лист1!B249), Лист2!E:E)</f>
        <v>315</v>
      </c>
      <c r="J249">
        <f t="shared" si="6"/>
        <v>19</v>
      </c>
      <c r="K249">
        <f t="shared" si="7"/>
        <v>-81886.212615384633</v>
      </c>
    </row>
    <row r="250" spans="1:11" ht="14.25" customHeight="1" x14ac:dyDescent="0.25">
      <c r="A250" s="16">
        <v>43950</v>
      </c>
      <c r="B250" s="5" t="s">
        <v>20</v>
      </c>
      <c r="C250" s="5">
        <v>25816.5</v>
      </c>
      <c r="D250" s="5">
        <v>2360914.5</v>
      </c>
      <c r="E250" s="5">
        <v>1868643.6719999998</v>
      </c>
      <c r="F250" s="6">
        <v>137636.84266153845</v>
      </c>
      <c r="G250" cm="1">
        <f t="array" ref="G250">_xlfn.XLOOKUP(1, (Лист2!A:A=A250) * (Лист2!B:B=Лист1!B250), Лист2!C:C)</f>
        <v>18</v>
      </c>
      <c r="H250" cm="1">
        <f t="array" ref="H250">_xlfn.XLOOKUP(1, (Лист2!A:A=A250) * (Лист2!B:B=Лист1!B250), Лист2!D:D)</f>
        <v>1599</v>
      </c>
      <c r="I250" cm="1">
        <f t="array" ref="I250">_xlfn.XLOOKUP(1, (Лист2!A:A=A250) * (Лист2!B:B=Лист1!B250), Лист2!E:E)</f>
        <v>1450</v>
      </c>
      <c r="J250">
        <f t="shared" si="6"/>
        <v>18</v>
      </c>
      <c r="K250">
        <f t="shared" si="7"/>
        <v>354633.98533846176</v>
      </c>
    </row>
    <row r="251" spans="1:11" ht="14.25" customHeight="1" x14ac:dyDescent="0.25">
      <c r="A251" s="17">
        <v>43953</v>
      </c>
      <c r="B251" s="7" t="s">
        <v>19</v>
      </c>
      <c r="C251" s="7">
        <v>4624.5</v>
      </c>
      <c r="D251" s="7">
        <v>433243.5</v>
      </c>
      <c r="E251" s="7">
        <v>377401.46199999994</v>
      </c>
      <c r="F251" s="8">
        <v>65936.343369230759</v>
      </c>
      <c r="G251" cm="1">
        <f t="array" ref="G251">_xlfn.XLOOKUP(1, (Лист2!A:A=A251) * (Лист2!B:B=Лист1!B251), Лист2!C:C)</f>
        <v>15</v>
      </c>
      <c r="H251" cm="1">
        <f t="array" ref="H251">_xlfn.XLOOKUP(1, (Лист2!A:A=A251) * (Лист2!B:B=Лист1!B251), Лист2!D:D)</f>
        <v>274</v>
      </c>
      <c r="I251" cm="1">
        <f t="array" ref="I251">_xlfn.XLOOKUP(1, (Лист2!A:A=A251) * (Лист2!B:B=Лист1!B251), Лист2!E:E)</f>
        <v>203</v>
      </c>
      <c r="J251">
        <f t="shared" si="6"/>
        <v>18</v>
      </c>
      <c r="K251">
        <f t="shared" si="7"/>
        <v>-10094.3053692307</v>
      </c>
    </row>
    <row r="252" spans="1:11" ht="14.25" customHeight="1" x14ac:dyDescent="0.25">
      <c r="A252" s="16">
        <v>43977</v>
      </c>
      <c r="B252" s="5" t="s">
        <v>19</v>
      </c>
      <c r="C252" s="5">
        <v>12259.5</v>
      </c>
      <c r="D252" s="5">
        <v>1152054</v>
      </c>
      <c r="E252" s="5">
        <v>906579.62099999993</v>
      </c>
      <c r="F252" s="6">
        <v>217611.18753846153</v>
      </c>
      <c r="G252" cm="1">
        <f t="array" ref="G252">_xlfn.XLOOKUP(1, (Лист2!A:A=A252) * (Лист2!B:B=Лист1!B252), Лист2!C:C)</f>
        <v>15</v>
      </c>
      <c r="H252" cm="1">
        <f t="array" ref="H252">_xlfn.XLOOKUP(1, (Лист2!A:A=A252) * (Лист2!B:B=Лист1!B252), Лист2!D:D)</f>
        <v>812</v>
      </c>
      <c r="I252" cm="1">
        <f t="array" ref="I252">_xlfn.XLOOKUP(1, (Лист2!A:A=A252) * (Лист2!B:B=Лист1!B252), Лист2!E:E)</f>
        <v>711</v>
      </c>
      <c r="J252">
        <f t="shared" si="6"/>
        <v>22</v>
      </c>
      <c r="K252">
        <f t="shared" si="7"/>
        <v>27863.191461538547</v>
      </c>
    </row>
    <row r="253" spans="1:11" ht="14.25" customHeight="1" x14ac:dyDescent="0.25">
      <c r="A253" s="17">
        <v>43952</v>
      </c>
      <c r="B253" s="7" t="s">
        <v>19</v>
      </c>
      <c r="C253" s="7">
        <v>5446.5</v>
      </c>
      <c r="D253" s="7">
        <v>505572</v>
      </c>
      <c r="E253" s="7">
        <v>422390.908</v>
      </c>
      <c r="F253" s="8">
        <v>42729.218369230766</v>
      </c>
      <c r="G253" cm="1">
        <f t="array" ref="G253">_xlfn.XLOOKUP(1, (Лист2!A:A=A253) * (Лист2!B:B=Лист1!B253), Лист2!C:C)</f>
        <v>15</v>
      </c>
      <c r="H253" cm="1">
        <f t="array" ref="H253">_xlfn.XLOOKUP(1, (Лист2!A:A=A253) * (Лист2!B:B=Лист1!B253), Лист2!D:D)</f>
        <v>294</v>
      </c>
      <c r="I253" cm="1">
        <f t="array" ref="I253">_xlfn.XLOOKUP(1, (Лист2!A:A=A253) * (Лист2!B:B=Лист1!B253), Лист2!E:E)</f>
        <v>225</v>
      </c>
      <c r="J253">
        <f t="shared" si="6"/>
        <v>18</v>
      </c>
      <c r="K253">
        <f t="shared" si="7"/>
        <v>40451.873630769238</v>
      </c>
    </row>
    <row r="254" spans="1:11" ht="14.25" customHeight="1" x14ac:dyDescent="0.25">
      <c r="A254" s="16">
        <v>43963</v>
      </c>
      <c r="B254" s="5" t="s">
        <v>19</v>
      </c>
      <c r="C254" s="5">
        <v>11296.5</v>
      </c>
      <c r="D254" s="5">
        <v>989632.5</v>
      </c>
      <c r="E254" s="5">
        <v>829947.41200000001</v>
      </c>
      <c r="F254" s="6">
        <v>196319.5046923077</v>
      </c>
      <c r="G254" cm="1">
        <f t="array" ref="G254">_xlfn.XLOOKUP(1, (Лист2!A:A=A254) * (Лист2!B:B=Лист1!B254), Лист2!C:C)</f>
        <v>15</v>
      </c>
      <c r="H254" cm="1">
        <f t="array" ref="H254">_xlfn.XLOOKUP(1, (Лист2!A:A=A254) * (Лист2!B:B=Лист1!B254), Лист2!D:D)</f>
        <v>624</v>
      </c>
      <c r="I254" cm="1">
        <f t="array" ref="I254">_xlfn.XLOOKUP(1, (Лист2!A:A=A254) * (Лист2!B:B=Лист1!B254), Лист2!E:E)</f>
        <v>538</v>
      </c>
      <c r="J254">
        <f t="shared" si="6"/>
        <v>20</v>
      </c>
      <c r="K254">
        <f t="shared" si="7"/>
        <v>-36634.416692307714</v>
      </c>
    </row>
    <row r="255" spans="1:11" ht="14.25" customHeight="1" x14ac:dyDescent="0.25">
      <c r="A255" s="17">
        <v>43972</v>
      </c>
      <c r="B255" s="7" t="s">
        <v>19</v>
      </c>
      <c r="C255" s="7">
        <v>12135</v>
      </c>
      <c r="D255" s="7">
        <v>1103623.5</v>
      </c>
      <c r="E255" s="7">
        <v>899589.3060000001</v>
      </c>
      <c r="F255" s="8">
        <v>184440.53076923077</v>
      </c>
      <c r="G255" cm="1">
        <f t="array" ref="G255">_xlfn.XLOOKUP(1, (Лист2!A:A=A255) * (Лист2!B:B=Лист1!B255), Лист2!C:C)</f>
        <v>15</v>
      </c>
      <c r="H255" cm="1">
        <f t="array" ref="H255">_xlfn.XLOOKUP(1, (Лист2!A:A=A255) * (Лист2!B:B=Лист1!B255), Лист2!D:D)</f>
        <v>749</v>
      </c>
      <c r="I255" cm="1">
        <f t="array" ref="I255">_xlfn.XLOOKUP(1, (Лист2!A:A=A255) * (Лист2!B:B=Лист1!B255), Лист2!E:E)</f>
        <v>652</v>
      </c>
      <c r="J255">
        <f t="shared" si="6"/>
        <v>21</v>
      </c>
      <c r="K255">
        <f t="shared" si="7"/>
        <v>19593.663230769132</v>
      </c>
    </row>
    <row r="256" spans="1:11" ht="14.25" customHeight="1" x14ac:dyDescent="0.25">
      <c r="A256" s="16">
        <v>43971</v>
      </c>
      <c r="B256" s="5" t="s">
        <v>19</v>
      </c>
      <c r="C256" s="5">
        <v>12630</v>
      </c>
      <c r="D256" s="5">
        <v>1104858</v>
      </c>
      <c r="E256" s="5">
        <v>915994.11899999983</v>
      </c>
      <c r="F256" s="6">
        <v>161654.46923076923</v>
      </c>
      <c r="G256" cm="1">
        <f t="array" ref="G256">_xlfn.XLOOKUP(1, (Лист2!A:A=A256) * (Лист2!B:B=Лист1!B256), Лист2!C:C)</f>
        <v>15</v>
      </c>
      <c r="H256" cm="1">
        <f t="array" ref="H256">_xlfn.XLOOKUP(1, (Лист2!A:A=A256) * (Лист2!B:B=Лист1!B256), Лист2!D:D)</f>
        <v>760</v>
      </c>
      <c r="I256" cm="1">
        <f t="array" ref="I256">_xlfn.XLOOKUP(1, (Лист2!A:A=A256) * (Лист2!B:B=Лист1!B256), Лист2!E:E)</f>
        <v>664</v>
      </c>
      <c r="J256">
        <f t="shared" si="6"/>
        <v>21</v>
      </c>
      <c r="K256">
        <f t="shared" si="7"/>
        <v>27209.411769230937</v>
      </c>
    </row>
    <row r="257" spans="1:11" ht="14.25" customHeight="1" x14ac:dyDescent="0.25">
      <c r="A257" s="17">
        <v>43956</v>
      </c>
      <c r="B257" s="7" t="s">
        <v>19</v>
      </c>
      <c r="C257" s="7">
        <v>8223</v>
      </c>
      <c r="D257" s="7">
        <v>694593</v>
      </c>
      <c r="E257" s="7">
        <v>622755.04999999993</v>
      </c>
      <c r="F257" s="8">
        <v>172368.62218461538</v>
      </c>
      <c r="G257" cm="1">
        <f t="array" ref="G257">_xlfn.XLOOKUP(1, (Лист2!A:A=A257) * (Лист2!B:B=Лист1!B257), Лист2!C:C)</f>
        <v>15</v>
      </c>
      <c r="H257" cm="1">
        <f t="array" ref="H257">_xlfn.XLOOKUP(1, (Лист2!A:A=A257) * (Лист2!B:B=Лист1!B257), Лист2!D:D)</f>
        <v>455</v>
      </c>
      <c r="I257" cm="1">
        <f t="array" ref="I257">_xlfn.XLOOKUP(1, (Лист2!A:A=A257) * (Лист2!B:B=Лист1!B257), Лист2!E:E)</f>
        <v>381</v>
      </c>
      <c r="J257">
        <f t="shared" si="6"/>
        <v>19</v>
      </c>
      <c r="K257">
        <f t="shared" si="7"/>
        <v>-100530.67218461531</v>
      </c>
    </row>
    <row r="258" spans="1:11" ht="14.25" customHeight="1" x14ac:dyDescent="0.25">
      <c r="A258" s="16">
        <v>43949</v>
      </c>
      <c r="B258" s="5" t="s">
        <v>20</v>
      </c>
      <c r="C258" s="5">
        <v>25149</v>
      </c>
      <c r="D258" s="5">
        <v>2277072</v>
      </c>
      <c r="E258" s="5">
        <v>1804070.1239999998</v>
      </c>
      <c r="F258" s="6">
        <v>125553.02143076922</v>
      </c>
      <c r="G258" cm="1">
        <f t="array" ref="G258">_xlfn.XLOOKUP(1, (Лист2!A:A=A258) * (Лист2!B:B=Лист1!B258), Лист2!C:C)</f>
        <v>18</v>
      </c>
      <c r="H258" cm="1">
        <f t="array" ref="H258">_xlfn.XLOOKUP(1, (Лист2!A:A=A258) * (Лист2!B:B=Лист1!B258), Лист2!D:D)</f>
        <v>1505</v>
      </c>
      <c r="I258" cm="1">
        <f t="array" ref="I258">_xlfn.XLOOKUP(1, (Лист2!A:A=A258) * (Лист2!B:B=Лист1!B258), Лист2!E:E)</f>
        <v>1368</v>
      </c>
      <c r="J258">
        <f t="shared" si="6"/>
        <v>18</v>
      </c>
      <c r="K258">
        <f t="shared" si="7"/>
        <v>347448.85456923093</v>
      </c>
    </row>
    <row r="259" spans="1:11" ht="14.25" customHeight="1" x14ac:dyDescent="0.25">
      <c r="A259" s="17">
        <v>43964</v>
      </c>
      <c r="B259" s="7" t="s">
        <v>19</v>
      </c>
      <c r="C259" s="7">
        <v>10401</v>
      </c>
      <c r="D259" s="7">
        <v>949912.5</v>
      </c>
      <c r="E259" s="7">
        <v>785961.28899999999</v>
      </c>
      <c r="F259" s="8">
        <v>253438.94004615385</v>
      </c>
      <c r="G259" cm="1">
        <f t="array" ref="G259">_xlfn.XLOOKUP(1, (Лист2!A:A=A259) * (Лист2!B:B=Лист1!B259), Лист2!C:C)</f>
        <v>15</v>
      </c>
      <c r="H259" cm="1">
        <f t="array" ref="H259">_xlfn.XLOOKUP(1, (Лист2!A:A=A259) * (Лист2!B:B=Лист1!B259), Лист2!D:D)</f>
        <v>599</v>
      </c>
      <c r="I259" cm="1">
        <f t="array" ref="I259">_xlfn.XLOOKUP(1, (Лист2!A:A=A259) * (Лист2!B:B=Лист1!B259), Лист2!E:E)</f>
        <v>515</v>
      </c>
      <c r="J259">
        <f t="shared" ref="J259:J322" si="8">WEEKNUM(A259, 2)</f>
        <v>20</v>
      </c>
      <c r="K259">
        <f t="shared" ref="K259:K322" si="9">D259-E259-F259</f>
        <v>-89487.729046153836</v>
      </c>
    </row>
    <row r="260" spans="1:11" ht="14.25" customHeight="1" x14ac:dyDescent="0.25">
      <c r="A260" s="16">
        <v>43982</v>
      </c>
      <c r="B260" s="5" t="s">
        <v>18</v>
      </c>
      <c r="C260" s="5">
        <v>17689.5</v>
      </c>
      <c r="D260" s="5">
        <v>1592119.5</v>
      </c>
      <c r="E260" s="5">
        <v>1279369.1529999999</v>
      </c>
      <c r="F260" s="6">
        <v>119890.85384615383</v>
      </c>
      <c r="G260" cm="1">
        <f t="array" ref="G260">_xlfn.XLOOKUP(1, (Лист2!A:A=A260) * (Лист2!B:B=Лист1!B260), Лист2!C:C)</f>
        <v>17</v>
      </c>
      <c r="H260" cm="1">
        <f t="array" ref="H260">_xlfn.XLOOKUP(1, (Лист2!A:A=A260) * (Лист2!B:B=Лист1!B260), Лист2!D:D)</f>
        <v>1186</v>
      </c>
      <c r="I260" cm="1">
        <f t="array" ref="I260">_xlfn.XLOOKUP(1, (Лист2!A:A=A260) * (Лист2!B:B=Лист1!B260), Лист2!E:E)</f>
        <v>1054</v>
      </c>
      <c r="J260">
        <f t="shared" si="8"/>
        <v>22</v>
      </c>
      <c r="K260">
        <f t="shared" si="9"/>
        <v>192859.49315384624</v>
      </c>
    </row>
    <row r="261" spans="1:11" ht="14.25" customHeight="1" x14ac:dyDescent="0.25">
      <c r="A261" s="17">
        <v>43954</v>
      </c>
      <c r="B261" s="7" t="s">
        <v>19</v>
      </c>
      <c r="C261" s="7">
        <v>8127</v>
      </c>
      <c r="D261" s="7">
        <v>665302.5</v>
      </c>
      <c r="E261" s="7">
        <v>644221.49399999995</v>
      </c>
      <c r="F261" s="8">
        <v>95245.727138461531</v>
      </c>
      <c r="G261" cm="1">
        <f t="array" ref="G261">_xlfn.XLOOKUP(1, (Лист2!A:A=A261) * (Лист2!B:B=Лист1!B261), Лист2!C:C)</f>
        <v>15</v>
      </c>
      <c r="H261" cm="1">
        <f t="array" ref="H261">_xlfn.XLOOKUP(1, (Лист2!A:A=A261) * (Лист2!B:B=Лист1!B261), Лист2!D:D)</f>
        <v>455</v>
      </c>
      <c r="I261" cm="1">
        <f t="array" ref="I261">_xlfn.XLOOKUP(1, (Лист2!A:A=A261) * (Лист2!B:B=Лист1!B261), Лист2!E:E)</f>
        <v>384</v>
      </c>
      <c r="J261">
        <f t="shared" si="8"/>
        <v>18</v>
      </c>
      <c r="K261">
        <f t="shared" si="9"/>
        <v>-74164.721138461478</v>
      </c>
    </row>
    <row r="262" spans="1:11" ht="14.25" customHeight="1" x14ac:dyDescent="0.25">
      <c r="A262" s="16">
        <v>43981</v>
      </c>
      <c r="B262" s="5" t="s">
        <v>18</v>
      </c>
      <c r="C262" s="5">
        <v>27250.5</v>
      </c>
      <c r="D262" s="5">
        <v>2457252</v>
      </c>
      <c r="E262" s="5">
        <v>1983435.05</v>
      </c>
      <c r="F262" s="6">
        <v>175066.50692307693</v>
      </c>
      <c r="G262" cm="1">
        <f t="array" ref="G262">_xlfn.XLOOKUP(1, (Лист2!A:A=A262) * (Лист2!B:B=Лист1!B262), Лист2!C:C)</f>
        <v>17</v>
      </c>
      <c r="H262" cm="1">
        <f t="array" ref="H262">_xlfn.XLOOKUP(1, (Лист2!A:A=A262) * (Лист2!B:B=Лист1!B262), Лист2!D:D)</f>
        <v>1697</v>
      </c>
      <c r="I262" cm="1">
        <f t="array" ref="I262">_xlfn.XLOOKUP(1, (Лист2!A:A=A262) * (Лист2!B:B=Лист1!B262), Лист2!E:E)</f>
        <v>1499</v>
      </c>
      <c r="J262">
        <f t="shared" si="8"/>
        <v>22</v>
      </c>
      <c r="K262">
        <f t="shared" si="9"/>
        <v>298750.44307692302</v>
      </c>
    </row>
    <row r="263" spans="1:11" ht="14.25" customHeight="1" x14ac:dyDescent="0.25">
      <c r="A263" s="17">
        <v>43957</v>
      </c>
      <c r="B263" s="7" t="s">
        <v>19</v>
      </c>
      <c r="C263" s="7">
        <v>8464.5</v>
      </c>
      <c r="D263" s="7">
        <v>739291.5</v>
      </c>
      <c r="E263" s="7">
        <v>651727.3679999999</v>
      </c>
      <c r="F263" s="8">
        <v>154318.62433846152</v>
      </c>
      <c r="G263" cm="1">
        <f t="array" ref="G263">_xlfn.XLOOKUP(1, (Лист2!A:A=A263) * (Лист2!B:B=Лист1!B263), Лист2!C:C)</f>
        <v>15</v>
      </c>
      <c r="H263" cm="1">
        <f t="array" ref="H263">_xlfn.XLOOKUP(1, (Лист2!A:A=A263) * (Лист2!B:B=Лист1!B263), Лист2!D:D)</f>
        <v>467</v>
      </c>
      <c r="I263" cm="1">
        <f t="array" ref="I263">_xlfn.XLOOKUP(1, (Лист2!A:A=A263) * (Лист2!B:B=Лист1!B263), Лист2!E:E)</f>
        <v>389</v>
      </c>
      <c r="J263">
        <f t="shared" si="8"/>
        <v>19</v>
      </c>
      <c r="K263">
        <f t="shared" si="9"/>
        <v>-66754.492338461423</v>
      </c>
    </row>
    <row r="264" spans="1:11" ht="14.25" customHeight="1" x14ac:dyDescent="0.25">
      <c r="A264" s="16">
        <v>43974</v>
      </c>
      <c r="B264" s="5" t="s">
        <v>19</v>
      </c>
      <c r="C264" s="5">
        <v>14167.5</v>
      </c>
      <c r="D264" s="5">
        <v>1315075.5</v>
      </c>
      <c r="E264" s="5">
        <v>1074904.135</v>
      </c>
      <c r="F264" s="6">
        <v>269233.34436923079</v>
      </c>
      <c r="G264" cm="1">
        <f t="array" ref="G264">_xlfn.XLOOKUP(1, (Лист2!A:A=A264) * (Лист2!B:B=Лист1!B264), Лист2!C:C)</f>
        <v>15</v>
      </c>
      <c r="H264" cm="1">
        <f t="array" ref="H264">_xlfn.XLOOKUP(1, (Лист2!A:A=A264) * (Лист2!B:B=Лист1!B264), Лист2!D:D)</f>
        <v>840</v>
      </c>
      <c r="I264" cm="1">
        <f t="array" ref="I264">_xlfn.XLOOKUP(1, (Лист2!A:A=A264) * (Лист2!B:B=Лист1!B264), Лист2!E:E)</f>
        <v>725</v>
      </c>
      <c r="J264">
        <f t="shared" si="8"/>
        <v>21</v>
      </c>
      <c r="K264">
        <f t="shared" si="9"/>
        <v>-29061.979369230801</v>
      </c>
    </row>
    <row r="265" spans="1:11" ht="14.25" customHeight="1" x14ac:dyDescent="0.25">
      <c r="A265" s="17">
        <v>43979</v>
      </c>
      <c r="B265" s="7" t="s">
        <v>18</v>
      </c>
      <c r="C265" s="7">
        <v>16500</v>
      </c>
      <c r="D265" s="7">
        <v>1487928</v>
      </c>
      <c r="E265" s="7">
        <v>1187884.8939999999</v>
      </c>
      <c r="F265" s="8">
        <v>279400.0153846154</v>
      </c>
      <c r="G265" cm="1">
        <f t="array" ref="G265">_xlfn.XLOOKUP(1, (Лист2!A:A=A265) * (Лист2!B:B=Лист1!B265), Лист2!C:C)</f>
        <v>17</v>
      </c>
      <c r="H265" cm="1">
        <f t="array" ref="H265">_xlfn.XLOOKUP(1, (Лист2!A:A=A265) * (Лист2!B:B=Лист1!B265), Лист2!D:D)</f>
        <v>1097</v>
      </c>
      <c r="I265" cm="1">
        <f t="array" ref="I265">_xlfn.XLOOKUP(1, (Лист2!A:A=A265) * (Лист2!B:B=Лист1!B265), Лист2!E:E)</f>
        <v>968</v>
      </c>
      <c r="J265">
        <f t="shared" si="8"/>
        <v>22</v>
      </c>
      <c r="K265">
        <f t="shared" si="9"/>
        <v>20643.090615384746</v>
      </c>
    </row>
    <row r="266" spans="1:11" ht="14.25" customHeight="1" x14ac:dyDescent="0.25">
      <c r="A266" s="16">
        <v>43976</v>
      </c>
      <c r="B266" s="5" t="s">
        <v>19</v>
      </c>
      <c r="C266" s="5">
        <v>13260</v>
      </c>
      <c r="D266" s="5">
        <v>1230687</v>
      </c>
      <c r="E266" s="5">
        <v>985675.48699999996</v>
      </c>
      <c r="F266" s="6">
        <v>224353.45695384615</v>
      </c>
      <c r="G266" cm="1">
        <f t="array" ref="G266">_xlfn.XLOOKUP(1, (Лист2!A:A=A266) * (Лист2!B:B=Лист1!B266), Лист2!C:C)</f>
        <v>15</v>
      </c>
      <c r="H266" cm="1">
        <f t="array" ref="H266">_xlfn.XLOOKUP(1, (Лист2!A:A=A266) * (Лист2!B:B=Лист1!B266), Лист2!D:D)</f>
        <v>835</v>
      </c>
      <c r="I266" cm="1">
        <f t="array" ref="I266">_xlfn.XLOOKUP(1, (Лист2!A:A=A266) * (Лист2!B:B=Лист1!B266), Лист2!E:E)</f>
        <v>736</v>
      </c>
      <c r="J266">
        <f t="shared" si="8"/>
        <v>22</v>
      </c>
      <c r="K266">
        <f t="shared" si="9"/>
        <v>20658.056046153884</v>
      </c>
    </row>
    <row r="267" spans="1:11" ht="14.25" customHeight="1" x14ac:dyDescent="0.25">
      <c r="A267" s="17">
        <v>43951</v>
      </c>
      <c r="B267" s="7" t="s">
        <v>19</v>
      </c>
      <c r="C267" s="7">
        <v>4285.5</v>
      </c>
      <c r="D267" s="7">
        <v>404691</v>
      </c>
      <c r="E267" s="7">
        <v>333054.54800000001</v>
      </c>
      <c r="F267" s="8">
        <v>11494.630769230769</v>
      </c>
      <c r="G267" cm="1">
        <f t="array" ref="G267">_xlfn.XLOOKUP(1, (Лист2!A:A=A267) * (Лист2!B:B=Лист1!B267), Лист2!C:C)</f>
        <v>15</v>
      </c>
      <c r="H267" cm="1">
        <f t="array" ref="H267">_xlfn.XLOOKUP(1, (Лист2!A:A=A267) * (Лист2!B:B=Лист1!B267), Лист2!D:D)</f>
        <v>262</v>
      </c>
      <c r="I267" cm="1">
        <f t="array" ref="I267">_xlfn.XLOOKUP(1, (Лист2!A:A=A267) * (Лист2!B:B=Лист1!B267), Лист2!E:E)</f>
        <v>195</v>
      </c>
      <c r="J267">
        <f t="shared" si="8"/>
        <v>18</v>
      </c>
      <c r="K267">
        <f t="shared" si="9"/>
        <v>60141.821230769223</v>
      </c>
    </row>
    <row r="268" spans="1:11" ht="14.25" customHeight="1" x14ac:dyDescent="0.25">
      <c r="A268" s="16">
        <v>43961</v>
      </c>
      <c r="B268" s="5" t="s">
        <v>19</v>
      </c>
      <c r="C268" s="5">
        <v>13440</v>
      </c>
      <c r="D268" s="5">
        <v>1198285.5</v>
      </c>
      <c r="E268" s="5">
        <v>1018063.802</v>
      </c>
      <c r="F268" s="6">
        <v>178012.59307692308</v>
      </c>
      <c r="G268" cm="1">
        <f t="array" ref="G268">_xlfn.XLOOKUP(1, (Лист2!A:A=A268) * (Лист2!B:B=Лист1!B268), Лист2!C:C)</f>
        <v>15</v>
      </c>
      <c r="H268" cm="1">
        <f t="array" ref="H268">_xlfn.XLOOKUP(1, (Лист2!A:A=A268) * (Лист2!B:B=Лист1!B268), Лист2!D:D)</f>
        <v>706</v>
      </c>
      <c r="I268" cm="1">
        <f t="array" ref="I268">_xlfn.XLOOKUP(1, (Лист2!A:A=A268) * (Лист2!B:B=Лист1!B268), Лист2!E:E)</f>
        <v>608</v>
      </c>
      <c r="J268">
        <f t="shared" si="8"/>
        <v>19</v>
      </c>
      <c r="K268">
        <f t="shared" si="9"/>
        <v>2209.1049230768986</v>
      </c>
    </row>
    <row r="269" spans="1:11" ht="14.25" customHeight="1" x14ac:dyDescent="0.25">
      <c r="A269" s="17">
        <v>43959</v>
      </c>
      <c r="B269" s="7" t="s">
        <v>19</v>
      </c>
      <c r="C269" s="7">
        <v>9058.5</v>
      </c>
      <c r="D269" s="7">
        <v>798759</v>
      </c>
      <c r="E269" s="7">
        <v>669115.93699999992</v>
      </c>
      <c r="F269" s="8">
        <v>171987.47030000002</v>
      </c>
      <c r="G269" cm="1">
        <f t="array" ref="G269">_xlfn.XLOOKUP(1, (Лист2!A:A=A269) * (Лист2!B:B=Лист1!B269), Лист2!C:C)</f>
        <v>15</v>
      </c>
      <c r="H269" cm="1">
        <f t="array" ref="H269">_xlfn.XLOOKUP(1, (Лист2!A:A=A269) * (Лист2!B:B=Лист1!B269), Лист2!D:D)</f>
        <v>492</v>
      </c>
      <c r="I269" cm="1">
        <f t="array" ref="I269">_xlfn.XLOOKUP(1, (Лист2!A:A=A269) * (Лист2!B:B=Лист1!B269), Лист2!E:E)</f>
        <v>412</v>
      </c>
      <c r="J269">
        <f t="shared" si="8"/>
        <v>19</v>
      </c>
      <c r="K269">
        <f t="shared" si="9"/>
        <v>-42344.407299999933</v>
      </c>
    </row>
    <row r="270" spans="1:11" ht="14.25" customHeight="1" x14ac:dyDescent="0.25">
      <c r="A270" s="16">
        <v>43958</v>
      </c>
      <c r="B270" s="5" t="s">
        <v>19</v>
      </c>
      <c r="C270" s="5">
        <v>8719.5</v>
      </c>
      <c r="D270" s="5">
        <v>769276.5</v>
      </c>
      <c r="E270" s="5">
        <v>654599.97699999996</v>
      </c>
      <c r="F270" s="6">
        <v>184385.1884923077</v>
      </c>
      <c r="G270" cm="1">
        <f t="array" ref="G270">_xlfn.XLOOKUP(1, (Лист2!A:A=A270) * (Лист2!B:B=Лист1!B270), Лист2!C:C)</f>
        <v>15</v>
      </c>
      <c r="H270" cm="1">
        <f t="array" ref="H270">_xlfn.XLOOKUP(1, (Лист2!A:A=A270) * (Лист2!B:B=Лист1!B270), Лист2!D:D)</f>
        <v>480</v>
      </c>
      <c r="I270" cm="1">
        <f t="array" ref="I270">_xlfn.XLOOKUP(1, (Лист2!A:A=A270) * (Лист2!B:B=Лист1!B270), Лист2!E:E)</f>
        <v>398</v>
      </c>
      <c r="J270">
        <f t="shared" si="8"/>
        <v>19</v>
      </c>
      <c r="K270">
        <f t="shared" si="9"/>
        <v>-69708.665492307657</v>
      </c>
    </row>
    <row r="271" spans="1:11" ht="14.25" customHeight="1" x14ac:dyDescent="0.25">
      <c r="A271" s="17">
        <v>43975</v>
      </c>
      <c r="B271" s="7" t="s">
        <v>19</v>
      </c>
      <c r="C271" s="7">
        <v>12666</v>
      </c>
      <c r="D271" s="7">
        <v>1184865</v>
      </c>
      <c r="E271" s="7">
        <v>953822.62099999993</v>
      </c>
      <c r="F271" s="8">
        <v>340158.78723076923</v>
      </c>
      <c r="G271" cm="1">
        <f t="array" ref="G271">_xlfn.XLOOKUP(1, (Лист2!A:A=A271) * (Лист2!B:B=Лист1!B271), Лист2!C:C)</f>
        <v>15</v>
      </c>
      <c r="H271" cm="1">
        <f t="array" ref="H271">_xlfn.XLOOKUP(1, (Лист2!A:A=A271) * (Лист2!B:B=Лист1!B271), Лист2!D:D)</f>
        <v>779</v>
      </c>
      <c r="I271" cm="1">
        <f t="array" ref="I271">_xlfn.XLOOKUP(1, (Лист2!A:A=A271) * (Лист2!B:B=Лист1!B271), Лист2!E:E)</f>
        <v>673</v>
      </c>
      <c r="J271">
        <f t="shared" si="8"/>
        <v>21</v>
      </c>
      <c r="K271">
        <f t="shared" si="9"/>
        <v>-109116.40823076916</v>
      </c>
    </row>
    <row r="272" spans="1:11" ht="14.25" customHeight="1" x14ac:dyDescent="0.25">
      <c r="A272" s="16">
        <v>43967</v>
      </c>
      <c r="B272" s="5" t="s">
        <v>20</v>
      </c>
      <c r="C272" s="5">
        <v>34563</v>
      </c>
      <c r="D272" s="5">
        <v>2922883.5</v>
      </c>
      <c r="E272" s="5">
        <v>2340316.3049999997</v>
      </c>
      <c r="F272" s="6">
        <v>109812.45384615385</v>
      </c>
      <c r="G272" cm="1">
        <f t="array" ref="G272">_xlfn.XLOOKUP(1, (Лист2!A:A=A272) * (Лист2!B:B=Лист1!B272), Лист2!C:C)</f>
        <v>19</v>
      </c>
      <c r="H272" cm="1">
        <f t="array" ref="H272">_xlfn.XLOOKUP(1, (Лист2!A:A=A272) * (Лист2!B:B=Лист1!B272), Лист2!D:D)</f>
        <v>2039</v>
      </c>
      <c r="I272" cm="1">
        <f t="array" ref="I272">_xlfn.XLOOKUP(1, (Лист2!A:A=A272) * (Лист2!B:B=Лист1!B272), Лист2!E:E)</f>
        <v>1868</v>
      </c>
      <c r="J272">
        <f t="shared" si="8"/>
        <v>20</v>
      </c>
      <c r="K272">
        <f t="shared" si="9"/>
        <v>472754.74115384644</v>
      </c>
    </row>
    <row r="273" spans="1:11" ht="14.25" customHeight="1" x14ac:dyDescent="0.25">
      <c r="A273" s="17">
        <v>43970</v>
      </c>
      <c r="B273" s="7" t="s">
        <v>20</v>
      </c>
      <c r="C273" s="7">
        <v>28882.5</v>
      </c>
      <c r="D273" s="7">
        <v>2446530</v>
      </c>
      <c r="E273" s="7">
        <v>1956748.2629999998</v>
      </c>
      <c r="F273" s="8">
        <v>108543.03143076923</v>
      </c>
      <c r="G273" cm="1">
        <f t="array" ref="G273">_xlfn.XLOOKUP(1, (Лист2!A:A=A273) * (Лист2!B:B=Лист1!B273), Лист2!C:C)</f>
        <v>19</v>
      </c>
      <c r="H273" cm="1">
        <f t="array" ref="H273">_xlfn.XLOOKUP(1, (Лист2!A:A=A273) * (Лист2!B:B=Лист1!B273), Лист2!D:D)</f>
        <v>1831</v>
      </c>
      <c r="I273" cm="1">
        <f t="array" ref="I273">_xlfn.XLOOKUP(1, (Лист2!A:A=A273) * (Лист2!B:B=Лист1!B273), Лист2!E:E)</f>
        <v>1667</v>
      </c>
      <c r="J273">
        <f t="shared" si="8"/>
        <v>21</v>
      </c>
      <c r="K273">
        <f t="shared" si="9"/>
        <v>381238.70556923095</v>
      </c>
    </row>
    <row r="274" spans="1:11" ht="14.25" customHeight="1" x14ac:dyDescent="0.25">
      <c r="A274" s="16">
        <v>43968</v>
      </c>
      <c r="B274" s="5" t="s">
        <v>20</v>
      </c>
      <c r="C274" s="5">
        <v>28275</v>
      </c>
      <c r="D274" s="5">
        <v>2435632.5</v>
      </c>
      <c r="E274" s="5">
        <v>1954139.7149999999</v>
      </c>
      <c r="F274" s="6">
        <v>79541.984615384616</v>
      </c>
      <c r="G274" cm="1">
        <f t="array" ref="G274">_xlfn.XLOOKUP(1, (Лист2!A:A=A274) * (Лист2!B:B=Лист1!B274), Лист2!C:C)</f>
        <v>19</v>
      </c>
      <c r="H274" cm="1">
        <f t="array" ref="H274">_xlfn.XLOOKUP(1, (Лист2!A:A=A274) * (Лист2!B:B=Лист1!B274), Лист2!D:D)</f>
        <v>1790</v>
      </c>
      <c r="I274" cm="1">
        <f t="array" ref="I274">_xlfn.XLOOKUP(1, (Лист2!A:A=A274) * (Лист2!B:B=Лист1!B274), Лист2!E:E)</f>
        <v>1633</v>
      </c>
      <c r="J274">
        <f t="shared" si="8"/>
        <v>20</v>
      </c>
      <c r="K274">
        <f t="shared" si="9"/>
        <v>401950.80038461555</v>
      </c>
    </row>
    <row r="275" spans="1:11" ht="14.25" customHeight="1" x14ac:dyDescent="0.25">
      <c r="A275" s="17">
        <v>43960</v>
      </c>
      <c r="B275" s="7" t="s">
        <v>20</v>
      </c>
      <c r="C275" s="7">
        <v>26271</v>
      </c>
      <c r="D275" s="7">
        <v>2384937</v>
      </c>
      <c r="E275" s="7">
        <v>1880070.5110000002</v>
      </c>
      <c r="F275" s="8">
        <v>141472.14615384614</v>
      </c>
      <c r="G275" cm="1">
        <f t="array" ref="G275">_xlfn.XLOOKUP(1, (Лист2!A:A=A275) * (Лист2!B:B=Лист1!B275), Лист2!C:C)</f>
        <v>19</v>
      </c>
      <c r="H275" cm="1">
        <f t="array" ref="H275">_xlfn.XLOOKUP(1, (Лист2!A:A=A275) * (Лист2!B:B=Лист1!B275), Лист2!D:D)</f>
        <v>1542</v>
      </c>
      <c r="I275" cm="1">
        <f t="array" ref="I275">_xlfn.XLOOKUP(1, (Лист2!A:A=A275) * (Лист2!B:B=Лист1!B275), Лист2!E:E)</f>
        <v>1412</v>
      </c>
      <c r="J275">
        <f t="shared" si="8"/>
        <v>19</v>
      </c>
      <c r="K275">
        <f t="shared" si="9"/>
        <v>363394.34284615365</v>
      </c>
    </row>
    <row r="276" spans="1:11" ht="14.25" customHeight="1" x14ac:dyDescent="0.25">
      <c r="A276" s="16">
        <v>43955</v>
      </c>
      <c r="B276" s="5" t="s">
        <v>20</v>
      </c>
      <c r="C276" s="5">
        <v>23587.5</v>
      </c>
      <c r="D276" s="5">
        <v>2155668</v>
      </c>
      <c r="E276" s="5">
        <v>1685753.1839999999</v>
      </c>
      <c r="F276" s="6">
        <v>135489.15811538461</v>
      </c>
      <c r="G276" cm="1">
        <f t="array" ref="G276">_xlfn.XLOOKUP(1, (Лист2!A:A=A276) * (Лист2!B:B=Лист1!B276), Лист2!C:C)</f>
        <v>19</v>
      </c>
      <c r="H276" cm="1">
        <f t="array" ref="H276">_xlfn.XLOOKUP(1, (Лист2!A:A=A276) * (Лист2!B:B=Лист1!B276), Лист2!D:D)</f>
        <v>1479</v>
      </c>
      <c r="I276" cm="1">
        <f t="array" ref="I276">_xlfn.XLOOKUP(1, (Лист2!A:A=A276) * (Лист2!B:B=Лист1!B276), Лист2!E:E)</f>
        <v>1346</v>
      </c>
      <c r="J276">
        <f t="shared" si="8"/>
        <v>19</v>
      </c>
      <c r="K276">
        <f t="shared" si="9"/>
        <v>334425.65788461547</v>
      </c>
    </row>
    <row r="277" spans="1:11" ht="14.25" customHeight="1" x14ac:dyDescent="0.25">
      <c r="A277" s="17">
        <v>43953</v>
      </c>
      <c r="B277" s="7" t="s">
        <v>20</v>
      </c>
      <c r="C277" s="7">
        <v>18427.5</v>
      </c>
      <c r="D277" s="7">
        <v>1682851.5</v>
      </c>
      <c r="E277" s="7">
        <v>1337535.2989999999</v>
      </c>
      <c r="F277" s="8">
        <v>121636.08074615385</v>
      </c>
      <c r="G277" cm="1">
        <f t="array" ref="G277">_xlfn.XLOOKUP(1, (Лист2!A:A=A277) * (Лист2!B:B=Лист1!B277), Лист2!C:C)</f>
        <v>19</v>
      </c>
      <c r="H277" cm="1">
        <f t="array" ref="H277">_xlfn.XLOOKUP(1, (Лист2!A:A=A277) * (Лист2!B:B=Лист1!B277), Лист2!D:D)</f>
        <v>1206</v>
      </c>
      <c r="I277" cm="1">
        <f t="array" ref="I277">_xlfn.XLOOKUP(1, (Лист2!A:A=A277) * (Лист2!B:B=Лист1!B277), Лист2!E:E)</f>
        <v>1080</v>
      </c>
      <c r="J277">
        <f t="shared" si="8"/>
        <v>18</v>
      </c>
      <c r="K277">
        <f t="shared" si="9"/>
        <v>223680.12025384628</v>
      </c>
    </row>
    <row r="278" spans="1:11" ht="14.25" customHeight="1" x14ac:dyDescent="0.25">
      <c r="A278" s="16">
        <v>43977</v>
      </c>
      <c r="B278" s="5" t="s">
        <v>20</v>
      </c>
      <c r="C278" s="5">
        <v>27156</v>
      </c>
      <c r="D278" s="5">
        <v>2410803</v>
      </c>
      <c r="E278" s="5">
        <v>1897998.2520000001</v>
      </c>
      <c r="F278" s="6">
        <v>96303.4</v>
      </c>
      <c r="G278" cm="1">
        <f t="array" ref="G278">_xlfn.XLOOKUP(1, (Лист2!A:A=A278) * (Лист2!B:B=Лист1!B278), Лист2!C:C)</f>
        <v>20</v>
      </c>
      <c r="H278" cm="1">
        <f t="array" ref="H278">_xlfn.XLOOKUP(1, (Лист2!A:A=A278) * (Лист2!B:B=Лист1!B278), Лист2!D:D)</f>
        <v>1814</v>
      </c>
      <c r="I278" cm="1">
        <f t="array" ref="I278">_xlfn.XLOOKUP(1, (Лист2!A:A=A278) * (Лист2!B:B=Лист1!B278), Лист2!E:E)</f>
        <v>1655</v>
      </c>
      <c r="J278">
        <f t="shared" si="8"/>
        <v>22</v>
      </c>
      <c r="K278">
        <f t="shared" si="9"/>
        <v>416501.34799999988</v>
      </c>
    </row>
    <row r="279" spans="1:11" ht="14.25" customHeight="1" x14ac:dyDescent="0.25">
      <c r="A279" s="17">
        <v>43952</v>
      </c>
      <c r="B279" s="7" t="s">
        <v>20</v>
      </c>
      <c r="C279" s="7">
        <v>35190</v>
      </c>
      <c r="D279" s="7">
        <v>3168510</v>
      </c>
      <c r="E279" s="7">
        <v>2533138.7200000002</v>
      </c>
      <c r="F279" s="8">
        <v>102615.49999999999</v>
      </c>
      <c r="G279" cm="1">
        <f t="array" ref="G279">_xlfn.XLOOKUP(1, (Лист2!A:A=A279) * (Лист2!B:B=Лист1!B279), Лист2!C:C)</f>
        <v>19</v>
      </c>
      <c r="H279" cm="1">
        <f t="array" ref="H279">_xlfn.XLOOKUP(1, (Лист2!A:A=A279) * (Лист2!B:B=Лист1!B279), Лист2!D:D)</f>
        <v>1987</v>
      </c>
      <c r="I279" cm="1">
        <f t="array" ref="I279">_xlfn.XLOOKUP(1, (Лист2!A:A=A279) * (Лист2!B:B=Лист1!B279), Лист2!E:E)</f>
        <v>1791</v>
      </c>
      <c r="J279">
        <f t="shared" si="8"/>
        <v>18</v>
      </c>
      <c r="K279">
        <f t="shared" si="9"/>
        <v>532755.7799999998</v>
      </c>
    </row>
    <row r="280" spans="1:11" ht="14.25" customHeight="1" x14ac:dyDescent="0.25">
      <c r="A280" s="16">
        <v>43963</v>
      </c>
      <c r="B280" s="5" t="s">
        <v>20</v>
      </c>
      <c r="C280" s="5">
        <v>25483.5</v>
      </c>
      <c r="D280" s="5">
        <v>2243160</v>
      </c>
      <c r="E280" s="5">
        <v>1757185.7729999998</v>
      </c>
      <c r="F280" s="6">
        <v>114933.59230769231</v>
      </c>
      <c r="G280" cm="1">
        <f t="array" ref="G280">_xlfn.XLOOKUP(1, (Лист2!A:A=A280) * (Лист2!B:B=Лист1!B280), Лист2!C:C)</f>
        <v>19</v>
      </c>
      <c r="H280" cm="1">
        <f t="array" ref="H280">_xlfn.XLOOKUP(1, (Лист2!A:A=A280) * (Лист2!B:B=Лист1!B280), Лист2!D:D)</f>
        <v>1598</v>
      </c>
      <c r="I280" cm="1">
        <f t="array" ref="I280">_xlfn.XLOOKUP(1, (Лист2!A:A=A280) * (Лист2!B:B=Лист1!B280), Лист2!E:E)</f>
        <v>1454</v>
      </c>
      <c r="J280">
        <f t="shared" si="8"/>
        <v>20</v>
      </c>
      <c r="K280">
        <f t="shared" si="9"/>
        <v>371040.63469230791</v>
      </c>
    </row>
    <row r="281" spans="1:11" ht="14.25" customHeight="1" x14ac:dyDescent="0.25">
      <c r="A281" s="17">
        <v>43972</v>
      </c>
      <c r="B281" s="7" t="s">
        <v>20</v>
      </c>
      <c r="C281" s="7">
        <v>25362</v>
      </c>
      <c r="D281" s="7">
        <v>2198935.5</v>
      </c>
      <c r="E281" s="7">
        <v>1755958.3049999999</v>
      </c>
      <c r="F281" s="8">
        <v>102833.37792307691</v>
      </c>
      <c r="G281" cm="1">
        <f t="array" ref="G281">_xlfn.XLOOKUP(1, (Лист2!A:A=A281) * (Лист2!B:B=Лист1!B281), Лист2!C:C)</f>
        <v>19</v>
      </c>
      <c r="H281" cm="1">
        <f t="array" ref="H281">_xlfn.XLOOKUP(1, (Лист2!A:A=A281) * (Лист2!B:B=Лист1!B281), Лист2!D:D)</f>
        <v>1650</v>
      </c>
      <c r="I281" cm="1">
        <f t="array" ref="I281">_xlfn.XLOOKUP(1, (Лист2!A:A=A281) * (Лист2!B:B=Лист1!B281), Лист2!E:E)</f>
        <v>1505</v>
      </c>
      <c r="J281">
        <f t="shared" si="8"/>
        <v>21</v>
      </c>
      <c r="K281">
        <f t="shared" si="9"/>
        <v>340143.81707692315</v>
      </c>
    </row>
    <row r="282" spans="1:11" ht="14.25" customHeight="1" x14ac:dyDescent="0.25">
      <c r="A282" s="16">
        <v>43971</v>
      </c>
      <c r="B282" s="5" t="s">
        <v>20</v>
      </c>
      <c r="C282" s="5">
        <v>28849.5</v>
      </c>
      <c r="D282" s="5">
        <v>2520759</v>
      </c>
      <c r="E282" s="5">
        <v>2010739.0729999999</v>
      </c>
      <c r="F282" s="6">
        <v>106300.0107076923</v>
      </c>
      <c r="G282" cm="1">
        <f t="array" ref="G282">_xlfn.XLOOKUP(1, (Лист2!A:A=A282) * (Лист2!B:B=Лист1!B282), Лист2!C:C)</f>
        <v>19</v>
      </c>
      <c r="H282" cm="1">
        <f t="array" ref="H282">_xlfn.XLOOKUP(1, (Лист2!A:A=A282) * (Лист2!B:B=Лист1!B282), Лист2!D:D)</f>
        <v>1823</v>
      </c>
      <c r="I282" cm="1">
        <f t="array" ref="I282">_xlfn.XLOOKUP(1, (Лист2!A:A=A282) * (Лист2!B:B=Лист1!B282), Лист2!E:E)</f>
        <v>1678</v>
      </c>
      <c r="J282">
        <f t="shared" si="8"/>
        <v>21</v>
      </c>
      <c r="K282">
        <f t="shared" si="9"/>
        <v>403719.91629230784</v>
      </c>
    </row>
    <row r="283" spans="1:11" ht="14.25" customHeight="1" x14ac:dyDescent="0.25">
      <c r="A283" s="17">
        <v>43956</v>
      </c>
      <c r="B283" s="7" t="s">
        <v>20</v>
      </c>
      <c r="C283" s="7">
        <v>26367</v>
      </c>
      <c r="D283" s="7">
        <v>2380333.5</v>
      </c>
      <c r="E283" s="7">
        <v>1873451.2719999999</v>
      </c>
      <c r="F283" s="8">
        <v>149632.49369999999</v>
      </c>
      <c r="G283" cm="1">
        <f t="array" ref="G283">_xlfn.XLOOKUP(1, (Лист2!A:A=A283) * (Лист2!B:B=Лист1!B283), Лист2!C:C)</f>
        <v>19</v>
      </c>
      <c r="H283" cm="1">
        <f t="array" ref="H283">_xlfn.XLOOKUP(1, (Лист2!A:A=A283) * (Лист2!B:B=Лист1!B283), Лист2!D:D)</f>
        <v>1622</v>
      </c>
      <c r="I283" cm="1">
        <f t="array" ref="I283">_xlfn.XLOOKUP(1, (Лист2!A:A=A283) * (Лист2!B:B=Лист1!B283), Лист2!E:E)</f>
        <v>1482</v>
      </c>
      <c r="J283">
        <f t="shared" si="8"/>
        <v>19</v>
      </c>
      <c r="K283">
        <f t="shared" si="9"/>
        <v>357249.73430000013</v>
      </c>
    </row>
    <row r="284" spans="1:11" ht="14.25" customHeight="1" x14ac:dyDescent="0.25">
      <c r="A284" s="16">
        <v>43964</v>
      </c>
      <c r="B284" s="5" t="s">
        <v>20</v>
      </c>
      <c r="C284" s="5">
        <v>25539</v>
      </c>
      <c r="D284" s="5">
        <v>2263651.5</v>
      </c>
      <c r="E284" s="5">
        <v>1783039.3049999997</v>
      </c>
      <c r="F284" s="6">
        <v>139331.31929230769</v>
      </c>
      <c r="G284" cm="1">
        <f t="array" ref="G284">_xlfn.XLOOKUP(1, (Лист2!A:A=A284) * (Лист2!B:B=Лист1!B284), Лист2!C:C)</f>
        <v>19</v>
      </c>
      <c r="H284" cm="1">
        <f t="array" ref="H284">_xlfn.XLOOKUP(1, (Лист2!A:A=A284) * (Лист2!B:B=Лист1!B284), Лист2!D:D)</f>
        <v>1605</v>
      </c>
      <c r="I284" cm="1">
        <f t="array" ref="I284">_xlfn.XLOOKUP(1, (Лист2!A:A=A284) * (Лист2!B:B=Лист1!B284), Лист2!E:E)</f>
        <v>1447</v>
      </c>
      <c r="J284">
        <f t="shared" si="8"/>
        <v>20</v>
      </c>
      <c r="K284">
        <f t="shared" si="9"/>
        <v>341280.87570769258</v>
      </c>
    </row>
    <row r="285" spans="1:11" ht="14.25" customHeight="1" x14ac:dyDescent="0.25">
      <c r="A285" s="17">
        <v>43982</v>
      </c>
      <c r="B285" s="7" t="s">
        <v>19</v>
      </c>
      <c r="C285" s="7">
        <v>14808</v>
      </c>
      <c r="D285" s="7">
        <v>1336789.5</v>
      </c>
      <c r="E285" s="7">
        <v>1084824.9949999999</v>
      </c>
      <c r="F285" s="8">
        <v>167974.06755384614</v>
      </c>
      <c r="G285" cm="1">
        <f t="array" ref="G285">_xlfn.XLOOKUP(1, (Лист2!A:A=A285) * (Лист2!B:B=Лист1!B285), Лист2!C:C)</f>
        <v>16</v>
      </c>
      <c r="H285" cm="1">
        <f t="array" ref="H285">_xlfn.XLOOKUP(1, (Лист2!A:A=A285) * (Лист2!B:B=Лист1!B285), Лист2!D:D)</f>
        <v>917</v>
      </c>
      <c r="I285" cm="1">
        <f t="array" ref="I285">_xlfn.XLOOKUP(1, (Лист2!A:A=A285) * (Лист2!B:B=Лист1!B285), Лист2!E:E)</f>
        <v>802</v>
      </c>
      <c r="J285">
        <f t="shared" si="8"/>
        <v>22</v>
      </c>
      <c r="K285">
        <f t="shared" si="9"/>
        <v>83990.437446153985</v>
      </c>
    </row>
    <row r="286" spans="1:11" ht="14.25" customHeight="1" x14ac:dyDescent="0.25">
      <c r="A286" s="16">
        <v>43954</v>
      </c>
      <c r="B286" s="5" t="s">
        <v>20</v>
      </c>
      <c r="C286" s="5">
        <v>21343.5</v>
      </c>
      <c r="D286" s="5">
        <v>1906557</v>
      </c>
      <c r="E286" s="5">
        <v>1485927.8739999998</v>
      </c>
      <c r="F286" s="6">
        <v>100092.68052307691</v>
      </c>
      <c r="G286" cm="1">
        <f t="array" ref="G286">_xlfn.XLOOKUP(1, (Лист2!A:A=A286) * (Лист2!B:B=Лист1!B286), Лист2!C:C)</f>
        <v>19</v>
      </c>
      <c r="H286" cm="1">
        <f t="array" ref="H286">_xlfn.XLOOKUP(1, (Лист2!A:A=A286) * (Лист2!B:B=Лист1!B286), Лист2!D:D)</f>
        <v>1314</v>
      </c>
      <c r="I286" cm="1">
        <f t="array" ref="I286">_xlfn.XLOOKUP(1, (Лист2!A:A=A286) * (Лист2!B:B=Лист1!B286), Лист2!E:E)</f>
        <v>1192</v>
      </c>
      <c r="J286">
        <f t="shared" si="8"/>
        <v>18</v>
      </c>
      <c r="K286">
        <f t="shared" si="9"/>
        <v>320536.44547692325</v>
      </c>
    </row>
    <row r="287" spans="1:11" ht="14.25" customHeight="1" x14ac:dyDescent="0.25">
      <c r="A287" s="17">
        <v>43981</v>
      </c>
      <c r="B287" s="7" t="s">
        <v>19</v>
      </c>
      <c r="C287" s="7">
        <v>17946</v>
      </c>
      <c r="D287" s="7">
        <v>1609090.5</v>
      </c>
      <c r="E287" s="7">
        <v>1298844.2</v>
      </c>
      <c r="F287" s="8">
        <v>137945.5276</v>
      </c>
      <c r="G287" cm="1">
        <f t="array" ref="G287">_xlfn.XLOOKUP(1, (Лист2!A:A=A287) * (Лист2!B:B=Лист1!B287), Лист2!C:C)</f>
        <v>16</v>
      </c>
      <c r="H287" cm="1">
        <f t="array" ref="H287">_xlfn.XLOOKUP(1, (Лист2!A:A=A287) * (Лист2!B:B=Лист1!B287), Лист2!D:D)</f>
        <v>1048</v>
      </c>
      <c r="I287" cm="1">
        <f t="array" ref="I287">_xlfn.XLOOKUP(1, (Лист2!A:A=A287) * (Лист2!B:B=Лист1!B287), Лист2!E:E)</f>
        <v>918</v>
      </c>
      <c r="J287">
        <f t="shared" si="8"/>
        <v>22</v>
      </c>
      <c r="K287">
        <f t="shared" si="9"/>
        <v>172300.77240000005</v>
      </c>
    </row>
    <row r="288" spans="1:11" ht="14.25" customHeight="1" x14ac:dyDescent="0.25">
      <c r="A288" s="16">
        <v>43957</v>
      </c>
      <c r="B288" s="5" t="s">
        <v>20</v>
      </c>
      <c r="C288" s="5">
        <v>24337.5</v>
      </c>
      <c r="D288" s="5">
        <v>2159350.5</v>
      </c>
      <c r="E288" s="5">
        <v>1715939.5399999998</v>
      </c>
      <c r="F288" s="6">
        <v>115138.50836153845</v>
      </c>
      <c r="G288" cm="1">
        <f t="array" ref="G288">_xlfn.XLOOKUP(1, (Лист2!A:A=A288) * (Лист2!B:B=Лист1!B288), Лист2!C:C)</f>
        <v>19</v>
      </c>
      <c r="H288" cm="1">
        <f t="array" ref="H288">_xlfn.XLOOKUP(1, (Лист2!A:A=A288) * (Лист2!B:B=Лист1!B288), Лист2!D:D)</f>
        <v>1509</v>
      </c>
      <c r="I288" cm="1">
        <f t="array" ref="I288">_xlfn.XLOOKUP(1, (Лист2!A:A=A288) * (Лист2!B:B=Лист1!B288), Лист2!E:E)</f>
        <v>1374</v>
      </c>
      <c r="J288">
        <f t="shared" si="8"/>
        <v>19</v>
      </c>
      <c r="K288">
        <f t="shared" si="9"/>
        <v>328272.45163846173</v>
      </c>
    </row>
    <row r="289" spans="1:11" ht="14.25" customHeight="1" x14ac:dyDescent="0.25">
      <c r="A289" s="17">
        <v>43974</v>
      </c>
      <c r="B289" s="7" t="s">
        <v>20</v>
      </c>
      <c r="C289" s="7">
        <v>36997.5</v>
      </c>
      <c r="D289" s="7">
        <v>3089140.5</v>
      </c>
      <c r="E289" s="7">
        <v>2533823.1740000001</v>
      </c>
      <c r="F289" s="8">
        <v>109891.53846153845</v>
      </c>
      <c r="G289" cm="1">
        <f t="array" ref="G289">_xlfn.XLOOKUP(1, (Лист2!A:A=A289) * (Лист2!B:B=Лист1!B289), Лист2!C:C)</f>
        <v>19</v>
      </c>
      <c r="H289" cm="1">
        <f t="array" ref="H289">_xlfn.XLOOKUP(1, (Лист2!A:A=A289) * (Лист2!B:B=Лист1!B289), Лист2!D:D)</f>
        <v>2195</v>
      </c>
      <c r="I289" cm="1">
        <f t="array" ref="I289">_xlfn.XLOOKUP(1, (Лист2!A:A=A289) * (Лист2!B:B=Лист1!B289), Лист2!E:E)</f>
        <v>1999</v>
      </c>
      <c r="J289">
        <f t="shared" si="8"/>
        <v>21</v>
      </c>
      <c r="K289">
        <f t="shared" si="9"/>
        <v>445425.78753846145</v>
      </c>
    </row>
    <row r="290" spans="1:11" ht="14.25" customHeight="1" x14ac:dyDescent="0.25">
      <c r="A290" s="16">
        <v>43979</v>
      </c>
      <c r="B290" s="5" t="s">
        <v>19</v>
      </c>
      <c r="C290" s="5">
        <v>13864.5</v>
      </c>
      <c r="D290" s="5">
        <v>1239747</v>
      </c>
      <c r="E290" s="5">
        <v>995597.5199999999</v>
      </c>
      <c r="F290" s="6">
        <v>216733.44615384613</v>
      </c>
      <c r="G290" cm="1">
        <f t="array" ref="G290">_xlfn.XLOOKUP(1, (Лист2!A:A=A290) * (Лист2!B:B=Лист1!B290), Лист2!C:C)</f>
        <v>16</v>
      </c>
      <c r="H290" cm="1">
        <f t="array" ref="H290">_xlfn.XLOOKUP(1, (Лист2!A:A=A290) * (Лист2!B:B=Лист1!B290), Лист2!D:D)</f>
        <v>876</v>
      </c>
      <c r="I290" cm="1">
        <f t="array" ref="I290">_xlfn.XLOOKUP(1, (Лист2!A:A=A290) * (Лист2!B:B=Лист1!B290), Лист2!E:E)</f>
        <v>762</v>
      </c>
      <c r="J290">
        <f t="shared" si="8"/>
        <v>22</v>
      </c>
      <c r="K290">
        <f t="shared" si="9"/>
        <v>27416.033846153965</v>
      </c>
    </row>
    <row r="291" spans="1:11" ht="14.25" customHeight="1" x14ac:dyDescent="0.25">
      <c r="A291" s="17">
        <v>43976</v>
      </c>
      <c r="B291" s="7" t="s">
        <v>20</v>
      </c>
      <c r="C291" s="7">
        <v>28494</v>
      </c>
      <c r="D291" s="7">
        <v>2512803</v>
      </c>
      <c r="E291" s="7">
        <v>1972327.267</v>
      </c>
      <c r="F291" s="8">
        <v>174025.3846153846</v>
      </c>
      <c r="G291" cm="1">
        <f t="array" ref="G291">_xlfn.XLOOKUP(1, (Лист2!A:A=A291) * (Лист2!B:B=Лист1!B291), Лист2!C:C)</f>
        <v>20</v>
      </c>
      <c r="H291" cm="1">
        <f t="array" ref="H291">_xlfn.XLOOKUP(1, (Лист2!A:A=A291) * (Лист2!B:B=Лист1!B291), Лист2!D:D)</f>
        <v>1899</v>
      </c>
      <c r="I291" cm="1">
        <f t="array" ref="I291">_xlfn.XLOOKUP(1, (Лист2!A:A=A291) * (Лист2!B:B=Лист1!B291), Лист2!E:E)</f>
        <v>1738</v>
      </c>
      <c r="J291">
        <f t="shared" si="8"/>
        <v>22</v>
      </c>
      <c r="K291">
        <f t="shared" si="9"/>
        <v>366450.34838461538</v>
      </c>
    </row>
    <row r="292" spans="1:11" ht="14.25" customHeight="1" x14ac:dyDescent="0.25">
      <c r="A292" s="16">
        <v>43951</v>
      </c>
      <c r="B292" s="5" t="s">
        <v>20</v>
      </c>
      <c r="C292" s="5">
        <v>27883.5</v>
      </c>
      <c r="D292" s="5">
        <v>2560080</v>
      </c>
      <c r="E292" s="5">
        <v>2016381.645</v>
      </c>
      <c r="F292" s="6">
        <v>41912.707692307689</v>
      </c>
      <c r="G292" cm="1">
        <f t="array" ref="G292">_xlfn.XLOOKUP(1, (Лист2!A:A=A292) * (Лист2!B:B=Лист1!B292), Лист2!C:C)</f>
        <v>19</v>
      </c>
      <c r="H292" cm="1">
        <f t="array" ref="H292">_xlfn.XLOOKUP(1, (Лист2!A:A=A292) * (Лист2!B:B=Лист1!B292), Лист2!D:D)</f>
        <v>1662</v>
      </c>
      <c r="I292" cm="1">
        <f t="array" ref="I292">_xlfn.XLOOKUP(1, (Лист2!A:A=A292) * (Лист2!B:B=Лист1!B292), Лист2!E:E)</f>
        <v>1506</v>
      </c>
      <c r="J292">
        <f t="shared" si="8"/>
        <v>18</v>
      </c>
      <c r="K292">
        <f t="shared" si="9"/>
        <v>501785.64730769227</v>
      </c>
    </row>
    <row r="293" spans="1:11" ht="14.25" customHeight="1" x14ac:dyDescent="0.25">
      <c r="A293" s="17">
        <v>43961</v>
      </c>
      <c r="B293" s="7" t="s">
        <v>20</v>
      </c>
      <c r="C293" s="7">
        <v>31224</v>
      </c>
      <c r="D293" s="7">
        <v>2767270.5</v>
      </c>
      <c r="E293" s="7">
        <v>2174380.5969999996</v>
      </c>
      <c r="F293" s="8">
        <v>80170.980907692297</v>
      </c>
      <c r="G293" cm="1">
        <f t="array" ref="G293">_xlfn.XLOOKUP(1, (Лист2!A:A=A293) * (Лист2!B:B=Лист1!B293), Лист2!C:C)</f>
        <v>19</v>
      </c>
      <c r="H293" cm="1">
        <f t="array" ref="H293">_xlfn.XLOOKUP(1, (Лист2!A:A=A293) * (Лист2!B:B=Лист1!B293), Лист2!D:D)</f>
        <v>1836</v>
      </c>
      <c r="I293" cm="1">
        <f t="array" ref="I293">_xlfn.XLOOKUP(1, (Лист2!A:A=A293) * (Лист2!B:B=Лист1!B293), Лист2!E:E)</f>
        <v>1680</v>
      </c>
      <c r="J293">
        <f t="shared" si="8"/>
        <v>19</v>
      </c>
      <c r="K293">
        <f t="shared" si="9"/>
        <v>512718.92209230812</v>
      </c>
    </row>
    <row r="294" spans="1:11" ht="14.25" customHeight="1" x14ac:dyDescent="0.25">
      <c r="A294" s="16">
        <v>43959</v>
      </c>
      <c r="B294" s="5" t="s">
        <v>20</v>
      </c>
      <c r="C294" s="5">
        <v>25020</v>
      </c>
      <c r="D294" s="5">
        <v>2235960</v>
      </c>
      <c r="E294" s="5">
        <v>1780335.608</v>
      </c>
      <c r="F294" s="6">
        <v>140320.89928461539</v>
      </c>
      <c r="G294" cm="1">
        <f t="array" ref="G294">_xlfn.XLOOKUP(1, (Лист2!A:A=A294) * (Лист2!B:B=Лист1!B294), Лист2!C:C)</f>
        <v>19</v>
      </c>
      <c r="H294" cm="1">
        <f t="array" ref="H294">_xlfn.XLOOKUP(1, (Лист2!A:A=A294) * (Лист2!B:B=Лист1!B294), Лист2!D:D)</f>
        <v>1520</v>
      </c>
      <c r="I294" cm="1">
        <f t="array" ref="I294">_xlfn.XLOOKUP(1, (Лист2!A:A=A294) * (Лист2!B:B=Лист1!B294), Лист2!E:E)</f>
        <v>1380</v>
      </c>
      <c r="J294">
        <f t="shared" si="8"/>
        <v>19</v>
      </c>
      <c r="K294">
        <f t="shared" si="9"/>
        <v>315303.49271538458</v>
      </c>
    </row>
    <row r="295" spans="1:11" ht="14.25" customHeight="1" x14ac:dyDescent="0.25">
      <c r="A295" s="17">
        <v>43958</v>
      </c>
      <c r="B295" s="7" t="s">
        <v>20</v>
      </c>
      <c r="C295" s="7">
        <v>26184</v>
      </c>
      <c r="D295" s="7">
        <v>2308336.5</v>
      </c>
      <c r="E295" s="7">
        <v>1837113.1940000001</v>
      </c>
      <c r="F295" s="8">
        <v>115064.43612307693</v>
      </c>
      <c r="G295" cm="1">
        <f t="array" ref="G295">_xlfn.XLOOKUP(1, (Лист2!A:A=A295) * (Лист2!B:B=Лист1!B295), Лист2!C:C)</f>
        <v>19</v>
      </c>
      <c r="H295" cm="1">
        <f t="array" ref="H295">_xlfn.XLOOKUP(1, (Лист2!A:A=A295) * (Лист2!B:B=Лист1!B295), Лист2!D:D)</f>
        <v>1580</v>
      </c>
      <c r="I295" cm="1">
        <f t="array" ref="I295">_xlfn.XLOOKUP(1, (Лист2!A:A=A295) * (Лист2!B:B=Лист1!B295), Лист2!E:E)</f>
        <v>1435</v>
      </c>
      <c r="J295">
        <f t="shared" si="8"/>
        <v>19</v>
      </c>
      <c r="K295">
        <f t="shared" si="9"/>
        <v>356158.86987692292</v>
      </c>
    </row>
    <row r="296" spans="1:11" ht="14.25" customHeight="1" x14ac:dyDescent="0.25">
      <c r="A296" s="16">
        <v>43975</v>
      </c>
      <c r="B296" s="5" t="s">
        <v>20</v>
      </c>
      <c r="C296" s="5">
        <v>29824.5</v>
      </c>
      <c r="D296" s="5">
        <v>2526909</v>
      </c>
      <c r="E296" s="5">
        <v>2092407.26</v>
      </c>
      <c r="F296" s="6">
        <v>62346.415384615379</v>
      </c>
      <c r="G296" cm="1">
        <f t="array" ref="G296">_xlfn.XLOOKUP(1, (Лист2!A:A=A296) * (Лист2!B:B=Лист1!B296), Лист2!C:C)</f>
        <v>19</v>
      </c>
      <c r="H296" cm="1">
        <f t="array" ref="H296">_xlfn.XLOOKUP(1, (Лист2!A:A=A296) * (Лист2!B:B=Лист1!B296), Лист2!D:D)</f>
        <v>1868</v>
      </c>
      <c r="I296" cm="1">
        <f t="array" ref="I296">_xlfn.XLOOKUP(1, (Лист2!A:A=A296) * (Лист2!B:B=Лист1!B296), Лист2!E:E)</f>
        <v>1706</v>
      </c>
      <c r="J296">
        <f t="shared" si="8"/>
        <v>21</v>
      </c>
      <c r="K296">
        <f t="shared" si="9"/>
        <v>372155.32461538463</v>
      </c>
    </row>
    <row r="297" spans="1:11" ht="14.25" customHeight="1" x14ac:dyDescent="0.25">
      <c r="A297" s="17">
        <v>43950</v>
      </c>
      <c r="B297" s="7" t="s">
        <v>21</v>
      </c>
      <c r="C297" s="7">
        <v>208351.5</v>
      </c>
      <c r="D297" s="7">
        <v>21615333</v>
      </c>
      <c r="E297" s="7">
        <v>15729720.814999998</v>
      </c>
      <c r="F297" s="8">
        <v>273156.71999999997</v>
      </c>
      <c r="G297" cm="1">
        <f t="array" ref="G297">_xlfn.XLOOKUP(1, (Лист2!A:A=A297) * (Лист2!B:B=Лист1!B297), Лист2!C:C)</f>
        <v>59</v>
      </c>
      <c r="H297" cm="1">
        <f t="array" ref="H297">_xlfn.XLOOKUP(1, (Лист2!A:A=A297) * (Лист2!B:B=Лист1!B297), Лист2!D:D)</f>
        <v>13186</v>
      </c>
      <c r="I297" cm="1">
        <f t="array" ref="I297">_xlfn.XLOOKUP(1, (Лист2!A:A=A297) * (Лист2!B:B=Лист1!B297), Лист2!E:E)</f>
        <v>12251</v>
      </c>
      <c r="J297">
        <f t="shared" si="8"/>
        <v>18</v>
      </c>
      <c r="K297">
        <f t="shared" si="9"/>
        <v>5612455.4650000026</v>
      </c>
    </row>
    <row r="298" spans="1:11" ht="14.25" customHeight="1" x14ac:dyDescent="0.25">
      <c r="A298" s="16">
        <v>43949</v>
      </c>
      <c r="B298" s="5" t="s">
        <v>21</v>
      </c>
      <c r="C298" s="5">
        <v>204637.5</v>
      </c>
      <c r="D298" s="5">
        <v>21114898.5</v>
      </c>
      <c r="E298" s="5">
        <v>15426373.358999999</v>
      </c>
      <c r="F298" s="6">
        <v>255889.23846153845</v>
      </c>
      <c r="G298" cm="1">
        <f t="array" ref="G298">_xlfn.XLOOKUP(1, (Лист2!A:A=A298) * (Лист2!B:B=Лист1!B298), Лист2!C:C)</f>
        <v>59</v>
      </c>
      <c r="H298" cm="1">
        <f t="array" ref="H298">_xlfn.XLOOKUP(1, (Лист2!A:A=A298) * (Лист2!B:B=Лист1!B298), Лист2!D:D)</f>
        <v>12943</v>
      </c>
      <c r="I298" cm="1">
        <f t="array" ref="I298">_xlfn.XLOOKUP(1, (Лист2!A:A=A298) * (Лист2!B:B=Лист1!B298), Лист2!E:E)</f>
        <v>12072</v>
      </c>
      <c r="J298">
        <f t="shared" si="8"/>
        <v>18</v>
      </c>
      <c r="K298">
        <f t="shared" si="9"/>
        <v>5432635.9025384625</v>
      </c>
    </row>
    <row r="299" spans="1:11" ht="14.25" customHeight="1" x14ac:dyDescent="0.25">
      <c r="A299" s="17">
        <v>43982</v>
      </c>
      <c r="B299" s="7" t="s">
        <v>20</v>
      </c>
      <c r="C299" s="7">
        <v>31372.5</v>
      </c>
      <c r="D299" s="7">
        <v>2794324.5</v>
      </c>
      <c r="E299" s="7">
        <v>2251714.5490000001</v>
      </c>
      <c r="F299" s="8">
        <v>37852.04366923077</v>
      </c>
      <c r="G299" cm="1">
        <f t="array" ref="G299">_xlfn.XLOOKUP(1, (Лист2!A:A=A299) * (Лист2!B:B=Лист1!B299), Лист2!C:C)</f>
        <v>21</v>
      </c>
      <c r="H299" cm="1">
        <f t="array" ref="H299">_xlfn.XLOOKUP(1, (Лист2!A:A=A299) * (Лист2!B:B=Лист1!B299), Лист2!D:D)</f>
        <v>2056</v>
      </c>
      <c r="I299" cm="1">
        <f t="array" ref="I299">_xlfn.XLOOKUP(1, (Лист2!A:A=A299) * (Лист2!B:B=Лист1!B299), Лист2!E:E)</f>
        <v>1879</v>
      </c>
      <c r="J299">
        <f t="shared" si="8"/>
        <v>22</v>
      </c>
      <c r="K299">
        <f t="shared" si="9"/>
        <v>504757.90733076911</v>
      </c>
    </row>
    <row r="300" spans="1:11" ht="14.25" customHeight="1" x14ac:dyDescent="0.25">
      <c r="A300" s="16">
        <v>43981</v>
      </c>
      <c r="B300" s="5" t="s">
        <v>20</v>
      </c>
      <c r="C300" s="5">
        <v>34681.5</v>
      </c>
      <c r="D300" s="5">
        <v>3005334</v>
      </c>
      <c r="E300" s="5">
        <v>2408136.8190000001</v>
      </c>
      <c r="F300" s="6">
        <v>113231.09230769232</v>
      </c>
      <c r="G300" cm="1">
        <f t="array" ref="G300">_xlfn.XLOOKUP(1, (Лист2!A:A=A300) * (Лист2!B:B=Лист1!B300), Лист2!C:C)</f>
        <v>20</v>
      </c>
      <c r="H300" cm="1">
        <f t="array" ref="H300">_xlfn.XLOOKUP(1, (Лист2!A:A=A300) * (Лист2!B:B=Лист1!B300), Лист2!D:D)</f>
        <v>2174</v>
      </c>
      <c r="I300" cm="1">
        <f t="array" ref="I300">_xlfn.XLOOKUP(1, (Лист2!A:A=A300) * (Лист2!B:B=Лист1!B300), Лист2!E:E)</f>
        <v>1957</v>
      </c>
      <c r="J300">
        <f t="shared" si="8"/>
        <v>22</v>
      </c>
      <c r="K300">
        <f t="shared" si="9"/>
        <v>483966.08869230753</v>
      </c>
    </row>
    <row r="301" spans="1:11" ht="14.25" customHeight="1" x14ac:dyDescent="0.25">
      <c r="A301" s="17">
        <v>43979</v>
      </c>
      <c r="B301" s="7" t="s">
        <v>20</v>
      </c>
      <c r="C301" s="7">
        <v>28197</v>
      </c>
      <c r="D301" s="7">
        <v>2559211.5</v>
      </c>
      <c r="E301" s="7">
        <v>2038847.0090000001</v>
      </c>
      <c r="F301" s="8">
        <v>74270.530769230769</v>
      </c>
      <c r="G301" cm="1">
        <f t="array" ref="G301">_xlfn.XLOOKUP(1, (Лист2!A:A=A301) * (Лист2!B:B=Лист1!B301), Лист2!C:C)</f>
        <v>20</v>
      </c>
      <c r="H301" cm="1">
        <f t="array" ref="H301">_xlfn.XLOOKUP(1, (Лист2!A:A=A301) * (Лист2!B:B=Лист1!B301), Лист2!D:D)</f>
        <v>1875</v>
      </c>
      <c r="I301" cm="1">
        <f t="array" ref="I301">_xlfn.XLOOKUP(1, (Лист2!A:A=A301) * (Лист2!B:B=Лист1!B301), Лист2!E:E)</f>
        <v>1701</v>
      </c>
      <c r="J301">
        <f t="shared" si="8"/>
        <v>22</v>
      </c>
      <c r="K301">
        <f t="shared" si="9"/>
        <v>446093.96023076912</v>
      </c>
    </row>
    <row r="302" spans="1:11" ht="14.25" customHeight="1" x14ac:dyDescent="0.25">
      <c r="A302" s="16">
        <v>43967</v>
      </c>
      <c r="B302" s="5" t="s">
        <v>21</v>
      </c>
      <c r="C302" s="5">
        <v>236551.5</v>
      </c>
      <c r="D302" s="5">
        <v>23689383</v>
      </c>
      <c r="E302" s="5">
        <v>17329462.175999999</v>
      </c>
      <c r="F302" s="6">
        <v>258177.63846153844</v>
      </c>
      <c r="G302" cm="1">
        <f t="array" ref="G302">_xlfn.XLOOKUP(1, (Лист2!A:A=A302) * (Лист2!B:B=Лист1!B302), Лист2!C:C)</f>
        <v>60</v>
      </c>
      <c r="H302" cm="1">
        <f t="array" ref="H302">_xlfn.XLOOKUP(1, (Лист2!A:A=A302) * (Лист2!B:B=Лист1!B302), Лист2!D:D)</f>
        <v>14049</v>
      </c>
      <c r="I302" cm="1">
        <f t="array" ref="I302">_xlfn.XLOOKUP(1, (Лист2!A:A=A302) * (Лист2!B:B=Лист1!B302), Лист2!E:E)</f>
        <v>13118</v>
      </c>
      <c r="J302">
        <f t="shared" si="8"/>
        <v>20</v>
      </c>
      <c r="K302">
        <f t="shared" si="9"/>
        <v>6101743.1855384624</v>
      </c>
    </row>
    <row r="303" spans="1:11" ht="14.25" customHeight="1" x14ac:dyDescent="0.25">
      <c r="A303" s="17">
        <v>43970</v>
      </c>
      <c r="B303" s="7" t="s">
        <v>21</v>
      </c>
      <c r="C303" s="7">
        <v>223597.5</v>
      </c>
      <c r="D303" s="7">
        <v>21945858</v>
      </c>
      <c r="E303" s="7">
        <v>15975681.728</v>
      </c>
      <c r="F303" s="8">
        <v>296759.42307692306</v>
      </c>
      <c r="G303" cm="1">
        <f t="array" ref="G303">_xlfn.XLOOKUP(1, (Лист2!A:A=A303) * (Лист2!B:B=Лист1!B303), Лист2!C:C)</f>
        <v>60</v>
      </c>
      <c r="H303" cm="1">
        <f t="array" ref="H303">_xlfn.XLOOKUP(1, (Лист2!A:A=A303) * (Лист2!B:B=Лист1!B303), Лист2!D:D)</f>
        <v>13867</v>
      </c>
      <c r="I303" cm="1">
        <f t="array" ref="I303">_xlfn.XLOOKUP(1, (Лист2!A:A=A303) * (Лист2!B:B=Лист1!B303), Лист2!E:E)</f>
        <v>12987</v>
      </c>
      <c r="J303">
        <f t="shared" si="8"/>
        <v>21</v>
      </c>
      <c r="K303">
        <f t="shared" si="9"/>
        <v>5673416.8489230769</v>
      </c>
    </row>
    <row r="304" spans="1:11" ht="14.25" customHeight="1" x14ac:dyDescent="0.25">
      <c r="A304" s="16">
        <v>43968</v>
      </c>
      <c r="B304" s="5" t="s">
        <v>21</v>
      </c>
      <c r="C304" s="5">
        <v>193363.5</v>
      </c>
      <c r="D304" s="5">
        <v>19546386</v>
      </c>
      <c r="E304" s="5">
        <v>14278298.844000001</v>
      </c>
      <c r="F304" s="6">
        <v>264289.06153846154</v>
      </c>
      <c r="G304" cm="1">
        <f t="array" ref="G304">_xlfn.XLOOKUP(1, (Лист2!A:A=A304) * (Лист2!B:B=Лист1!B304), Лист2!C:C)</f>
        <v>60</v>
      </c>
      <c r="H304" cm="1">
        <f t="array" ref="H304">_xlfn.XLOOKUP(1, (Лист2!A:A=A304) * (Лист2!B:B=Лист1!B304), Лист2!D:D)</f>
        <v>11698</v>
      </c>
      <c r="I304" cm="1">
        <f t="array" ref="I304">_xlfn.XLOOKUP(1, (Лист2!A:A=A304) * (Лист2!B:B=Лист1!B304), Лист2!E:E)</f>
        <v>10989</v>
      </c>
      <c r="J304">
        <f t="shared" si="8"/>
        <v>20</v>
      </c>
      <c r="K304">
        <f t="shared" si="9"/>
        <v>5003798.0944615379</v>
      </c>
    </row>
    <row r="305" spans="1:11" ht="14.25" customHeight="1" x14ac:dyDescent="0.25">
      <c r="A305" s="17">
        <v>43960</v>
      </c>
      <c r="B305" s="7" t="s">
        <v>21</v>
      </c>
      <c r="C305" s="7">
        <v>188319</v>
      </c>
      <c r="D305" s="7">
        <v>19218631.5</v>
      </c>
      <c r="E305" s="7">
        <v>13973128.512</v>
      </c>
      <c r="F305" s="8">
        <v>403874.8839461538</v>
      </c>
      <c r="G305" cm="1">
        <f t="array" ref="G305">_xlfn.XLOOKUP(1, (Лист2!A:A=A305) * (Лист2!B:B=Лист1!B305), Лист2!C:C)</f>
        <v>59</v>
      </c>
      <c r="H305" cm="1">
        <f t="array" ref="H305">_xlfn.XLOOKUP(1, (Лист2!A:A=A305) * (Лист2!B:B=Лист1!B305), Лист2!D:D)</f>
        <v>12016</v>
      </c>
      <c r="I305" cm="1">
        <f t="array" ref="I305">_xlfn.XLOOKUP(1, (Лист2!A:A=A305) * (Лист2!B:B=Лист1!B305), Лист2!E:E)</f>
        <v>11137</v>
      </c>
      <c r="J305">
        <f t="shared" si="8"/>
        <v>19</v>
      </c>
      <c r="K305">
        <f t="shared" si="9"/>
        <v>4841628.1040538456</v>
      </c>
    </row>
    <row r="306" spans="1:11" ht="14.25" customHeight="1" x14ac:dyDescent="0.25">
      <c r="A306" s="16">
        <v>43955</v>
      </c>
      <c r="B306" s="5" t="s">
        <v>21</v>
      </c>
      <c r="C306" s="5">
        <v>237544.5</v>
      </c>
      <c r="D306" s="5">
        <v>24292218</v>
      </c>
      <c r="E306" s="5">
        <v>17650186.028999999</v>
      </c>
      <c r="F306" s="6">
        <v>347608.63846153842</v>
      </c>
      <c r="G306" cm="1">
        <f t="array" ref="G306">_xlfn.XLOOKUP(1, (Лист2!A:A=A306) * (Лист2!B:B=Лист1!B306), Лист2!C:C)</f>
        <v>59</v>
      </c>
      <c r="H306" cm="1">
        <f t="array" ref="H306">_xlfn.XLOOKUP(1, (Лист2!A:A=A306) * (Лист2!B:B=Лист1!B306), Лист2!D:D)</f>
        <v>14423</v>
      </c>
      <c r="I306" cm="1">
        <f t="array" ref="I306">_xlfn.XLOOKUP(1, (Лист2!A:A=A306) * (Лист2!B:B=Лист1!B306), Лист2!E:E)</f>
        <v>13432</v>
      </c>
      <c r="J306">
        <f t="shared" si="8"/>
        <v>19</v>
      </c>
      <c r="K306">
        <f t="shared" si="9"/>
        <v>6294423.3325384622</v>
      </c>
    </row>
    <row r="307" spans="1:11" ht="14.25" customHeight="1" x14ac:dyDescent="0.25">
      <c r="A307" s="17">
        <v>43950</v>
      </c>
      <c r="B307" s="7" t="s">
        <v>22</v>
      </c>
      <c r="C307" s="7">
        <v>203209.5</v>
      </c>
      <c r="D307" s="7">
        <v>20871391.5</v>
      </c>
      <c r="E307" s="7">
        <v>15206983.089</v>
      </c>
      <c r="F307" s="8">
        <v>284467.66153846157</v>
      </c>
      <c r="G307" cm="1">
        <f t="array" ref="G307">_xlfn.XLOOKUP(1, (Лист2!A:A=A307) * (Лист2!B:B=Лист1!B307), Лист2!C:C)</f>
        <v>54</v>
      </c>
      <c r="H307" cm="1">
        <f t="array" ref="H307">_xlfn.XLOOKUP(1, (Лист2!A:A=A307) * (Лист2!B:B=Лист1!B307), Лист2!D:D)</f>
        <v>12747</v>
      </c>
      <c r="I307" cm="1">
        <f t="array" ref="I307">_xlfn.XLOOKUP(1, (Лист2!A:A=A307) * (Лист2!B:B=Лист1!B307), Лист2!E:E)</f>
        <v>11884</v>
      </c>
      <c r="J307">
        <f t="shared" si="8"/>
        <v>18</v>
      </c>
      <c r="K307">
        <f t="shared" si="9"/>
        <v>5379940.7494615391</v>
      </c>
    </row>
    <row r="308" spans="1:11" ht="14.25" customHeight="1" x14ac:dyDescent="0.25">
      <c r="A308" s="16">
        <v>43953</v>
      </c>
      <c r="B308" s="5" t="s">
        <v>21</v>
      </c>
      <c r="C308" s="5">
        <v>185979</v>
      </c>
      <c r="D308" s="5">
        <v>19625364</v>
      </c>
      <c r="E308" s="5">
        <v>14386025.838000001</v>
      </c>
      <c r="F308" s="6">
        <v>361439.69230769225</v>
      </c>
      <c r="G308" cm="1">
        <f t="array" ref="G308">_xlfn.XLOOKUP(1, (Лист2!A:A=A308) * (Лист2!B:B=Лист1!B308), Лист2!C:C)</f>
        <v>59</v>
      </c>
      <c r="H308" cm="1">
        <f t="array" ref="H308">_xlfn.XLOOKUP(1, (Лист2!A:A=A308) * (Лист2!B:B=Лист1!B308), Лист2!D:D)</f>
        <v>12429</v>
      </c>
      <c r="I308" cm="1">
        <f t="array" ref="I308">_xlfn.XLOOKUP(1, (Лист2!A:A=A308) * (Лист2!B:B=Лист1!B308), Лист2!E:E)</f>
        <v>11477</v>
      </c>
      <c r="J308">
        <f t="shared" si="8"/>
        <v>18</v>
      </c>
      <c r="K308">
        <f t="shared" si="9"/>
        <v>4877898.4696923066</v>
      </c>
    </row>
    <row r="309" spans="1:11" ht="14.25" customHeight="1" x14ac:dyDescent="0.25">
      <c r="A309" s="17">
        <v>43977</v>
      </c>
      <c r="B309" s="7" t="s">
        <v>21</v>
      </c>
      <c r="C309" s="7">
        <v>244905</v>
      </c>
      <c r="D309" s="7">
        <v>25163431.5</v>
      </c>
      <c r="E309" s="7">
        <v>18210825.697000001</v>
      </c>
      <c r="F309" s="8">
        <v>272401.2</v>
      </c>
      <c r="G309" cm="1">
        <f t="array" ref="G309">_xlfn.XLOOKUP(1, (Лист2!A:A=A309) * (Лист2!B:B=Лист1!B309), Лист2!C:C)</f>
        <v>59</v>
      </c>
      <c r="H309" cm="1">
        <f t="array" ref="H309">_xlfn.XLOOKUP(1, (Лист2!A:A=A309) * (Лист2!B:B=Лист1!B309), Лист2!D:D)</f>
        <v>15369</v>
      </c>
      <c r="I309" cm="1">
        <f t="array" ref="I309">_xlfn.XLOOKUP(1, (Лист2!A:A=A309) * (Лист2!B:B=Лист1!B309), Лист2!E:E)</f>
        <v>14299</v>
      </c>
      <c r="J309">
        <f t="shared" si="8"/>
        <v>22</v>
      </c>
      <c r="K309">
        <f t="shared" si="9"/>
        <v>6680204.6029999992</v>
      </c>
    </row>
    <row r="310" spans="1:11" ht="14.25" customHeight="1" x14ac:dyDescent="0.25">
      <c r="A310" s="16">
        <v>43952</v>
      </c>
      <c r="B310" s="5" t="s">
        <v>21</v>
      </c>
      <c r="C310" s="5">
        <v>239409</v>
      </c>
      <c r="D310" s="5">
        <v>25413351</v>
      </c>
      <c r="E310" s="5">
        <v>18463277.771000002</v>
      </c>
      <c r="F310" s="6">
        <v>369443.39999999997</v>
      </c>
      <c r="G310" cm="1">
        <f t="array" ref="G310">_xlfn.XLOOKUP(1, (Лист2!A:A=A310) * (Лист2!B:B=Лист1!B310), Лист2!C:C)</f>
        <v>59</v>
      </c>
      <c r="H310" cm="1">
        <f t="array" ref="H310">_xlfn.XLOOKUP(1, (Лист2!A:A=A310) * (Лист2!B:B=Лист1!B310), Лист2!D:D)</f>
        <v>15222</v>
      </c>
      <c r="I310" cm="1">
        <f t="array" ref="I310">_xlfn.XLOOKUP(1, (Лист2!A:A=A310) * (Лист2!B:B=Лист1!B310), Лист2!E:E)</f>
        <v>13873</v>
      </c>
      <c r="J310">
        <f t="shared" si="8"/>
        <v>18</v>
      </c>
      <c r="K310">
        <f t="shared" si="9"/>
        <v>6580629.828999998</v>
      </c>
    </row>
    <row r="311" spans="1:11" ht="14.25" customHeight="1" x14ac:dyDescent="0.25">
      <c r="A311" s="17">
        <v>43963</v>
      </c>
      <c r="B311" s="7" t="s">
        <v>21</v>
      </c>
      <c r="C311" s="7">
        <v>192886.5</v>
      </c>
      <c r="D311" s="7">
        <v>19205179.5</v>
      </c>
      <c r="E311" s="7">
        <v>13834210.461999999</v>
      </c>
      <c r="F311" s="8">
        <v>383344.65076923074</v>
      </c>
      <c r="G311" cm="1">
        <f t="array" ref="G311">_xlfn.XLOOKUP(1, (Лист2!A:A=A311) * (Лист2!B:B=Лист1!B311), Лист2!C:C)</f>
        <v>60</v>
      </c>
      <c r="H311" cm="1">
        <f t="array" ref="H311">_xlfn.XLOOKUP(1, (Лист2!A:A=A311) * (Лист2!B:B=Лист1!B311), Лист2!D:D)</f>
        <v>12000</v>
      </c>
      <c r="I311" cm="1">
        <f t="array" ref="I311">_xlfn.XLOOKUP(1, (Лист2!A:A=A311) * (Лист2!B:B=Лист1!B311), Лист2!E:E)</f>
        <v>11194</v>
      </c>
      <c r="J311">
        <f t="shared" si="8"/>
        <v>20</v>
      </c>
      <c r="K311">
        <f t="shared" si="9"/>
        <v>4987624.3872307697</v>
      </c>
    </row>
    <row r="312" spans="1:11" ht="14.25" customHeight="1" x14ac:dyDescent="0.25">
      <c r="A312" s="16">
        <v>43972</v>
      </c>
      <c r="B312" s="5" t="s">
        <v>21</v>
      </c>
      <c r="C312" s="5">
        <v>224233.5</v>
      </c>
      <c r="D312" s="5">
        <v>22253295</v>
      </c>
      <c r="E312" s="5">
        <v>16496134.313999999</v>
      </c>
      <c r="F312" s="6">
        <v>334550.50769230764</v>
      </c>
      <c r="G312" cm="1">
        <f t="array" ref="G312">_xlfn.XLOOKUP(1, (Лист2!A:A=A312) * (Лист2!B:B=Лист1!B312), Лист2!C:C)</f>
        <v>60</v>
      </c>
      <c r="H312" cm="1">
        <f t="array" ref="H312">_xlfn.XLOOKUP(1, (Лист2!A:A=A312) * (Лист2!B:B=Лист1!B312), Лист2!D:D)</f>
        <v>14005</v>
      </c>
      <c r="I312" cm="1">
        <f t="array" ref="I312">_xlfn.XLOOKUP(1, (Лист2!A:A=A312) * (Лист2!B:B=Лист1!B312), Лист2!E:E)</f>
        <v>13002</v>
      </c>
      <c r="J312">
        <f t="shared" si="8"/>
        <v>21</v>
      </c>
      <c r="K312">
        <f t="shared" si="9"/>
        <v>5422610.1783076935</v>
      </c>
    </row>
    <row r="313" spans="1:11" ht="14.25" customHeight="1" x14ac:dyDescent="0.25">
      <c r="A313" s="17">
        <v>43971</v>
      </c>
      <c r="B313" s="7" t="s">
        <v>21</v>
      </c>
      <c r="C313" s="7">
        <v>219622.5</v>
      </c>
      <c r="D313" s="7">
        <v>21959286</v>
      </c>
      <c r="E313" s="7">
        <v>15958453.927999999</v>
      </c>
      <c r="F313" s="8">
        <v>417117.17692307686</v>
      </c>
      <c r="G313" cm="1">
        <f t="array" ref="G313">_xlfn.XLOOKUP(1, (Лист2!A:A=A313) * (Лист2!B:B=Лист1!B313), Лист2!C:C)</f>
        <v>60</v>
      </c>
      <c r="H313" cm="1">
        <f t="array" ref="H313">_xlfn.XLOOKUP(1, (Лист2!A:A=A313) * (Лист2!B:B=Лист1!B313), Лист2!D:D)</f>
        <v>13792</v>
      </c>
      <c r="I313" cm="1">
        <f t="array" ref="I313">_xlfn.XLOOKUP(1, (Лист2!A:A=A313) * (Лист2!B:B=Лист1!B313), Лист2!E:E)</f>
        <v>12834</v>
      </c>
      <c r="J313">
        <f t="shared" si="8"/>
        <v>21</v>
      </c>
      <c r="K313">
        <f t="shared" si="9"/>
        <v>5583714.895076924</v>
      </c>
    </row>
    <row r="314" spans="1:11" ht="14.25" customHeight="1" x14ac:dyDescent="0.25">
      <c r="A314" s="16">
        <v>43956</v>
      </c>
      <c r="B314" s="5" t="s">
        <v>21</v>
      </c>
      <c r="C314" s="5">
        <v>213582</v>
      </c>
      <c r="D314" s="5">
        <v>21919435.5</v>
      </c>
      <c r="E314" s="5">
        <v>15790923.194999998</v>
      </c>
      <c r="F314" s="6">
        <v>365011.08061538462</v>
      </c>
      <c r="G314" cm="1">
        <f t="array" ref="G314">_xlfn.XLOOKUP(1, (Лист2!A:A=A314) * (Лист2!B:B=Лист1!B314), Лист2!C:C)</f>
        <v>59</v>
      </c>
      <c r="H314" cm="1">
        <f t="array" ref="H314">_xlfn.XLOOKUP(1, (Лист2!A:A=A314) * (Лист2!B:B=Лист1!B314), Лист2!D:D)</f>
        <v>13469</v>
      </c>
      <c r="I314" cm="1">
        <f t="array" ref="I314">_xlfn.XLOOKUP(1, (Лист2!A:A=A314) * (Лист2!B:B=Лист1!B314), Лист2!E:E)</f>
        <v>12486</v>
      </c>
      <c r="J314">
        <f t="shared" si="8"/>
        <v>19</v>
      </c>
      <c r="K314">
        <f t="shared" si="9"/>
        <v>5763501.2243846171</v>
      </c>
    </row>
    <row r="315" spans="1:11" ht="14.25" customHeight="1" x14ac:dyDescent="0.25">
      <c r="A315" s="17">
        <v>43949</v>
      </c>
      <c r="B315" s="7" t="s">
        <v>22</v>
      </c>
      <c r="C315" s="7">
        <v>195705</v>
      </c>
      <c r="D315" s="7">
        <v>20003263.5</v>
      </c>
      <c r="E315" s="7">
        <v>14633542.982000001</v>
      </c>
      <c r="F315" s="8">
        <v>268185.43076923076</v>
      </c>
      <c r="G315" cm="1">
        <f t="array" ref="G315">_xlfn.XLOOKUP(1, (Лист2!A:A=A315) * (Лист2!B:B=Лист1!B315), Лист2!C:C)</f>
        <v>54</v>
      </c>
      <c r="H315" cm="1">
        <f t="array" ref="H315">_xlfn.XLOOKUP(1, (Лист2!A:A=A315) * (Лист2!B:B=Лист1!B315), Лист2!D:D)</f>
        <v>12306</v>
      </c>
      <c r="I315" cm="1">
        <f t="array" ref="I315">_xlfn.XLOOKUP(1, (Лист2!A:A=A315) * (Лист2!B:B=Лист1!B315), Лист2!E:E)</f>
        <v>11532</v>
      </c>
      <c r="J315">
        <f t="shared" si="8"/>
        <v>18</v>
      </c>
      <c r="K315">
        <f t="shared" si="9"/>
        <v>5101535.0872307681</v>
      </c>
    </row>
    <row r="316" spans="1:11" ht="14.25" customHeight="1" x14ac:dyDescent="0.25">
      <c r="A316" s="16">
        <v>43964</v>
      </c>
      <c r="B316" s="5" t="s">
        <v>21</v>
      </c>
      <c r="C316" s="5">
        <v>193722</v>
      </c>
      <c r="D316" s="5">
        <v>19437273</v>
      </c>
      <c r="E316" s="5">
        <v>13979092.230999999</v>
      </c>
      <c r="F316" s="6">
        <v>418713.96153846156</v>
      </c>
      <c r="G316" cm="1">
        <f t="array" ref="G316">_xlfn.XLOOKUP(1, (Лист2!A:A=A316) * (Лист2!B:B=Лист1!B316), Лист2!C:C)</f>
        <v>60</v>
      </c>
      <c r="H316" cm="1">
        <f t="array" ref="H316">_xlfn.XLOOKUP(1, (Лист2!A:A=A316) * (Лист2!B:B=Лист1!B316), Лист2!D:D)</f>
        <v>12007</v>
      </c>
      <c r="I316" cm="1">
        <f t="array" ref="I316">_xlfn.XLOOKUP(1, (Лист2!A:A=A316) * (Лист2!B:B=Лист1!B316), Лист2!E:E)</f>
        <v>11245</v>
      </c>
      <c r="J316">
        <f t="shared" si="8"/>
        <v>20</v>
      </c>
      <c r="K316">
        <f t="shared" si="9"/>
        <v>5039466.8074615393</v>
      </c>
    </row>
    <row r="317" spans="1:11" ht="14.25" customHeight="1" x14ac:dyDescent="0.25">
      <c r="A317" s="17">
        <v>43954</v>
      </c>
      <c r="B317" s="7" t="s">
        <v>21</v>
      </c>
      <c r="C317" s="7">
        <v>257215.5</v>
      </c>
      <c r="D317" s="7">
        <v>26492278.5</v>
      </c>
      <c r="E317" s="7">
        <v>19179229.932</v>
      </c>
      <c r="F317" s="8">
        <v>254778.07384615383</v>
      </c>
      <c r="G317" cm="1">
        <f t="array" ref="G317">_xlfn.XLOOKUP(1, (Лист2!A:A=A317) * (Лист2!B:B=Лист1!B317), Лист2!C:C)</f>
        <v>59</v>
      </c>
      <c r="H317" cm="1">
        <f t="array" ref="H317">_xlfn.XLOOKUP(1, (Лист2!A:A=A317) * (Лист2!B:B=Лист1!B317), Лист2!D:D)</f>
        <v>15277</v>
      </c>
      <c r="I317" cm="1">
        <f t="array" ref="I317">_xlfn.XLOOKUP(1, (Лист2!A:A=A317) * (Лист2!B:B=Лист1!B317), Лист2!E:E)</f>
        <v>14163</v>
      </c>
      <c r="J317">
        <f t="shared" si="8"/>
        <v>18</v>
      </c>
      <c r="K317">
        <f t="shared" si="9"/>
        <v>7058270.4941538461</v>
      </c>
    </row>
    <row r="318" spans="1:11" ht="14.25" customHeight="1" x14ac:dyDescent="0.25">
      <c r="A318" s="16">
        <v>43957</v>
      </c>
      <c r="B318" s="5" t="s">
        <v>21</v>
      </c>
      <c r="C318" s="5">
        <v>224779.5</v>
      </c>
      <c r="D318" s="5">
        <v>23032992</v>
      </c>
      <c r="E318" s="5">
        <v>16792969.817999996</v>
      </c>
      <c r="F318" s="6">
        <v>443086.25303076918</v>
      </c>
      <c r="G318" cm="1">
        <f t="array" ref="G318">_xlfn.XLOOKUP(1, (Лист2!A:A=A318) * (Лист2!B:B=Лист1!B318), Лист2!C:C)</f>
        <v>59</v>
      </c>
      <c r="H318" cm="1">
        <f t="array" ref="H318">_xlfn.XLOOKUP(1, (Лист2!A:A=A318) * (Лист2!B:B=Лист1!B318), Лист2!D:D)</f>
        <v>14103</v>
      </c>
      <c r="I318" cm="1">
        <f t="array" ref="I318">_xlfn.XLOOKUP(1, (Лист2!A:A=A318) * (Лист2!B:B=Лист1!B318), Лист2!E:E)</f>
        <v>13118</v>
      </c>
      <c r="J318">
        <f t="shared" si="8"/>
        <v>19</v>
      </c>
      <c r="K318">
        <f t="shared" si="9"/>
        <v>5796935.9289692342</v>
      </c>
    </row>
    <row r="319" spans="1:11" ht="14.25" customHeight="1" x14ac:dyDescent="0.25">
      <c r="A319" s="17">
        <v>43974</v>
      </c>
      <c r="B319" s="7" t="s">
        <v>21</v>
      </c>
      <c r="C319" s="7">
        <v>292018.5</v>
      </c>
      <c r="D319" s="7">
        <v>28590910.5</v>
      </c>
      <c r="E319" s="7">
        <v>21740920.338999998</v>
      </c>
      <c r="F319" s="8">
        <v>206427.73076923075</v>
      </c>
      <c r="G319" cm="1">
        <f t="array" ref="G319">_xlfn.XLOOKUP(1, (Лист2!A:A=A319) * (Лист2!B:B=Лист1!B319), Лист2!C:C)</f>
        <v>60</v>
      </c>
      <c r="H319" cm="1">
        <f t="array" ref="H319">_xlfn.XLOOKUP(1, (Лист2!A:A=A319) * (Лист2!B:B=Лист1!B319), Лист2!D:D)</f>
        <v>17295</v>
      </c>
      <c r="I319" cm="1">
        <f t="array" ref="I319">_xlfn.XLOOKUP(1, (Лист2!A:A=A319) * (Лист2!B:B=Лист1!B319), Лист2!E:E)</f>
        <v>16010</v>
      </c>
      <c r="J319">
        <f t="shared" si="8"/>
        <v>21</v>
      </c>
      <c r="K319">
        <f t="shared" si="9"/>
        <v>6643562.4302307712</v>
      </c>
    </row>
    <row r="320" spans="1:11" ht="14.25" customHeight="1" x14ac:dyDescent="0.25">
      <c r="A320" s="16">
        <v>43976</v>
      </c>
      <c r="B320" s="5" t="s">
        <v>21</v>
      </c>
      <c r="C320" s="5">
        <v>198751.5</v>
      </c>
      <c r="D320" s="5">
        <v>20582743.5</v>
      </c>
      <c r="E320" s="5">
        <v>14894008.652000001</v>
      </c>
      <c r="F320" s="6">
        <v>316452.66153846157</v>
      </c>
      <c r="G320" cm="1">
        <f t="array" ref="G320">_xlfn.XLOOKUP(1, (Лист2!A:A=A320) * (Лист2!B:B=Лист1!B320), Лист2!C:C)</f>
        <v>59</v>
      </c>
      <c r="H320" cm="1">
        <f t="array" ref="H320">_xlfn.XLOOKUP(1, (Лист2!A:A=A320) * (Лист2!B:B=Лист1!B320), Лист2!D:D)</f>
        <v>12983</v>
      </c>
      <c r="I320" cm="1">
        <f t="array" ref="I320">_xlfn.XLOOKUP(1, (Лист2!A:A=A320) * (Лист2!B:B=Лист1!B320), Лист2!E:E)</f>
        <v>12056</v>
      </c>
      <c r="J320">
        <f t="shared" si="8"/>
        <v>22</v>
      </c>
      <c r="K320">
        <f t="shared" si="9"/>
        <v>5372282.1864615381</v>
      </c>
    </row>
    <row r="321" spans="1:11" ht="14.25" customHeight="1" x14ac:dyDescent="0.25">
      <c r="A321" s="17">
        <v>43951</v>
      </c>
      <c r="B321" s="7" t="s">
        <v>21</v>
      </c>
      <c r="C321" s="7">
        <v>214386</v>
      </c>
      <c r="D321" s="7">
        <v>22530000</v>
      </c>
      <c r="E321" s="7">
        <v>16370527.077</v>
      </c>
      <c r="F321" s="8">
        <v>115618.05384615384</v>
      </c>
      <c r="G321" cm="1">
        <f t="array" ref="G321">_xlfn.XLOOKUP(1, (Лист2!A:A=A321) * (Лист2!B:B=Лист1!B321), Лист2!C:C)</f>
        <v>59</v>
      </c>
      <c r="H321" cm="1">
        <f t="array" ref="H321">_xlfn.XLOOKUP(1, (Лист2!A:A=A321) * (Лист2!B:B=Лист1!B321), Лист2!D:D)</f>
        <v>13251</v>
      </c>
      <c r="I321" cm="1">
        <f t="array" ref="I321">_xlfn.XLOOKUP(1, (Лист2!A:A=A321) * (Лист2!B:B=Лист1!B321), Лист2!E:E)</f>
        <v>12255</v>
      </c>
      <c r="J321">
        <f t="shared" si="8"/>
        <v>18</v>
      </c>
      <c r="K321">
        <f t="shared" si="9"/>
        <v>6043854.869153847</v>
      </c>
    </row>
    <row r="322" spans="1:11" ht="14.25" customHeight="1" x14ac:dyDescent="0.25">
      <c r="A322" s="16">
        <v>43961</v>
      </c>
      <c r="B322" s="5" t="s">
        <v>21</v>
      </c>
      <c r="C322" s="5">
        <v>243825</v>
      </c>
      <c r="D322" s="5">
        <v>24890404.5</v>
      </c>
      <c r="E322" s="5">
        <v>18159589.107999999</v>
      </c>
      <c r="F322" s="6">
        <v>258558.49999999997</v>
      </c>
      <c r="G322" cm="1">
        <f t="array" ref="G322">_xlfn.XLOOKUP(1, (Лист2!A:A=A322) * (Лист2!B:B=Лист1!B322), Лист2!C:C)</f>
        <v>59</v>
      </c>
      <c r="H322" cm="1">
        <f t="array" ref="H322">_xlfn.XLOOKUP(1, (Лист2!A:A=A322) * (Лист2!B:B=Лист1!B322), Лист2!D:D)</f>
        <v>14569</v>
      </c>
      <c r="I322" cm="1">
        <f t="array" ref="I322">_xlfn.XLOOKUP(1, (Лист2!A:A=A322) * (Лист2!B:B=Лист1!B322), Лист2!E:E)</f>
        <v>13566</v>
      </c>
      <c r="J322">
        <f t="shared" si="8"/>
        <v>19</v>
      </c>
      <c r="K322">
        <f t="shared" si="9"/>
        <v>6472256.8920000009</v>
      </c>
    </row>
    <row r="323" spans="1:11" ht="14.25" customHeight="1" x14ac:dyDescent="0.25">
      <c r="A323" s="17">
        <v>43959</v>
      </c>
      <c r="B323" s="7" t="s">
        <v>21</v>
      </c>
      <c r="C323" s="7">
        <v>232701</v>
      </c>
      <c r="D323" s="7">
        <v>23881948.5</v>
      </c>
      <c r="E323" s="7">
        <v>17462223.403999999</v>
      </c>
      <c r="F323" s="8">
        <v>512464.9846153846</v>
      </c>
      <c r="G323" cm="1">
        <f t="array" ref="G323">_xlfn.XLOOKUP(1, (Лист2!A:A=A323) * (Лист2!B:B=Лист1!B323), Лист2!C:C)</f>
        <v>59</v>
      </c>
      <c r="H323" cm="1">
        <f t="array" ref="H323">_xlfn.XLOOKUP(1, (Лист2!A:A=A323) * (Лист2!B:B=Лист1!B323), Лист2!D:D)</f>
        <v>14098</v>
      </c>
      <c r="I323" cm="1">
        <f t="array" ref="I323">_xlfn.XLOOKUP(1, (Лист2!A:A=A323) * (Лист2!B:B=Лист1!B323), Лист2!E:E)</f>
        <v>13106</v>
      </c>
      <c r="J323">
        <f t="shared" ref="J323:J386" si="10">WEEKNUM(A323, 2)</f>
        <v>19</v>
      </c>
      <c r="K323">
        <f t="shared" ref="K323:K386" si="11">D323-E323-F323</f>
        <v>5907260.1113846162</v>
      </c>
    </row>
    <row r="324" spans="1:11" ht="14.25" customHeight="1" x14ac:dyDescent="0.25">
      <c r="A324" s="16">
        <v>43958</v>
      </c>
      <c r="B324" s="5" t="s">
        <v>21</v>
      </c>
      <c r="C324" s="5">
        <v>219411</v>
      </c>
      <c r="D324" s="5">
        <v>22460130</v>
      </c>
      <c r="E324" s="5">
        <v>16627687.641000001</v>
      </c>
      <c r="F324" s="6">
        <v>518998.75384615385</v>
      </c>
      <c r="G324" cm="1">
        <f t="array" ref="G324">_xlfn.XLOOKUP(1, (Лист2!A:A=A324) * (Лист2!B:B=Лист1!B324), Лист2!C:C)</f>
        <v>59</v>
      </c>
      <c r="H324" cm="1">
        <f t="array" ref="H324">_xlfn.XLOOKUP(1, (Лист2!A:A=A324) * (Лист2!B:B=Лист1!B324), Лист2!D:D)</f>
        <v>13495</v>
      </c>
      <c r="I324" cm="1">
        <f t="array" ref="I324">_xlfn.XLOOKUP(1, (Лист2!A:A=A324) * (Лист2!B:B=Лист1!B324), Лист2!E:E)</f>
        <v>12517</v>
      </c>
      <c r="J324">
        <f t="shared" si="10"/>
        <v>19</v>
      </c>
      <c r="K324">
        <f t="shared" si="11"/>
        <v>5313443.6051538456</v>
      </c>
    </row>
    <row r="325" spans="1:11" ht="14.25" customHeight="1" x14ac:dyDescent="0.25">
      <c r="A325" s="17">
        <v>43975</v>
      </c>
      <c r="B325" s="7" t="s">
        <v>21</v>
      </c>
      <c r="C325" s="7">
        <v>200029.5</v>
      </c>
      <c r="D325" s="7">
        <v>19959801</v>
      </c>
      <c r="E325" s="7">
        <v>15125624.641999999</v>
      </c>
      <c r="F325" s="8">
        <v>318671.85465384612</v>
      </c>
      <c r="G325" cm="1">
        <f t="array" ref="G325">_xlfn.XLOOKUP(1, (Лист2!A:A=A325) * (Лист2!B:B=Лист1!B325), Лист2!C:C)</f>
        <v>60</v>
      </c>
      <c r="H325" cm="1">
        <f t="array" ref="H325">_xlfn.XLOOKUP(1, (Лист2!A:A=A325) * (Лист2!B:B=Лист1!B325), Лист2!D:D)</f>
        <v>12822</v>
      </c>
      <c r="I325" cm="1">
        <f t="array" ref="I325">_xlfn.XLOOKUP(1, (Лист2!A:A=A325) * (Лист2!B:B=Лист1!B325), Лист2!E:E)</f>
        <v>11916</v>
      </c>
      <c r="J325">
        <f t="shared" si="10"/>
        <v>21</v>
      </c>
      <c r="K325">
        <f t="shared" si="11"/>
        <v>4515504.5033461545</v>
      </c>
    </row>
    <row r="326" spans="1:11" ht="14.25" customHeight="1" x14ac:dyDescent="0.25">
      <c r="A326" s="16">
        <v>43967</v>
      </c>
      <c r="B326" s="5" t="s">
        <v>22</v>
      </c>
      <c r="C326" s="5">
        <v>225480</v>
      </c>
      <c r="D326" s="5">
        <v>22355338.5</v>
      </c>
      <c r="E326" s="5">
        <v>16443448.491999999</v>
      </c>
      <c r="F326" s="6">
        <v>291468.59999999998</v>
      </c>
      <c r="G326" cm="1">
        <f t="array" ref="G326">_xlfn.XLOOKUP(1, (Лист2!A:A=A326) * (Лист2!B:B=Лист1!B326), Лист2!C:C)</f>
        <v>54</v>
      </c>
      <c r="H326" cm="1">
        <f t="array" ref="H326">_xlfn.XLOOKUP(1, (Лист2!A:A=A326) * (Лист2!B:B=Лист1!B326), Лист2!D:D)</f>
        <v>13170</v>
      </c>
      <c r="I326" cm="1">
        <f t="array" ref="I326">_xlfn.XLOOKUP(1, (Лист2!A:A=A326) * (Лист2!B:B=Лист1!B326), Лист2!E:E)</f>
        <v>12299</v>
      </c>
      <c r="J326">
        <f t="shared" si="10"/>
        <v>20</v>
      </c>
      <c r="K326">
        <f t="shared" si="11"/>
        <v>5620421.4080000017</v>
      </c>
    </row>
    <row r="327" spans="1:11" ht="14.25" customHeight="1" x14ac:dyDescent="0.25">
      <c r="A327" s="17">
        <v>43970</v>
      </c>
      <c r="B327" s="7" t="s">
        <v>22</v>
      </c>
      <c r="C327" s="7">
        <v>211453.5</v>
      </c>
      <c r="D327" s="7">
        <v>20590072.5</v>
      </c>
      <c r="E327" s="7">
        <v>15078027.685000001</v>
      </c>
      <c r="F327" s="8">
        <v>293452.29237692308</v>
      </c>
      <c r="G327" cm="1">
        <f t="array" ref="G327">_xlfn.XLOOKUP(1, (Лист2!A:A=A327) * (Лист2!B:B=Лист1!B327), Лист2!C:C)</f>
        <v>54</v>
      </c>
      <c r="H327" cm="1">
        <f t="array" ref="H327">_xlfn.XLOOKUP(1, (Лист2!A:A=A327) * (Лист2!B:B=Лист1!B327), Лист2!D:D)</f>
        <v>13070</v>
      </c>
      <c r="I327" cm="1">
        <f t="array" ref="I327">_xlfn.XLOOKUP(1, (Лист2!A:A=A327) * (Лист2!B:B=Лист1!B327), Лист2!E:E)</f>
        <v>12244</v>
      </c>
      <c r="J327">
        <f t="shared" si="10"/>
        <v>21</v>
      </c>
      <c r="K327">
        <f t="shared" si="11"/>
        <v>5218592.5226230761</v>
      </c>
    </row>
    <row r="328" spans="1:11" ht="14.25" customHeight="1" x14ac:dyDescent="0.25">
      <c r="A328" s="16">
        <v>43968</v>
      </c>
      <c r="B328" s="5" t="s">
        <v>22</v>
      </c>
      <c r="C328" s="5">
        <v>184801.5</v>
      </c>
      <c r="D328" s="5">
        <v>18449091</v>
      </c>
      <c r="E328" s="5">
        <v>13533023.127999999</v>
      </c>
      <c r="F328" s="6">
        <v>246229.69714615386</v>
      </c>
      <c r="G328" cm="1">
        <f t="array" ref="G328">_xlfn.XLOOKUP(1, (Лист2!A:A=A328) * (Лист2!B:B=Лист1!B328), Лист2!C:C)</f>
        <v>54</v>
      </c>
      <c r="H328" cm="1">
        <f t="array" ref="H328">_xlfn.XLOOKUP(1, (Лист2!A:A=A328) * (Лист2!B:B=Лист1!B328), Лист2!D:D)</f>
        <v>11128</v>
      </c>
      <c r="I328" cm="1">
        <f t="array" ref="I328">_xlfn.XLOOKUP(1, (Лист2!A:A=A328) * (Лист2!B:B=Лист1!B328), Лист2!E:E)</f>
        <v>10467</v>
      </c>
      <c r="J328">
        <f t="shared" si="10"/>
        <v>20</v>
      </c>
      <c r="K328">
        <f t="shared" si="11"/>
        <v>4669838.1748538474</v>
      </c>
    </row>
    <row r="329" spans="1:11" ht="14.25" customHeight="1" x14ac:dyDescent="0.25">
      <c r="A329" s="17">
        <v>43960</v>
      </c>
      <c r="B329" s="7" t="s">
        <v>22</v>
      </c>
      <c r="C329" s="7">
        <v>177976.5</v>
      </c>
      <c r="D329" s="7">
        <v>18085798.5</v>
      </c>
      <c r="E329" s="7">
        <v>13150397.668</v>
      </c>
      <c r="F329" s="8">
        <v>444057.73347692302</v>
      </c>
      <c r="G329" cm="1">
        <f t="array" ref="G329">_xlfn.XLOOKUP(1, (Лист2!A:A=A329) * (Лист2!B:B=Лист1!B329), Лист2!C:C)</f>
        <v>54</v>
      </c>
      <c r="H329" cm="1">
        <f t="array" ref="H329">_xlfn.XLOOKUP(1, (Лист2!A:A=A329) * (Лист2!B:B=Лист1!B329), Лист2!D:D)</f>
        <v>11288</v>
      </c>
      <c r="I329" cm="1">
        <f t="array" ref="I329">_xlfn.XLOOKUP(1, (Лист2!A:A=A329) * (Лист2!B:B=Лист1!B329), Лист2!E:E)</f>
        <v>10492</v>
      </c>
      <c r="J329">
        <f t="shared" si="10"/>
        <v>19</v>
      </c>
      <c r="K329">
        <f t="shared" si="11"/>
        <v>4491343.0985230776</v>
      </c>
    </row>
    <row r="330" spans="1:11" ht="14.25" customHeight="1" x14ac:dyDescent="0.25">
      <c r="A330" s="16">
        <v>43955</v>
      </c>
      <c r="B330" s="5" t="s">
        <v>22</v>
      </c>
      <c r="C330" s="5">
        <v>223617</v>
      </c>
      <c r="D330" s="5">
        <v>22796827.5</v>
      </c>
      <c r="E330" s="5">
        <v>16597666.014999999</v>
      </c>
      <c r="F330" s="6">
        <v>404297.74615384609</v>
      </c>
      <c r="G330" cm="1">
        <f t="array" ref="G330">_xlfn.XLOOKUP(1, (Лист2!A:A=A330) * (Лист2!B:B=Лист1!B330), Лист2!C:C)</f>
        <v>54</v>
      </c>
      <c r="H330" cm="1">
        <f t="array" ref="H330">_xlfn.XLOOKUP(1, (Лист2!A:A=A330) * (Лист2!B:B=Лист1!B330), Лист2!D:D)</f>
        <v>13606</v>
      </c>
      <c r="I330" cm="1">
        <f t="array" ref="I330">_xlfn.XLOOKUP(1, (Лист2!A:A=A330) * (Лист2!B:B=Лист1!B330), Лист2!E:E)</f>
        <v>12697</v>
      </c>
      <c r="J330">
        <f t="shared" si="10"/>
        <v>19</v>
      </c>
      <c r="K330">
        <f t="shared" si="11"/>
        <v>5794863.7388461549</v>
      </c>
    </row>
    <row r="331" spans="1:11" ht="14.25" customHeight="1" x14ac:dyDescent="0.25">
      <c r="A331" s="17">
        <v>43953</v>
      </c>
      <c r="B331" s="7" t="s">
        <v>22</v>
      </c>
      <c r="C331" s="7">
        <v>176397</v>
      </c>
      <c r="D331" s="7">
        <v>18625921.5</v>
      </c>
      <c r="E331" s="7">
        <v>13628439.163999999</v>
      </c>
      <c r="F331" s="8">
        <v>370802.93846153846</v>
      </c>
      <c r="G331" cm="1">
        <f t="array" ref="G331">_xlfn.XLOOKUP(1, (Лист2!A:A=A331) * (Лист2!B:B=Лист1!B331), Лист2!C:C)</f>
        <v>54</v>
      </c>
      <c r="H331" cm="1">
        <f t="array" ref="H331">_xlfn.XLOOKUP(1, (Лист2!A:A=A331) * (Лист2!B:B=Лист1!B331), Лист2!D:D)</f>
        <v>11622</v>
      </c>
      <c r="I331" cm="1">
        <f t="array" ref="I331">_xlfn.XLOOKUP(1, (Лист2!A:A=A331) * (Лист2!B:B=Лист1!B331), Лист2!E:E)</f>
        <v>10754</v>
      </c>
      <c r="J331">
        <f t="shared" si="10"/>
        <v>18</v>
      </c>
      <c r="K331">
        <f t="shared" si="11"/>
        <v>4626679.3975384627</v>
      </c>
    </row>
    <row r="332" spans="1:11" ht="14.25" customHeight="1" x14ac:dyDescent="0.25">
      <c r="A332" s="16">
        <v>43977</v>
      </c>
      <c r="B332" s="5" t="s">
        <v>22</v>
      </c>
      <c r="C332" s="5">
        <v>232369.5</v>
      </c>
      <c r="D332" s="5">
        <v>23856345</v>
      </c>
      <c r="E332" s="5">
        <v>17297352.185000002</v>
      </c>
      <c r="F332" s="6">
        <v>279472.16153846151</v>
      </c>
      <c r="G332" cm="1">
        <f t="array" ref="G332">_xlfn.XLOOKUP(1, (Лист2!A:A=A332) * (Лист2!B:B=Лист1!B332), Лист2!C:C)</f>
        <v>54</v>
      </c>
      <c r="H332" cm="1">
        <f t="array" ref="H332">_xlfn.XLOOKUP(1, (Лист2!A:A=A332) * (Лист2!B:B=Лист1!B332), Лист2!D:D)</f>
        <v>14482</v>
      </c>
      <c r="I332" cm="1">
        <f t="array" ref="I332">_xlfn.XLOOKUP(1, (Лист2!A:A=A332) * (Лист2!B:B=Лист1!B332), Лист2!E:E)</f>
        <v>13510</v>
      </c>
      <c r="J332">
        <f t="shared" si="10"/>
        <v>22</v>
      </c>
      <c r="K332">
        <f t="shared" si="11"/>
        <v>6279520.6534615364</v>
      </c>
    </row>
    <row r="333" spans="1:11" ht="14.25" customHeight="1" x14ac:dyDescent="0.25">
      <c r="A333" s="17">
        <v>43952</v>
      </c>
      <c r="B333" s="7" t="s">
        <v>22</v>
      </c>
      <c r="C333" s="7">
        <v>226540.5</v>
      </c>
      <c r="D333" s="7">
        <v>23953536</v>
      </c>
      <c r="E333" s="7">
        <v>17342946.796999998</v>
      </c>
      <c r="F333" s="8">
        <v>380499.56092307693</v>
      </c>
      <c r="G333" cm="1">
        <f t="array" ref="G333">_xlfn.XLOOKUP(1, (Лист2!A:A=A333) * (Лист2!B:B=Лист1!B333), Лист2!C:C)</f>
        <v>54</v>
      </c>
      <c r="H333" cm="1">
        <f t="array" ref="H333">_xlfn.XLOOKUP(1, (Лист2!A:A=A333) * (Лист2!B:B=Лист1!B333), Лист2!D:D)</f>
        <v>14205</v>
      </c>
      <c r="I333" cm="1">
        <f t="array" ref="I333">_xlfn.XLOOKUP(1, (Лист2!A:A=A333) * (Лист2!B:B=Лист1!B333), Лист2!E:E)</f>
        <v>13026</v>
      </c>
      <c r="J333">
        <f t="shared" si="10"/>
        <v>18</v>
      </c>
      <c r="K333">
        <f t="shared" si="11"/>
        <v>6230089.6420769244</v>
      </c>
    </row>
    <row r="334" spans="1:11" ht="14.25" customHeight="1" x14ac:dyDescent="0.25">
      <c r="A334" s="16">
        <v>43963</v>
      </c>
      <c r="B334" s="5" t="s">
        <v>22</v>
      </c>
      <c r="C334" s="5">
        <v>189679.5</v>
      </c>
      <c r="D334" s="5">
        <v>18718036.5</v>
      </c>
      <c r="E334" s="5">
        <v>13500671.991999999</v>
      </c>
      <c r="F334" s="6">
        <v>344959.87384615385</v>
      </c>
      <c r="G334" cm="1">
        <f t="array" ref="G334">_xlfn.XLOOKUP(1, (Лист2!A:A=A334) * (Лист2!B:B=Лист1!B334), Лист2!C:C)</f>
        <v>54</v>
      </c>
      <c r="H334" cm="1">
        <f t="array" ref="H334">_xlfn.XLOOKUP(1, (Лист2!A:A=A334) * (Лист2!B:B=Лист1!B334), Лист2!D:D)</f>
        <v>11614</v>
      </c>
      <c r="I334" cm="1">
        <f t="array" ref="I334">_xlfn.XLOOKUP(1, (Лист2!A:A=A334) * (Лист2!B:B=Лист1!B334), Лист2!E:E)</f>
        <v>10862</v>
      </c>
      <c r="J334">
        <f t="shared" si="10"/>
        <v>20</v>
      </c>
      <c r="K334">
        <f t="shared" si="11"/>
        <v>4872404.6341538476</v>
      </c>
    </row>
    <row r="335" spans="1:11" ht="14.25" customHeight="1" x14ac:dyDescent="0.25">
      <c r="A335" s="17">
        <v>43972</v>
      </c>
      <c r="B335" s="7" t="s">
        <v>22</v>
      </c>
      <c r="C335" s="7">
        <v>213640.5</v>
      </c>
      <c r="D335" s="7">
        <v>21042673.5</v>
      </c>
      <c r="E335" s="7">
        <v>15681371.557000002</v>
      </c>
      <c r="F335" s="8">
        <v>296732.59615384613</v>
      </c>
      <c r="G335" cm="1">
        <f t="array" ref="G335">_xlfn.XLOOKUP(1, (Лист2!A:A=A335) * (Лист2!B:B=Лист1!B335), Лист2!C:C)</f>
        <v>54</v>
      </c>
      <c r="H335" cm="1">
        <f t="array" ref="H335">_xlfn.XLOOKUP(1, (Лист2!A:A=A335) * (Лист2!B:B=Лист1!B335), Лист2!D:D)</f>
        <v>13240</v>
      </c>
      <c r="I335" cm="1">
        <f t="array" ref="I335">_xlfn.XLOOKUP(1, (Лист2!A:A=A335) * (Лист2!B:B=Лист1!B335), Лист2!E:E)</f>
        <v>12360</v>
      </c>
      <c r="J335">
        <f t="shared" si="10"/>
        <v>21</v>
      </c>
      <c r="K335">
        <f t="shared" si="11"/>
        <v>5064569.3468461521</v>
      </c>
    </row>
    <row r="336" spans="1:11" ht="14.25" customHeight="1" x14ac:dyDescent="0.25">
      <c r="A336" s="16">
        <v>43971</v>
      </c>
      <c r="B336" s="5" t="s">
        <v>22</v>
      </c>
      <c r="C336" s="5">
        <v>214885.5</v>
      </c>
      <c r="D336" s="5">
        <v>21411349.5</v>
      </c>
      <c r="E336" s="5">
        <v>15600701.422999999</v>
      </c>
      <c r="F336" s="6">
        <v>410370.5153846154</v>
      </c>
      <c r="G336" cm="1">
        <f t="array" ref="G336">_xlfn.XLOOKUP(1, (Лист2!A:A=A336) * (Лист2!B:B=Лист1!B336), Лист2!C:C)</f>
        <v>54</v>
      </c>
      <c r="H336" cm="1">
        <f t="array" ref="H336">_xlfn.XLOOKUP(1, (Лист2!A:A=A336) * (Лист2!B:B=Лист1!B336), Лист2!D:D)</f>
        <v>13298</v>
      </c>
      <c r="I336" cm="1">
        <f t="array" ref="I336">_xlfn.XLOOKUP(1, (Лист2!A:A=A336) * (Лист2!B:B=Лист1!B336), Лист2!E:E)</f>
        <v>12428</v>
      </c>
      <c r="J336">
        <f t="shared" si="10"/>
        <v>21</v>
      </c>
      <c r="K336">
        <f t="shared" si="11"/>
        <v>5400277.561615386</v>
      </c>
    </row>
    <row r="337" spans="1:11" ht="14.25" customHeight="1" x14ac:dyDescent="0.25">
      <c r="A337" s="17">
        <v>43956</v>
      </c>
      <c r="B337" s="7" t="s">
        <v>22</v>
      </c>
      <c r="C337" s="7">
        <v>203832</v>
      </c>
      <c r="D337" s="7">
        <v>20880142.5</v>
      </c>
      <c r="E337" s="7">
        <v>15015521.489999998</v>
      </c>
      <c r="F337" s="8">
        <v>398269.43076923076</v>
      </c>
      <c r="G337" cm="1">
        <f t="array" ref="G337">_xlfn.XLOOKUP(1, (Лист2!A:A=A337) * (Лист2!B:B=Лист1!B337), Лист2!C:C)</f>
        <v>54</v>
      </c>
      <c r="H337" cm="1">
        <f t="array" ref="H337">_xlfn.XLOOKUP(1, (Лист2!A:A=A337) * (Лист2!B:B=Лист1!B337), Лист2!D:D)</f>
        <v>12775</v>
      </c>
      <c r="I337" cm="1">
        <f t="array" ref="I337">_xlfn.XLOOKUP(1, (Лист2!A:A=A337) * (Лист2!B:B=Лист1!B337), Лист2!E:E)</f>
        <v>11887</v>
      </c>
      <c r="J337">
        <f t="shared" si="10"/>
        <v>19</v>
      </c>
      <c r="K337">
        <f t="shared" si="11"/>
        <v>5466351.5792307705</v>
      </c>
    </row>
    <row r="338" spans="1:11" ht="14.25" customHeight="1" x14ac:dyDescent="0.25">
      <c r="A338" s="16">
        <v>43964</v>
      </c>
      <c r="B338" s="5" t="s">
        <v>22</v>
      </c>
      <c r="C338" s="5">
        <v>188662.5</v>
      </c>
      <c r="D338" s="5">
        <v>18784000.5</v>
      </c>
      <c r="E338" s="5">
        <v>13568684.673999999</v>
      </c>
      <c r="F338" s="6">
        <v>349844.36153846153</v>
      </c>
      <c r="G338" cm="1">
        <f t="array" ref="G338">_xlfn.XLOOKUP(1, (Лист2!A:A=A338) * (Лист2!B:B=Лист1!B338), Лист2!C:C)</f>
        <v>54</v>
      </c>
      <c r="H338" cm="1">
        <f t="array" ref="H338">_xlfn.XLOOKUP(1, (Лист2!A:A=A338) * (Лист2!B:B=Лист1!B338), Лист2!D:D)</f>
        <v>11522</v>
      </c>
      <c r="I338" cm="1">
        <f t="array" ref="I338">_xlfn.XLOOKUP(1, (Лист2!A:A=A338) * (Лист2!B:B=Лист1!B338), Лист2!E:E)</f>
        <v>10803</v>
      </c>
      <c r="J338">
        <f t="shared" si="10"/>
        <v>20</v>
      </c>
      <c r="K338">
        <f t="shared" si="11"/>
        <v>4865471.4644615399</v>
      </c>
    </row>
    <row r="339" spans="1:11" ht="14.25" customHeight="1" x14ac:dyDescent="0.25">
      <c r="A339" s="17">
        <v>43982</v>
      </c>
      <c r="B339" s="7" t="s">
        <v>21</v>
      </c>
      <c r="C339" s="7">
        <v>215277</v>
      </c>
      <c r="D339" s="7">
        <v>21585316.5</v>
      </c>
      <c r="E339" s="7">
        <v>16285354.714</v>
      </c>
      <c r="F339" s="8">
        <v>183249.26153846155</v>
      </c>
      <c r="G339" cm="1">
        <f t="array" ref="G339">_xlfn.XLOOKUP(1, (Лист2!A:A=A339) * (Лист2!B:B=Лист1!B339), Лист2!C:C)</f>
        <v>59</v>
      </c>
      <c r="H339" cm="1">
        <f t="array" ref="H339">_xlfn.XLOOKUP(1, (Лист2!A:A=A339) * (Лист2!B:B=Лист1!B339), Лист2!D:D)</f>
        <v>13684</v>
      </c>
      <c r="I339" cm="1">
        <f t="array" ref="I339">_xlfn.XLOOKUP(1, (Лист2!A:A=A339) * (Лист2!B:B=Лист1!B339), Лист2!E:E)</f>
        <v>12690</v>
      </c>
      <c r="J339">
        <f t="shared" si="10"/>
        <v>22</v>
      </c>
      <c r="K339">
        <f t="shared" si="11"/>
        <v>5116712.5244615385</v>
      </c>
    </row>
    <row r="340" spans="1:11" ht="14.25" customHeight="1" x14ac:dyDescent="0.25">
      <c r="A340" s="16">
        <v>43954</v>
      </c>
      <c r="B340" s="5" t="s">
        <v>22</v>
      </c>
      <c r="C340" s="5">
        <v>248148</v>
      </c>
      <c r="D340" s="5">
        <v>25519072.5</v>
      </c>
      <c r="E340" s="5">
        <v>18491870.614999998</v>
      </c>
      <c r="F340" s="6">
        <v>270910.05384615384</v>
      </c>
      <c r="G340" cm="1">
        <f t="array" ref="G340">_xlfn.XLOOKUP(1, (Лист2!A:A=A340) * (Лист2!B:B=Лист1!B340), Лист2!C:C)</f>
        <v>54</v>
      </c>
      <c r="H340" cm="1">
        <f t="array" ref="H340">_xlfn.XLOOKUP(1, (Лист2!A:A=A340) * (Лист2!B:B=Лист1!B340), Лист2!D:D)</f>
        <v>14823</v>
      </c>
      <c r="I340" cm="1">
        <f t="array" ref="I340">_xlfn.XLOOKUP(1, (Лист2!A:A=A340) * (Лист2!B:B=Лист1!B340), Лист2!E:E)</f>
        <v>13751</v>
      </c>
      <c r="J340">
        <f t="shared" si="10"/>
        <v>18</v>
      </c>
      <c r="K340">
        <f t="shared" si="11"/>
        <v>6756291.8311538482</v>
      </c>
    </row>
    <row r="341" spans="1:11" ht="14.25" customHeight="1" x14ac:dyDescent="0.25">
      <c r="A341" s="17">
        <v>43981</v>
      </c>
      <c r="B341" s="7" t="s">
        <v>21</v>
      </c>
      <c r="C341" s="7">
        <v>246414</v>
      </c>
      <c r="D341" s="7">
        <v>24527245.5</v>
      </c>
      <c r="E341" s="7">
        <v>18595804.535</v>
      </c>
      <c r="F341" s="8">
        <v>282204.5230769231</v>
      </c>
      <c r="G341" cm="1">
        <f t="array" ref="G341">_xlfn.XLOOKUP(1, (Лист2!A:A=A341) * (Лист2!B:B=Лист1!B341), Лист2!C:C)</f>
        <v>59</v>
      </c>
      <c r="H341" cm="1">
        <f t="array" ref="H341">_xlfn.XLOOKUP(1, (Лист2!A:A=A341) * (Лист2!B:B=Лист1!B341), Лист2!D:D)</f>
        <v>15030</v>
      </c>
      <c r="I341" cm="1">
        <f t="array" ref="I341">_xlfn.XLOOKUP(1, (Лист2!A:A=A341) * (Лист2!B:B=Лист1!B341), Лист2!E:E)</f>
        <v>13956</v>
      </c>
      <c r="J341">
        <f t="shared" si="10"/>
        <v>22</v>
      </c>
      <c r="K341">
        <f t="shared" si="11"/>
        <v>5649236.4419230763</v>
      </c>
    </row>
    <row r="342" spans="1:11" ht="14.25" customHeight="1" x14ac:dyDescent="0.25">
      <c r="A342" s="16">
        <v>43957</v>
      </c>
      <c r="B342" s="5" t="s">
        <v>22</v>
      </c>
      <c r="C342" s="5">
        <v>216498</v>
      </c>
      <c r="D342" s="5">
        <v>22126444.5</v>
      </c>
      <c r="E342" s="5">
        <v>16128268.832</v>
      </c>
      <c r="F342" s="6">
        <v>389877.53846153844</v>
      </c>
      <c r="G342" cm="1">
        <f t="array" ref="G342">_xlfn.XLOOKUP(1, (Лист2!A:A=A342) * (Лист2!B:B=Лист1!B342), Лист2!C:C)</f>
        <v>54</v>
      </c>
      <c r="H342" cm="1">
        <f t="array" ref="H342">_xlfn.XLOOKUP(1, (Лист2!A:A=A342) * (Лист2!B:B=Лист1!B342), Лист2!D:D)</f>
        <v>13406</v>
      </c>
      <c r="I342" cm="1">
        <f t="array" ref="I342">_xlfn.XLOOKUP(1, (Лист2!A:A=A342) * (Лист2!B:B=Лист1!B342), Лист2!E:E)</f>
        <v>12518</v>
      </c>
      <c r="J342">
        <f t="shared" si="10"/>
        <v>19</v>
      </c>
      <c r="K342">
        <f t="shared" si="11"/>
        <v>5608298.1295384616</v>
      </c>
    </row>
    <row r="343" spans="1:11" ht="14.25" customHeight="1" x14ac:dyDescent="0.25">
      <c r="A343" s="17">
        <v>43974</v>
      </c>
      <c r="B343" s="7" t="s">
        <v>22</v>
      </c>
      <c r="C343" s="7">
        <v>275793</v>
      </c>
      <c r="D343" s="7">
        <v>26806626</v>
      </c>
      <c r="E343" s="7">
        <v>20508194.544999998</v>
      </c>
      <c r="F343" s="8">
        <v>239346.81538461536</v>
      </c>
      <c r="G343" cm="1">
        <f t="array" ref="G343">_xlfn.XLOOKUP(1, (Лист2!A:A=A343) * (Лист2!B:B=Лист1!B343), Лист2!C:C)</f>
        <v>54</v>
      </c>
      <c r="H343" cm="1">
        <f t="array" ref="H343">_xlfn.XLOOKUP(1, (Лист2!A:A=A343) * (Лист2!B:B=Лист1!B343), Лист2!D:D)</f>
        <v>16221</v>
      </c>
      <c r="I343" cm="1">
        <f t="array" ref="I343">_xlfn.XLOOKUP(1, (Лист2!A:A=A343) * (Лист2!B:B=Лист1!B343), Лист2!E:E)</f>
        <v>15065</v>
      </c>
      <c r="J343">
        <f t="shared" si="10"/>
        <v>21</v>
      </c>
      <c r="K343">
        <f t="shared" si="11"/>
        <v>6059084.6396153867</v>
      </c>
    </row>
    <row r="344" spans="1:11" ht="14.25" customHeight="1" x14ac:dyDescent="0.25">
      <c r="A344" s="16">
        <v>43979</v>
      </c>
      <c r="B344" s="5" t="s">
        <v>21</v>
      </c>
      <c r="C344" s="5">
        <v>199753.5</v>
      </c>
      <c r="D344" s="5">
        <v>20535733.5</v>
      </c>
      <c r="E344" s="5">
        <v>15173462.744000001</v>
      </c>
      <c r="F344" s="6">
        <v>257491.36923076925</v>
      </c>
      <c r="G344" cm="1">
        <f t="array" ref="G344">_xlfn.XLOOKUP(1, (Лист2!A:A=A344) * (Лист2!B:B=Лист1!B344), Лист2!C:C)</f>
        <v>60</v>
      </c>
      <c r="H344" cm="1">
        <f t="array" ref="H344">_xlfn.XLOOKUP(1, (Лист2!A:A=A344) * (Лист2!B:B=Лист1!B344), Лист2!D:D)</f>
        <v>12854</v>
      </c>
      <c r="I344" cm="1">
        <f t="array" ref="I344">_xlfn.XLOOKUP(1, (Лист2!A:A=A344) * (Лист2!B:B=Лист1!B344), Лист2!E:E)</f>
        <v>11954</v>
      </c>
      <c r="J344">
        <f t="shared" si="10"/>
        <v>22</v>
      </c>
      <c r="K344">
        <f t="shared" si="11"/>
        <v>5104779.3867692295</v>
      </c>
    </row>
    <row r="345" spans="1:11" ht="14.25" customHeight="1" x14ac:dyDescent="0.25">
      <c r="A345" s="17">
        <v>43976</v>
      </c>
      <c r="B345" s="7" t="s">
        <v>22</v>
      </c>
      <c r="C345" s="7">
        <v>192948</v>
      </c>
      <c r="D345" s="7">
        <v>19806927</v>
      </c>
      <c r="E345" s="7">
        <v>14358653.389999999</v>
      </c>
      <c r="F345" s="8">
        <v>319377.7946153846</v>
      </c>
      <c r="G345" cm="1">
        <f t="array" ref="G345">_xlfn.XLOOKUP(1, (Лист2!A:A=A345) * (Лист2!B:B=Лист1!B345), Лист2!C:C)</f>
        <v>54</v>
      </c>
      <c r="H345" cm="1">
        <f t="array" ref="H345">_xlfn.XLOOKUP(1, (Лист2!A:A=A345) * (Лист2!B:B=Лист1!B345), Лист2!D:D)</f>
        <v>12336</v>
      </c>
      <c r="I345" cm="1">
        <f t="array" ref="I345">_xlfn.XLOOKUP(1, (Лист2!A:A=A345) * (Лист2!B:B=Лист1!B345), Лист2!E:E)</f>
        <v>11519</v>
      </c>
      <c r="J345">
        <f t="shared" si="10"/>
        <v>22</v>
      </c>
      <c r="K345">
        <f t="shared" si="11"/>
        <v>5128895.8153846171</v>
      </c>
    </row>
    <row r="346" spans="1:11" ht="14.25" customHeight="1" x14ac:dyDescent="0.25">
      <c r="A346" s="16">
        <v>43951</v>
      </c>
      <c r="B346" s="5" t="s">
        <v>22</v>
      </c>
      <c r="C346" s="5">
        <v>206038.5</v>
      </c>
      <c r="D346" s="5">
        <v>21740460</v>
      </c>
      <c r="E346" s="5">
        <v>15789926.042999998</v>
      </c>
      <c r="F346" s="6">
        <v>115102.03846153845</v>
      </c>
      <c r="G346" cm="1">
        <f t="array" ref="G346">_xlfn.XLOOKUP(1, (Лист2!A:A=A346) * (Лист2!B:B=Лист1!B346), Лист2!C:C)</f>
        <v>54</v>
      </c>
      <c r="H346" cm="1">
        <f t="array" ref="H346">_xlfn.XLOOKUP(1, (Лист2!A:A=A346) * (Лист2!B:B=Лист1!B346), Лист2!D:D)</f>
        <v>12817</v>
      </c>
      <c r="I346" cm="1">
        <f t="array" ref="I346">_xlfn.XLOOKUP(1, (Лист2!A:A=A346) * (Лист2!B:B=Лист1!B346), Лист2!E:E)</f>
        <v>11865</v>
      </c>
      <c r="J346">
        <f t="shared" si="10"/>
        <v>18</v>
      </c>
      <c r="K346">
        <f t="shared" si="11"/>
        <v>5835431.9185384642</v>
      </c>
    </row>
    <row r="347" spans="1:11" ht="14.25" customHeight="1" x14ac:dyDescent="0.25">
      <c r="A347" s="17">
        <v>43961</v>
      </c>
      <c r="B347" s="7" t="s">
        <v>22</v>
      </c>
      <c r="C347" s="7">
        <v>231559.5</v>
      </c>
      <c r="D347" s="7">
        <v>23443725</v>
      </c>
      <c r="E347" s="7">
        <v>17121204.866</v>
      </c>
      <c r="F347" s="8">
        <v>269535.72538461542</v>
      </c>
      <c r="G347" cm="1">
        <f t="array" ref="G347">_xlfn.XLOOKUP(1, (Лист2!A:A=A347) * (Лист2!B:B=Лист1!B347), Лист2!C:C)</f>
        <v>54</v>
      </c>
      <c r="H347" cm="1">
        <f t="array" ref="H347">_xlfn.XLOOKUP(1, (Лист2!A:A=A347) * (Лист2!B:B=Лист1!B347), Лист2!D:D)</f>
        <v>13832</v>
      </c>
      <c r="I347" cm="1">
        <f t="array" ref="I347">_xlfn.XLOOKUP(1, (Лист2!A:A=A347) * (Лист2!B:B=Лист1!B347), Лист2!E:E)</f>
        <v>12864</v>
      </c>
      <c r="J347">
        <f t="shared" si="10"/>
        <v>19</v>
      </c>
      <c r="K347">
        <f t="shared" si="11"/>
        <v>6052984.4086153843</v>
      </c>
    </row>
    <row r="348" spans="1:11" ht="14.25" customHeight="1" x14ac:dyDescent="0.25">
      <c r="A348" s="16">
        <v>43959</v>
      </c>
      <c r="B348" s="5" t="s">
        <v>22</v>
      </c>
      <c r="C348" s="5">
        <v>225076.5</v>
      </c>
      <c r="D348" s="5">
        <v>22846078.5</v>
      </c>
      <c r="E348" s="5">
        <v>16722171.227</v>
      </c>
      <c r="F348" s="6">
        <v>479024.68461538455</v>
      </c>
      <c r="G348" cm="1">
        <f t="array" ref="G348">_xlfn.XLOOKUP(1, (Лист2!A:A=A348) * (Лист2!B:B=Лист1!B348), Лист2!C:C)</f>
        <v>54</v>
      </c>
      <c r="H348" cm="1">
        <f t="array" ref="H348">_xlfn.XLOOKUP(1, (Лист2!A:A=A348) * (Лист2!B:B=Лист1!B348), Лист2!D:D)</f>
        <v>13563</v>
      </c>
      <c r="I348" cm="1">
        <f t="array" ref="I348">_xlfn.XLOOKUP(1, (Лист2!A:A=A348) * (Лист2!B:B=Лист1!B348), Лист2!E:E)</f>
        <v>12604</v>
      </c>
      <c r="J348">
        <f t="shared" si="10"/>
        <v>19</v>
      </c>
      <c r="K348">
        <f t="shared" si="11"/>
        <v>5644882.5883846153</v>
      </c>
    </row>
    <row r="349" spans="1:11" ht="14.25" customHeight="1" x14ac:dyDescent="0.25">
      <c r="A349" s="17">
        <v>43958</v>
      </c>
      <c r="B349" s="7" t="s">
        <v>22</v>
      </c>
      <c r="C349" s="7">
        <v>209415</v>
      </c>
      <c r="D349" s="7">
        <v>21463023</v>
      </c>
      <c r="E349" s="7">
        <v>15847839.739</v>
      </c>
      <c r="F349" s="8">
        <v>521163.87692307692</v>
      </c>
      <c r="G349" cm="1">
        <f t="array" ref="G349">_xlfn.XLOOKUP(1, (Лист2!A:A=A349) * (Лист2!B:B=Лист1!B349), Лист2!C:C)</f>
        <v>54</v>
      </c>
      <c r="H349" cm="1">
        <f t="array" ref="H349">_xlfn.XLOOKUP(1, (Лист2!A:A=A349) * (Лист2!B:B=Лист1!B349), Лист2!D:D)</f>
        <v>12743</v>
      </c>
      <c r="I349" cm="1">
        <f t="array" ref="I349">_xlfn.XLOOKUP(1, (Лист2!A:A=A349) * (Лист2!B:B=Лист1!B349), Лист2!E:E)</f>
        <v>11858</v>
      </c>
      <c r="J349">
        <f t="shared" si="10"/>
        <v>19</v>
      </c>
      <c r="K349">
        <f t="shared" si="11"/>
        <v>5094019.3840769231</v>
      </c>
    </row>
    <row r="350" spans="1:11" ht="14.25" customHeight="1" x14ac:dyDescent="0.25">
      <c r="A350" s="16">
        <v>43975</v>
      </c>
      <c r="B350" s="5" t="s">
        <v>22</v>
      </c>
      <c r="C350" s="5">
        <v>193719</v>
      </c>
      <c r="D350" s="5">
        <v>19071117</v>
      </c>
      <c r="E350" s="5">
        <v>14541424.877999999</v>
      </c>
      <c r="F350" s="6">
        <v>304806.9854230769</v>
      </c>
      <c r="G350" cm="1">
        <f t="array" ref="G350">_xlfn.XLOOKUP(1, (Лист2!A:A=A350) * (Лист2!B:B=Лист1!B350), Лист2!C:C)</f>
        <v>54</v>
      </c>
      <c r="H350" cm="1">
        <f t="array" ref="H350">_xlfn.XLOOKUP(1, (Лист2!A:A=A350) * (Лист2!B:B=Лист1!B350), Лист2!D:D)</f>
        <v>12211</v>
      </c>
      <c r="I350" cm="1">
        <f t="array" ref="I350">_xlfn.XLOOKUP(1, (Лист2!A:A=A350) * (Лист2!B:B=Лист1!B350), Лист2!E:E)</f>
        <v>11427</v>
      </c>
      <c r="J350">
        <f t="shared" si="10"/>
        <v>21</v>
      </c>
      <c r="K350">
        <f t="shared" si="11"/>
        <v>4224885.1365769245</v>
      </c>
    </row>
    <row r="351" spans="1:11" ht="14.25" customHeight="1" x14ac:dyDescent="0.25">
      <c r="A351" s="17">
        <v>43950</v>
      </c>
      <c r="B351" s="7" t="s">
        <v>23</v>
      </c>
      <c r="C351" s="7">
        <v>12250.5</v>
      </c>
      <c r="D351" s="7">
        <v>981519</v>
      </c>
      <c r="E351" s="7">
        <v>867080.68200000003</v>
      </c>
      <c r="F351" s="8">
        <v>102160.21538461538</v>
      </c>
      <c r="G351" cm="1">
        <f t="array" ref="G351">_xlfn.XLOOKUP(1, (Лист2!A:A=A351) * (Лист2!B:B=Лист1!B351), Лист2!C:C)</f>
        <v>15</v>
      </c>
      <c r="H351" cm="1">
        <f t="array" ref="H351">_xlfn.XLOOKUP(1, (Лист2!A:A=A351) * (Лист2!B:B=Лист1!B351), Лист2!D:D)</f>
        <v>659</v>
      </c>
      <c r="I351" cm="1">
        <f t="array" ref="I351">_xlfn.XLOOKUP(1, (Лист2!A:A=A351) * (Лист2!B:B=Лист1!B351), Лист2!E:E)</f>
        <v>575</v>
      </c>
      <c r="J351">
        <f t="shared" si="10"/>
        <v>18</v>
      </c>
      <c r="K351">
        <f t="shared" si="11"/>
        <v>12278.102615384589</v>
      </c>
    </row>
    <row r="352" spans="1:11" ht="14.25" customHeight="1" x14ac:dyDescent="0.25">
      <c r="A352" s="16">
        <v>43949</v>
      </c>
      <c r="B352" s="5" t="s">
        <v>23</v>
      </c>
      <c r="C352" s="5">
        <v>12541.5</v>
      </c>
      <c r="D352" s="5">
        <v>992541</v>
      </c>
      <c r="E352" s="5">
        <v>874678.696</v>
      </c>
      <c r="F352" s="6">
        <v>83886.676923076913</v>
      </c>
      <c r="G352" cm="1">
        <f t="array" ref="G352">_xlfn.XLOOKUP(1, (Лист2!A:A=A352) * (Лист2!B:B=Лист1!B352), Лист2!C:C)</f>
        <v>15</v>
      </c>
      <c r="H352" cm="1">
        <f t="array" ref="H352">_xlfn.XLOOKUP(1, (Лист2!A:A=A352) * (Лист2!B:B=Лист1!B352), Лист2!D:D)</f>
        <v>636</v>
      </c>
      <c r="I352" cm="1">
        <f t="array" ref="I352">_xlfn.XLOOKUP(1, (Лист2!A:A=A352) * (Лист2!B:B=Лист1!B352), Лист2!E:E)</f>
        <v>547</v>
      </c>
      <c r="J352">
        <f t="shared" si="10"/>
        <v>18</v>
      </c>
      <c r="K352">
        <f t="shared" si="11"/>
        <v>33975.62707692309</v>
      </c>
    </row>
    <row r="353" spans="1:11" ht="14.25" customHeight="1" x14ac:dyDescent="0.25">
      <c r="A353" s="17">
        <v>43982</v>
      </c>
      <c r="B353" s="7" t="s">
        <v>22</v>
      </c>
      <c r="C353" s="7">
        <v>206758.5</v>
      </c>
      <c r="D353" s="7">
        <v>20717248.5</v>
      </c>
      <c r="E353" s="7">
        <v>15667372.685999999</v>
      </c>
      <c r="F353" s="8">
        <v>180007.08753846152</v>
      </c>
      <c r="G353" cm="1">
        <f t="array" ref="G353">_xlfn.XLOOKUP(1, (Лист2!A:A=A353) * (Лист2!B:B=Лист1!B353), Лист2!C:C)</f>
        <v>54</v>
      </c>
      <c r="H353" cm="1">
        <f t="array" ref="H353">_xlfn.XLOOKUP(1, (Лист2!A:A=A353) * (Лист2!B:B=Лист1!B353), Лист2!D:D)</f>
        <v>13106</v>
      </c>
      <c r="I353" cm="1">
        <f t="array" ref="I353">_xlfn.XLOOKUP(1, (Лист2!A:A=A353) * (Лист2!B:B=Лист1!B353), Лист2!E:E)</f>
        <v>12164</v>
      </c>
      <c r="J353">
        <f t="shared" si="10"/>
        <v>22</v>
      </c>
      <c r="K353">
        <f t="shared" si="11"/>
        <v>4869868.72646154</v>
      </c>
    </row>
    <row r="354" spans="1:11" ht="14.25" customHeight="1" x14ac:dyDescent="0.25">
      <c r="A354" s="16">
        <v>43981</v>
      </c>
      <c r="B354" s="5" t="s">
        <v>22</v>
      </c>
      <c r="C354" s="5">
        <v>244734</v>
      </c>
      <c r="D354" s="5">
        <v>24151980</v>
      </c>
      <c r="E354" s="5">
        <v>18429449.488000002</v>
      </c>
      <c r="F354" s="6">
        <v>303444.36538461538</v>
      </c>
      <c r="G354" cm="1">
        <f t="array" ref="G354">_xlfn.XLOOKUP(1, (Лист2!A:A=A354) * (Лист2!B:B=Лист1!B354), Лист2!C:C)</f>
        <v>54</v>
      </c>
      <c r="H354" cm="1">
        <f t="array" ref="H354">_xlfn.XLOOKUP(1, (Лист2!A:A=A354) * (Лист2!B:B=Лист1!B354), Лист2!D:D)</f>
        <v>14590</v>
      </c>
      <c r="I354" cm="1">
        <f t="array" ref="I354">_xlfn.XLOOKUP(1, (Лист2!A:A=A354) * (Лист2!B:B=Лист1!B354), Лист2!E:E)</f>
        <v>13551</v>
      </c>
      <c r="J354">
        <f t="shared" si="10"/>
        <v>22</v>
      </c>
      <c r="K354">
        <f t="shared" si="11"/>
        <v>5419086.1466153832</v>
      </c>
    </row>
    <row r="355" spans="1:11" ht="14.25" customHeight="1" x14ac:dyDescent="0.25">
      <c r="A355" s="17">
        <v>43979</v>
      </c>
      <c r="B355" s="7" t="s">
        <v>22</v>
      </c>
      <c r="C355" s="7">
        <v>191641.5</v>
      </c>
      <c r="D355" s="7">
        <v>19549036.5</v>
      </c>
      <c r="E355" s="7">
        <v>14481164.23</v>
      </c>
      <c r="F355" s="8">
        <v>266079.27846153843</v>
      </c>
      <c r="G355" cm="1">
        <f t="array" ref="G355">_xlfn.XLOOKUP(1, (Лист2!A:A=A355) * (Лист2!B:B=Лист1!B355), Лист2!C:C)</f>
        <v>54</v>
      </c>
      <c r="H355" cm="1">
        <f t="array" ref="H355">_xlfn.XLOOKUP(1, (Лист2!A:A=A355) * (Лист2!B:B=Лист1!B355), Лист2!D:D)</f>
        <v>12409</v>
      </c>
      <c r="I355" cm="1">
        <f t="array" ref="I355">_xlfn.XLOOKUP(1, (Лист2!A:A=A355) * (Лист2!B:B=Лист1!B355), Лист2!E:E)</f>
        <v>11582</v>
      </c>
      <c r="J355">
        <f t="shared" si="10"/>
        <v>22</v>
      </c>
      <c r="K355">
        <f t="shared" si="11"/>
        <v>4801792.9915384613</v>
      </c>
    </row>
    <row r="356" spans="1:11" ht="14.25" customHeight="1" x14ac:dyDescent="0.25">
      <c r="A356" s="16">
        <v>43967</v>
      </c>
      <c r="B356" s="5" t="s">
        <v>23</v>
      </c>
      <c r="C356" s="5">
        <v>16368</v>
      </c>
      <c r="D356" s="5">
        <v>1316350.5</v>
      </c>
      <c r="E356" s="5">
        <v>1092945.2830000001</v>
      </c>
      <c r="F356" s="6">
        <v>175846.6446153846</v>
      </c>
      <c r="G356" cm="1">
        <f t="array" ref="G356">_xlfn.XLOOKUP(1, (Лист2!A:A=A356) * (Лист2!B:B=Лист1!B356), Лист2!C:C)</f>
        <v>16</v>
      </c>
      <c r="H356" cm="1">
        <f t="array" ref="H356">_xlfn.XLOOKUP(1, (Лист2!A:A=A356) * (Лист2!B:B=Лист1!B356), Лист2!D:D)</f>
        <v>920</v>
      </c>
      <c r="I356" cm="1">
        <f t="array" ref="I356">_xlfn.XLOOKUP(1, (Лист2!A:A=A356) * (Лист2!B:B=Лист1!B356), Лист2!E:E)</f>
        <v>818</v>
      </c>
      <c r="J356">
        <f t="shared" si="10"/>
        <v>20</v>
      </c>
      <c r="K356">
        <f t="shared" si="11"/>
        <v>47558.572384615341</v>
      </c>
    </row>
    <row r="357" spans="1:11" ht="14.25" customHeight="1" x14ac:dyDescent="0.25">
      <c r="A357" s="17">
        <v>43970</v>
      </c>
      <c r="B357" s="7" t="s">
        <v>23</v>
      </c>
      <c r="C357" s="7">
        <v>14427</v>
      </c>
      <c r="D357" s="7">
        <v>1126810.5</v>
      </c>
      <c r="E357" s="7">
        <v>963035.41399999999</v>
      </c>
      <c r="F357" s="8">
        <v>202056.34519230769</v>
      </c>
      <c r="G357" cm="1">
        <f t="array" ref="G357">_xlfn.XLOOKUP(1, (Лист2!A:A=A357) * (Лист2!B:B=Лист1!B357), Лист2!C:C)</f>
        <v>17</v>
      </c>
      <c r="H357" cm="1">
        <f t="array" ref="H357">_xlfn.XLOOKUP(1, (Лист2!A:A=A357) * (Лист2!B:B=Лист1!B357), Лист2!D:D)</f>
        <v>857</v>
      </c>
      <c r="I357" cm="1">
        <f t="array" ref="I357">_xlfn.XLOOKUP(1, (Лист2!A:A=A357) * (Лист2!B:B=Лист1!B357), Лист2!E:E)</f>
        <v>757</v>
      </c>
      <c r="J357">
        <f t="shared" si="10"/>
        <v>21</v>
      </c>
      <c r="K357">
        <f t="shared" si="11"/>
        <v>-38281.259192307683</v>
      </c>
    </row>
    <row r="358" spans="1:11" ht="14.25" customHeight="1" x14ac:dyDescent="0.25">
      <c r="A358" s="16">
        <v>43968</v>
      </c>
      <c r="B358" s="5" t="s">
        <v>23</v>
      </c>
      <c r="C358" s="5">
        <v>13440</v>
      </c>
      <c r="D358" s="5">
        <v>1157529</v>
      </c>
      <c r="E358" s="5">
        <v>935379.42299999984</v>
      </c>
      <c r="F358" s="6">
        <v>111375.6648</v>
      </c>
      <c r="G358" cm="1">
        <f t="array" ref="G358">_xlfn.XLOOKUP(1, (Лист2!A:A=A358) * (Лист2!B:B=Лист1!B358), Лист2!C:C)</f>
        <v>16</v>
      </c>
      <c r="H358" cm="1">
        <f t="array" ref="H358">_xlfn.XLOOKUP(1, (Лист2!A:A=A358) * (Лист2!B:B=Лист1!B358), Лист2!D:D)</f>
        <v>859</v>
      </c>
      <c r="I358" cm="1">
        <f t="array" ref="I358">_xlfn.XLOOKUP(1, (Лист2!A:A=A358) * (Лист2!B:B=Лист1!B358), Лист2!E:E)</f>
        <v>746</v>
      </c>
      <c r="J358">
        <f t="shared" si="10"/>
        <v>20</v>
      </c>
      <c r="K358">
        <f t="shared" si="11"/>
        <v>110773.91220000017</v>
      </c>
    </row>
    <row r="359" spans="1:11" ht="14.25" customHeight="1" x14ac:dyDescent="0.25">
      <c r="A359" s="17">
        <v>43960</v>
      </c>
      <c r="B359" s="7" t="s">
        <v>23</v>
      </c>
      <c r="C359" s="7">
        <v>11745</v>
      </c>
      <c r="D359" s="7">
        <v>955801.5</v>
      </c>
      <c r="E359" s="7">
        <v>795942.652</v>
      </c>
      <c r="F359" s="8">
        <v>165952.05877692305</v>
      </c>
      <c r="G359" cm="1">
        <f t="array" ref="G359">_xlfn.XLOOKUP(1, (Лист2!A:A=A359) * (Лист2!B:B=Лист1!B359), Лист2!C:C)</f>
        <v>15</v>
      </c>
      <c r="H359" cm="1">
        <f t="array" ref="H359">_xlfn.XLOOKUP(1, (Лист2!A:A=A359) * (Лист2!B:B=Лист1!B359), Лист2!D:D)</f>
        <v>654</v>
      </c>
      <c r="I359" cm="1">
        <f t="array" ref="I359">_xlfn.XLOOKUP(1, (Лист2!A:A=A359) * (Лист2!B:B=Лист1!B359), Лист2!E:E)</f>
        <v>570</v>
      </c>
      <c r="J359">
        <f t="shared" si="10"/>
        <v>19</v>
      </c>
      <c r="K359">
        <f t="shared" si="11"/>
        <v>-6093.2107769230497</v>
      </c>
    </row>
    <row r="360" spans="1:11" ht="14.25" customHeight="1" x14ac:dyDescent="0.25">
      <c r="A360" s="16">
        <v>43955</v>
      </c>
      <c r="B360" s="5" t="s">
        <v>23</v>
      </c>
      <c r="C360" s="5">
        <v>11062.5</v>
      </c>
      <c r="D360" s="5">
        <v>906343.5</v>
      </c>
      <c r="E360" s="5">
        <v>762082.74899999995</v>
      </c>
      <c r="F360" s="6">
        <v>125305.56399230768</v>
      </c>
      <c r="G360" cm="1">
        <f t="array" ref="G360">_xlfn.XLOOKUP(1, (Лист2!A:A=A360) * (Лист2!B:B=Лист1!B360), Лист2!C:C)</f>
        <v>15</v>
      </c>
      <c r="H360" cm="1">
        <f t="array" ref="H360">_xlfn.XLOOKUP(1, (Лист2!A:A=A360) * (Лист2!B:B=Лист1!B360), Лист2!D:D)</f>
        <v>622</v>
      </c>
      <c r="I360" cm="1">
        <f t="array" ref="I360">_xlfn.XLOOKUP(1, (Лист2!A:A=A360) * (Лист2!B:B=Лист1!B360), Лист2!E:E)</f>
        <v>538</v>
      </c>
      <c r="J360">
        <f t="shared" si="10"/>
        <v>19</v>
      </c>
      <c r="K360">
        <f t="shared" si="11"/>
        <v>18955.187007692366</v>
      </c>
    </row>
    <row r="361" spans="1:11" ht="14.25" customHeight="1" x14ac:dyDescent="0.25">
      <c r="A361" s="17">
        <v>43953</v>
      </c>
      <c r="B361" s="7" t="s">
        <v>23</v>
      </c>
      <c r="C361" s="7">
        <v>10018.5</v>
      </c>
      <c r="D361" s="7">
        <v>816859.5</v>
      </c>
      <c r="E361" s="7">
        <v>697541.2969999999</v>
      </c>
      <c r="F361" s="8">
        <v>106508.82307692307</v>
      </c>
      <c r="G361" cm="1">
        <f t="array" ref="G361">_xlfn.XLOOKUP(1, (Лист2!A:A=A361) * (Лист2!B:B=Лист1!B361), Лист2!C:C)</f>
        <v>15</v>
      </c>
      <c r="H361" cm="1">
        <f t="array" ref="H361">_xlfn.XLOOKUP(1, (Лист2!A:A=A361) * (Лист2!B:B=Лист1!B361), Лист2!D:D)</f>
        <v>567</v>
      </c>
      <c r="I361" cm="1">
        <f t="array" ref="I361">_xlfn.XLOOKUP(1, (Лист2!A:A=A361) * (Лист2!B:B=Лист1!B361), Лист2!E:E)</f>
        <v>493</v>
      </c>
      <c r="J361">
        <f t="shared" si="10"/>
        <v>18</v>
      </c>
      <c r="K361">
        <f t="shared" si="11"/>
        <v>12809.379923077024</v>
      </c>
    </row>
    <row r="362" spans="1:11" ht="14.25" customHeight="1" x14ac:dyDescent="0.25">
      <c r="A362" s="16">
        <v>43977</v>
      </c>
      <c r="B362" s="5" t="s">
        <v>24</v>
      </c>
      <c r="C362" s="5">
        <v>10437</v>
      </c>
      <c r="D362" s="5">
        <v>833815.5</v>
      </c>
      <c r="E362" s="5">
        <v>737888.36599999992</v>
      </c>
      <c r="F362" s="6">
        <v>39424.853846153841</v>
      </c>
      <c r="G362" cm="1">
        <f t="array" ref="G362">_xlfn.XLOOKUP(1, (Лист2!A:A=A362) * (Лист2!B:B=Лист1!B362), Лист2!C:C)</f>
        <v>7</v>
      </c>
      <c r="H362" cm="1">
        <f t="array" ref="H362">_xlfn.XLOOKUP(1, (Лист2!A:A=A362) * (Лист2!B:B=Лист1!B362), Лист2!D:D)</f>
        <v>577</v>
      </c>
      <c r="I362" cm="1">
        <f t="array" ref="I362">_xlfn.XLOOKUP(1, (Лист2!A:A=A362) * (Лист2!B:B=Лист1!B362), Лист2!E:E)</f>
        <v>389</v>
      </c>
      <c r="J362">
        <f t="shared" si="10"/>
        <v>22</v>
      </c>
      <c r="K362">
        <f t="shared" si="11"/>
        <v>56502.280153846237</v>
      </c>
    </row>
    <row r="363" spans="1:11" ht="14.25" customHeight="1" x14ac:dyDescent="0.25">
      <c r="A363" s="17">
        <v>43952</v>
      </c>
      <c r="B363" s="7" t="s">
        <v>23</v>
      </c>
      <c r="C363" s="7">
        <v>13644</v>
      </c>
      <c r="D363" s="7">
        <v>1134444</v>
      </c>
      <c r="E363" s="7">
        <v>971710.87099999993</v>
      </c>
      <c r="F363" s="8">
        <v>291527.8831384615</v>
      </c>
      <c r="G363" cm="1">
        <f t="array" ref="G363">_xlfn.XLOOKUP(1, (Лист2!A:A=A363) * (Лист2!B:B=Лист1!B363), Лист2!C:C)</f>
        <v>15</v>
      </c>
      <c r="H363" cm="1">
        <f t="array" ref="H363">_xlfn.XLOOKUP(1, (Лист2!A:A=A363) * (Лист2!B:B=Лист1!B363), Лист2!D:D)</f>
        <v>721</v>
      </c>
      <c r="I363" cm="1">
        <f t="array" ref="I363">_xlfn.XLOOKUP(1, (Лист2!A:A=A363) * (Лист2!B:B=Лист1!B363), Лист2!E:E)</f>
        <v>625</v>
      </c>
      <c r="J363">
        <f t="shared" si="10"/>
        <v>18</v>
      </c>
      <c r="K363">
        <f t="shared" si="11"/>
        <v>-128794.75413846143</v>
      </c>
    </row>
    <row r="364" spans="1:11" ht="14.25" customHeight="1" x14ac:dyDescent="0.25">
      <c r="A364" s="16">
        <v>43963</v>
      </c>
      <c r="B364" s="5" t="s">
        <v>23</v>
      </c>
      <c r="C364" s="5">
        <v>13443</v>
      </c>
      <c r="D364" s="5">
        <v>1092277.5</v>
      </c>
      <c r="E364" s="5">
        <v>921493.48300000001</v>
      </c>
      <c r="F364" s="6">
        <v>218151.6</v>
      </c>
      <c r="G364" cm="1">
        <f t="array" ref="G364">_xlfn.XLOOKUP(1, (Лист2!A:A=A364) * (Лист2!B:B=Лист1!B364), Лист2!C:C)</f>
        <v>15</v>
      </c>
      <c r="H364" cm="1">
        <f t="array" ref="H364">_xlfn.XLOOKUP(1, (Лист2!A:A=A364) * (Лист2!B:B=Лист1!B364), Лист2!D:D)</f>
        <v>750</v>
      </c>
      <c r="I364" cm="1">
        <f t="array" ref="I364">_xlfn.XLOOKUP(1, (Лист2!A:A=A364) * (Лист2!B:B=Лист1!B364), Лист2!E:E)</f>
        <v>659</v>
      </c>
      <c r="J364">
        <f t="shared" si="10"/>
        <v>20</v>
      </c>
      <c r="K364">
        <f t="shared" si="11"/>
        <v>-47367.583000000013</v>
      </c>
    </row>
    <row r="365" spans="1:11" ht="14.25" customHeight="1" x14ac:dyDescent="0.25">
      <c r="A365" s="17">
        <v>43972</v>
      </c>
      <c r="B365" s="7" t="s">
        <v>23</v>
      </c>
      <c r="C365" s="7">
        <v>14182.5</v>
      </c>
      <c r="D365" s="7">
        <v>1172574</v>
      </c>
      <c r="E365" s="7">
        <v>968784.86499999987</v>
      </c>
      <c r="F365" s="8">
        <v>94547</v>
      </c>
      <c r="G365" cm="1">
        <f t="array" ref="G365">_xlfn.XLOOKUP(1, (Лист2!A:A=A365) * (Лист2!B:B=Лист1!B365), Лист2!C:C)</f>
        <v>18</v>
      </c>
      <c r="H365" cm="1">
        <f t="array" ref="H365">_xlfn.XLOOKUP(1, (Лист2!A:A=A365) * (Лист2!B:B=Лист1!B365), Лист2!D:D)</f>
        <v>888</v>
      </c>
      <c r="I365" cm="1">
        <f t="array" ref="I365">_xlfn.XLOOKUP(1, (Лист2!A:A=A365) * (Лист2!B:B=Лист1!B365), Лист2!E:E)</f>
        <v>786</v>
      </c>
      <c r="J365">
        <f t="shared" si="10"/>
        <v>21</v>
      </c>
      <c r="K365">
        <f t="shared" si="11"/>
        <v>109242.13500000013</v>
      </c>
    </row>
    <row r="366" spans="1:11" ht="14.25" customHeight="1" x14ac:dyDescent="0.25">
      <c r="A366" s="16">
        <v>43971</v>
      </c>
      <c r="B366" s="5" t="s">
        <v>23</v>
      </c>
      <c r="C366" s="5">
        <v>14928</v>
      </c>
      <c r="D366" s="5">
        <v>1217749.5</v>
      </c>
      <c r="E366" s="5">
        <v>1025585.5199999999</v>
      </c>
      <c r="F366" s="6">
        <v>84618.754369230766</v>
      </c>
      <c r="G366" cm="1">
        <f t="array" ref="G366">_xlfn.XLOOKUP(1, (Лист2!A:A=A366) * (Лист2!B:B=Лист1!B366), Лист2!C:C)</f>
        <v>17</v>
      </c>
      <c r="H366" cm="1">
        <f t="array" ref="H366">_xlfn.XLOOKUP(1, (Лист2!A:A=A366) * (Лист2!B:B=Лист1!B366), Лист2!D:D)</f>
        <v>890</v>
      </c>
      <c r="I366" cm="1">
        <f t="array" ref="I366">_xlfn.XLOOKUP(1, (Лист2!A:A=A366) * (Лист2!B:B=Лист1!B366), Лист2!E:E)</f>
        <v>794</v>
      </c>
      <c r="J366">
        <f t="shared" si="10"/>
        <v>21</v>
      </c>
      <c r="K366">
        <f t="shared" si="11"/>
        <v>107545.22563076933</v>
      </c>
    </row>
    <row r="367" spans="1:11" ht="14.25" customHeight="1" x14ac:dyDescent="0.25">
      <c r="A367" s="17">
        <v>43956</v>
      </c>
      <c r="B367" s="7" t="s">
        <v>23</v>
      </c>
      <c r="C367" s="7">
        <v>13941</v>
      </c>
      <c r="D367" s="7">
        <v>1145575.5</v>
      </c>
      <c r="E367" s="7">
        <v>974448.12600000005</v>
      </c>
      <c r="F367" s="8">
        <v>152152.96544615386</v>
      </c>
      <c r="G367" cm="1">
        <f t="array" ref="G367">_xlfn.XLOOKUP(1, (Лист2!A:A=A367) * (Лист2!B:B=Лист1!B367), Лист2!C:C)</f>
        <v>15</v>
      </c>
      <c r="H367" cm="1">
        <f t="array" ref="H367">_xlfn.XLOOKUP(1, (Лист2!A:A=A367) * (Лист2!B:B=Лист1!B367), Лист2!D:D)</f>
        <v>750</v>
      </c>
      <c r="I367" cm="1">
        <f t="array" ref="I367">_xlfn.XLOOKUP(1, (Лист2!A:A=A367) * (Лист2!B:B=Лист1!B367), Лист2!E:E)</f>
        <v>658</v>
      </c>
      <c r="J367">
        <f t="shared" si="10"/>
        <v>19</v>
      </c>
      <c r="K367">
        <f t="shared" si="11"/>
        <v>18974.408553846093</v>
      </c>
    </row>
    <row r="368" spans="1:11" ht="14.25" customHeight="1" x14ac:dyDescent="0.25">
      <c r="A368" s="16">
        <v>43964</v>
      </c>
      <c r="B368" s="5" t="s">
        <v>23</v>
      </c>
      <c r="C368" s="5">
        <v>14643</v>
      </c>
      <c r="D368" s="5">
        <v>1172691</v>
      </c>
      <c r="E368" s="5">
        <v>971555.08299999998</v>
      </c>
      <c r="F368" s="6">
        <v>124018.33614615384</v>
      </c>
      <c r="G368" cm="1">
        <f t="array" ref="G368">_xlfn.XLOOKUP(1, (Лист2!A:A=A368) * (Лист2!B:B=Лист1!B368), Лист2!C:C)</f>
        <v>15</v>
      </c>
      <c r="H368" cm="1">
        <f t="array" ref="H368">_xlfn.XLOOKUP(1, (Лист2!A:A=A368) * (Лист2!B:B=Лист1!B368), Лист2!D:D)</f>
        <v>854</v>
      </c>
      <c r="I368" cm="1">
        <f t="array" ref="I368">_xlfn.XLOOKUP(1, (Лист2!A:A=A368) * (Лист2!B:B=Лист1!B368), Лист2!E:E)</f>
        <v>756</v>
      </c>
      <c r="J368">
        <f t="shared" si="10"/>
        <v>20</v>
      </c>
      <c r="K368">
        <f t="shared" si="11"/>
        <v>77117.580853846172</v>
      </c>
    </row>
    <row r="369" spans="1:11" ht="14.25" customHeight="1" x14ac:dyDescent="0.25">
      <c r="A369" s="17">
        <v>43954</v>
      </c>
      <c r="B369" s="7" t="s">
        <v>23</v>
      </c>
      <c r="C369" s="7">
        <v>10032</v>
      </c>
      <c r="D369" s="7">
        <v>816150</v>
      </c>
      <c r="E369" s="7">
        <v>698626.03299999994</v>
      </c>
      <c r="F369" s="8">
        <v>97812.892307692295</v>
      </c>
      <c r="G369" cm="1">
        <f t="array" ref="G369">_xlfn.XLOOKUP(1, (Лист2!A:A=A369) * (Лист2!B:B=Лист1!B369), Лист2!C:C)</f>
        <v>15</v>
      </c>
      <c r="H369" cm="1">
        <f t="array" ref="H369">_xlfn.XLOOKUP(1, (Лист2!A:A=A369) * (Лист2!B:B=Лист1!B369), Лист2!D:D)</f>
        <v>585</v>
      </c>
      <c r="I369" cm="1">
        <f t="array" ref="I369">_xlfn.XLOOKUP(1, (Лист2!A:A=A369) * (Лист2!B:B=Лист1!B369), Лист2!E:E)</f>
        <v>502</v>
      </c>
      <c r="J369">
        <f t="shared" si="10"/>
        <v>18</v>
      </c>
      <c r="K369">
        <f t="shared" si="11"/>
        <v>19711.074692307768</v>
      </c>
    </row>
    <row r="370" spans="1:11" ht="14.25" customHeight="1" x14ac:dyDescent="0.25">
      <c r="A370" s="16">
        <v>43957</v>
      </c>
      <c r="B370" s="5" t="s">
        <v>23</v>
      </c>
      <c r="C370" s="5">
        <v>12468</v>
      </c>
      <c r="D370" s="5">
        <v>1016566.5</v>
      </c>
      <c r="E370" s="5">
        <v>858367.60399999993</v>
      </c>
      <c r="F370" s="6">
        <v>88833.638169230762</v>
      </c>
      <c r="G370" cm="1">
        <f t="array" ref="G370">_xlfn.XLOOKUP(1, (Лист2!A:A=A370) * (Лист2!B:B=Лист1!B370), Лист2!C:C)</f>
        <v>15</v>
      </c>
      <c r="H370" cm="1">
        <f t="array" ref="H370">_xlfn.XLOOKUP(1, (Лист2!A:A=A370) * (Лист2!B:B=Лист1!B370), Лист2!D:D)</f>
        <v>701</v>
      </c>
      <c r="I370" cm="1">
        <f t="array" ref="I370">_xlfn.XLOOKUP(1, (Лист2!A:A=A370) * (Лист2!B:B=Лист1!B370), Лист2!E:E)</f>
        <v>611</v>
      </c>
      <c r="J370">
        <f t="shared" si="10"/>
        <v>19</v>
      </c>
      <c r="K370">
        <f t="shared" si="11"/>
        <v>69365.257830769304</v>
      </c>
    </row>
    <row r="371" spans="1:11" ht="14.25" customHeight="1" x14ac:dyDescent="0.25">
      <c r="A371" s="17">
        <v>43974</v>
      </c>
      <c r="B371" s="7" t="s">
        <v>23</v>
      </c>
      <c r="C371" s="7">
        <v>17943</v>
      </c>
      <c r="D371" s="7">
        <v>1457391</v>
      </c>
      <c r="E371" s="7">
        <v>1194154.7659999998</v>
      </c>
      <c r="F371" s="8">
        <v>124621.03076923077</v>
      </c>
      <c r="G371" cm="1">
        <f t="array" ref="G371">_xlfn.XLOOKUP(1, (Лист2!A:A=A371) * (Лист2!B:B=Лист1!B371), Лист2!C:C)</f>
        <v>18</v>
      </c>
      <c r="H371" cm="1">
        <f t="array" ref="H371">_xlfn.XLOOKUP(1, (Лист2!A:A=A371) * (Лист2!B:B=Лист1!B371), Лист2!D:D)</f>
        <v>1031</v>
      </c>
      <c r="I371" cm="1">
        <f t="array" ref="I371">_xlfn.XLOOKUP(1, (Лист2!A:A=A371) * (Лист2!B:B=Лист1!B371), Лист2!E:E)</f>
        <v>918</v>
      </c>
      <c r="J371">
        <f t="shared" si="10"/>
        <v>21</v>
      </c>
      <c r="K371">
        <f t="shared" si="11"/>
        <v>138615.2032307694</v>
      </c>
    </row>
    <row r="372" spans="1:11" ht="14.25" customHeight="1" x14ac:dyDescent="0.25">
      <c r="A372" s="16">
        <v>43976</v>
      </c>
      <c r="B372" s="5" t="s">
        <v>23</v>
      </c>
      <c r="C372" s="5">
        <v>15807</v>
      </c>
      <c r="D372" s="5">
        <v>1326705</v>
      </c>
      <c r="E372" s="5">
        <v>1070563.6439999999</v>
      </c>
      <c r="F372" s="6">
        <v>123343.24153846155</v>
      </c>
      <c r="G372" cm="1">
        <f t="array" ref="G372">_xlfn.XLOOKUP(1, (Лист2!A:A=A372) * (Лист2!B:B=Лист1!B372), Лист2!C:C)</f>
        <v>18</v>
      </c>
      <c r="H372" cm="1">
        <f t="array" ref="H372">_xlfn.XLOOKUP(1, (Лист2!A:A=A372) * (Лист2!B:B=Лист1!B372), Лист2!D:D)</f>
        <v>989</v>
      </c>
      <c r="I372" cm="1">
        <f t="array" ref="I372">_xlfn.XLOOKUP(1, (Лист2!A:A=A372) * (Лист2!B:B=Лист1!B372), Лист2!E:E)</f>
        <v>887</v>
      </c>
      <c r="J372">
        <f t="shared" si="10"/>
        <v>22</v>
      </c>
      <c r="K372">
        <f t="shared" si="11"/>
        <v>132798.11446153861</v>
      </c>
    </row>
    <row r="373" spans="1:11" ht="14.25" customHeight="1" x14ac:dyDescent="0.25">
      <c r="A373" s="17">
        <v>43951</v>
      </c>
      <c r="B373" s="7" t="s">
        <v>23</v>
      </c>
      <c r="C373" s="7">
        <v>11976</v>
      </c>
      <c r="D373" s="7">
        <v>1004511</v>
      </c>
      <c r="E373" s="7">
        <v>861334.61399999994</v>
      </c>
      <c r="F373" s="8">
        <v>20847.353846153845</v>
      </c>
      <c r="G373" cm="1">
        <f t="array" ref="G373">_xlfn.XLOOKUP(1, (Лист2!A:A=A373) * (Лист2!B:B=Лист1!B373), Лист2!C:C)</f>
        <v>15</v>
      </c>
      <c r="H373" cm="1">
        <f t="array" ref="H373">_xlfn.XLOOKUP(1, (Лист2!A:A=A373) * (Лист2!B:B=Лист1!B373), Лист2!D:D)</f>
        <v>644</v>
      </c>
      <c r="I373" cm="1">
        <f t="array" ref="I373">_xlfn.XLOOKUP(1, (Лист2!A:A=A373) * (Лист2!B:B=Лист1!B373), Лист2!E:E)</f>
        <v>550</v>
      </c>
      <c r="J373">
        <f t="shared" si="10"/>
        <v>18</v>
      </c>
      <c r="K373">
        <f t="shared" si="11"/>
        <v>122329.03215384622</v>
      </c>
    </row>
    <row r="374" spans="1:11" ht="14.25" customHeight="1" x14ac:dyDescent="0.25">
      <c r="A374" s="16">
        <v>43961</v>
      </c>
      <c r="B374" s="5" t="s">
        <v>23</v>
      </c>
      <c r="C374" s="5">
        <v>14566.5</v>
      </c>
      <c r="D374" s="5">
        <v>1216557</v>
      </c>
      <c r="E374" s="5">
        <v>1013050.3829999999</v>
      </c>
      <c r="F374" s="6">
        <v>102510.40189230769</v>
      </c>
      <c r="G374" cm="1">
        <f t="array" ref="G374">_xlfn.XLOOKUP(1, (Лист2!A:A=A374) * (Лист2!B:B=Лист1!B374), Лист2!C:C)</f>
        <v>15</v>
      </c>
      <c r="H374" cm="1">
        <f t="array" ref="H374">_xlfn.XLOOKUP(1, (Лист2!A:A=A374) * (Лист2!B:B=Лист1!B374), Лист2!D:D)</f>
        <v>792</v>
      </c>
      <c r="I374" cm="1">
        <f t="array" ref="I374">_xlfn.XLOOKUP(1, (Лист2!A:A=A374) * (Лист2!B:B=Лист1!B374), Лист2!E:E)</f>
        <v>695</v>
      </c>
      <c r="J374">
        <f t="shared" si="10"/>
        <v>19</v>
      </c>
      <c r="K374">
        <f t="shared" si="11"/>
        <v>100996.21510769239</v>
      </c>
    </row>
    <row r="375" spans="1:11" ht="14.25" customHeight="1" x14ac:dyDescent="0.25">
      <c r="A375" s="17">
        <v>43959</v>
      </c>
      <c r="B375" s="7" t="s">
        <v>23</v>
      </c>
      <c r="C375" s="7">
        <v>12976.5</v>
      </c>
      <c r="D375" s="7">
        <v>1046848.5</v>
      </c>
      <c r="E375" s="7">
        <v>892743.74599999993</v>
      </c>
      <c r="F375" s="8">
        <v>396844.24095384614</v>
      </c>
      <c r="G375" cm="1">
        <f t="array" ref="G375">_xlfn.XLOOKUP(1, (Лист2!A:A=A375) * (Лист2!B:B=Лист1!B375), Лист2!C:C)</f>
        <v>15</v>
      </c>
      <c r="H375" cm="1">
        <f t="array" ref="H375">_xlfn.XLOOKUP(1, (Лист2!A:A=A375) * (Лист2!B:B=Лист1!B375), Лист2!D:D)</f>
        <v>703</v>
      </c>
      <c r="I375" cm="1">
        <f t="array" ref="I375">_xlfn.XLOOKUP(1, (Лист2!A:A=A375) * (Лист2!B:B=Лист1!B375), Лист2!E:E)</f>
        <v>609</v>
      </c>
      <c r="J375">
        <f t="shared" si="10"/>
        <v>19</v>
      </c>
      <c r="K375">
        <f t="shared" si="11"/>
        <v>-242739.48695384606</v>
      </c>
    </row>
    <row r="376" spans="1:11" ht="14.25" customHeight="1" x14ac:dyDescent="0.25">
      <c r="A376" s="16">
        <v>43958</v>
      </c>
      <c r="B376" s="5" t="s">
        <v>23</v>
      </c>
      <c r="C376" s="5">
        <v>11719.5</v>
      </c>
      <c r="D376" s="5">
        <v>965880</v>
      </c>
      <c r="E376" s="5">
        <v>809986.38600000006</v>
      </c>
      <c r="F376" s="6">
        <v>106745.03623846154</v>
      </c>
      <c r="G376" cm="1">
        <f t="array" ref="G376">_xlfn.XLOOKUP(1, (Лист2!A:A=A376) * (Лист2!B:B=Лист1!B376), Лист2!C:C)</f>
        <v>15</v>
      </c>
      <c r="H376" cm="1">
        <f t="array" ref="H376">_xlfn.XLOOKUP(1, (Лист2!A:A=A376) * (Лист2!B:B=Лист1!B376), Лист2!D:D)</f>
        <v>676</v>
      </c>
      <c r="I376" cm="1">
        <f t="array" ref="I376">_xlfn.XLOOKUP(1, (Лист2!A:A=A376) * (Лист2!B:B=Лист1!B376), Лист2!E:E)</f>
        <v>591</v>
      </c>
      <c r="J376">
        <f t="shared" si="10"/>
        <v>19</v>
      </c>
      <c r="K376">
        <f t="shared" si="11"/>
        <v>49148.577761538399</v>
      </c>
    </row>
    <row r="377" spans="1:11" ht="14.25" customHeight="1" x14ac:dyDescent="0.25">
      <c r="A377" s="17">
        <v>43975</v>
      </c>
      <c r="B377" s="7" t="s">
        <v>23</v>
      </c>
      <c r="C377" s="7">
        <v>17197.5</v>
      </c>
      <c r="D377" s="7">
        <v>1386262.5</v>
      </c>
      <c r="E377" s="7">
        <v>1130117.3810000001</v>
      </c>
      <c r="F377" s="8">
        <v>121581.84923076924</v>
      </c>
      <c r="G377" cm="1">
        <f t="array" ref="G377">_xlfn.XLOOKUP(1, (Лист2!A:A=A377) * (Лист2!B:B=Лист1!B377), Лист2!C:C)</f>
        <v>18</v>
      </c>
      <c r="H377" cm="1">
        <f t="array" ref="H377">_xlfn.XLOOKUP(1, (Лист2!A:A=A377) * (Лист2!B:B=Лист1!B377), Лист2!D:D)</f>
        <v>1006</v>
      </c>
      <c r="I377" cm="1">
        <f t="array" ref="I377">_xlfn.XLOOKUP(1, (Лист2!A:A=A377) * (Лист2!B:B=Лист1!B377), Лист2!E:E)</f>
        <v>904</v>
      </c>
      <c r="J377">
        <f t="shared" si="10"/>
        <v>21</v>
      </c>
      <c r="K377">
        <f t="shared" si="11"/>
        <v>134563.26976923071</v>
      </c>
    </row>
    <row r="378" spans="1:11" ht="14.25" customHeight="1" x14ac:dyDescent="0.25">
      <c r="A378" s="16">
        <v>43977</v>
      </c>
      <c r="B378" s="5" t="s">
        <v>23</v>
      </c>
      <c r="C378" s="5">
        <v>14419.5</v>
      </c>
      <c r="D378" s="5">
        <v>1210456.5</v>
      </c>
      <c r="E378" s="5">
        <v>970917.12399999995</v>
      </c>
      <c r="F378" s="6">
        <v>88147.13846153846</v>
      </c>
      <c r="G378" cm="1">
        <f t="array" ref="G378">_xlfn.XLOOKUP(1, (Лист2!A:A=A378) * (Лист2!B:B=Лист1!B378), Лист2!C:C)</f>
        <v>18</v>
      </c>
      <c r="H378" cm="1">
        <f t="array" ref="H378">_xlfn.XLOOKUP(1, (Лист2!A:A=A378) * (Лист2!B:B=Лист1!B378), Лист2!D:D)</f>
        <v>914</v>
      </c>
      <c r="I378" cm="1">
        <f t="array" ref="I378">_xlfn.XLOOKUP(1, (Лист2!A:A=A378) * (Лист2!B:B=Лист1!B378), Лист2!E:E)</f>
        <v>804</v>
      </c>
      <c r="J378">
        <f t="shared" si="10"/>
        <v>22</v>
      </c>
      <c r="K378">
        <f t="shared" si="11"/>
        <v>151392.23753846157</v>
      </c>
    </row>
    <row r="379" spans="1:11" ht="14.25" customHeight="1" x14ac:dyDescent="0.25">
      <c r="A379" s="17">
        <v>43983</v>
      </c>
      <c r="B379" s="7" t="s">
        <v>9</v>
      </c>
      <c r="C379" s="7">
        <v>7816.5</v>
      </c>
      <c r="D379" s="7">
        <v>636345</v>
      </c>
      <c r="E379" s="7">
        <v>550528.66300000006</v>
      </c>
      <c r="F379" s="8">
        <v>190344.3008</v>
      </c>
      <c r="G379" cm="1">
        <f t="array" ref="G379">_xlfn.XLOOKUP(1, (Лист2!A:A=A379) * (Лист2!B:B=Лист1!B379), Лист2!C:C)</f>
        <v>15</v>
      </c>
      <c r="H379" cm="1">
        <f t="array" ref="H379">_xlfn.XLOOKUP(1, (Лист2!A:A=A379) * (Лист2!B:B=Лист1!B379), Лист2!D:D)</f>
        <v>453</v>
      </c>
      <c r="I379" cm="1">
        <f t="array" ref="I379">_xlfn.XLOOKUP(1, (Лист2!A:A=A379) * (Лист2!B:B=Лист1!B379), Лист2!E:E)</f>
        <v>370</v>
      </c>
      <c r="J379">
        <f t="shared" si="10"/>
        <v>23</v>
      </c>
      <c r="K379">
        <f t="shared" si="11"/>
        <v>-104527.96380000006</v>
      </c>
    </row>
    <row r="380" spans="1:11" ht="14.25" customHeight="1" x14ac:dyDescent="0.25">
      <c r="A380" s="16">
        <v>43982</v>
      </c>
      <c r="B380" s="5" t="s">
        <v>25</v>
      </c>
      <c r="C380" s="5">
        <v>6409.5</v>
      </c>
      <c r="D380" s="5">
        <v>493893</v>
      </c>
      <c r="E380" s="5">
        <v>459762.61999999994</v>
      </c>
      <c r="F380" s="6">
        <v>28040.97692307692</v>
      </c>
      <c r="G380" cm="1">
        <f t="array" ref="G380">_xlfn.XLOOKUP(1, (Лист2!A:A=A380) * (Лист2!B:B=Лист1!B380), Лист2!C:C)</f>
        <v>9</v>
      </c>
      <c r="H380" cm="1">
        <f t="array" ref="H380">_xlfn.XLOOKUP(1, (Лист2!A:A=A380) * (Лист2!B:B=Лист1!B380), Лист2!D:D)</f>
        <v>345</v>
      </c>
      <c r="I380" cm="1">
        <f t="array" ref="I380">_xlfn.XLOOKUP(1, (Лист2!A:A=A380) * (Лист2!B:B=Лист1!B380), Лист2!E:E)</f>
        <v>255</v>
      </c>
      <c r="J380">
        <f t="shared" si="10"/>
        <v>22</v>
      </c>
      <c r="K380">
        <f t="shared" si="11"/>
        <v>6089.4030769231431</v>
      </c>
    </row>
    <row r="381" spans="1:11" ht="14.25" customHeight="1" x14ac:dyDescent="0.25">
      <c r="A381" s="17">
        <v>43981</v>
      </c>
      <c r="B381" s="7" t="s">
        <v>24</v>
      </c>
      <c r="C381" s="7">
        <v>11220</v>
      </c>
      <c r="D381" s="7">
        <v>928675.5</v>
      </c>
      <c r="E381" s="7">
        <v>802403.80799999996</v>
      </c>
      <c r="F381" s="8">
        <v>136423.60523076923</v>
      </c>
      <c r="G381" cm="1">
        <f t="array" ref="G381">_xlfn.XLOOKUP(1, (Лист2!A:A=A381) * (Лист2!B:B=Лист1!B381), Лист2!C:C)</f>
        <v>7</v>
      </c>
      <c r="H381" cm="1">
        <f t="array" ref="H381">_xlfn.XLOOKUP(1, (Лист2!A:A=A381) * (Лист2!B:B=Лист1!B381), Лист2!D:D)</f>
        <v>532</v>
      </c>
      <c r="I381" cm="1">
        <f t="array" ref="I381">_xlfn.XLOOKUP(1, (Лист2!A:A=A381) * (Лист2!B:B=Лист1!B381), Лист2!E:E)</f>
        <v>449</v>
      </c>
      <c r="J381">
        <f t="shared" si="10"/>
        <v>22</v>
      </c>
      <c r="K381">
        <f t="shared" si="11"/>
        <v>-10151.913230769191</v>
      </c>
    </row>
    <row r="382" spans="1:11" ht="14.25" customHeight="1" x14ac:dyDescent="0.25">
      <c r="A382" s="16">
        <v>43980</v>
      </c>
      <c r="B382" s="5" t="s">
        <v>9</v>
      </c>
      <c r="C382" s="5">
        <v>8350.5</v>
      </c>
      <c r="D382" s="5">
        <v>651237</v>
      </c>
      <c r="E382" s="5">
        <v>601485.12600000005</v>
      </c>
      <c r="F382" s="6">
        <v>83014.635053846156</v>
      </c>
      <c r="G382" cm="1">
        <f t="array" ref="G382">_xlfn.XLOOKUP(1, (Лист2!A:A=A382) * (Лист2!B:B=Лист1!B382), Лист2!C:C)</f>
        <v>15</v>
      </c>
      <c r="H382" cm="1">
        <f t="array" ref="H382">_xlfn.XLOOKUP(1, (Лист2!A:A=A382) * (Лист2!B:B=Лист1!B382), Лист2!D:D)</f>
        <v>400</v>
      </c>
      <c r="I382" cm="1">
        <f t="array" ref="I382">_xlfn.XLOOKUP(1, (Лист2!A:A=A382) * (Лист2!B:B=Лист1!B382), Лист2!E:E)</f>
        <v>329</v>
      </c>
      <c r="J382">
        <f t="shared" si="10"/>
        <v>22</v>
      </c>
      <c r="K382">
        <f t="shared" si="11"/>
        <v>-33262.761053846203</v>
      </c>
    </row>
    <row r="383" spans="1:11" ht="14.25" customHeight="1" x14ac:dyDescent="0.25">
      <c r="A383" s="17">
        <v>43979</v>
      </c>
      <c r="B383" s="7" t="s">
        <v>24</v>
      </c>
      <c r="C383" s="7">
        <v>8428.5</v>
      </c>
      <c r="D383" s="7">
        <v>694669.5</v>
      </c>
      <c r="E383" s="7">
        <v>594994.696</v>
      </c>
      <c r="F383" s="8">
        <v>42699.38461538461</v>
      </c>
      <c r="G383" cm="1">
        <f t="array" ref="G383">_xlfn.XLOOKUP(1, (Лист2!A:A=A383) * (Лист2!B:B=Лист1!B383), Лист2!C:C)</f>
        <v>7</v>
      </c>
      <c r="H383" cm="1">
        <f t="array" ref="H383">_xlfn.XLOOKUP(1, (Лист2!A:A=A383) * (Лист2!B:B=Лист1!B383), Лист2!D:D)</f>
        <v>420</v>
      </c>
      <c r="I383" cm="1">
        <f t="array" ref="I383">_xlfn.XLOOKUP(1, (Лист2!A:A=A383) * (Лист2!B:B=Лист1!B383), Лист2!E:E)</f>
        <v>347</v>
      </c>
      <c r="J383">
        <f t="shared" si="10"/>
        <v>22</v>
      </c>
      <c r="K383">
        <f t="shared" si="11"/>
        <v>56975.419384615394</v>
      </c>
    </row>
    <row r="384" spans="1:11" ht="14.25" customHeight="1" x14ac:dyDescent="0.25">
      <c r="A384" s="16">
        <v>43978</v>
      </c>
      <c r="B384" s="5" t="s">
        <v>10</v>
      </c>
      <c r="C384" s="5">
        <v>32817</v>
      </c>
      <c r="D384" s="5">
        <v>3015751.5</v>
      </c>
      <c r="E384" s="5">
        <v>2415980.7719999999</v>
      </c>
      <c r="F384" s="6">
        <v>346048.63569230767</v>
      </c>
      <c r="G384" cm="1">
        <f t="array" ref="G384">_xlfn.XLOOKUP(1, (Лист2!A:A=A384) * (Лист2!B:B=Лист1!B384), Лист2!C:C)</f>
        <v>20</v>
      </c>
      <c r="H384" cm="1">
        <f t="array" ref="H384">_xlfn.XLOOKUP(1, (Лист2!A:A=A384) * (Лист2!B:B=Лист1!B384), Лист2!D:D)</f>
        <v>2079</v>
      </c>
      <c r="I384" cm="1">
        <f t="array" ref="I384">_xlfn.XLOOKUP(1, (Лист2!A:A=A384) * (Лист2!B:B=Лист1!B384), Лист2!E:E)</f>
        <v>1893</v>
      </c>
      <c r="J384">
        <f t="shared" si="10"/>
        <v>22</v>
      </c>
      <c r="K384">
        <f t="shared" si="11"/>
        <v>253722.09230769245</v>
      </c>
    </row>
    <row r="385" spans="1:11" ht="14.25" customHeight="1" x14ac:dyDescent="0.25">
      <c r="A385" s="17">
        <v>43973</v>
      </c>
      <c r="B385" s="7" t="s">
        <v>10</v>
      </c>
      <c r="C385" s="7">
        <v>36031.5</v>
      </c>
      <c r="D385" s="7">
        <v>3091069.5</v>
      </c>
      <c r="E385" s="7">
        <v>2549333.4129999997</v>
      </c>
      <c r="F385" s="8">
        <v>289900.09384615382</v>
      </c>
      <c r="G385" cm="1">
        <f t="array" ref="G385">_xlfn.XLOOKUP(1, (Лист2!A:A=A385) * (Лист2!B:B=Лист1!B385), Лист2!C:C)</f>
        <v>21</v>
      </c>
      <c r="H385" cm="1">
        <f t="array" ref="H385">_xlfn.XLOOKUP(1, (Лист2!A:A=A385) * (Лист2!B:B=Лист1!B385), Лист2!D:D)</f>
        <v>2046</v>
      </c>
      <c r="I385" cm="1">
        <f t="array" ref="I385">_xlfn.XLOOKUP(1, (Лист2!A:A=A385) * (Лист2!B:B=Лист1!B385), Лист2!E:E)</f>
        <v>1853</v>
      </c>
      <c r="J385">
        <f t="shared" si="10"/>
        <v>21</v>
      </c>
      <c r="K385">
        <f t="shared" si="11"/>
        <v>251835.99315384647</v>
      </c>
    </row>
    <row r="386" spans="1:11" ht="14.25" customHeight="1" x14ac:dyDescent="0.25">
      <c r="A386" s="16">
        <v>43982</v>
      </c>
      <c r="B386" s="5" t="s">
        <v>26</v>
      </c>
      <c r="C386" s="5">
        <v>5127</v>
      </c>
      <c r="D386" s="5">
        <v>468835.5</v>
      </c>
      <c r="E386" s="5">
        <v>412625.88699999999</v>
      </c>
      <c r="F386" s="6">
        <v>8642.376923076923</v>
      </c>
      <c r="G386" cm="1">
        <f t="array" ref="G386">_xlfn.XLOOKUP(1, (Лист2!A:A=A386) * (Лист2!B:B=Лист1!B386), Лист2!C:C)</f>
        <v>6</v>
      </c>
      <c r="H386" cm="1">
        <f t="array" ref="H386">_xlfn.XLOOKUP(1, (Лист2!A:A=A386) * (Лист2!B:B=Лист1!B386), Лист2!D:D)</f>
        <v>261</v>
      </c>
      <c r="I386" cm="1">
        <f t="array" ref="I386">_xlfn.XLOOKUP(1, (Лист2!A:A=A386) * (Лист2!B:B=Лист1!B386), Лист2!E:E)</f>
        <v>188</v>
      </c>
      <c r="J386">
        <f t="shared" si="10"/>
        <v>22</v>
      </c>
      <c r="K386">
        <f t="shared" si="11"/>
        <v>47567.236076923087</v>
      </c>
    </row>
    <row r="387" spans="1:11" ht="14.25" customHeight="1" x14ac:dyDescent="0.25">
      <c r="A387" s="17">
        <v>43962</v>
      </c>
      <c r="B387" s="7" t="s">
        <v>10</v>
      </c>
      <c r="C387" s="7">
        <v>27187.5</v>
      </c>
      <c r="D387" s="7">
        <v>2479396.5</v>
      </c>
      <c r="E387" s="7">
        <v>1950422.9030000002</v>
      </c>
      <c r="F387" s="8">
        <v>381635.95355384616</v>
      </c>
      <c r="G387" cm="1">
        <f t="array" ref="G387">_xlfn.XLOOKUP(1, (Лист2!A:A=A387) * (Лист2!B:B=Лист1!B387), Лист2!C:C)</f>
        <v>21</v>
      </c>
      <c r="H387" cm="1">
        <f t="array" ref="H387">_xlfn.XLOOKUP(1, (Лист2!A:A=A387) * (Лист2!B:B=Лист1!B387), Лист2!D:D)</f>
        <v>1597</v>
      </c>
      <c r="I387" cm="1">
        <f t="array" ref="I387">_xlfn.XLOOKUP(1, (Лист2!A:A=A387) * (Лист2!B:B=Лист1!B387), Лист2!E:E)</f>
        <v>1457</v>
      </c>
      <c r="J387">
        <f t="shared" ref="J387:J450" si="12">WEEKNUM(A387, 2)</f>
        <v>20</v>
      </c>
      <c r="K387">
        <f t="shared" ref="K387:K450" si="13">D387-E387-F387</f>
        <v>147337.64344615367</v>
      </c>
    </row>
    <row r="388" spans="1:11" ht="14.25" customHeight="1" x14ac:dyDescent="0.25">
      <c r="A388" s="16">
        <v>43981</v>
      </c>
      <c r="B388" s="5" t="s">
        <v>23</v>
      </c>
      <c r="C388" s="5">
        <v>20688</v>
      </c>
      <c r="D388" s="5">
        <v>1773154.5</v>
      </c>
      <c r="E388" s="5">
        <v>1458979.4909999999</v>
      </c>
      <c r="F388" s="6">
        <v>98432.213407692296</v>
      </c>
      <c r="G388" cm="1">
        <f t="array" ref="G388">_xlfn.XLOOKUP(1, (Лист2!A:A=A388) * (Лист2!B:B=Лист1!B388), Лист2!C:C)</f>
        <v>18</v>
      </c>
      <c r="H388" cm="1">
        <f t="array" ref="H388">_xlfn.XLOOKUP(1, (Лист2!A:A=A388) * (Лист2!B:B=Лист1!B388), Лист2!D:D)</f>
        <v>1216</v>
      </c>
      <c r="I388" cm="1">
        <f t="array" ref="I388">_xlfn.XLOOKUP(1, (Лист2!A:A=A388) * (Лист2!B:B=Лист1!B388), Лист2!E:E)</f>
        <v>1101</v>
      </c>
      <c r="J388">
        <f t="shared" si="12"/>
        <v>22</v>
      </c>
      <c r="K388">
        <f t="shared" si="13"/>
        <v>215742.79559230778</v>
      </c>
    </row>
    <row r="389" spans="1:11" ht="14.25" customHeight="1" x14ac:dyDescent="0.25">
      <c r="A389" s="17">
        <v>43979</v>
      </c>
      <c r="B389" s="7" t="s">
        <v>23</v>
      </c>
      <c r="C389" s="7">
        <v>15678</v>
      </c>
      <c r="D389" s="7">
        <v>1387443</v>
      </c>
      <c r="E389" s="7">
        <v>1121336.507</v>
      </c>
      <c r="F389" s="8">
        <v>101620.2923076923</v>
      </c>
      <c r="G389" cm="1">
        <f t="array" ref="G389">_xlfn.XLOOKUP(1, (Лист2!A:A=A389) * (Лист2!B:B=Лист1!B389), Лист2!C:C)</f>
        <v>18</v>
      </c>
      <c r="H389" cm="1">
        <f t="array" ref="H389">_xlfn.XLOOKUP(1, (Лист2!A:A=A389) * (Лист2!B:B=Лист1!B389), Лист2!D:D)</f>
        <v>1020</v>
      </c>
      <c r="I389" cm="1">
        <f t="array" ref="I389">_xlfn.XLOOKUP(1, (Лист2!A:A=A389) * (Лист2!B:B=Лист1!B389), Лист2!E:E)</f>
        <v>911</v>
      </c>
      <c r="J389">
        <f t="shared" si="12"/>
        <v>22</v>
      </c>
      <c r="K389">
        <f t="shared" si="13"/>
        <v>164486.20069230773</v>
      </c>
    </row>
    <row r="390" spans="1:11" ht="14.25" customHeight="1" x14ac:dyDescent="0.25">
      <c r="A390" s="16">
        <v>43969</v>
      </c>
      <c r="B390" s="5" t="s">
        <v>10</v>
      </c>
      <c r="C390" s="5">
        <v>31329</v>
      </c>
      <c r="D390" s="5">
        <v>2826379.5</v>
      </c>
      <c r="E390" s="5">
        <v>2229453.5079999999</v>
      </c>
      <c r="F390" s="6">
        <v>331756.18072307692</v>
      </c>
      <c r="G390" cm="1">
        <f t="array" ref="G390">_xlfn.XLOOKUP(1, (Лист2!A:A=A390) * (Лист2!B:B=Лист1!B390), Лист2!C:C)</f>
        <v>21</v>
      </c>
      <c r="H390" cm="1">
        <f t="array" ref="H390">_xlfn.XLOOKUP(1, (Лист2!A:A=A390) * (Лист2!B:B=Лист1!B390), Лист2!D:D)</f>
        <v>1834</v>
      </c>
      <c r="I390" cm="1">
        <f t="array" ref="I390">_xlfn.XLOOKUP(1, (Лист2!A:A=A390) * (Лист2!B:B=Лист1!B390), Лист2!E:E)</f>
        <v>1660</v>
      </c>
      <c r="J390">
        <f t="shared" si="12"/>
        <v>21</v>
      </c>
      <c r="K390">
        <f t="shared" si="13"/>
        <v>265169.81127692317</v>
      </c>
    </row>
    <row r="391" spans="1:11" ht="14.25" customHeight="1" x14ac:dyDescent="0.25">
      <c r="A391" s="17">
        <v>43965</v>
      </c>
      <c r="B391" s="7" t="s">
        <v>10</v>
      </c>
      <c r="C391" s="7">
        <v>29658</v>
      </c>
      <c r="D391" s="7">
        <v>2703132</v>
      </c>
      <c r="E391" s="7">
        <v>2160539.9959999998</v>
      </c>
      <c r="F391" s="8">
        <v>312856.16153846151</v>
      </c>
      <c r="G391" cm="1">
        <f t="array" ref="G391">_xlfn.XLOOKUP(1, (Лист2!A:A=A391) * (Лист2!B:B=Лист1!B391), Лист2!C:C)</f>
        <v>21</v>
      </c>
      <c r="H391" cm="1">
        <f t="array" ref="H391">_xlfn.XLOOKUP(1, (Лист2!A:A=A391) * (Лист2!B:B=Лист1!B391), Лист2!D:D)</f>
        <v>1706</v>
      </c>
      <c r="I391" cm="1">
        <f t="array" ref="I391">_xlfn.XLOOKUP(1, (Лист2!A:A=A391) * (Лист2!B:B=Лист1!B391), Лист2!E:E)</f>
        <v>1548</v>
      </c>
      <c r="J391">
        <f t="shared" si="12"/>
        <v>20</v>
      </c>
      <c r="K391">
        <f t="shared" si="13"/>
        <v>229735.84246153868</v>
      </c>
    </row>
    <row r="392" spans="1:11" ht="14.25" customHeight="1" x14ac:dyDescent="0.25">
      <c r="A392" s="16">
        <v>43966</v>
      </c>
      <c r="B392" s="5" t="s">
        <v>10</v>
      </c>
      <c r="C392" s="5">
        <v>34150.5</v>
      </c>
      <c r="D392" s="5">
        <v>3038293.5</v>
      </c>
      <c r="E392" s="5">
        <v>2442084.5610000002</v>
      </c>
      <c r="F392" s="6">
        <v>277257.14947692305</v>
      </c>
      <c r="G392" cm="1">
        <f t="array" ref="G392">_xlfn.XLOOKUP(1, (Лист2!A:A=A392) * (Лист2!B:B=Лист1!B392), Лист2!C:C)</f>
        <v>21</v>
      </c>
      <c r="H392" cm="1">
        <f t="array" ref="H392">_xlfn.XLOOKUP(1, (Лист2!A:A=A392) * (Лист2!B:B=Лист1!B392), Лист2!D:D)</f>
        <v>1926</v>
      </c>
      <c r="I392" cm="1">
        <f t="array" ref="I392">_xlfn.XLOOKUP(1, (Лист2!A:A=A392) * (Лист2!B:B=Лист1!B392), Лист2!E:E)</f>
        <v>1742</v>
      </c>
      <c r="J392">
        <f t="shared" si="12"/>
        <v>20</v>
      </c>
      <c r="K392">
        <f t="shared" si="13"/>
        <v>318951.78952307673</v>
      </c>
    </row>
    <row r="393" spans="1:11" ht="14.25" customHeight="1" x14ac:dyDescent="0.25">
      <c r="A393" s="17">
        <v>43983</v>
      </c>
      <c r="B393" s="7" t="s">
        <v>10</v>
      </c>
      <c r="C393" s="7">
        <v>31947</v>
      </c>
      <c r="D393" s="7">
        <v>2945035.5</v>
      </c>
      <c r="E393" s="7">
        <v>2320195.4450000003</v>
      </c>
      <c r="F393" s="8">
        <v>383761.6669230769</v>
      </c>
      <c r="G393" cm="1">
        <f t="array" ref="G393">_xlfn.XLOOKUP(1, (Лист2!A:A=A393) * (Лист2!B:B=Лист1!B393), Лист2!C:C)</f>
        <v>21</v>
      </c>
      <c r="H393" cm="1">
        <f t="array" ref="H393">_xlfn.XLOOKUP(1, (Лист2!A:A=A393) * (Лист2!B:B=Лист1!B393), Лист2!D:D)</f>
        <v>2025</v>
      </c>
      <c r="I393" cm="1">
        <f t="array" ref="I393">_xlfn.XLOOKUP(1, (Лист2!A:A=A393) * (Лист2!B:B=Лист1!B393), Лист2!E:E)</f>
        <v>1849</v>
      </c>
      <c r="J393">
        <f t="shared" si="12"/>
        <v>23</v>
      </c>
      <c r="K393">
        <f t="shared" si="13"/>
        <v>241078.3880769228</v>
      </c>
    </row>
    <row r="394" spans="1:11" ht="14.25" customHeight="1" x14ac:dyDescent="0.25">
      <c r="A394" s="16">
        <v>43982</v>
      </c>
      <c r="B394" s="5" t="s">
        <v>24</v>
      </c>
      <c r="C394" s="5">
        <v>10416</v>
      </c>
      <c r="D394" s="5">
        <v>866023.5</v>
      </c>
      <c r="E394" s="5">
        <v>744833.00199999998</v>
      </c>
      <c r="F394" s="6">
        <v>19998.63846153846</v>
      </c>
      <c r="G394" cm="1">
        <f t="array" ref="G394">_xlfn.XLOOKUP(1, (Лист2!A:A=A394) * (Лист2!B:B=Лист1!B394), Лист2!C:C)</f>
        <v>7</v>
      </c>
      <c r="H394" cm="1">
        <f t="array" ref="H394">_xlfn.XLOOKUP(1, (Лист2!A:A=A394) * (Лист2!B:B=Лист1!B394), Лист2!D:D)</f>
        <v>530</v>
      </c>
      <c r="I394" cm="1">
        <f t="array" ref="I394">_xlfn.XLOOKUP(1, (Лист2!A:A=A394) * (Лист2!B:B=Лист1!B394), Лист2!E:E)</f>
        <v>447</v>
      </c>
      <c r="J394">
        <f t="shared" si="12"/>
        <v>22</v>
      </c>
      <c r="K394">
        <f t="shared" si="13"/>
        <v>101191.85953846156</v>
      </c>
    </row>
    <row r="395" spans="1:11" ht="14.25" customHeight="1" x14ac:dyDescent="0.25">
      <c r="A395" s="17">
        <v>43980</v>
      </c>
      <c r="B395" s="7" t="s">
        <v>10</v>
      </c>
      <c r="C395" s="7">
        <v>35431.5</v>
      </c>
      <c r="D395" s="7">
        <v>3193167</v>
      </c>
      <c r="E395" s="7">
        <v>2545757.0549999997</v>
      </c>
      <c r="F395" s="8">
        <v>202281.06923076924</v>
      </c>
      <c r="G395" cm="1">
        <f t="array" ref="G395">_xlfn.XLOOKUP(1, (Лист2!A:A=A395) * (Лист2!B:B=Лист1!B395), Лист2!C:C)</f>
        <v>20</v>
      </c>
      <c r="H395" cm="1">
        <f t="array" ref="H395">_xlfn.XLOOKUP(1, (Лист2!A:A=A395) * (Лист2!B:B=Лист1!B395), Лист2!D:D)</f>
        <v>2111</v>
      </c>
      <c r="I395" cm="1">
        <f t="array" ref="I395">_xlfn.XLOOKUP(1, (Лист2!A:A=A395) * (Лист2!B:B=Лист1!B395), Лист2!E:E)</f>
        <v>1917</v>
      </c>
      <c r="J395">
        <f t="shared" si="12"/>
        <v>22</v>
      </c>
      <c r="K395">
        <f t="shared" si="13"/>
        <v>445128.87576923106</v>
      </c>
    </row>
    <row r="396" spans="1:11" ht="14.25" customHeight="1" x14ac:dyDescent="0.25">
      <c r="A396" s="16">
        <v>43978</v>
      </c>
      <c r="B396" s="5" t="s">
        <v>11</v>
      </c>
      <c r="C396" s="5">
        <v>78544.5</v>
      </c>
      <c r="D396" s="5">
        <v>6701083.5</v>
      </c>
      <c r="E396" s="5">
        <v>5109499.6169999996</v>
      </c>
      <c r="F396" s="6">
        <v>76226.26923076922</v>
      </c>
      <c r="G396" cm="1">
        <f t="array" ref="G396">_xlfn.XLOOKUP(1, (Лист2!A:A=A396) * (Лист2!B:B=Лист1!B396), Лист2!C:C)</f>
        <v>31</v>
      </c>
      <c r="H396" cm="1">
        <f t="array" ref="H396">_xlfn.XLOOKUP(1, (Лист2!A:A=A396) * (Лист2!B:B=Лист1!B396), Лист2!D:D)</f>
        <v>5330</v>
      </c>
      <c r="I396" cm="1">
        <f t="array" ref="I396">_xlfn.XLOOKUP(1, (Лист2!A:A=A396) * (Лист2!B:B=Лист1!B396), Лист2!E:E)</f>
        <v>4977</v>
      </c>
      <c r="J396">
        <f t="shared" si="12"/>
        <v>22</v>
      </c>
      <c r="K396">
        <f t="shared" si="13"/>
        <v>1515357.6137692311</v>
      </c>
    </row>
    <row r="397" spans="1:11" ht="14.25" customHeight="1" x14ac:dyDescent="0.25">
      <c r="A397" s="17">
        <v>43973</v>
      </c>
      <c r="B397" s="7" t="s">
        <v>11</v>
      </c>
      <c r="C397" s="7">
        <v>97963.5</v>
      </c>
      <c r="D397" s="7">
        <v>7728465</v>
      </c>
      <c r="E397" s="7">
        <v>6415904.9240000006</v>
      </c>
      <c r="F397" s="8">
        <v>150138.82307692309</v>
      </c>
      <c r="G397" cm="1">
        <f t="array" ref="G397">_xlfn.XLOOKUP(1, (Лист2!A:A=A397) * (Лист2!B:B=Лист1!B397), Лист2!C:C)</f>
        <v>31</v>
      </c>
      <c r="H397" cm="1">
        <f t="array" ref="H397">_xlfn.XLOOKUP(1, (Лист2!A:A=A397) * (Лист2!B:B=Лист1!B397), Лист2!D:D)</f>
        <v>5965</v>
      </c>
      <c r="I397" cm="1">
        <f t="array" ref="I397">_xlfn.XLOOKUP(1, (Лист2!A:A=A397) * (Лист2!B:B=Лист1!B397), Лист2!E:E)</f>
        <v>5533</v>
      </c>
      <c r="J397">
        <f t="shared" si="12"/>
        <v>21</v>
      </c>
      <c r="K397">
        <f t="shared" si="13"/>
        <v>1162421.2529230763</v>
      </c>
    </row>
    <row r="398" spans="1:11" ht="14.25" customHeight="1" x14ac:dyDescent="0.25">
      <c r="A398" s="16">
        <v>43983</v>
      </c>
      <c r="B398" s="5" t="s">
        <v>11</v>
      </c>
      <c r="C398" s="5">
        <v>77269.5</v>
      </c>
      <c r="D398" s="5">
        <v>6829921.5</v>
      </c>
      <c r="E398" s="5">
        <v>5152925.182</v>
      </c>
      <c r="F398" s="6">
        <v>219200.11557692307</v>
      </c>
      <c r="G398" cm="1">
        <f t="array" ref="G398">_xlfn.XLOOKUP(1, (Лист2!A:A=A398) * (Лист2!B:B=Лист1!B398), Лист2!C:C)</f>
        <v>31</v>
      </c>
      <c r="H398" cm="1">
        <f t="array" ref="H398">_xlfn.XLOOKUP(1, (Лист2!A:A=A398) * (Лист2!B:B=Лист1!B398), Лист2!D:D)</f>
        <v>5468</v>
      </c>
      <c r="I398" cm="1">
        <f t="array" ref="I398">_xlfn.XLOOKUP(1, (Лист2!A:A=A398) * (Лист2!B:B=Лист1!B398), Лист2!E:E)</f>
        <v>5081</v>
      </c>
      <c r="J398">
        <f t="shared" si="12"/>
        <v>23</v>
      </c>
      <c r="K398">
        <f t="shared" si="13"/>
        <v>1457796.2024230768</v>
      </c>
    </row>
    <row r="399" spans="1:11" ht="14.25" customHeight="1" x14ac:dyDescent="0.25">
      <c r="A399" s="17">
        <v>43982</v>
      </c>
      <c r="B399" s="7" t="s">
        <v>23</v>
      </c>
      <c r="C399" s="7">
        <v>16143</v>
      </c>
      <c r="D399" s="7">
        <v>1423410</v>
      </c>
      <c r="E399" s="7">
        <v>1183524.9380000001</v>
      </c>
      <c r="F399" s="8">
        <v>41938.950392307692</v>
      </c>
      <c r="G399" cm="1">
        <f t="array" ref="G399">_xlfn.XLOOKUP(1, (Лист2!A:A=A399) * (Лист2!B:B=Лист1!B399), Лист2!C:C)</f>
        <v>18</v>
      </c>
      <c r="H399" cm="1">
        <f t="array" ref="H399">_xlfn.XLOOKUP(1, (Лист2!A:A=A399) * (Лист2!B:B=Лист1!B399), Лист2!D:D)</f>
        <v>1029</v>
      </c>
      <c r="I399" cm="1">
        <f t="array" ref="I399">_xlfn.XLOOKUP(1, (Лист2!A:A=A399) * (Лист2!B:B=Лист1!B399), Лист2!E:E)</f>
        <v>925</v>
      </c>
      <c r="J399">
        <f t="shared" si="12"/>
        <v>22</v>
      </c>
      <c r="K399">
        <f t="shared" si="13"/>
        <v>197946.11160769223</v>
      </c>
    </row>
    <row r="400" spans="1:11" ht="14.25" customHeight="1" x14ac:dyDescent="0.25">
      <c r="A400" s="16">
        <v>43962</v>
      </c>
      <c r="B400" s="5" t="s">
        <v>11</v>
      </c>
      <c r="C400" s="5">
        <v>72220.5</v>
      </c>
      <c r="D400" s="5">
        <v>6398719.5</v>
      </c>
      <c r="E400" s="5">
        <v>4782829.6060000006</v>
      </c>
      <c r="F400" s="6">
        <v>186502.14615384614</v>
      </c>
      <c r="G400" cm="1">
        <f t="array" ref="G400">_xlfn.XLOOKUP(1, (Лист2!A:A=A400) * (Лист2!B:B=Лист1!B400), Лист2!C:C)</f>
        <v>31</v>
      </c>
      <c r="H400" cm="1">
        <f t="array" ref="H400">_xlfn.XLOOKUP(1, (Лист2!A:A=A400) * (Лист2!B:B=Лист1!B400), Лист2!D:D)</f>
        <v>4826</v>
      </c>
      <c r="I400" cm="1">
        <f t="array" ref="I400">_xlfn.XLOOKUP(1, (Лист2!A:A=A400) * (Лист2!B:B=Лист1!B400), Лист2!E:E)</f>
        <v>4483</v>
      </c>
      <c r="J400">
        <f t="shared" si="12"/>
        <v>20</v>
      </c>
      <c r="K400">
        <f t="shared" si="13"/>
        <v>1429387.7478461533</v>
      </c>
    </row>
    <row r="401" spans="1:11" ht="14.25" customHeight="1" x14ac:dyDescent="0.25">
      <c r="A401" s="17">
        <v>43969</v>
      </c>
      <c r="B401" s="7" t="s">
        <v>11</v>
      </c>
      <c r="C401" s="7">
        <v>78058.5</v>
      </c>
      <c r="D401" s="7">
        <v>6609714</v>
      </c>
      <c r="E401" s="7">
        <v>5024858.7929999996</v>
      </c>
      <c r="F401" s="8">
        <v>140406.07692307691</v>
      </c>
      <c r="G401" cm="1">
        <f t="array" ref="G401">_xlfn.XLOOKUP(1, (Лист2!A:A=A401) * (Лист2!B:B=Лист1!B401), Лист2!C:C)</f>
        <v>31</v>
      </c>
      <c r="H401" cm="1">
        <f t="array" ref="H401">_xlfn.XLOOKUP(1, (Лист2!A:A=A401) * (Лист2!B:B=Лист1!B401), Лист2!D:D)</f>
        <v>5165</v>
      </c>
      <c r="I401" cm="1">
        <f t="array" ref="I401">_xlfn.XLOOKUP(1, (Лист2!A:A=A401) * (Лист2!B:B=Лист1!B401), Лист2!E:E)</f>
        <v>4813</v>
      </c>
      <c r="J401">
        <f t="shared" si="12"/>
        <v>21</v>
      </c>
      <c r="K401">
        <f t="shared" si="13"/>
        <v>1444449.1300769234</v>
      </c>
    </row>
    <row r="402" spans="1:11" ht="14.25" customHeight="1" x14ac:dyDescent="0.25">
      <c r="A402" s="16">
        <v>43965</v>
      </c>
      <c r="B402" s="5" t="s">
        <v>11</v>
      </c>
      <c r="C402" s="5">
        <v>70498.5</v>
      </c>
      <c r="D402" s="5">
        <v>6053649</v>
      </c>
      <c r="E402" s="5">
        <v>4580254.1549999993</v>
      </c>
      <c r="F402" s="6">
        <v>131801.93944615382</v>
      </c>
      <c r="G402" cm="1">
        <f t="array" ref="G402">_xlfn.XLOOKUP(1, (Лист2!A:A=A402) * (Лист2!B:B=Лист1!B402), Лист2!C:C)</f>
        <v>31</v>
      </c>
      <c r="H402" cm="1">
        <f t="array" ref="H402">_xlfn.XLOOKUP(1, (Лист2!A:A=A402) * (Лист2!B:B=Лист1!B402), Лист2!D:D)</f>
        <v>4695</v>
      </c>
      <c r="I402" cm="1">
        <f t="array" ref="I402">_xlfn.XLOOKUP(1, (Лист2!A:A=A402) * (Лист2!B:B=Лист1!B402), Лист2!E:E)</f>
        <v>4372</v>
      </c>
      <c r="J402">
        <f t="shared" si="12"/>
        <v>20</v>
      </c>
      <c r="K402">
        <f t="shared" si="13"/>
        <v>1341592.9055538469</v>
      </c>
    </row>
    <row r="403" spans="1:11" ht="14.25" customHeight="1" x14ac:dyDescent="0.25">
      <c r="A403" s="17">
        <v>43966</v>
      </c>
      <c r="B403" s="7" t="s">
        <v>11</v>
      </c>
      <c r="C403" s="7">
        <v>78961.5</v>
      </c>
      <c r="D403" s="7">
        <v>6876454.5</v>
      </c>
      <c r="E403" s="7">
        <v>5258162.2879999997</v>
      </c>
      <c r="F403" s="8">
        <v>162133.18461538461</v>
      </c>
      <c r="G403" cm="1">
        <f t="array" ref="G403">_xlfn.XLOOKUP(1, (Лист2!A:A=A403) * (Лист2!B:B=Лист1!B403), Лист2!C:C)</f>
        <v>31</v>
      </c>
      <c r="H403" cm="1">
        <f t="array" ref="H403">_xlfn.XLOOKUP(1, (Лист2!A:A=A403) * (Лист2!B:B=Лист1!B403), Лист2!D:D)</f>
        <v>5184</v>
      </c>
      <c r="I403" cm="1">
        <f t="array" ref="I403">_xlfn.XLOOKUP(1, (Лист2!A:A=A403) * (Лист2!B:B=Лист1!B403), Лист2!E:E)</f>
        <v>4778</v>
      </c>
      <c r="J403">
        <f t="shared" si="12"/>
        <v>20</v>
      </c>
      <c r="K403">
        <f t="shared" si="13"/>
        <v>1456159.0273846157</v>
      </c>
    </row>
    <row r="404" spans="1:11" ht="14.25" customHeight="1" x14ac:dyDescent="0.25">
      <c r="A404" s="16">
        <v>43978</v>
      </c>
      <c r="B404" s="5" t="s">
        <v>12</v>
      </c>
      <c r="C404" s="5">
        <v>12490.5</v>
      </c>
      <c r="D404" s="5">
        <v>1054798.5</v>
      </c>
      <c r="E404" s="5">
        <v>878389.06499999994</v>
      </c>
      <c r="F404" s="6">
        <v>67454.765369230765</v>
      </c>
      <c r="G404" cm="1">
        <f t="array" ref="G404">_xlfn.XLOOKUP(1, (Лист2!A:A=A404) * (Лист2!B:B=Лист1!B404), Лист2!C:C)</f>
        <v>10</v>
      </c>
      <c r="H404" cm="1">
        <f t="array" ref="H404">_xlfn.XLOOKUP(1, (Лист2!A:A=A404) * (Лист2!B:B=Лист1!B404), Лист2!D:D)</f>
        <v>757</v>
      </c>
      <c r="I404" cm="1">
        <f t="array" ref="I404">_xlfn.XLOOKUP(1, (Лист2!A:A=A404) * (Лист2!B:B=Лист1!B404), Лист2!E:E)</f>
        <v>660</v>
      </c>
      <c r="J404">
        <f t="shared" si="12"/>
        <v>22</v>
      </c>
      <c r="K404">
        <f t="shared" si="13"/>
        <v>108954.66963076929</v>
      </c>
    </row>
    <row r="405" spans="1:11" ht="14.25" customHeight="1" x14ac:dyDescent="0.25">
      <c r="A405" s="17">
        <v>43973</v>
      </c>
      <c r="B405" s="7" t="s">
        <v>12</v>
      </c>
      <c r="C405" s="7">
        <v>18036</v>
      </c>
      <c r="D405" s="7">
        <v>1455049.5</v>
      </c>
      <c r="E405" s="7">
        <v>1301439.284</v>
      </c>
      <c r="F405" s="8">
        <v>69189.123076923075</v>
      </c>
      <c r="G405" cm="1">
        <f t="array" ref="G405">_xlfn.XLOOKUP(1, (Лист2!A:A=A405) * (Лист2!B:B=Лист1!B405), Лист2!C:C)</f>
        <v>10</v>
      </c>
      <c r="H405" cm="1">
        <f t="array" ref="H405">_xlfn.XLOOKUP(1, (Лист2!A:A=A405) * (Лист2!B:B=Лист1!B405), Лист2!D:D)</f>
        <v>965</v>
      </c>
      <c r="I405" cm="1">
        <f t="array" ref="I405">_xlfn.XLOOKUP(1, (Лист2!A:A=A405) * (Лист2!B:B=Лист1!B405), Лист2!E:E)</f>
        <v>861</v>
      </c>
      <c r="J405">
        <f t="shared" si="12"/>
        <v>21</v>
      </c>
      <c r="K405">
        <f t="shared" si="13"/>
        <v>84421.09292307694</v>
      </c>
    </row>
    <row r="406" spans="1:11" ht="14.25" customHeight="1" x14ac:dyDescent="0.25">
      <c r="A406" s="16">
        <v>43983</v>
      </c>
      <c r="B406" s="5" t="s">
        <v>12</v>
      </c>
      <c r="C406" s="5">
        <v>11416.5</v>
      </c>
      <c r="D406" s="5">
        <v>1007742</v>
      </c>
      <c r="E406" s="5">
        <v>815296.88</v>
      </c>
      <c r="F406" s="6">
        <v>145147.84546153847</v>
      </c>
      <c r="G406" cm="1">
        <f t="array" ref="G406">_xlfn.XLOOKUP(1, (Лист2!A:A=A406) * (Лист2!B:B=Лист1!B406), Лист2!C:C)</f>
        <v>10</v>
      </c>
      <c r="H406" cm="1">
        <f t="array" ref="H406">_xlfn.XLOOKUP(1, (Лист2!A:A=A406) * (Лист2!B:B=Лист1!B406), Лист2!D:D)</f>
        <v>719</v>
      </c>
      <c r="I406" cm="1">
        <f t="array" ref="I406">_xlfn.XLOOKUP(1, (Лист2!A:A=A406) * (Лист2!B:B=Лист1!B406), Лист2!E:E)</f>
        <v>627</v>
      </c>
      <c r="J406">
        <f t="shared" si="12"/>
        <v>23</v>
      </c>
      <c r="K406">
        <f t="shared" si="13"/>
        <v>47297.274538461526</v>
      </c>
    </row>
    <row r="407" spans="1:11" ht="14.25" customHeight="1" x14ac:dyDescent="0.25">
      <c r="A407" s="17">
        <v>43962</v>
      </c>
      <c r="B407" s="7" t="s">
        <v>12</v>
      </c>
      <c r="C407" s="7">
        <v>9007.5</v>
      </c>
      <c r="D407" s="7">
        <v>734335.5</v>
      </c>
      <c r="E407" s="7">
        <v>622482.40399999998</v>
      </c>
      <c r="F407" s="8">
        <v>113093.66153846154</v>
      </c>
      <c r="G407" cm="1">
        <f t="array" ref="G407">_xlfn.XLOOKUP(1, (Лист2!A:A=A407) * (Лист2!B:B=Лист1!B407), Лист2!C:C)</f>
        <v>10</v>
      </c>
      <c r="H407" cm="1">
        <f t="array" ref="H407">_xlfn.XLOOKUP(1, (Лист2!A:A=A407) * (Лист2!B:B=Лист1!B407), Лист2!D:D)</f>
        <v>494</v>
      </c>
      <c r="I407" cm="1">
        <f t="array" ref="I407">_xlfn.XLOOKUP(1, (Лист2!A:A=A407) * (Лист2!B:B=Лист1!B407), Лист2!E:E)</f>
        <v>421</v>
      </c>
      <c r="J407">
        <f t="shared" si="12"/>
        <v>20</v>
      </c>
      <c r="K407">
        <f t="shared" si="13"/>
        <v>-1240.5655384615238</v>
      </c>
    </row>
    <row r="408" spans="1:11" ht="14.25" customHeight="1" x14ac:dyDescent="0.25">
      <c r="A408" s="16">
        <v>43980</v>
      </c>
      <c r="B408" s="5" t="s">
        <v>11</v>
      </c>
      <c r="C408" s="5">
        <v>87552</v>
      </c>
      <c r="D408" s="5">
        <v>7387116</v>
      </c>
      <c r="E408" s="5">
        <v>5815890.3319999995</v>
      </c>
      <c r="F408" s="6">
        <v>161811.89230769229</v>
      </c>
      <c r="G408" cm="1">
        <f t="array" ref="G408">_xlfn.XLOOKUP(1, (Лист2!A:A=A408) * (Лист2!B:B=Лист1!B408), Лист2!C:C)</f>
        <v>31</v>
      </c>
      <c r="H408" cm="1">
        <f t="array" ref="H408">_xlfn.XLOOKUP(1, (Лист2!A:A=A408) * (Лист2!B:B=Лист1!B408), Лист2!D:D)</f>
        <v>5751</v>
      </c>
      <c r="I408" cm="1">
        <f t="array" ref="I408">_xlfn.XLOOKUP(1, (Лист2!A:A=A408) * (Лист2!B:B=Лист1!B408), Лист2!E:E)</f>
        <v>5319</v>
      </c>
      <c r="J408">
        <f t="shared" si="12"/>
        <v>22</v>
      </c>
      <c r="K408">
        <f t="shared" si="13"/>
        <v>1409413.7756923083</v>
      </c>
    </row>
    <row r="409" spans="1:11" ht="14.25" customHeight="1" x14ac:dyDescent="0.25">
      <c r="A409" s="17">
        <v>43969</v>
      </c>
      <c r="B409" s="7" t="s">
        <v>12</v>
      </c>
      <c r="C409" s="7">
        <v>11680.5</v>
      </c>
      <c r="D409" s="7">
        <v>936427.5</v>
      </c>
      <c r="E409" s="7">
        <v>813406.68400000001</v>
      </c>
      <c r="F409" s="8">
        <v>117272.7846153846</v>
      </c>
      <c r="G409" cm="1">
        <f t="array" ref="G409">_xlfn.XLOOKUP(1, (Лист2!A:A=A409) * (Лист2!B:B=Лист1!B409), Лист2!C:C)</f>
        <v>10</v>
      </c>
      <c r="H409" cm="1">
        <f t="array" ref="H409">_xlfn.XLOOKUP(1, (Лист2!A:A=A409) * (Лист2!B:B=Лист1!B409), Лист2!D:D)</f>
        <v>645</v>
      </c>
      <c r="I409" cm="1">
        <f t="array" ref="I409">_xlfn.XLOOKUP(1, (Лист2!A:A=A409) * (Лист2!B:B=Лист1!B409), Лист2!E:E)</f>
        <v>565</v>
      </c>
      <c r="J409">
        <f t="shared" si="12"/>
        <v>21</v>
      </c>
      <c r="K409">
        <f t="shared" si="13"/>
        <v>5748.0313846153877</v>
      </c>
    </row>
    <row r="410" spans="1:11" ht="14.25" customHeight="1" x14ac:dyDescent="0.25">
      <c r="A410" s="16">
        <v>43965</v>
      </c>
      <c r="B410" s="5" t="s">
        <v>12</v>
      </c>
      <c r="C410" s="5">
        <v>12037.5</v>
      </c>
      <c r="D410" s="5">
        <v>981564</v>
      </c>
      <c r="E410" s="5">
        <v>877726.201</v>
      </c>
      <c r="F410" s="6">
        <v>69249.011815384612</v>
      </c>
      <c r="G410" cm="1">
        <f t="array" ref="G410">_xlfn.XLOOKUP(1, (Лист2!A:A=A410) * (Лист2!B:B=Лист1!B410), Лист2!C:C)</f>
        <v>10</v>
      </c>
      <c r="H410" cm="1">
        <f t="array" ref="H410">_xlfn.XLOOKUP(1, (Лист2!A:A=A410) * (Лист2!B:B=Лист1!B410), Лист2!D:D)</f>
        <v>627</v>
      </c>
      <c r="I410" cm="1">
        <f t="array" ref="I410">_xlfn.XLOOKUP(1, (Лист2!A:A=A410) * (Лист2!B:B=Лист1!B410), Лист2!E:E)</f>
        <v>545</v>
      </c>
      <c r="J410">
        <f t="shared" si="12"/>
        <v>20</v>
      </c>
      <c r="K410">
        <f t="shared" si="13"/>
        <v>34588.787184615387</v>
      </c>
    </row>
    <row r="411" spans="1:11" ht="14.25" customHeight="1" x14ac:dyDescent="0.25">
      <c r="A411" s="17">
        <v>43966</v>
      </c>
      <c r="B411" s="7" t="s">
        <v>12</v>
      </c>
      <c r="C411" s="7">
        <v>14421</v>
      </c>
      <c r="D411" s="7">
        <v>1150579.5</v>
      </c>
      <c r="E411" s="7">
        <v>1038033.7869999999</v>
      </c>
      <c r="F411" s="8">
        <v>68487.358569230768</v>
      </c>
      <c r="G411" cm="1">
        <f t="array" ref="G411">_xlfn.XLOOKUP(1, (Лист2!A:A=A411) * (Лист2!B:B=Лист1!B411), Лист2!C:C)</f>
        <v>10</v>
      </c>
      <c r="H411" cm="1">
        <f t="array" ref="H411">_xlfn.XLOOKUP(1, (Лист2!A:A=A411) * (Лист2!B:B=Лист1!B411), Лист2!D:D)</f>
        <v>743</v>
      </c>
      <c r="I411" cm="1">
        <f t="array" ref="I411">_xlfn.XLOOKUP(1, (Лист2!A:A=A411) * (Лист2!B:B=Лист1!B411), Лист2!E:E)</f>
        <v>652</v>
      </c>
      <c r="J411">
        <f t="shared" si="12"/>
        <v>20</v>
      </c>
      <c r="K411">
        <f t="shared" si="13"/>
        <v>44058.354430769337</v>
      </c>
    </row>
    <row r="412" spans="1:11" ht="14.25" customHeight="1" x14ac:dyDescent="0.25">
      <c r="A412" s="16">
        <v>43980</v>
      </c>
      <c r="B412" s="5" t="s">
        <v>12</v>
      </c>
      <c r="C412" s="5">
        <v>14823</v>
      </c>
      <c r="D412" s="5">
        <v>1273464</v>
      </c>
      <c r="E412" s="5">
        <v>1068326.9369999999</v>
      </c>
      <c r="F412" s="6">
        <v>76299.023384615386</v>
      </c>
      <c r="G412" cm="1">
        <f t="array" ref="G412">_xlfn.XLOOKUP(1, (Лист2!A:A=A412) * (Лист2!B:B=Лист1!B412), Лист2!C:C)</f>
        <v>10</v>
      </c>
      <c r="H412" cm="1">
        <f t="array" ref="H412">_xlfn.XLOOKUP(1, (Лист2!A:A=A412) * (Лист2!B:B=Лист1!B412), Лист2!D:D)</f>
        <v>873</v>
      </c>
      <c r="I412" cm="1">
        <f t="array" ref="I412">_xlfn.XLOOKUP(1, (Лист2!A:A=A412) * (Лист2!B:B=Лист1!B412), Лист2!E:E)</f>
        <v>770</v>
      </c>
      <c r="J412">
        <f t="shared" si="12"/>
        <v>22</v>
      </c>
      <c r="K412">
        <f t="shared" si="13"/>
        <v>128838.0396153847</v>
      </c>
    </row>
    <row r="413" spans="1:11" ht="14.25" customHeight="1" x14ac:dyDescent="0.25">
      <c r="A413" s="17">
        <v>43978</v>
      </c>
      <c r="B413" s="7" t="s">
        <v>13</v>
      </c>
      <c r="C413" s="7">
        <v>31257</v>
      </c>
      <c r="D413" s="7">
        <v>2924133</v>
      </c>
      <c r="E413" s="7">
        <v>2311405.017</v>
      </c>
      <c r="F413" s="8">
        <v>148582.33846153846</v>
      </c>
      <c r="G413" cm="1">
        <f t="array" ref="G413">_xlfn.XLOOKUP(1, (Лист2!A:A=A413) * (Лист2!B:B=Лист1!B413), Лист2!C:C)</f>
        <v>20</v>
      </c>
      <c r="H413" cm="1">
        <f t="array" ref="H413">_xlfn.XLOOKUP(1, (Лист2!A:A=A413) * (Лист2!B:B=Лист1!B413), Лист2!D:D)</f>
        <v>2079</v>
      </c>
      <c r="I413" cm="1">
        <f t="array" ref="I413">_xlfn.XLOOKUP(1, (Лист2!A:A=A413) * (Лист2!B:B=Лист1!B413), Лист2!E:E)</f>
        <v>1856</v>
      </c>
      <c r="J413">
        <f t="shared" si="12"/>
        <v>22</v>
      </c>
      <c r="K413">
        <f t="shared" si="13"/>
        <v>464145.64453846158</v>
      </c>
    </row>
    <row r="414" spans="1:11" ht="14.25" customHeight="1" x14ac:dyDescent="0.25">
      <c r="A414" s="16">
        <v>43973</v>
      </c>
      <c r="B414" s="5" t="s">
        <v>13</v>
      </c>
      <c r="C414" s="5">
        <v>38074.5</v>
      </c>
      <c r="D414" s="5">
        <v>3414180</v>
      </c>
      <c r="E414" s="5">
        <v>2805831.5209999997</v>
      </c>
      <c r="F414" s="6">
        <v>124540.74078461538</v>
      </c>
      <c r="G414" cm="1">
        <f t="array" ref="G414">_xlfn.XLOOKUP(1, (Лист2!A:A=A414) * (Лист2!B:B=Лист1!B414), Лист2!C:C)</f>
        <v>20</v>
      </c>
      <c r="H414" cm="1">
        <f t="array" ref="H414">_xlfn.XLOOKUP(1, (Лист2!A:A=A414) * (Лист2!B:B=Лист1!B414), Лист2!D:D)</f>
        <v>2306</v>
      </c>
      <c r="I414" cm="1">
        <f t="array" ref="I414">_xlfn.XLOOKUP(1, (Лист2!A:A=A414) * (Лист2!B:B=Лист1!B414), Лист2!E:E)</f>
        <v>2054</v>
      </c>
      <c r="J414">
        <f t="shared" si="12"/>
        <v>21</v>
      </c>
      <c r="K414">
        <f t="shared" si="13"/>
        <v>483807.73821538489</v>
      </c>
    </row>
    <row r="415" spans="1:11" ht="14.25" customHeight="1" x14ac:dyDescent="0.25">
      <c r="A415" s="17">
        <v>43983</v>
      </c>
      <c r="B415" s="7" t="s">
        <v>13</v>
      </c>
      <c r="C415" s="7">
        <v>32170.5</v>
      </c>
      <c r="D415" s="7">
        <v>3013512</v>
      </c>
      <c r="E415" s="7">
        <v>2355616.679</v>
      </c>
      <c r="F415" s="8">
        <v>219429.2774153846</v>
      </c>
      <c r="G415" cm="1">
        <f t="array" ref="G415">_xlfn.XLOOKUP(1, (Лист2!A:A=A415) * (Лист2!B:B=Лист1!B415), Лист2!C:C)</f>
        <v>20</v>
      </c>
      <c r="H415" cm="1">
        <f t="array" ref="H415">_xlfn.XLOOKUP(1, (Лист2!A:A=A415) * (Лист2!B:B=Лист1!B415), Лист2!D:D)</f>
        <v>2136</v>
      </c>
      <c r="I415" cm="1">
        <f t="array" ref="I415">_xlfn.XLOOKUP(1, (Лист2!A:A=A415) * (Лист2!B:B=Лист1!B415), Лист2!E:E)</f>
        <v>1899</v>
      </c>
      <c r="J415">
        <f t="shared" si="12"/>
        <v>23</v>
      </c>
      <c r="K415">
        <f t="shared" si="13"/>
        <v>438466.0435846154</v>
      </c>
    </row>
    <row r="416" spans="1:11" ht="14.25" customHeight="1" x14ac:dyDescent="0.25">
      <c r="A416" s="16">
        <v>43962</v>
      </c>
      <c r="B416" s="5" t="s">
        <v>13</v>
      </c>
      <c r="C416" s="5">
        <v>42397.5</v>
      </c>
      <c r="D416" s="5">
        <v>3911979</v>
      </c>
      <c r="E416" s="5">
        <v>3086459.8370000003</v>
      </c>
      <c r="F416" s="6">
        <v>164514.63076923075</v>
      </c>
      <c r="G416" cm="1">
        <f t="array" ref="G416">_xlfn.XLOOKUP(1, (Лист2!A:A=A416) * (Лист2!B:B=Лист1!B416), Лист2!C:C)</f>
        <v>19</v>
      </c>
      <c r="H416" cm="1">
        <f t="array" ref="H416">_xlfn.XLOOKUP(1, (Лист2!A:A=A416) * (Лист2!B:B=Лист1!B416), Лист2!D:D)</f>
        <v>2530</v>
      </c>
      <c r="I416" cm="1">
        <f t="array" ref="I416">_xlfn.XLOOKUP(1, (Лист2!A:A=A416) * (Лист2!B:B=Лист1!B416), Лист2!E:E)</f>
        <v>2270</v>
      </c>
      <c r="J416">
        <f t="shared" si="12"/>
        <v>20</v>
      </c>
      <c r="K416">
        <f t="shared" si="13"/>
        <v>661004.53223076893</v>
      </c>
    </row>
    <row r="417" spans="1:11" ht="14.25" customHeight="1" x14ac:dyDescent="0.25">
      <c r="A417" s="17">
        <v>43969</v>
      </c>
      <c r="B417" s="7" t="s">
        <v>13</v>
      </c>
      <c r="C417" s="7">
        <v>28668</v>
      </c>
      <c r="D417" s="7">
        <v>2588148</v>
      </c>
      <c r="E417" s="7">
        <v>2042294.1669999999</v>
      </c>
      <c r="F417" s="8">
        <v>160977.42935384615</v>
      </c>
      <c r="G417" cm="1">
        <f t="array" ref="G417">_xlfn.XLOOKUP(1, (Лист2!A:A=A417) * (Лист2!B:B=Лист1!B417), Лист2!C:C)</f>
        <v>19</v>
      </c>
      <c r="H417" cm="1">
        <f t="array" ref="H417">_xlfn.XLOOKUP(1, (Лист2!A:A=A417) * (Лист2!B:B=Лист1!B417), Лист2!D:D)</f>
        <v>1858</v>
      </c>
      <c r="I417" cm="1">
        <f t="array" ref="I417">_xlfn.XLOOKUP(1, (Лист2!A:A=A417) * (Лист2!B:B=Лист1!B417), Лист2!E:E)</f>
        <v>1648</v>
      </c>
      <c r="J417">
        <f t="shared" si="12"/>
        <v>21</v>
      </c>
      <c r="K417">
        <f t="shared" si="13"/>
        <v>384876.40364615398</v>
      </c>
    </row>
    <row r="418" spans="1:11" ht="14.25" customHeight="1" x14ac:dyDescent="0.25">
      <c r="A418" s="16">
        <v>43965</v>
      </c>
      <c r="B418" s="5" t="s">
        <v>13</v>
      </c>
      <c r="C418" s="5">
        <v>27411</v>
      </c>
      <c r="D418" s="5">
        <v>2441520</v>
      </c>
      <c r="E418" s="5">
        <v>1933378.3459999997</v>
      </c>
      <c r="F418" s="6">
        <v>141658.27661538462</v>
      </c>
      <c r="G418" cm="1">
        <f t="array" ref="G418">_xlfn.XLOOKUP(1, (Лист2!A:A=A418) * (Лист2!B:B=Лист1!B418), Лист2!C:C)</f>
        <v>19</v>
      </c>
      <c r="H418" cm="1">
        <f t="array" ref="H418">_xlfn.XLOOKUP(1, (Лист2!A:A=A418) * (Лист2!B:B=Лист1!B418), Лист2!D:D)</f>
        <v>1675</v>
      </c>
      <c r="I418" cm="1">
        <f t="array" ref="I418">_xlfn.XLOOKUP(1, (Лист2!A:A=A418) * (Лист2!B:B=Лист1!B418), Лист2!E:E)</f>
        <v>1475</v>
      </c>
      <c r="J418">
        <f t="shared" si="12"/>
        <v>20</v>
      </c>
      <c r="K418">
        <f t="shared" si="13"/>
        <v>366483.37738461571</v>
      </c>
    </row>
    <row r="419" spans="1:11" ht="14.25" customHeight="1" x14ac:dyDescent="0.25">
      <c r="A419" s="17">
        <v>43966</v>
      </c>
      <c r="B419" s="7" t="s">
        <v>13</v>
      </c>
      <c r="C419" s="7">
        <v>32854.5</v>
      </c>
      <c r="D419" s="7">
        <v>2949078</v>
      </c>
      <c r="E419" s="7">
        <v>2391958.463</v>
      </c>
      <c r="F419" s="8">
        <v>129383.86666153846</v>
      </c>
      <c r="G419" cm="1">
        <f t="array" ref="G419">_xlfn.XLOOKUP(1, (Лист2!A:A=A419) * (Лист2!B:B=Лист1!B419), Лист2!C:C)</f>
        <v>19</v>
      </c>
      <c r="H419" cm="1">
        <f t="array" ref="H419">_xlfn.XLOOKUP(1, (Лист2!A:A=A419) * (Лист2!B:B=Лист1!B419), Лист2!D:D)</f>
        <v>1940</v>
      </c>
      <c r="I419" cm="1">
        <f t="array" ref="I419">_xlfn.XLOOKUP(1, (Лист2!A:A=A419) * (Лист2!B:B=Лист1!B419), Лист2!E:E)</f>
        <v>1715</v>
      </c>
      <c r="J419">
        <f t="shared" si="12"/>
        <v>20</v>
      </c>
      <c r="K419">
        <f t="shared" si="13"/>
        <v>427735.67033846152</v>
      </c>
    </row>
    <row r="420" spans="1:11" ht="14.25" customHeight="1" x14ac:dyDescent="0.25">
      <c r="A420" s="16">
        <v>43980</v>
      </c>
      <c r="B420" s="5" t="s">
        <v>13</v>
      </c>
      <c r="C420" s="5">
        <v>35346</v>
      </c>
      <c r="D420" s="5">
        <v>3258054</v>
      </c>
      <c r="E420" s="5">
        <v>2595610.66</v>
      </c>
      <c r="F420" s="6">
        <v>195198.78461538462</v>
      </c>
      <c r="G420" cm="1">
        <f t="array" ref="G420">_xlfn.XLOOKUP(1, (Лист2!A:A=A420) * (Лист2!B:B=Лист1!B420), Лист2!C:C)</f>
        <v>20</v>
      </c>
      <c r="H420" cm="1">
        <f t="array" ref="H420">_xlfn.XLOOKUP(1, (Лист2!A:A=A420) * (Лист2!B:B=Лист1!B420), Лист2!D:D)</f>
        <v>2249</v>
      </c>
      <c r="I420" cm="1">
        <f t="array" ref="I420">_xlfn.XLOOKUP(1, (Лист2!A:A=A420) * (Лист2!B:B=Лист1!B420), Лист2!E:E)</f>
        <v>2000</v>
      </c>
      <c r="J420">
        <f t="shared" si="12"/>
        <v>22</v>
      </c>
      <c r="K420">
        <f t="shared" si="13"/>
        <v>467244.5553846152</v>
      </c>
    </row>
    <row r="421" spans="1:11" ht="14.25" customHeight="1" x14ac:dyDescent="0.25">
      <c r="A421" s="17">
        <v>43978</v>
      </c>
      <c r="B421" s="7" t="s">
        <v>14</v>
      </c>
      <c r="C421" s="7">
        <v>286558.5</v>
      </c>
      <c r="D421" s="7">
        <v>29256993</v>
      </c>
      <c r="E421" s="7">
        <v>21169527.457000002</v>
      </c>
      <c r="F421" s="8">
        <v>646741.28130000003</v>
      </c>
      <c r="G421" cm="1">
        <f t="array" ref="G421">_xlfn.XLOOKUP(1, (Лист2!A:A=A421) * (Лист2!B:B=Лист1!B421), Лист2!C:C)</f>
        <v>129</v>
      </c>
      <c r="H421" cm="1">
        <f t="array" ref="H421">_xlfn.XLOOKUP(1, (Лист2!A:A=A421) * (Лист2!B:B=Лист1!B421), Лист2!D:D)</f>
        <v>17115</v>
      </c>
      <c r="I421" cm="1">
        <f t="array" ref="I421">_xlfn.XLOOKUP(1, (Лист2!A:A=A421) * (Лист2!B:B=Лист1!B421), Лист2!E:E)</f>
        <v>15962</v>
      </c>
      <c r="J421">
        <f t="shared" si="12"/>
        <v>22</v>
      </c>
      <c r="K421">
        <f t="shared" si="13"/>
        <v>7440724.2616999978</v>
      </c>
    </row>
    <row r="422" spans="1:11" ht="14.25" customHeight="1" x14ac:dyDescent="0.25">
      <c r="A422" s="16">
        <v>43973</v>
      </c>
      <c r="B422" s="5" t="s">
        <v>14</v>
      </c>
      <c r="C422" s="5">
        <v>304092</v>
      </c>
      <c r="D422" s="5">
        <v>29465769</v>
      </c>
      <c r="E422" s="5">
        <v>22276452.264999997</v>
      </c>
      <c r="F422" s="6">
        <v>570447.6369538462</v>
      </c>
      <c r="G422" cm="1">
        <f t="array" ref="G422">_xlfn.XLOOKUP(1, (Лист2!A:A=A422) * (Лист2!B:B=Лист1!B422), Лист2!C:C)</f>
        <v>129</v>
      </c>
      <c r="H422" cm="1">
        <f t="array" ref="H422">_xlfn.XLOOKUP(1, (Лист2!A:A=A422) * (Лист2!B:B=Лист1!B422), Лист2!D:D)</f>
        <v>17088</v>
      </c>
      <c r="I422" cm="1">
        <f t="array" ref="I422">_xlfn.XLOOKUP(1, (Лист2!A:A=A422) * (Лист2!B:B=Лист1!B422), Лист2!E:E)</f>
        <v>15804</v>
      </c>
      <c r="J422">
        <f t="shared" si="12"/>
        <v>21</v>
      </c>
      <c r="K422">
        <f t="shared" si="13"/>
        <v>6618869.0980461566</v>
      </c>
    </row>
    <row r="423" spans="1:11" ht="14.25" customHeight="1" x14ac:dyDescent="0.25">
      <c r="A423" s="17">
        <v>43983</v>
      </c>
      <c r="B423" s="7" t="s">
        <v>14</v>
      </c>
      <c r="C423" s="7">
        <v>272926.5</v>
      </c>
      <c r="D423" s="7">
        <v>27770092.5</v>
      </c>
      <c r="E423" s="7">
        <v>20952913.508000001</v>
      </c>
      <c r="F423" s="8">
        <v>872904.40428461542</v>
      </c>
      <c r="G423" cm="1">
        <f t="array" ref="G423">_xlfn.XLOOKUP(1, (Лист2!A:A=A423) * (Лист2!B:B=Лист1!B423), Лист2!C:C)</f>
        <v>128</v>
      </c>
      <c r="H423" cm="1">
        <f t="array" ref="H423">_xlfn.XLOOKUP(1, (Лист2!A:A=A423) * (Лист2!B:B=Лист1!B423), Лист2!D:D)</f>
        <v>16285</v>
      </c>
      <c r="I423" cm="1">
        <f t="array" ref="I423">_xlfn.XLOOKUP(1, (Лист2!A:A=A423) * (Лист2!B:B=Лист1!B423), Лист2!E:E)</f>
        <v>15130</v>
      </c>
      <c r="J423">
        <f t="shared" si="12"/>
        <v>23</v>
      </c>
      <c r="K423">
        <f t="shared" si="13"/>
        <v>5944274.5877153836</v>
      </c>
    </row>
    <row r="424" spans="1:11" ht="14.25" customHeight="1" x14ac:dyDescent="0.25">
      <c r="A424" s="16">
        <v>43962</v>
      </c>
      <c r="B424" s="5" t="s">
        <v>14</v>
      </c>
      <c r="C424" s="5">
        <v>237099</v>
      </c>
      <c r="D424" s="5">
        <v>24628233.223949999</v>
      </c>
      <c r="E424" s="5">
        <v>17679930.469999999</v>
      </c>
      <c r="F424" s="6">
        <v>622499.33031538466</v>
      </c>
      <c r="G424" cm="1">
        <f t="array" ref="G424">_xlfn.XLOOKUP(1, (Лист2!A:A=A424) * (Лист2!B:B=Лист1!B424), Лист2!C:C)</f>
        <v>129</v>
      </c>
      <c r="H424" cm="1">
        <f t="array" ref="H424">_xlfn.XLOOKUP(1, (Лист2!A:A=A424) * (Лист2!B:B=Лист1!B424), Лист2!D:D)</f>
        <v>14043</v>
      </c>
      <c r="I424" cm="1">
        <f t="array" ref="I424">_xlfn.XLOOKUP(1, (Лист2!A:A=A424) * (Лист2!B:B=Лист1!B424), Лист2!E:E)</f>
        <v>13167</v>
      </c>
      <c r="J424">
        <f t="shared" si="12"/>
        <v>20</v>
      </c>
      <c r="K424">
        <f t="shared" si="13"/>
        <v>6325803.4236346148</v>
      </c>
    </row>
    <row r="425" spans="1:11" ht="14.25" customHeight="1" x14ac:dyDescent="0.25">
      <c r="A425" s="17">
        <v>43969</v>
      </c>
      <c r="B425" s="7" t="s">
        <v>14</v>
      </c>
      <c r="C425" s="7">
        <v>273900</v>
      </c>
      <c r="D425" s="7">
        <v>27535284.147600003</v>
      </c>
      <c r="E425" s="7">
        <v>19680985.969000001</v>
      </c>
      <c r="F425" s="8">
        <v>764540.58792307694</v>
      </c>
      <c r="G425" cm="1">
        <f t="array" ref="G425">_xlfn.XLOOKUP(1, (Лист2!A:A=A425) * (Лист2!B:B=Лист1!B425), Лист2!C:C)</f>
        <v>129</v>
      </c>
      <c r="H425" cm="1">
        <f t="array" ref="H425">_xlfn.XLOOKUP(1, (Лист2!A:A=A425) * (Лист2!B:B=Лист1!B425), Лист2!D:D)</f>
        <v>16110</v>
      </c>
      <c r="I425" cm="1">
        <f t="array" ref="I425">_xlfn.XLOOKUP(1, (Лист2!A:A=A425) * (Лист2!B:B=Лист1!B425), Лист2!E:E)</f>
        <v>14992</v>
      </c>
      <c r="J425">
        <f t="shared" si="12"/>
        <v>21</v>
      </c>
      <c r="K425">
        <f t="shared" si="13"/>
        <v>7089757.5906769251</v>
      </c>
    </row>
    <row r="426" spans="1:11" ht="14.25" customHeight="1" x14ac:dyDescent="0.25">
      <c r="A426" s="16">
        <v>43965</v>
      </c>
      <c r="B426" s="5" t="s">
        <v>14</v>
      </c>
      <c r="C426" s="5">
        <v>274059</v>
      </c>
      <c r="D426" s="5">
        <v>28181292</v>
      </c>
      <c r="E426" s="5">
        <v>20493717.226</v>
      </c>
      <c r="F426" s="6">
        <v>806120.19333076919</v>
      </c>
      <c r="G426" cm="1">
        <f t="array" ref="G426">_xlfn.XLOOKUP(1, (Лист2!A:A=A426) * (Лист2!B:B=Лист1!B426), Лист2!C:C)</f>
        <v>129</v>
      </c>
      <c r="H426" cm="1">
        <f t="array" ref="H426">_xlfn.XLOOKUP(1, (Лист2!A:A=A426) * (Лист2!B:B=Лист1!B426), Лист2!D:D)</f>
        <v>15804</v>
      </c>
      <c r="I426" cm="1">
        <f t="array" ref="I426">_xlfn.XLOOKUP(1, (Лист2!A:A=A426) * (Лист2!B:B=Лист1!B426), Лист2!E:E)</f>
        <v>14738</v>
      </c>
      <c r="J426">
        <f t="shared" si="12"/>
        <v>20</v>
      </c>
      <c r="K426">
        <f t="shared" si="13"/>
        <v>6881454.5806692308</v>
      </c>
    </row>
    <row r="427" spans="1:11" ht="14.25" customHeight="1" x14ac:dyDescent="0.25">
      <c r="A427" s="17">
        <v>43966</v>
      </c>
      <c r="B427" s="7" t="s">
        <v>14</v>
      </c>
      <c r="C427" s="7">
        <v>318816</v>
      </c>
      <c r="D427" s="7">
        <v>32354331</v>
      </c>
      <c r="E427" s="7">
        <v>23895072.432</v>
      </c>
      <c r="F427" s="8">
        <v>616932.92353846144</v>
      </c>
      <c r="G427" cm="1">
        <f t="array" ref="G427">_xlfn.XLOOKUP(1, (Лист2!A:A=A427) * (Лист2!B:B=Лист1!B427), Лист2!C:C)</f>
        <v>129</v>
      </c>
      <c r="H427" cm="1">
        <f t="array" ref="H427">_xlfn.XLOOKUP(1, (Лист2!A:A=A427) * (Лист2!B:B=Лист1!B427), Лист2!D:D)</f>
        <v>17808</v>
      </c>
      <c r="I427" cm="1">
        <f t="array" ref="I427">_xlfn.XLOOKUP(1, (Лист2!A:A=A427) * (Лист2!B:B=Лист1!B427), Лист2!E:E)</f>
        <v>16486</v>
      </c>
      <c r="J427">
        <f t="shared" si="12"/>
        <v>20</v>
      </c>
      <c r="K427">
        <f t="shared" si="13"/>
        <v>7842325.6444615386</v>
      </c>
    </row>
    <row r="428" spans="1:11" ht="14.25" customHeight="1" x14ac:dyDescent="0.25">
      <c r="A428" s="16">
        <v>43978</v>
      </c>
      <c r="B428" s="5" t="s">
        <v>15</v>
      </c>
      <c r="C428" s="5">
        <v>370012.5</v>
      </c>
      <c r="D428" s="5">
        <v>39034861.5</v>
      </c>
      <c r="E428" s="5">
        <v>28040467.216000002</v>
      </c>
      <c r="F428" s="6">
        <v>681486.56664615381</v>
      </c>
      <c r="G428" cm="1">
        <f t="array" ref="G428">_xlfn.XLOOKUP(1, (Лист2!A:A=A428) * (Лист2!B:B=Лист1!B428), Лист2!C:C)</f>
        <v>124</v>
      </c>
      <c r="H428" cm="1">
        <f t="array" ref="H428">_xlfn.XLOOKUP(1, (Лист2!A:A=A428) * (Лист2!B:B=Лист1!B428), Лист2!D:D)</f>
        <v>21384</v>
      </c>
      <c r="I428" cm="1">
        <f t="array" ref="I428">_xlfn.XLOOKUP(1, (Лист2!A:A=A428) * (Лист2!B:B=Лист1!B428), Лист2!E:E)</f>
        <v>19897</v>
      </c>
      <c r="J428">
        <f t="shared" si="12"/>
        <v>22</v>
      </c>
      <c r="K428">
        <f t="shared" si="13"/>
        <v>10312907.717353845</v>
      </c>
    </row>
    <row r="429" spans="1:11" ht="14.25" customHeight="1" x14ac:dyDescent="0.25">
      <c r="A429" s="17">
        <v>43973</v>
      </c>
      <c r="B429" s="7" t="s">
        <v>15</v>
      </c>
      <c r="C429" s="7">
        <v>393018</v>
      </c>
      <c r="D429" s="7">
        <v>39498373.5</v>
      </c>
      <c r="E429" s="7">
        <v>29683782.432999995</v>
      </c>
      <c r="F429" s="8">
        <v>636230.32011538453</v>
      </c>
      <c r="G429" cm="1">
        <f t="array" ref="G429">_xlfn.XLOOKUP(1, (Лист2!A:A=A429) * (Лист2!B:B=Лист1!B429), Лист2!C:C)</f>
        <v>125</v>
      </c>
      <c r="H429" cm="1">
        <f t="array" ref="H429">_xlfn.XLOOKUP(1, (Лист2!A:A=A429) * (Лист2!B:B=Лист1!B429), Лист2!D:D)</f>
        <v>21427</v>
      </c>
      <c r="I429" cm="1">
        <f t="array" ref="I429">_xlfn.XLOOKUP(1, (Лист2!A:A=A429) * (Лист2!B:B=Лист1!B429), Лист2!E:E)</f>
        <v>19799</v>
      </c>
      <c r="J429">
        <f t="shared" si="12"/>
        <v>21</v>
      </c>
      <c r="K429">
        <f t="shared" si="13"/>
        <v>9178360.7468846217</v>
      </c>
    </row>
    <row r="430" spans="1:11" ht="14.25" customHeight="1" x14ac:dyDescent="0.25">
      <c r="A430" s="16">
        <v>43983</v>
      </c>
      <c r="B430" s="5" t="s">
        <v>15</v>
      </c>
      <c r="C430" s="5">
        <v>349699.5</v>
      </c>
      <c r="D430" s="5">
        <v>37257840.18135</v>
      </c>
      <c r="E430" s="5">
        <v>27640203.134</v>
      </c>
      <c r="F430" s="6">
        <v>744856.58547692304</v>
      </c>
      <c r="G430" cm="1">
        <f t="array" ref="G430">_xlfn.XLOOKUP(1, (Лист2!A:A=A430) * (Лист2!B:B=Лист1!B430), Лист2!C:C)</f>
        <v>123</v>
      </c>
      <c r="H430" cm="1">
        <f t="array" ref="H430">_xlfn.XLOOKUP(1, (Лист2!A:A=A430) * (Лист2!B:B=Лист1!B430), Лист2!D:D)</f>
        <v>20325</v>
      </c>
      <c r="I430" cm="1">
        <f t="array" ref="I430">_xlfn.XLOOKUP(1, (Лист2!A:A=A430) * (Лист2!B:B=Лист1!B430), Лист2!E:E)</f>
        <v>18935</v>
      </c>
      <c r="J430">
        <f t="shared" si="12"/>
        <v>23</v>
      </c>
      <c r="K430">
        <f t="shared" si="13"/>
        <v>8872780.4618730769</v>
      </c>
    </row>
    <row r="431" spans="1:11" ht="14.25" customHeight="1" x14ac:dyDescent="0.25">
      <c r="A431" s="17">
        <v>43962</v>
      </c>
      <c r="B431" s="7" t="s">
        <v>15</v>
      </c>
      <c r="C431" s="7">
        <v>318565.5</v>
      </c>
      <c r="D431" s="7">
        <v>33781581</v>
      </c>
      <c r="E431" s="7">
        <v>24232690.171</v>
      </c>
      <c r="F431" s="8">
        <v>605833.76570769225</v>
      </c>
      <c r="G431" cm="1">
        <f t="array" ref="G431">_xlfn.XLOOKUP(1, (Лист2!A:A=A431) * (Лист2!B:B=Лист1!B431), Лист2!C:C)</f>
        <v>125</v>
      </c>
      <c r="H431" cm="1">
        <f t="array" ref="H431">_xlfn.XLOOKUP(1, (Лист2!A:A=A431) * (Лист2!B:B=Лист1!B431), Лист2!D:D)</f>
        <v>18066</v>
      </c>
      <c r="I431" cm="1">
        <f t="array" ref="I431">_xlfn.XLOOKUP(1, (Лист2!A:A=A431) * (Лист2!B:B=Лист1!B431), Лист2!E:E)</f>
        <v>16883</v>
      </c>
      <c r="J431">
        <f t="shared" si="12"/>
        <v>20</v>
      </c>
      <c r="K431">
        <f t="shared" si="13"/>
        <v>8943057.0632923078</v>
      </c>
    </row>
    <row r="432" spans="1:11" ht="14.25" customHeight="1" x14ac:dyDescent="0.25">
      <c r="A432" s="16">
        <v>43980</v>
      </c>
      <c r="B432" s="5" t="s">
        <v>14</v>
      </c>
      <c r="C432" s="5">
        <v>422965.5</v>
      </c>
      <c r="D432" s="5">
        <v>41767140.105000004</v>
      </c>
      <c r="E432" s="5">
        <v>32361318.846999999</v>
      </c>
      <c r="F432" s="6">
        <v>525087.91538461542</v>
      </c>
      <c r="G432" cm="1">
        <f t="array" ref="G432">_xlfn.XLOOKUP(1, (Лист2!A:A=A432) * (Лист2!B:B=Лист1!B432), Лист2!C:C)</f>
        <v>129</v>
      </c>
      <c r="H432" cm="1">
        <f t="array" ref="H432">_xlfn.XLOOKUP(1, (Лист2!A:A=A432) * (Лист2!B:B=Лист1!B432), Лист2!D:D)</f>
        <v>22403</v>
      </c>
      <c r="I432" cm="1">
        <f t="array" ref="I432">_xlfn.XLOOKUP(1, (Лист2!A:A=A432) * (Лист2!B:B=Лист1!B432), Лист2!E:E)</f>
        <v>20676</v>
      </c>
      <c r="J432">
        <f t="shared" si="12"/>
        <v>22</v>
      </c>
      <c r="K432">
        <f t="shared" si="13"/>
        <v>8880733.3426153902</v>
      </c>
    </row>
    <row r="433" spans="1:11" ht="14.25" customHeight="1" x14ac:dyDescent="0.25">
      <c r="A433" s="17">
        <v>43969</v>
      </c>
      <c r="B433" s="7" t="s">
        <v>15</v>
      </c>
      <c r="C433" s="7">
        <v>355081.5</v>
      </c>
      <c r="D433" s="7">
        <v>36876888</v>
      </c>
      <c r="E433" s="7">
        <v>26228948.559</v>
      </c>
      <c r="F433" s="8">
        <v>898617.75030769221</v>
      </c>
      <c r="G433" cm="1">
        <f t="array" ref="G433">_xlfn.XLOOKUP(1, (Лист2!A:A=A433) * (Лист2!B:B=Лист1!B433), Лист2!C:C)</f>
        <v>125</v>
      </c>
      <c r="H433" cm="1">
        <f t="array" ref="H433">_xlfn.XLOOKUP(1, (Лист2!A:A=A433) * (Лист2!B:B=Лист1!B433), Лист2!D:D)</f>
        <v>20449</v>
      </c>
      <c r="I433" cm="1">
        <f t="array" ref="I433">_xlfn.XLOOKUP(1, (Лист2!A:A=A433) * (Лист2!B:B=Лист1!B433), Лист2!E:E)</f>
        <v>19060</v>
      </c>
      <c r="J433">
        <f t="shared" si="12"/>
        <v>21</v>
      </c>
      <c r="K433">
        <f t="shared" si="13"/>
        <v>9749321.6906923074</v>
      </c>
    </row>
    <row r="434" spans="1:11" ht="14.25" customHeight="1" x14ac:dyDescent="0.25">
      <c r="A434" s="16">
        <v>43965</v>
      </c>
      <c r="B434" s="5" t="s">
        <v>15</v>
      </c>
      <c r="C434" s="5">
        <v>358387.5</v>
      </c>
      <c r="D434" s="5">
        <v>37963150.5</v>
      </c>
      <c r="E434" s="5">
        <v>27483828.208999999</v>
      </c>
      <c r="F434" s="6">
        <v>506964.83088461537</v>
      </c>
      <c r="G434" cm="1">
        <f t="array" ref="G434">_xlfn.XLOOKUP(1, (Лист2!A:A=A434) * (Лист2!B:B=Лист1!B434), Лист2!C:C)</f>
        <v>125</v>
      </c>
      <c r="H434" cm="1">
        <f t="array" ref="H434">_xlfn.XLOOKUP(1, (Лист2!A:A=A434) * (Лист2!B:B=Лист1!B434), Лист2!D:D)</f>
        <v>20247</v>
      </c>
      <c r="I434" cm="1">
        <f t="array" ref="I434">_xlfn.XLOOKUP(1, (Лист2!A:A=A434) * (Лист2!B:B=Лист1!B434), Лист2!E:E)</f>
        <v>18812</v>
      </c>
      <c r="J434">
        <f t="shared" si="12"/>
        <v>20</v>
      </c>
      <c r="K434">
        <f t="shared" si="13"/>
        <v>9972357.4601153862</v>
      </c>
    </row>
    <row r="435" spans="1:11" ht="14.25" customHeight="1" x14ac:dyDescent="0.25">
      <c r="A435" s="17">
        <v>43966</v>
      </c>
      <c r="B435" s="7" t="s">
        <v>15</v>
      </c>
      <c r="C435" s="7">
        <v>403261.5</v>
      </c>
      <c r="D435" s="7">
        <v>42271377</v>
      </c>
      <c r="E435" s="7">
        <v>31105053.390999999</v>
      </c>
      <c r="F435" s="8">
        <v>571050.76427692303</v>
      </c>
      <c r="G435" cm="1">
        <f t="array" ref="G435">_xlfn.XLOOKUP(1, (Лист2!A:A=A435) * (Лист2!B:B=Лист1!B435), Лист2!C:C)</f>
        <v>125</v>
      </c>
      <c r="H435" cm="1">
        <f t="array" ref="H435">_xlfn.XLOOKUP(1, (Лист2!A:A=A435) * (Лист2!B:B=Лист1!B435), Лист2!D:D)</f>
        <v>21862</v>
      </c>
      <c r="I435" cm="1">
        <f t="array" ref="I435">_xlfn.XLOOKUP(1, (Лист2!A:A=A435) * (Лист2!B:B=Лист1!B435), Лист2!E:E)</f>
        <v>20235</v>
      </c>
      <c r="J435">
        <f t="shared" si="12"/>
        <v>20</v>
      </c>
      <c r="K435">
        <f t="shared" si="13"/>
        <v>10595272.844723077</v>
      </c>
    </row>
    <row r="436" spans="1:11" ht="14.25" customHeight="1" x14ac:dyDescent="0.25">
      <c r="A436" s="16">
        <v>43978</v>
      </c>
      <c r="B436" s="5" t="s">
        <v>16</v>
      </c>
      <c r="C436" s="5">
        <v>69010.5</v>
      </c>
      <c r="D436" s="5">
        <v>5985894</v>
      </c>
      <c r="E436" s="5">
        <v>4624968.49</v>
      </c>
      <c r="F436" s="6">
        <v>168769.33384615384</v>
      </c>
      <c r="G436" cm="1">
        <f t="array" ref="G436">_xlfn.XLOOKUP(1, (Лист2!A:A=A436) * (Лист2!B:B=Лист1!B436), Лист2!C:C)</f>
        <v>36</v>
      </c>
      <c r="H436" cm="1">
        <f t="array" ref="H436">_xlfn.XLOOKUP(1, (Лист2!A:A=A436) * (Лист2!B:B=Лист1!B436), Лист2!D:D)</f>
        <v>4951</v>
      </c>
      <c r="I436" cm="1">
        <f t="array" ref="I436">_xlfn.XLOOKUP(1, (Лист2!A:A=A436) * (Лист2!B:B=Лист1!B436), Лист2!E:E)</f>
        <v>4584</v>
      </c>
      <c r="J436">
        <f t="shared" si="12"/>
        <v>22</v>
      </c>
      <c r="K436">
        <f t="shared" si="13"/>
        <v>1192156.1761538459</v>
      </c>
    </row>
    <row r="437" spans="1:11" ht="14.25" customHeight="1" x14ac:dyDescent="0.25">
      <c r="A437" s="17">
        <v>43973</v>
      </c>
      <c r="B437" s="7" t="s">
        <v>16</v>
      </c>
      <c r="C437" s="7">
        <v>75820.5</v>
      </c>
      <c r="D437" s="7">
        <v>5943489</v>
      </c>
      <c r="E437" s="7">
        <v>5046963.6720000003</v>
      </c>
      <c r="F437" s="8">
        <v>196334.07284615384</v>
      </c>
      <c r="G437" cm="1">
        <f t="array" ref="G437">_xlfn.XLOOKUP(1, (Лист2!A:A=A437) * (Лист2!B:B=Лист1!B437), Лист2!C:C)</f>
        <v>36</v>
      </c>
      <c r="H437" cm="1">
        <f t="array" ref="H437">_xlfn.XLOOKUP(1, (Лист2!A:A=A437) * (Лист2!B:B=Лист1!B437), Лист2!D:D)</f>
        <v>4857</v>
      </c>
      <c r="I437" cm="1">
        <f t="array" ref="I437">_xlfn.XLOOKUP(1, (Лист2!A:A=A437) * (Лист2!B:B=Лист1!B437), Лист2!E:E)</f>
        <v>4456</v>
      </c>
      <c r="J437">
        <f t="shared" si="12"/>
        <v>21</v>
      </c>
      <c r="K437">
        <f t="shared" si="13"/>
        <v>700191.25515384588</v>
      </c>
    </row>
    <row r="438" spans="1:11" ht="14.25" customHeight="1" x14ac:dyDescent="0.25">
      <c r="A438" s="16">
        <v>43983</v>
      </c>
      <c r="B438" s="5" t="s">
        <v>16</v>
      </c>
      <c r="C438" s="5">
        <v>64740</v>
      </c>
      <c r="D438" s="5">
        <v>5800290</v>
      </c>
      <c r="E438" s="5">
        <v>4332158.4330000002</v>
      </c>
      <c r="F438" s="6">
        <v>205428.24997692305</v>
      </c>
      <c r="G438" cm="1">
        <f t="array" ref="G438">_xlfn.XLOOKUP(1, (Лист2!A:A=A438) * (Лист2!B:B=Лист1!B438), Лист2!C:C)</f>
        <v>37</v>
      </c>
      <c r="H438" cm="1">
        <f t="array" ref="H438">_xlfn.XLOOKUP(1, (Лист2!A:A=A438) * (Лист2!B:B=Лист1!B438), Лист2!D:D)</f>
        <v>4722</v>
      </c>
      <c r="I438" cm="1">
        <f t="array" ref="I438">_xlfn.XLOOKUP(1, (Лист2!A:A=A438) * (Лист2!B:B=Лист1!B438), Лист2!E:E)</f>
        <v>4352</v>
      </c>
      <c r="J438">
        <f t="shared" si="12"/>
        <v>23</v>
      </c>
      <c r="K438">
        <f t="shared" si="13"/>
        <v>1262703.3170230768</v>
      </c>
    </row>
    <row r="439" spans="1:11" ht="14.25" customHeight="1" x14ac:dyDescent="0.25">
      <c r="A439" s="17">
        <v>43962</v>
      </c>
      <c r="B439" s="7" t="s">
        <v>16</v>
      </c>
      <c r="C439" s="7">
        <v>59574</v>
      </c>
      <c r="D439" s="7">
        <v>5178169.5</v>
      </c>
      <c r="E439" s="7">
        <v>3929032.2650000001</v>
      </c>
      <c r="F439" s="8">
        <v>208822.33076923079</v>
      </c>
      <c r="G439" cm="1">
        <f t="array" ref="G439">_xlfn.XLOOKUP(1, (Лист2!A:A=A439) * (Лист2!B:B=Лист1!B439), Лист2!C:C)</f>
        <v>36</v>
      </c>
      <c r="H439" cm="1">
        <f t="array" ref="H439">_xlfn.XLOOKUP(1, (Лист2!A:A=A439) * (Лист2!B:B=Лист1!B439), Лист2!D:D)</f>
        <v>4150</v>
      </c>
      <c r="I439" cm="1">
        <f t="array" ref="I439">_xlfn.XLOOKUP(1, (Лист2!A:A=A439) * (Лист2!B:B=Лист1!B439), Лист2!E:E)</f>
        <v>3838</v>
      </c>
      <c r="J439">
        <f t="shared" si="12"/>
        <v>20</v>
      </c>
      <c r="K439">
        <f t="shared" si="13"/>
        <v>1040314.904230769</v>
      </c>
    </row>
    <row r="440" spans="1:11" ht="14.25" customHeight="1" x14ac:dyDescent="0.25">
      <c r="A440" s="16">
        <v>43980</v>
      </c>
      <c r="B440" s="5" t="s">
        <v>15</v>
      </c>
      <c r="C440" s="5">
        <v>524481</v>
      </c>
      <c r="D440" s="5">
        <v>54172029</v>
      </c>
      <c r="E440" s="5">
        <v>41382275.210999995</v>
      </c>
      <c r="F440" s="6">
        <v>512623.0388076923</v>
      </c>
      <c r="G440" cm="1">
        <f t="array" ref="G440">_xlfn.XLOOKUP(1, (Лист2!A:A=A440) * (Лист2!B:B=Лист1!B440), Лист2!C:C)</f>
        <v>124</v>
      </c>
      <c r="H440" cm="1">
        <f t="array" ref="H440">_xlfn.XLOOKUP(1, (Лист2!A:A=A440) * (Лист2!B:B=Лист1!B440), Лист2!D:D)</f>
        <v>25828</v>
      </c>
      <c r="I440" cm="1">
        <f t="array" ref="I440">_xlfn.XLOOKUP(1, (Лист2!A:A=A440) * (Лист2!B:B=Лист1!B440), Лист2!E:E)</f>
        <v>23974</v>
      </c>
      <c r="J440">
        <f t="shared" si="12"/>
        <v>22</v>
      </c>
      <c r="K440">
        <f t="shared" si="13"/>
        <v>12277130.750192313</v>
      </c>
    </row>
    <row r="441" spans="1:11" ht="14.25" customHeight="1" x14ac:dyDescent="0.25">
      <c r="A441" s="17">
        <v>43969</v>
      </c>
      <c r="B441" s="7" t="s">
        <v>16</v>
      </c>
      <c r="C441" s="7">
        <v>70278</v>
      </c>
      <c r="D441" s="7">
        <v>5798476.5</v>
      </c>
      <c r="E441" s="7">
        <v>4485664.5060000001</v>
      </c>
      <c r="F441" s="8">
        <v>182019.63597692308</v>
      </c>
      <c r="G441" cm="1">
        <f t="array" ref="G441">_xlfn.XLOOKUP(1, (Лист2!A:A=A441) * (Лист2!B:B=Лист1!B441), Лист2!C:C)</f>
        <v>36</v>
      </c>
      <c r="H441" cm="1">
        <f t="array" ref="H441">_xlfn.XLOOKUP(1, (Лист2!A:A=A441) * (Лист2!B:B=Лист1!B441), Лист2!D:D)</f>
        <v>4885</v>
      </c>
      <c r="I441" cm="1">
        <f t="array" ref="I441">_xlfn.XLOOKUP(1, (Лист2!A:A=A441) * (Лист2!B:B=Лист1!B441), Лист2!E:E)</f>
        <v>4502</v>
      </c>
      <c r="J441">
        <f t="shared" si="12"/>
        <v>21</v>
      </c>
      <c r="K441">
        <f t="shared" si="13"/>
        <v>1130792.3580230768</v>
      </c>
    </row>
    <row r="442" spans="1:11" ht="14.25" customHeight="1" x14ac:dyDescent="0.25">
      <c r="A442" s="16">
        <v>43965</v>
      </c>
      <c r="B442" s="5" t="s">
        <v>16</v>
      </c>
      <c r="C442" s="5">
        <v>63645</v>
      </c>
      <c r="D442" s="5">
        <v>5366602.5</v>
      </c>
      <c r="E442" s="5">
        <v>4245727.3389999997</v>
      </c>
      <c r="F442" s="6">
        <v>137701.4149</v>
      </c>
      <c r="G442" cm="1">
        <f t="array" ref="G442">_xlfn.XLOOKUP(1, (Лист2!A:A=A442) * (Лист2!B:B=Лист1!B442), Лист2!C:C)</f>
        <v>36</v>
      </c>
      <c r="H442" cm="1">
        <f t="array" ref="H442">_xlfn.XLOOKUP(1, (Лист2!A:A=A442) * (Лист2!B:B=Лист1!B442), Лист2!D:D)</f>
        <v>4285</v>
      </c>
      <c r="I442" cm="1">
        <f t="array" ref="I442">_xlfn.XLOOKUP(1, (Лист2!A:A=A442) * (Лист2!B:B=Лист1!B442), Лист2!E:E)</f>
        <v>3950</v>
      </c>
      <c r="J442">
        <f t="shared" si="12"/>
        <v>20</v>
      </c>
      <c r="K442">
        <f t="shared" si="13"/>
        <v>983173.74610000034</v>
      </c>
    </row>
    <row r="443" spans="1:11" ht="14.25" customHeight="1" x14ac:dyDescent="0.25">
      <c r="A443" s="17">
        <v>43966</v>
      </c>
      <c r="B443" s="7" t="s">
        <v>16</v>
      </c>
      <c r="C443" s="7">
        <v>75642</v>
      </c>
      <c r="D443" s="7">
        <v>6293952</v>
      </c>
      <c r="E443" s="7">
        <v>5100877.9309999999</v>
      </c>
      <c r="F443" s="8">
        <v>159537.61835384613</v>
      </c>
      <c r="G443" cm="1">
        <f t="array" ref="G443">_xlfn.XLOOKUP(1, (Лист2!A:A=A443) * (Лист2!B:B=Лист1!B443), Лист2!C:C)</f>
        <v>36</v>
      </c>
      <c r="H443" cm="1">
        <f t="array" ref="H443">_xlfn.XLOOKUP(1, (Лист2!A:A=A443) * (Лист2!B:B=Лист1!B443), Лист2!D:D)</f>
        <v>4862</v>
      </c>
      <c r="I443" cm="1">
        <f t="array" ref="I443">_xlfn.XLOOKUP(1, (Лист2!A:A=A443) * (Лист2!B:B=Лист1!B443), Лист2!E:E)</f>
        <v>4476</v>
      </c>
      <c r="J443">
        <f t="shared" si="12"/>
        <v>20</v>
      </c>
      <c r="K443">
        <f t="shared" si="13"/>
        <v>1033536.450646154</v>
      </c>
    </row>
    <row r="444" spans="1:11" ht="14.25" customHeight="1" x14ac:dyDescent="0.25">
      <c r="A444" s="16">
        <v>43978</v>
      </c>
      <c r="B444" s="5" t="s">
        <v>17</v>
      </c>
      <c r="C444" s="5">
        <v>40420.5</v>
      </c>
      <c r="D444" s="5">
        <v>3780852</v>
      </c>
      <c r="E444" s="5">
        <v>2893288.4459999995</v>
      </c>
      <c r="F444" s="6">
        <v>291528.45785384614</v>
      </c>
      <c r="G444" cm="1">
        <f t="array" ref="G444">_xlfn.XLOOKUP(1, (Лист2!A:A=A444) * (Лист2!B:B=Лист1!B444), Лист2!C:C)</f>
        <v>21</v>
      </c>
      <c r="H444" cm="1">
        <f t="array" ref="H444">_xlfn.XLOOKUP(1, (Лист2!A:A=A444) * (Лист2!B:B=Лист1!B444), Лист2!D:D)</f>
        <v>2430</v>
      </c>
      <c r="I444" cm="1">
        <f t="array" ref="I444">_xlfn.XLOOKUP(1, (Лист2!A:A=A444) * (Лист2!B:B=Лист1!B444), Лист2!E:E)</f>
        <v>2216</v>
      </c>
      <c r="J444">
        <f t="shared" si="12"/>
        <v>22</v>
      </c>
      <c r="K444">
        <f t="shared" si="13"/>
        <v>596035.09614615433</v>
      </c>
    </row>
    <row r="445" spans="1:11" ht="14.25" customHeight="1" x14ac:dyDescent="0.25">
      <c r="A445" s="17">
        <v>43973</v>
      </c>
      <c r="B445" s="7" t="s">
        <v>17</v>
      </c>
      <c r="C445" s="7">
        <v>53838</v>
      </c>
      <c r="D445" s="7">
        <v>4840833</v>
      </c>
      <c r="E445" s="7">
        <v>4017247.747</v>
      </c>
      <c r="F445" s="8">
        <v>147709.19777692307</v>
      </c>
      <c r="G445" cm="1">
        <f t="array" ref="G445">_xlfn.XLOOKUP(1, (Лист2!A:A=A445) * (Лист2!B:B=Лист1!B445), Лист2!C:C)</f>
        <v>21</v>
      </c>
      <c r="H445" cm="1">
        <f t="array" ref="H445">_xlfn.XLOOKUP(1, (Лист2!A:A=A445) * (Лист2!B:B=Лист1!B445), Лист2!D:D)</f>
        <v>2861</v>
      </c>
      <c r="I445" cm="1">
        <f t="array" ref="I445">_xlfn.XLOOKUP(1, (Лист2!A:A=A445) * (Лист2!B:B=Лист1!B445), Лист2!E:E)</f>
        <v>2612</v>
      </c>
      <c r="J445">
        <f t="shared" si="12"/>
        <v>21</v>
      </c>
      <c r="K445">
        <f t="shared" si="13"/>
        <v>675876.05522307695</v>
      </c>
    </row>
    <row r="446" spans="1:11" ht="14.25" customHeight="1" x14ac:dyDescent="0.25">
      <c r="A446" s="16">
        <v>43983</v>
      </c>
      <c r="B446" s="5" t="s">
        <v>17</v>
      </c>
      <c r="C446" s="5">
        <v>40528.5</v>
      </c>
      <c r="D446" s="5">
        <v>3865251</v>
      </c>
      <c r="E446" s="5">
        <v>2972895.4169999999</v>
      </c>
      <c r="F446" s="6">
        <v>336001.08039230772</v>
      </c>
      <c r="G446" cm="1">
        <f t="array" ref="G446">_xlfn.XLOOKUP(1, (Лист2!A:A=A446) * (Лист2!B:B=Лист1!B446), Лист2!C:C)</f>
        <v>23</v>
      </c>
      <c r="H446" cm="1">
        <f t="array" ref="H446">_xlfn.XLOOKUP(1, (Лист2!A:A=A446) * (Лист2!B:B=Лист1!B446), Лист2!D:D)</f>
        <v>2531</v>
      </c>
      <c r="I446" cm="1">
        <f t="array" ref="I446">_xlfn.XLOOKUP(1, (Лист2!A:A=A446) * (Лист2!B:B=Лист1!B446), Лист2!E:E)</f>
        <v>2296</v>
      </c>
      <c r="J446">
        <f t="shared" si="12"/>
        <v>23</v>
      </c>
      <c r="K446">
        <f t="shared" si="13"/>
        <v>556354.50260769238</v>
      </c>
    </row>
    <row r="447" spans="1:11" ht="14.25" customHeight="1" x14ac:dyDescent="0.25">
      <c r="A447" s="17">
        <v>43962</v>
      </c>
      <c r="B447" s="7" t="s">
        <v>17</v>
      </c>
      <c r="C447" s="7">
        <v>32733</v>
      </c>
      <c r="D447" s="7">
        <v>3079630.5</v>
      </c>
      <c r="E447" s="7">
        <v>2364369.4010000001</v>
      </c>
      <c r="F447" s="8">
        <v>281373.57021538459</v>
      </c>
      <c r="G447" cm="1">
        <f t="array" ref="G447">_xlfn.XLOOKUP(1, (Лист2!A:A=A447) * (Лист2!B:B=Лист1!B447), Лист2!C:C)</f>
        <v>21</v>
      </c>
      <c r="H447" cm="1">
        <f t="array" ref="H447">_xlfn.XLOOKUP(1, (Лист2!A:A=A447) * (Лист2!B:B=Лист1!B447), Лист2!D:D)</f>
        <v>1916</v>
      </c>
      <c r="I447" cm="1">
        <f t="array" ref="I447">_xlfn.XLOOKUP(1, (Лист2!A:A=A447) * (Лист2!B:B=Лист1!B447), Лист2!E:E)</f>
        <v>1733</v>
      </c>
      <c r="J447">
        <f t="shared" si="12"/>
        <v>20</v>
      </c>
      <c r="K447">
        <f t="shared" si="13"/>
        <v>433887.52878461534</v>
      </c>
    </row>
    <row r="448" spans="1:11" ht="14.25" customHeight="1" x14ac:dyDescent="0.25">
      <c r="A448" s="16">
        <v>43980</v>
      </c>
      <c r="B448" s="5" t="s">
        <v>16</v>
      </c>
      <c r="C448" s="5">
        <v>84433.5</v>
      </c>
      <c r="D448" s="5">
        <v>7228395</v>
      </c>
      <c r="E448" s="5">
        <v>5795765.9359999998</v>
      </c>
      <c r="F448" s="6">
        <v>264121.66047692305</v>
      </c>
      <c r="G448" cm="1">
        <f t="array" ref="G448">_xlfn.XLOOKUP(1, (Лист2!A:A=A448) * (Лист2!B:B=Лист1!B448), Лист2!C:C)</f>
        <v>37</v>
      </c>
      <c r="H448" cm="1">
        <f t="array" ref="H448">_xlfn.XLOOKUP(1, (Лист2!A:A=A448) * (Лист2!B:B=Лист1!B448), Лист2!D:D)</f>
        <v>5672</v>
      </c>
      <c r="I448" cm="1">
        <f t="array" ref="I448">_xlfn.XLOOKUP(1, (Лист2!A:A=A448) * (Лист2!B:B=Лист1!B448), Лист2!E:E)</f>
        <v>5198</v>
      </c>
      <c r="J448">
        <f t="shared" si="12"/>
        <v>22</v>
      </c>
      <c r="K448">
        <f t="shared" si="13"/>
        <v>1168507.4035230773</v>
      </c>
    </row>
    <row r="449" spans="1:11" ht="14.25" customHeight="1" x14ac:dyDescent="0.25">
      <c r="A449" s="17">
        <v>43969</v>
      </c>
      <c r="B449" s="7" t="s">
        <v>17</v>
      </c>
      <c r="C449" s="7">
        <v>36655.5</v>
      </c>
      <c r="D449" s="7">
        <v>3360135</v>
      </c>
      <c r="E449" s="7">
        <v>2596293.8219999997</v>
      </c>
      <c r="F449" s="8">
        <v>202175.53846153847</v>
      </c>
      <c r="G449" cm="1">
        <f t="array" ref="G449">_xlfn.XLOOKUP(1, (Лист2!A:A=A449) * (Лист2!B:B=Лист1!B449), Лист2!C:C)</f>
        <v>21</v>
      </c>
      <c r="H449" cm="1">
        <f t="array" ref="H449">_xlfn.XLOOKUP(1, (Лист2!A:A=A449) * (Лист2!B:B=Лист1!B449), Лист2!D:D)</f>
        <v>2136</v>
      </c>
      <c r="I449" cm="1">
        <f t="array" ref="I449">_xlfn.XLOOKUP(1, (Лист2!A:A=A449) * (Лист2!B:B=Лист1!B449), Лист2!E:E)</f>
        <v>1947</v>
      </c>
      <c r="J449">
        <f t="shared" si="12"/>
        <v>21</v>
      </c>
      <c r="K449">
        <f t="shared" si="13"/>
        <v>561665.63953846181</v>
      </c>
    </row>
    <row r="450" spans="1:11" ht="14.25" customHeight="1" x14ac:dyDescent="0.25">
      <c r="A450" s="16">
        <v>43965</v>
      </c>
      <c r="B450" s="5" t="s">
        <v>17</v>
      </c>
      <c r="C450" s="5">
        <v>33886.5</v>
      </c>
      <c r="D450" s="5">
        <v>3166479</v>
      </c>
      <c r="E450" s="5">
        <v>2522496.074</v>
      </c>
      <c r="F450" s="6">
        <v>156584.58769230769</v>
      </c>
      <c r="G450" cm="1">
        <f t="array" ref="G450">_xlfn.XLOOKUP(1, (Лист2!A:A=A450) * (Лист2!B:B=Лист1!B450), Лист2!C:C)</f>
        <v>21</v>
      </c>
      <c r="H450" cm="1">
        <f t="array" ref="H450">_xlfn.XLOOKUP(1, (Лист2!A:A=A450) * (Лист2!B:B=Лист1!B450), Лист2!D:D)</f>
        <v>1993</v>
      </c>
      <c r="I450" cm="1">
        <f t="array" ref="I450">_xlfn.XLOOKUP(1, (Лист2!A:A=A450) * (Лист2!B:B=Лист1!B450), Лист2!E:E)</f>
        <v>1796</v>
      </c>
      <c r="J450">
        <f t="shared" si="12"/>
        <v>20</v>
      </c>
      <c r="K450">
        <f t="shared" si="13"/>
        <v>487398.33830769232</v>
      </c>
    </row>
    <row r="451" spans="1:11" ht="14.25" customHeight="1" x14ac:dyDescent="0.25">
      <c r="A451" s="17">
        <v>43966</v>
      </c>
      <c r="B451" s="7" t="s">
        <v>17</v>
      </c>
      <c r="C451" s="7">
        <v>41697</v>
      </c>
      <c r="D451" s="7">
        <v>3772258.5</v>
      </c>
      <c r="E451" s="7">
        <v>3092823.6680000001</v>
      </c>
      <c r="F451" s="8">
        <v>167669.98904615385</v>
      </c>
      <c r="G451" cm="1">
        <f t="array" ref="G451">_xlfn.XLOOKUP(1, (Лист2!A:A=A451) * (Лист2!B:B=Лист1!B451), Лист2!C:C)</f>
        <v>21</v>
      </c>
      <c r="H451" cm="1">
        <f t="array" ref="H451">_xlfn.XLOOKUP(1, (Лист2!A:A=A451) * (Лист2!B:B=Лист1!B451), Лист2!D:D)</f>
        <v>2255</v>
      </c>
      <c r="I451" cm="1">
        <f t="array" ref="I451">_xlfn.XLOOKUP(1, (Лист2!A:A=A451) * (Лист2!B:B=Лист1!B451), Лист2!E:E)</f>
        <v>2045</v>
      </c>
      <c r="J451">
        <f t="shared" ref="J451:J505" si="14">WEEKNUM(A451, 2)</f>
        <v>20</v>
      </c>
      <c r="K451">
        <f t="shared" ref="K451:K505" si="15">D451-E451-F451</f>
        <v>511764.84295384609</v>
      </c>
    </row>
    <row r="452" spans="1:11" ht="14.25" customHeight="1" x14ac:dyDescent="0.25">
      <c r="A452" s="16">
        <v>43980</v>
      </c>
      <c r="B452" s="5" t="s">
        <v>17</v>
      </c>
      <c r="C452" s="5">
        <v>44569.5</v>
      </c>
      <c r="D452" s="5">
        <v>4108596</v>
      </c>
      <c r="E452" s="5">
        <v>3229427.0830000001</v>
      </c>
      <c r="F452" s="6">
        <v>121448.35925384614</v>
      </c>
      <c r="G452" cm="1">
        <f t="array" ref="G452">_xlfn.XLOOKUP(1, (Лист2!A:A=A452) * (Лист2!B:B=Лист1!B452), Лист2!C:C)</f>
        <v>22</v>
      </c>
      <c r="H452" cm="1">
        <f t="array" ref="H452">_xlfn.XLOOKUP(1, (Лист2!A:A=A452) * (Лист2!B:B=Лист1!B452), Лист2!D:D)</f>
        <v>2597</v>
      </c>
      <c r="I452" cm="1">
        <f t="array" ref="I452">_xlfn.XLOOKUP(1, (Лист2!A:A=A452) * (Лист2!B:B=Лист1!B452), Лист2!E:E)</f>
        <v>2379</v>
      </c>
      <c r="J452">
        <f t="shared" si="14"/>
        <v>22</v>
      </c>
      <c r="K452">
        <f t="shared" si="15"/>
        <v>757720.55774615379</v>
      </c>
    </row>
    <row r="453" spans="1:11" ht="14.25" customHeight="1" x14ac:dyDescent="0.25">
      <c r="A453" s="17">
        <v>43978</v>
      </c>
      <c r="B453" s="7" t="s">
        <v>18</v>
      </c>
      <c r="C453" s="7">
        <v>18069</v>
      </c>
      <c r="D453" s="7">
        <v>1603084.5</v>
      </c>
      <c r="E453" s="7">
        <v>1312709.0090000001</v>
      </c>
      <c r="F453" s="8">
        <v>241760.20769230771</v>
      </c>
      <c r="G453" cm="1">
        <f t="array" ref="G453">_xlfn.XLOOKUP(1, (Лист2!A:A=A453) * (Лист2!B:B=Лист1!B453), Лист2!C:C)</f>
        <v>17</v>
      </c>
      <c r="H453" cm="1">
        <f t="array" ref="H453">_xlfn.XLOOKUP(1, (Лист2!A:A=A453) * (Лист2!B:B=Лист1!B453), Лист2!D:D)</f>
        <v>1203</v>
      </c>
      <c r="I453" cm="1">
        <f t="array" ref="I453">_xlfn.XLOOKUP(1, (Лист2!A:A=A453) * (Лист2!B:B=Лист1!B453), Лист2!E:E)</f>
        <v>1077</v>
      </c>
      <c r="J453">
        <f t="shared" si="14"/>
        <v>22</v>
      </c>
      <c r="K453">
        <f t="shared" si="15"/>
        <v>48615.283307692211</v>
      </c>
    </row>
    <row r="454" spans="1:11" ht="14.25" customHeight="1" x14ac:dyDescent="0.25">
      <c r="A454" s="16">
        <v>43973</v>
      </c>
      <c r="B454" s="5" t="s">
        <v>18</v>
      </c>
      <c r="C454" s="5">
        <v>21483</v>
      </c>
      <c r="D454" s="5">
        <v>1774329</v>
      </c>
      <c r="E454" s="5">
        <v>1460215.51</v>
      </c>
      <c r="F454" s="6">
        <v>181509.9923076923</v>
      </c>
      <c r="G454" cm="1">
        <f t="array" ref="G454">_xlfn.XLOOKUP(1, (Лист2!A:A=A454) * (Лист2!B:B=Лист1!B454), Лист2!C:C)</f>
        <v>17</v>
      </c>
      <c r="H454" cm="1">
        <f t="array" ref="H454">_xlfn.XLOOKUP(1, (Лист2!A:A=A454) * (Лист2!B:B=Лист1!B454), Лист2!D:D)</f>
        <v>1268</v>
      </c>
      <c r="I454" cm="1">
        <f t="array" ref="I454">_xlfn.XLOOKUP(1, (Лист2!A:A=A454) * (Лист2!B:B=Лист1!B454), Лист2!E:E)</f>
        <v>1129</v>
      </c>
      <c r="J454">
        <f t="shared" si="14"/>
        <v>21</v>
      </c>
      <c r="K454">
        <f t="shared" si="15"/>
        <v>132603.49769230769</v>
      </c>
    </row>
    <row r="455" spans="1:11" ht="14.25" customHeight="1" x14ac:dyDescent="0.25">
      <c r="A455" s="17">
        <v>43983</v>
      </c>
      <c r="B455" s="7" t="s">
        <v>18</v>
      </c>
      <c r="C455" s="7">
        <v>16687.5</v>
      </c>
      <c r="D455" s="7">
        <v>1526608.5</v>
      </c>
      <c r="E455" s="7">
        <v>1202670.0489999999</v>
      </c>
      <c r="F455" s="8">
        <v>340349.53369230771</v>
      </c>
      <c r="G455" cm="1">
        <f t="array" ref="G455">_xlfn.XLOOKUP(1, (Лист2!A:A=A455) * (Лист2!B:B=Лист1!B455), Лист2!C:C)</f>
        <v>17</v>
      </c>
      <c r="H455" cm="1">
        <f t="array" ref="H455">_xlfn.XLOOKUP(1, (Лист2!A:A=A455) * (Лист2!B:B=Лист1!B455), Лист2!D:D)</f>
        <v>1185</v>
      </c>
      <c r="I455" cm="1">
        <f t="array" ref="I455">_xlfn.XLOOKUP(1, (Лист2!A:A=A455) * (Лист2!B:B=Лист1!B455), Лист2!E:E)</f>
        <v>1042</v>
      </c>
      <c r="J455">
        <f t="shared" si="14"/>
        <v>23</v>
      </c>
      <c r="K455">
        <f t="shared" si="15"/>
        <v>-16411.082692307595</v>
      </c>
    </row>
    <row r="456" spans="1:11" ht="14.25" customHeight="1" x14ac:dyDescent="0.25">
      <c r="A456" s="16">
        <v>43962</v>
      </c>
      <c r="B456" s="5" t="s">
        <v>18</v>
      </c>
      <c r="C456" s="5">
        <v>12238.5</v>
      </c>
      <c r="D456" s="5">
        <v>1096002</v>
      </c>
      <c r="E456" s="5">
        <v>872395.08600000001</v>
      </c>
      <c r="F456" s="6">
        <v>218895.40769230769</v>
      </c>
      <c r="G456" cm="1">
        <f t="array" ref="G456">_xlfn.XLOOKUP(1, (Лист2!A:A=A456) * (Лист2!B:B=Лист1!B456), Лист2!C:C)</f>
        <v>15</v>
      </c>
      <c r="H456" cm="1">
        <f t="array" ref="H456">_xlfn.XLOOKUP(1, (Лист2!A:A=A456) * (Лист2!B:B=Лист1!B456), Лист2!D:D)</f>
        <v>812</v>
      </c>
      <c r="I456" cm="1">
        <f t="array" ref="I456">_xlfn.XLOOKUP(1, (Лист2!A:A=A456) * (Лист2!B:B=Лист1!B456), Лист2!E:E)</f>
        <v>714</v>
      </c>
      <c r="J456">
        <f t="shared" si="14"/>
        <v>20</v>
      </c>
      <c r="K456">
        <f t="shared" si="15"/>
        <v>4711.5063076922961</v>
      </c>
    </row>
    <row r="457" spans="1:11" ht="14.25" customHeight="1" x14ac:dyDescent="0.25">
      <c r="A457" s="17">
        <v>43969</v>
      </c>
      <c r="B457" s="7" t="s">
        <v>18</v>
      </c>
      <c r="C457" s="7">
        <v>14290.5</v>
      </c>
      <c r="D457" s="7">
        <v>1246162.5</v>
      </c>
      <c r="E457" s="7">
        <v>983143.48999999987</v>
      </c>
      <c r="F457" s="8">
        <v>263823.34615384613</v>
      </c>
      <c r="G457" cm="1">
        <f t="array" ref="G457">_xlfn.XLOOKUP(1, (Лист2!A:A=A457) * (Лист2!B:B=Лист1!B457), Лист2!C:C)</f>
        <v>16</v>
      </c>
      <c r="H457" cm="1">
        <f t="array" ref="H457">_xlfn.XLOOKUP(1, (Лист2!A:A=A457) * (Лист2!B:B=Лист1!B457), Лист2!D:D)</f>
        <v>925</v>
      </c>
      <c r="I457" cm="1">
        <f t="array" ref="I457">_xlfn.XLOOKUP(1, (Лист2!A:A=A457) * (Лист2!B:B=Лист1!B457), Лист2!E:E)</f>
        <v>816</v>
      </c>
      <c r="J457">
        <f t="shared" si="14"/>
        <v>21</v>
      </c>
      <c r="K457">
        <f t="shared" si="15"/>
        <v>-804.33615384600125</v>
      </c>
    </row>
    <row r="458" spans="1:11" ht="14.25" customHeight="1" x14ac:dyDescent="0.25">
      <c r="A458" s="16">
        <v>43965</v>
      </c>
      <c r="B458" s="5" t="s">
        <v>18</v>
      </c>
      <c r="C458" s="5">
        <v>14385</v>
      </c>
      <c r="D458" s="5">
        <v>1223491.5</v>
      </c>
      <c r="E458" s="5">
        <v>977925.73100000003</v>
      </c>
      <c r="F458" s="6">
        <v>285708.40769230766</v>
      </c>
      <c r="G458" cm="1">
        <f t="array" ref="G458">_xlfn.XLOOKUP(1, (Лист2!A:A=A458) * (Лист2!B:B=Лист1!B458), Лист2!C:C)</f>
        <v>15</v>
      </c>
      <c r="H458" cm="1">
        <f t="array" ref="H458">_xlfn.XLOOKUP(1, (Лист2!A:A=A458) * (Лист2!B:B=Лист1!B458), Лист2!D:D)</f>
        <v>890</v>
      </c>
      <c r="I458" cm="1">
        <f t="array" ref="I458">_xlfn.XLOOKUP(1, (Лист2!A:A=A458) * (Лист2!B:B=Лист1!B458), Лист2!E:E)</f>
        <v>777</v>
      </c>
      <c r="J458">
        <f t="shared" si="14"/>
        <v>20</v>
      </c>
      <c r="K458">
        <f t="shared" si="15"/>
        <v>-40142.638692307693</v>
      </c>
    </row>
    <row r="459" spans="1:11" ht="14.25" customHeight="1" x14ac:dyDescent="0.25">
      <c r="A459" s="17">
        <v>43966</v>
      </c>
      <c r="B459" s="7" t="s">
        <v>18</v>
      </c>
      <c r="C459" s="7">
        <v>16498.5</v>
      </c>
      <c r="D459" s="7">
        <v>1370482.5</v>
      </c>
      <c r="E459" s="7">
        <v>1095453.1229999999</v>
      </c>
      <c r="F459" s="8">
        <v>250663.81538461539</v>
      </c>
      <c r="G459" cm="1">
        <f t="array" ref="G459">_xlfn.XLOOKUP(1, (Лист2!A:A=A459) * (Лист2!B:B=Лист1!B459), Лист2!C:C)</f>
        <v>15</v>
      </c>
      <c r="H459" cm="1">
        <f t="array" ref="H459">_xlfn.XLOOKUP(1, (Лист2!A:A=A459) * (Лист2!B:B=Лист1!B459), Лист2!D:D)</f>
        <v>980</v>
      </c>
      <c r="I459" cm="1">
        <f t="array" ref="I459">_xlfn.XLOOKUP(1, (Лист2!A:A=A459) * (Лист2!B:B=Лист1!B459), Лист2!E:E)</f>
        <v>867</v>
      </c>
      <c r="J459">
        <f t="shared" si="14"/>
        <v>20</v>
      </c>
      <c r="K459">
        <f t="shared" si="15"/>
        <v>24365.561615384708</v>
      </c>
    </row>
    <row r="460" spans="1:11" ht="14.25" customHeight="1" x14ac:dyDescent="0.25">
      <c r="A460" s="16">
        <v>43978</v>
      </c>
      <c r="B460" s="5" t="s">
        <v>19</v>
      </c>
      <c r="C460" s="5">
        <v>13203</v>
      </c>
      <c r="D460" s="5">
        <v>1211457</v>
      </c>
      <c r="E460" s="5">
        <v>964554.21099999989</v>
      </c>
      <c r="F460" s="6">
        <v>156117.80846153846</v>
      </c>
      <c r="G460" cm="1">
        <f t="array" ref="G460">_xlfn.XLOOKUP(1, (Лист2!A:A=A460) * (Лист2!B:B=Лист1!B460), Лист2!C:C)</f>
        <v>15</v>
      </c>
      <c r="H460" cm="1">
        <f t="array" ref="H460">_xlfn.XLOOKUP(1, (Лист2!A:A=A460) * (Лист2!B:B=Лист1!B460), Лист2!D:D)</f>
        <v>809</v>
      </c>
      <c r="I460" cm="1">
        <f t="array" ref="I460">_xlfn.XLOOKUP(1, (Лист2!A:A=A460) * (Лист2!B:B=Лист1!B460), Лист2!E:E)</f>
        <v>702</v>
      </c>
      <c r="J460">
        <f t="shared" si="14"/>
        <v>22</v>
      </c>
      <c r="K460">
        <f t="shared" si="15"/>
        <v>90784.980538461648</v>
      </c>
    </row>
    <row r="461" spans="1:11" ht="14.25" customHeight="1" x14ac:dyDescent="0.25">
      <c r="A461" s="17">
        <v>43973</v>
      </c>
      <c r="B461" s="7" t="s">
        <v>19</v>
      </c>
      <c r="C461" s="7">
        <v>15802.5</v>
      </c>
      <c r="D461" s="7">
        <v>1411909.5</v>
      </c>
      <c r="E461" s="7">
        <v>1158841.584</v>
      </c>
      <c r="F461" s="8">
        <v>186035.59738461539</v>
      </c>
      <c r="G461" cm="1">
        <f t="array" ref="G461">_xlfn.XLOOKUP(1, (Лист2!A:A=A461) * (Лист2!B:B=Лист1!B461), Лист2!C:C)</f>
        <v>15</v>
      </c>
      <c r="H461" cm="1">
        <f t="array" ref="H461">_xlfn.XLOOKUP(1, (Лист2!A:A=A461) * (Лист2!B:B=Лист1!B461), Лист2!D:D)</f>
        <v>903</v>
      </c>
      <c r="I461" cm="1">
        <f t="array" ref="I461">_xlfn.XLOOKUP(1, (Лист2!A:A=A461) * (Лист2!B:B=Лист1!B461), Лист2!E:E)</f>
        <v>792</v>
      </c>
      <c r="J461">
        <f t="shared" si="14"/>
        <v>21</v>
      </c>
      <c r="K461">
        <f t="shared" si="15"/>
        <v>67032.318615384575</v>
      </c>
    </row>
    <row r="462" spans="1:11" ht="14.25" customHeight="1" x14ac:dyDescent="0.25">
      <c r="A462" s="16">
        <v>43983</v>
      </c>
      <c r="B462" s="5" t="s">
        <v>19</v>
      </c>
      <c r="C462" s="5">
        <v>16476</v>
      </c>
      <c r="D462" s="5">
        <v>1565632.5</v>
      </c>
      <c r="E462" s="5">
        <v>1234060.9909999999</v>
      </c>
      <c r="F462" s="6">
        <v>194827.87672307692</v>
      </c>
      <c r="G462" cm="1">
        <f t="array" ref="G462">_xlfn.XLOOKUP(1, (Лист2!A:A=A462) * (Лист2!B:B=Лист1!B462), Лист2!C:C)</f>
        <v>16</v>
      </c>
      <c r="H462" cm="1">
        <f t="array" ref="H462">_xlfn.XLOOKUP(1, (Лист2!A:A=A462) * (Лист2!B:B=Лист1!B462), Лист2!D:D)</f>
        <v>1019</v>
      </c>
      <c r="I462" cm="1">
        <f t="array" ref="I462">_xlfn.XLOOKUP(1, (Лист2!A:A=A462) * (Лист2!B:B=Лист1!B462), Лист2!E:E)</f>
        <v>895</v>
      </c>
      <c r="J462">
        <f t="shared" si="14"/>
        <v>23</v>
      </c>
      <c r="K462">
        <f t="shared" si="15"/>
        <v>136743.63227692316</v>
      </c>
    </row>
    <row r="463" spans="1:11" ht="14.25" customHeight="1" x14ac:dyDescent="0.25">
      <c r="A463" s="17">
        <v>43962</v>
      </c>
      <c r="B463" s="7" t="s">
        <v>19</v>
      </c>
      <c r="C463" s="7">
        <v>12654</v>
      </c>
      <c r="D463" s="7">
        <v>1081158</v>
      </c>
      <c r="E463" s="7">
        <v>927698.82299999986</v>
      </c>
      <c r="F463" s="8">
        <v>197299.08136923076</v>
      </c>
      <c r="G463" cm="1">
        <f t="array" ref="G463">_xlfn.XLOOKUP(1, (Лист2!A:A=A463) * (Лист2!B:B=Лист1!B463), Лист2!C:C)</f>
        <v>15</v>
      </c>
      <c r="H463" cm="1">
        <f t="array" ref="H463">_xlfn.XLOOKUP(1, (Лист2!A:A=A463) * (Лист2!B:B=Лист1!B463), Лист2!D:D)</f>
        <v>684</v>
      </c>
      <c r="I463" cm="1">
        <f t="array" ref="I463">_xlfn.XLOOKUP(1, (Лист2!A:A=A463) * (Лист2!B:B=Лист1!B463), Лист2!E:E)</f>
        <v>585</v>
      </c>
      <c r="J463">
        <f t="shared" si="14"/>
        <v>20</v>
      </c>
      <c r="K463">
        <f t="shared" si="15"/>
        <v>-43839.904369230615</v>
      </c>
    </row>
    <row r="464" spans="1:11" ht="14.25" customHeight="1" x14ac:dyDescent="0.25">
      <c r="A464" s="16">
        <v>43980</v>
      </c>
      <c r="B464" s="5" t="s">
        <v>18</v>
      </c>
      <c r="C464" s="5">
        <v>19647</v>
      </c>
      <c r="D464" s="5">
        <v>1764669</v>
      </c>
      <c r="E464" s="5">
        <v>1409485.402</v>
      </c>
      <c r="F464" s="6">
        <v>182377.32307692306</v>
      </c>
      <c r="G464" cm="1">
        <f t="array" ref="G464">_xlfn.XLOOKUP(1, (Лист2!A:A=A464) * (Лист2!B:B=Лист1!B464), Лист2!C:C)</f>
        <v>17</v>
      </c>
      <c r="H464" cm="1">
        <f t="array" ref="H464">_xlfn.XLOOKUP(1, (Лист2!A:A=A464) * (Лист2!B:B=Лист1!B464), Лист2!D:D)</f>
        <v>1296</v>
      </c>
      <c r="I464" cm="1">
        <f t="array" ref="I464">_xlfn.XLOOKUP(1, (Лист2!A:A=A464) * (Лист2!B:B=Лист1!B464), Лист2!E:E)</f>
        <v>1153</v>
      </c>
      <c r="J464">
        <f t="shared" si="14"/>
        <v>22</v>
      </c>
      <c r="K464">
        <f t="shared" si="15"/>
        <v>172806.27492307694</v>
      </c>
    </row>
    <row r="465" spans="1:11" ht="14.25" customHeight="1" x14ac:dyDescent="0.25">
      <c r="A465" s="17">
        <v>43969</v>
      </c>
      <c r="B465" s="7" t="s">
        <v>19</v>
      </c>
      <c r="C465" s="7">
        <v>12450</v>
      </c>
      <c r="D465" s="7">
        <v>1115146.5</v>
      </c>
      <c r="E465" s="7">
        <v>897555.51099999994</v>
      </c>
      <c r="F465" s="8">
        <v>150809.61403846153</v>
      </c>
      <c r="G465" cm="1">
        <f t="array" ref="G465">_xlfn.XLOOKUP(1, (Лист2!A:A=A465) * (Лист2!B:B=Лист1!B465), Лист2!C:C)</f>
        <v>15</v>
      </c>
      <c r="H465" cm="1">
        <f t="array" ref="H465">_xlfn.XLOOKUP(1, (Лист2!A:A=A465) * (Лист2!B:B=Лист1!B465), Лист2!D:D)</f>
        <v>729</v>
      </c>
      <c r="I465" cm="1">
        <f t="array" ref="I465">_xlfn.XLOOKUP(1, (Лист2!A:A=A465) * (Лист2!B:B=Лист1!B465), Лист2!E:E)</f>
        <v>636</v>
      </c>
      <c r="J465">
        <f t="shared" si="14"/>
        <v>21</v>
      </c>
      <c r="K465">
        <f t="shared" si="15"/>
        <v>66781.374961538531</v>
      </c>
    </row>
    <row r="466" spans="1:11" ht="14.25" customHeight="1" x14ac:dyDescent="0.25">
      <c r="A466" s="16">
        <v>43965</v>
      </c>
      <c r="B466" s="5" t="s">
        <v>19</v>
      </c>
      <c r="C466" s="5">
        <v>11161.5</v>
      </c>
      <c r="D466" s="5">
        <v>963502.5</v>
      </c>
      <c r="E466" s="5">
        <v>812962.67800000007</v>
      </c>
      <c r="F466" s="6">
        <v>193118.32307692309</v>
      </c>
      <c r="G466" cm="1">
        <f t="array" ref="G466">_xlfn.XLOOKUP(1, (Лист2!A:A=A466) * (Лист2!B:B=Лист1!B466), Лист2!C:C)</f>
        <v>15</v>
      </c>
      <c r="H466" cm="1">
        <f t="array" ref="H466">_xlfn.XLOOKUP(1, (Лист2!A:A=A466) * (Лист2!B:B=Лист1!B466), Лист2!D:D)</f>
        <v>638</v>
      </c>
      <c r="I466" cm="1">
        <f t="array" ref="I466">_xlfn.XLOOKUP(1, (Лист2!A:A=A466) * (Лист2!B:B=Лист1!B466), Лист2!E:E)</f>
        <v>548</v>
      </c>
      <c r="J466">
        <f t="shared" si="14"/>
        <v>20</v>
      </c>
      <c r="K466">
        <f t="shared" si="15"/>
        <v>-42578.501076923159</v>
      </c>
    </row>
    <row r="467" spans="1:11" ht="14.25" customHeight="1" x14ac:dyDescent="0.25">
      <c r="A467" s="17">
        <v>43966</v>
      </c>
      <c r="B467" s="7" t="s">
        <v>19</v>
      </c>
      <c r="C467" s="7">
        <v>12229.5</v>
      </c>
      <c r="D467" s="7">
        <v>1122730.5</v>
      </c>
      <c r="E467" s="7">
        <v>921566.44700000004</v>
      </c>
      <c r="F467" s="8">
        <v>147588</v>
      </c>
      <c r="G467" cm="1">
        <f t="array" ref="G467">_xlfn.XLOOKUP(1, (Лист2!A:A=A467) * (Лист2!B:B=Лист1!B467), Лист2!C:C)</f>
        <v>15</v>
      </c>
      <c r="H467" cm="1">
        <f t="array" ref="H467">_xlfn.XLOOKUP(1, (Лист2!A:A=A467) * (Лист2!B:B=Лист1!B467), Лист2!D:D)</f>
        <v>688</v>
      </c>
      <c r="I467" cm="1">
        <f t="array" ref="I467">_xlfn.XLOOKUP(1, (Лист2!A:A=A467) * (Лист2!B:B=Лист1!B467), Лист2!E:E)</f>
        <v>598</v>
      </c>
      <c r="J467">
        <f t="shared" si="14"/>
        <v>20</v>
      </c>
      <c r="K467">
        <f t="shared" si="15"/>
        <v>53576.052999999956</v>
      </c>
    </row>
    <row r="468" spans="1:11" ht="14.25" customHeight="1" x14ac:dyDescent="0.25">
      <c r="A468" s="16">
        <v>43978</v>
      </c>
      <c r="B468" s="5" t="s">
        <v>20</v>
      </c>
      <c r="C468" s="5">
        <v>28050</v>
      </c>
      <c r="D468" s="5">
        <v>2458555.5</v>
      </c>
      <c r="E468" s="5">
        <v>1979227.4479999999</v>
      </c>
      <c r="F468" s="6">
        <v>122940.53466153846</v>
      </c>
      <c r="G468" cm="1">
        <f t="array" ref="G468">_xlfn.XLOOKUP(1, (Лист2!A:A=A468) * (Лист2!B:B=Лист1!B468), Лист2!C:C)</f>
        <v>20</v>
      </c>
      <c r="H468" cm="1">
        <f t="array" ref="H468">_xlfn.XLOOKUP(1, (Лист2!A:A=A468) * (Лист2!B:B=Лист1!B468), Лист2!D:D)</f>
        <v>1873</v>
      </c>
      <c r="I468" cm="1">
        <f t="array" ref="I468">_xlfn.XLOOKUP(1, (Лист2!A:A=A468) * (Лист2!B:B=Лист1!B468), Лист2!E:E)</f>
        <v>1715</v>
      </c>
      <c r="J468">
        <f t="shared" si="14"/>
        <v>22</v>
      </c>
      <c r="K468">
        <f t="shared" si="15"/>
        <v>356387.51733846171</v>
      </c>
    </row>
    <row r="469" spans="1:11" ht="14.25" customHeight="1" x14ac:dyDescent="0.25">
      <c r="A469" s="17">
        <v>43973</v>
      </c>
      <c r="B469" s="7" t="s">
        <v>20</v>
      </c>
      <c r="C469" s="7">
        <v>30781.5</v>
      </c>
      <c r="D469" s="7">
        <v>2540715</v>
      </c>
      <c r="E469" s="7">
        <v>2108065.5690000001</v>
      </c>
      <c r="F469" s="8">
        <v>90381.169230769228</v>
      </c>
      <c r="G469" cm="1">
        <f t="array" ref="G469">_xlfn.XLOOKUP(1, (Лист2!A:A=A469) * (Лист2!B:B=Лист1!B469), Лист2!C:C)</f>
        <v>19</v>
      </c>
      <c r="H469" cm="1">
        <f t="array" ref="H469">_xlfn.XLOOKUP(1, (Лист2!A:A=A469) * (Лист2!B:B=Лист1!B469), Лист2!D:D)</f>
        <v>1859</v>
      </c>
      <c r="I469" cm="1">
        <f t="array" ref="I469">_xlfn.XLOOKUP(1, (Лист2!A:A=A469) * (Лист2!B:B=Лист1!B469), Лист2!E:E)</f>
        <v>1697</v>
      </c>
      <c r="J469">
        <f t="shared" si="14"/>
        <v>21</v>
      </c>
      <c r="K469">
        <f t="shared" si="15"/>
        <v>342268.26176923065</v>
      </c>
    </row>
    <row r="470" spans="1:11" ht="14.25" customHeight="1" x14ac:dyDescent="0.25">
      <c r="A470" s="16">
        <v>43983</v>
      </c>
      <c r="B470" s="5" t="s">
        <v>20</v>
      </c>
      <c r="C470" s="5">
        <v>27960</v>
      </c>
      <c r="D470" s="5">
        <v>2538967.5</v>
      </c>
      <c r="E470" s="5">
        <v>1983277.5959999997</v>
      </c>
      <c r="F470" s="6">
        <v>134168.53587692307</v>
      </c>
      <c r="G470" cm="1">
        <f t="array" ref="G470">_xlfn.XLOOKUP(1, (Лист2!A:A=A470) * (Лист2!B:B=Лист1!B470), Лист2!C:C)</f>
        <v>21</v>
      </c>
      <c r="H470" cm="1">
        <f t="array" ref="H470">_xlfn.XLOOKUP(1, (Лист2!A:A=A470) * (Лист2!B:B=Лист1!B470), Лист2!D:D)</f>
        <v>1879</v>
      </c>
      <c r="I470" cm="1">
        <f t="array" ref="I470">_xlfn.XLOOKUP(1, (Лист2!A:A=A470) * (Лист2!B:B=Лист1!B470), Лист2!E:E)</f>
        <v>1720</v>
      </c>
      <c r="J470">
        <f t="shared" si="14"/>
        <v>23</v>
      </c>
      <c r="K470">
        <f t="shared" si="15"/>
        <v>421521.36812307726</v>
      </c>
    </row>
    <row r="471" spans="1:11" ht="14.25" customHeight="1" x14ac:dyDescent="0.25">
      <c r="A471" s="17">
        <v>43962</v>
      </c>
      <c r="B471" s="7" t="s">
        <v>20</v>
      </c>
      <c r="C471" s="7">
        <v>23629.5</v>
      </c>
      <c r="D471" s="7">
        <v>2164365</v>
      </c>
      <c r="E471" s="7">
        <v>1678039.8589999999</v>
      </c>
      <c r="F471" s="8">
        <v>151098.71538461538</v>
      </c>
      <c r="G471" cm="1">
        <f t="array" ref="G471">_xlfn.XLOOKUP(1, (Лист2!A:A=A471) * (Лист2!B:B=Лист1!B471), Лист2!C:C)</f>
        <v>19</v>
      </c>
      <c r="H471" cm="1">
        <f t="array" ref="H471">_xlfn.XLOOKUP(1, (Лист2!A:A=A471) * (Лист2!B:B=Лист1!B471), Лист2!D:D)</f>
        <v>1527</v>
      </c>
      <c r="I471" cm="1">
        <f t="array" ref="I471">_xlfn.XLOOKUP(1, (Лист2!A:A=A471) * (Лист2!B:B=Лист1!B471), Лист2!E:E)</f>
        <v>1389</v>
      </c>
      <c r="J471">
        <f t="shared" si="14"/>
        <v>20</v>
      </c>
      <c r="K471">
        <f t="shared" si="15"/>
        <v>335226.42561538471</v>
      </c>
    </row>
    <row r="472" spans="1:11" ht="14.25" customHeight="1" x14ac:dyDescent="0.25">
      <c r="A472" s="16">
        <v>43980</v>
      </c>
      <c r="B472" s="5" t="s">
        <v>19</v>
      </c>
      <c r="C472" s="5">
        <v>17052</v>
      </c>
      <c r="D472" s="5">
        <v>1549020</v>
      </c>
      <c r="E472" s="5">
        <v>1246591.997</v>
      </c>
      <c r="F472" s="6">
        <v>104864.4846153846</v>
      </c>
      <c r="G472" cm="1">
        <f t="array" ref="G472">_xlfn.XLOOKUP(1, (Лист2!A:A=A472) * (Лист2!B:B=Лист1!B472), Лист2!C:C)</f>
        <v>16</v>
      </c>
      <c r="H472" cm="1">
        <f t="array" ref="H472">_xlfn.XLOOKUP(1, (Лист2!A:A=A472) * (Лист2!B:B=Лист1!B472), Лист2!D:D)</f>
        <v>981</v>
      </c>
      <c r="I472" cm="1">
        <f t="array" ref="I472">_xlfn.XLOOKUP(1, (Лист2!A:A=A472) * (Лист2!B:B=Лист1!B472), Лист2!E:E)</f>
        <v>859</v>
      </c>
      <c r="J472">
        <f t="shared" si="14"/>
        <v>22</v>
      </c>
      <c r="K472">
        <f t="shared" si="15"/>
        <v>197563.51838461543</v>
      </c>
    </row>
    <row r="473" spans="1:11" ht="14.25" customHeight="1" x14ac:dyDescent="0.25">
      <c r="A473" s="17">
        <v>43969</v>
      </c>
      <c r="B473" s="7" t="s">
        <v>20</v>
      </c>
      <c r="C473" s="7">
        <v>27181.5</v>
      </c>
      <c r="D473" s="7">
        <v>2324490</v>
      </c>
      <c r="E473" s="7">
        <v>1796459.4790000001</v>
      </c>
      <c r="F473" s="8">
        <v>129793.76153846155</v>
      </c>
      <c r="G473" cm="1">
        <f t="array" ref="G473">_xlfn.XLOOKUP(1, (Лист2!A:A=A473) * (Лист2!B:B=Лист1!B473), Лист2!C:C)</f>
        <v>19</v>
      </c>
      <c r="H473" cm="1">
        <f t="array" ref="H473">_xlfn.XLOOKUP(1, (Лист2!A:A=A473) * (Лист2!B:B=Лист1!B473), Лист2!D:D)</f>
        <v>1741</v>
      </c>
      <c r="I473" cm="1">
        <f t="array" ref="I473">_xlfn.XLOOKUP(1, (Лист2!A:A=A473) * (Лист2!B:B=Лист1!B473), Лист2!E:E)</f>
        <v>1597</v>
      </c>
      <c r="J473">
        <f t="shared" si="14"/>
        <v>21</v>
      </c>
      <c r="K473">
        <f t="shared" si="15"/>
        <v>398236.7594615384</v>
      </c>
    </row>
    <row r="474" spans="1:11" ht="14.25" customHeight="1" x14ac:dyDescent="0.25">
      <c r="A474" s="16">
        <v>43965</v>
      </c>
      <c r="B474" s="5" t="s">
        <v>20</v>
      </c>
      <c r="C474" s="5">
        <v>25656</v>
      </c>
      <c r="D474" s="5">
        <v>2225341.5</v>
      </c>
      <c r="E474" s="5">
        <v>1766450.28</v>
      </c>
      <c r="F474" s="6">
        <v>91828.489107692309</v>
      </c>
      <c r="G474" cm="1">
        <f t="array" ref="G474">_xlfn.XLOOKUP(1, (Лист2!A:A=A474) * (Лист2!B:B=Лист1!B474), Лист2!C:C)</f>
        <v>19</v>
      </c>
      <c r="H474" cm="1">
        <f t="array" ref="H474">_xlfn.XLOOKUP(1, (Лист2!A:A=A474) * (Лист2!B:B=Лист1!B474), Лист2!D:D)</f>
        <v>1635</v>
      </c>
      <c r="I474" cm="1">
        <f t="array" ref="I474">_xlfn.XLOOKUP(1, (Лист2!A:A=A474) * (Лист2!B:B=Лист1!B474), Лист2!E:E)</f>
        <v>1487</v>
      </c>
      <c r="J474">
        <f t="shared" si="14"/>
        <v>20</v>
      </c>
      <c r="K474">
        <f t="shared" si="15"/>
        <v>367062.73089230765</v>
      </c>
    </row>
    <row r="475" spans="1:11" ht="14.25" customHeight="1" x14ac:dyDescent="0.25">
      <c r="A475" s="17">
        <v>43966</v>
      </c>
      <c r="B475" s="7" t="s">
        <v>20</v>
      </c>
      <c r="C475" s="7">
        <v>29283</v>
      </c>
      <c r="D475" s="7">
        <v>2477487</v>
      </c>
      <c r="E475" s="7">
        <v>2005719.3469999998</v>
      </c>
      <c r="F475" s="8">
        <v>77264.32873846154</v>
      </c>
      <c r="G475" cm="1">
        <f t="array" ref="G475">_xlfn.XLOOKUP(1, (Лист2!A:A=A475) * (Лист2!B:B=Лист1!B475), Лист2!C:C)</f>
        <v>19</v>
      </c>
      <c r="H475" cm="1">
        <f t="array" ref="H475">_xlfn.XLOOKUP(1, (Лист2!A:A=A475) * (Лист2!B:B=Лист1!B475), Лист2!D:D)</f>
        <v>1780</v>
      </c>
      <c r="I475" cm="1">
        <f t="array" ref="I475">_xlfn.XLOOKUP(1, (Лист2!A:A=A475) * (Лист2!B:B=Лист1!B475), Лист2!E:E)</f>
        <v>1615</v>
      </c>
      <c r="J475">
        <f t="shared" si="14"/>
        <v>20</v>
      </c>
      <c r="K475">
        <f t="shared" si="15"/>
        <v>394503.32426153863</v>
      </c>
    </row>
    <row r="476" spans="1:11" ht="14.25" customHeight="1" x14ac:dyDescent="0.25">
      <c r="A476" s="16">
        <v>43980</v>
      </c>
      <c r="B476" s="5" t="s">
        <v>20</v>
      </c>
      <c r="C476" s="5">
        <v>32782.5</v>
      </c>
      <c r="D476" s="5">
        <v>2854741.5</v>
      </c>
      <c r="E476" s="5">
        <v>2293738.9569999999</v>
      </c>
      <c r="F476" s="6">
        <v>58400.799200000001</v>
      </c>
      <c r="G476" cm="1">
        <f t="array" ref="G476">_xlfn.XLOOKUP(1, (Лист2!A:A=A476) * (Лист2!B:B=Лист1!B476), Лист2!C:C)</f>
        <v>20</v>
      </c>
      <c r="H476" cm="1">
        <f t="array" ref="H476">_xlfn.XLOOKUP(1, (Лист2!A:A=A476) * (Лист2!B:B=Лист1!B476), Лист2!D:D)</f>
        <v>2064</v>
      </c>
      <c r="I476" cm="1">
        <f t="array" ref="I476">_xlfn.XLOOKUP(1, (Лист2!A:A=A476) * (Лист2!B:B=Лист1!B476), Лист2!E:E)</f>
        <v>1896</v>
      </c>
      <c r="J476">
        <f t="shared" si="14"/>
        <v>22</v>
      </c>
      <c r="K476">
        <f t="shared" si="15"/>
        <v>502601.74380000005</v>
      </c>
    </row>
    <row r="477" spans="1:11" ht="14.25" customHeight="1" x14ac:dyDescent="0.25">
      <c r="A477" s="17">
        <v>43978</v>
      </c>
      <c r="B477" s="7" t="s">
        <v>21</v>
      </c>
      <c r="C477" s="7">
        <v>215592</v>
      </c>
      <c r="D477" s="7">
        <v>22342300.5</v>
      </c>
      <c r="E477" s="7">
        <v>16240834.603999998</v>
      </c>
      <c r="F477" s="8">
        <v>285591.72307692305</v>
      </c>
      <c r="G477" cm="1">
        <f t="array" ref="G477">_xlfn.XLOOKUP(1, (Лист2!A:A=A477) * (Лист2!B:B=Лист1!B477), Лист2!C:C)</f>
        <v>59</v>
      </c>
      <c r="H477" cm="1">
        <f t="array" ref="H477">_xlfn.XLOOKUP(1, (Лист2!A:A=A477) * (Лист2!B:B=Лист1!B477), Лист2!D:D)</f>
        <v>13942</v>
      </c>
      <c r="I477" cm="1">
        <f t="array" ref="I477">_xlfn.XLOOKUP(1, (Лист2!A:A=A477) * (Лист2!B:B=Лист1!B477), Лист2!E:E)</f>
        <v>12986</v>
      </c>
      <c r="J477">
        <f t="shared" si="14"/>
        <v>22</v>
      </c>
      <c r="K477">
        <f t="shared" si="15"/>
        <v>5815874.1729230788</v>
      </c>
    </row>
    <row r="478" spans="1:11" ht="14.25" customHeight="1" x14ac:dyDescent="0.25">
      <c r="A478" s="16">
        <v>43973</v>
      </c>
      <c r="B478" s="5" t="s">
        <v>21</v>
      </c>
      <c r="C478" s="5">
        <v>228334.5</v>
      </c>
      <c r="D478" s="5">
        <v>22380772.5</v>
      </c>
      <c r="E478" s="5">
        <v>17031004.072999999</v>
      </c>
      <c r="F478" s="6">
        <v>275436.23846153845</v>
      </c>
      <c r="G478" cm="1">
        <f t="array" ref="G478">_xlfn.XLOOKUP(1, (Лист2!A:A=A478) * (Лист2!B:B=Лист1!B478), Лист2!C:C)</f>
        <v>60</v>
      </c>
      <c r="H478" cm="1">
        <f t="array" ref="H478">_xlfn.XLOOKUP(1, (Лист2!A:A=A478) * (Лист2!B:B=Лист1!B478), Лист2!D:D)</f>
        <v>14050</v>
      </c>
      <c r="I478" cm="1">
        <f t="array" ref="I478">_xlfn.XLOOKUP(1, (Лист2!A:A=A478) * (Лист2!B:B=Лист1!B478), Лист2!E:E)</f>
        <v>13027</v>
      </c>
      <c r="J478">
        <f t="shared" si="14"/>
        <v>21</v>
      </c>
      <c r="K478">
        <f t="shared" si="15"/>
        <v>5074332.1885384629</v>
      </c>
    </row>
    <row r="479" spans="1:11" ht="14.25" customHeight="1" x14ac:dyDescent="0.25">
      <c r="A479" s="17">
        <v>43983</v>
      </c>
      <c r="B479" s="7" t="s">
        <v>21</v>
      </c>
      <c r="C479" s="7">
        <v>188776.5</v>
      </c>
      <c r="D479" s="7">
        <v>19465372.5</v>
      </c>
      <c r="E479" s="7">
        <v>14354207.141999999</v>
      </c>
      <c r="F479" s="8">
        <v>467483.70729230763</v>
      </c>
      <c r="G479" cm="1">
        <f t="array" ref="G479">_xlfn.XLOOKUP(1, (Лист2!A:A=A479) * (Лист2!B:B=Лист1!B479), Лист2!C:C)</f>
        <v>59</v>
      </c>
      <c r="H479" cm="1">
        <f t="array" ref="H479">_xlfn.XLOOKUP(1, (Лист2!A:A=A479) * (Лист2!B:B=Лист1!B479), Лист2!D:D)</f>
        <v>12299</v>
      </c>
      <c r="I479" cm="1">
        <f t="array" ref="I479">_xlfn.XLOOKUP(1, (Лист2!A:A=A479) * (Лист2!B:B=Лист1!B479), Лист2!E:E)</f>
        <v>11448</v>
      </c>
      <c r="J479">
        <f t="shared" si="14"/>
        <v>23</v>
      </c>
      <c r="K479">
        <f t="shared" si="15"/>
        <v>4643681.6507076938</v>
      </c>
    </row>
    <row r="480" spans="1:11" ht="14.25" customHeight="1" x14ac:dyDescent="0.25">
      <c r="A480" s="16">
        <v>43962</v>
      </c>
      <c r="B480" s="5" t="s">
        <v>21</v>
      </c>
      <c r="C480" s="5">
        <v>175293</v>
      </c>
      <c r="D480" s="5">
        <v>17919144</v>
      </c>
      <c r="E480" s="5">
        <v>12903628.608999999</v>
      </c>
      <c r="F480" s="6">
        <v>355401.60769230768</v>
      </c>
      <c r="G480" cm="1">
        <f t="array" ref="G480">_xlfn.XLOOKUP(1, (Лист2!A:A=A480) * (Лист2!B:B=Лист1!B480), Лист2!C:C)</f>
        <v>60</v>
      </c>
      <c r="H480" cm="1">
        <f t="array" ref="H480">_xlfn.XLOOKUP(1, (Лист2!A:A=A480) * (Лист2!B:B=Лист1!B480), Лист2!D:D)</f>
        <v>11100</v>
      </c>
      <c r="I480" cm="1">
        <f t="array" ref="I480">_xlfn.XLOOKUP(1, (Лист2!A:A=A480) * (Лист2!B:B=Лист1!B480), Лист2!E:E)</f>
        <v>10407</v>
      </c>
      <c r="J480">
        <f t="shared" si="14"/>
        <v>20</v>
      </c>
      <c r="K480">
        <f t="shared" si="15"/>
        <v>4660113.783307693</v>
      </c>
    </row>
    <row r="481" spans="1:11" ht="14.25" customHeight="1" x14ac:dyDescent="0.25">
      <c r="A481" s="17">
        <v>43969</v>
      </c>
      <c r="B481" s="7" t="s">
        <v>21</v>
      </c>
      <c r="C481" s="7">
        <v>201999</v>
      </c>
      <c r="D481" s="7">
        <v>20422435.5</v>
      </c>
      <c r="E481" s="7">
        <v>14541626.939999998</v>
      </c>
      <c r="F481" s="8">
        <v>279597.86153846153</v>
      </c>
      <c r="G481" cm="1">
        <f t="array" ref="G481">_xlfn.XLOOKUP(1, (Лист2!A:A=A481) * (Лист2!B:B=Лист1!B481), Лист2!C:C)</f>
        <v>60</v>
      </c>
      <c r="H481" cm="1">
        <f t="array" ref="H481">_xlfn.XLOOKUP(1, (Лист2!A:A=A481) * (Лист2!B:B=Лист1!B481), Лист2!D:D)</f>
        <v>12460</v>
      </c>
      <c r="I481" cm="1">
        <f t="array" ref="I481">_xlfn.XLOOKUP(1, (Лист2!A:A=A481) * (Лист2!B:B=Лист1!B481), Лист2!E:E)</f>
        <v>11665</v>
      </c>
      <c r="J481">
        <f t="shared" si="14"/>
        <v>21</v>
      </c>
      <c r="K481">
        <f t="shared" si="15"/>
        <v>5601210.698461541</v>
      </c>
    </row>
    <row r="482" spans="1:11" ht="14.25" customHeight="1" x14ac:dyDescent="0.25">
      <c r="A482" s="16">
        <v>43965</v>
      </c>
      <c r="B482" s="5" t="s">
        <v>21</v>
      </c>
      <c r="C482" s="5">
        <v>197946</v>
      </c>
      <c r="D482" s="5">
        <v>19942435.5</v>
      </c>
      <c r="E482" s="5">
        <v>14561721.772999998</v>
      </c>
      <c r="F482" s="6">
        <v>363750.55692307692</v>
      </c>
      <c r="G482" cm="1">
        <f t="array" ref="G482">_xlfn.XLOOKUP(1, (Лист2!A:A=A482) * (Лист2!B:B=Лист1!B482), Лист2!C:C)</f>
        <v>60</v>
      </c>
      <c r="H482" cm="1">
        <f t="array" ref="H482">_xlfn.XLOOKUP(1, (Лист2!A:A=A482) * (Лист2!B:B=Лист1!B482), Лист2!D:D)</f>
        <v>11935</v>
      </c>
      <c r="I482" cm="1">
        <f t="array" ref="I482">_xlfn.XLOOKUP(1, (Лист2!A:A=A482) * (Лист2!B:B=Лист1!B482), Лист2!E:E)</f>
        <v>11178</v>
      </c>
      <c r="J482">
        <f t="shared" si="14"/>
        <v>20</v>
      </c>
      <c r="K482">
        <f t="shared" si="15"/>
        <v>5016963.1700769253</v>
      </c>
    </row>
    <row r="483" spans="1:11" ht="14.25" customHeight="1" x14ac:dyDescent="0.25">
      <c r="A483" s="17">
        <v>43966</v>
      </c>
      <c r="B483" s="7" t="s">
        <v>21</v>
      </c>
      <c r="C483" s="7">
        <v>230896.5</v>
      </c>
      <c r="D483" s="7">
        <v>23085222</v>
      </c>
      <c r="E483" s="7">
        <v>17099721.813000001</v>
      </c>
      <c r="F483" s="8">
        <v>329754.63076923077</v>
      </c>
      <c r="G483" cm="1">
        <f t="array" ref="G483">_xlfn.XLOOKUP(1, (Лист2!A:A=A483) * (Лист2!B:B=Лист1!B483), Лист2!C:C)</f>
        <v>60</v>
      </c>
      <c r="H483" cm="1">
        <f t="array" ref="H483">_xlfn.XLOOKUP(1, (Лист2!A:A=A483) * (Лист2!B:B=Лист1!B483), Лист2!D:D)</f>
        <v>13544</v>
      </c>
      <c r="I483" cm="1">
        <f t="array" ref="I483">_xlfn.XLOOKUP(1, (Лист2!A:A=A483) * (Лист2!B:B=Лист1!B483), Лист2!E:E)</f>
        <v>12643</v>
      </c>
      <c r="J483">
        <f t="shared" si="14"/>
        <v>20</v>
      </c>
      <c r="K483">
        <f t="shared" si="15"/>
        <v>5655745.5562307686</v>
      </c>
    </row>
    <row r="484" spans="1:11" ht="14.25" customHeight="1" x14ac:dyDescent="0.25">
      <c r="A484" s="16">
        <v>43978</v>
      </c>
      <c r="B484" s="5" t="s">
        <v>22</v>
      </c>
      <c r="C484" s="5">
        <v>203532</v>
      </c>
      <c r="D484" s="5">
        <v>20953324.5</v>
      </c>
      <c r="E484" s="5">
        <v>15301120.521000002</v>
      </c>
      <c r="F484" s="6">
        <v>356339.00384615385</v>
      </c>
      <c r="G484" cm="1">
        <f t="array" ref="G484">_xlfn.XLOOKUP(1, (Лист2!A:A=A484) * (Лист2!B:B=Лист1!B484), Лист2!C:C)</f>
        <v>54</v>
      </c>
      <c r="H484" cm="1">
        <f t="array" ref="H484">_xlfn.XLOOKUP(1, (Лист2!A:A=A484) * (Лист2!B:B=Лист1!B484), Лист2!D:D)</f>
        <v>13091</v>
      </c>
      <c r="I484" cm="1">
        <f t="array" ref="I484">_xlfn.XLOOKUP(1, (Лист2!A:A=A484) * (Лист2!B:B=Лист1!B484), Лист2!E:E)</f>
        <v>12216</v>
      </c>
      <c r="J484">
        <f t="shared" si="14"/>
        <v>22</v>
      </c>
      <c r="K484">
        <f t="shared" si="15"/>
        <v>5295864.9751538448</v>
      </c>
    </row>
    <row r="485" spans="1:11" ht="14.25" customHeight="1" x14ac:dyDescent="0.25">
      <c r="A485" s="17">
        <v>43973</v>
      </c>
      <c r="B485" s="7" t="s">
        <v>22</v>
      </c>
      <c r="C485" s="7">
        <v>214428</v>
      </c>
      <c r="D485" s="7">
        <v>20812585.5</v>
      </c>
      <c r="E485" s="7">
        <v>15857489.721000001</v>
      </c>
      <c r="F485" s="8">
        <v>256649.16153846151</v>
      </c>
      <c r="G485" cm="1">
        <f t="array" ref="G485">_xlfn.XLOOKUP(1, (Лист2!A:A=A485) * (Лист2!B:B=Лист1!B485), Лист2!C:C)</f>
        <v>54</v>
      </c>
      <c r="H485" cm="1">
        <f t="array" ref="H485">_xlfn.XLOOKUP(1, (Лист2!A:A=A485) * (Лист2!B:B=Лист1!B485), Лист2!D:D)</f>
        <v>13014</v>
      </c>
      <c r="I485" cm="1">
        <f t="array" ref="I485">_xlfn.XLOOKUP(1, (Лист2!A:A=A485) * (Лист2!B:B=Лист1!B485), Лист2!E:E)</f>
        <v>12095</v>
      </c>
      <c r="J485">
        <f t="shared" si="14"/>
        <v>21</v>
      </c>
      <c r="K485">
        <f t="shared" si="15"/>
        <v>4698446.6174615379</v>
      </c>
    </row>
    <row r="486" spans="1:11" ht="14.25" customHeight="1" x14ac:dyDescent="0.25">
      <c r="A486" s="16">
        <v>43983</v>
      </c>
      <c r="B486" s="5" t="s">
        <v>22</v>
      </c>
      <c r="C486" s="5">
        <v>183228</v>
      </c>
      <c r="D486" s="5">
        <v>18914194.5</v>
      </c>
      <c r="E486" s="5">
        <v>13959979.012</v>
      </c>
      <c r="F486" s="6">
        <v>464232.54846153839</v>
      </c>
      <c r="G486" cm="1">
        <f t="array" ref="G486">_xlfn.XLOOKUP(1, (Лист2!A:A=A486) * (Лист2!B:B=Лист1!B486), Лист2!C:C)</f>
        <v>54</v>
      </c>
      <c r="H486" cm="1">
        <f t="array" ref="H486">_xlfn.XLOOKUP(1, (Лист2!A:A=A486) * (Лист2!B:B=Лист1!B486), Лист2!D:D)</f>
        <v>11864</v>
      </c>
      <c r="I486" cm="1">
        <f t="array" ref="I486">_xlfn.XLOOKUP(1, (Лист2!A:A=A486) * (Лист2!B:B=Лист1!B486), Лист2!E:E)</f>
        <v>11071</v>
      </c>
      <c r="J486">
        <f t="shared" si="14"/>
        <v>23</v>
      </c>
      <c r="K486">
        <f t="shared" si="15"/>
        <v>4489982.9395384612</v>
      </c>
    </row>
    <row r="487" spans="1:11" ht="14.25" customHeight="1" x14ac:dyDescent="0.25">
      <c r="A487" s="17">
        <v>43962</v>
      </c>
      <c r="B487" s="7" t="s">
        <v>22</v>
      </c>
      <c r="C487" s="7">
        <v>166948.5</v>
      </c>
      <c r="D487" s="7">
        <v>16971231</v>
      </c>
      <c r="E487" s="7">
        <v>12200989.641000001</v>
      </c>
      <c r="F487" s="8">
        <v>416475.07692307688</v>
      </c>
      <c r="G487" cm="1">
        <f t="array" ref="G487">_xlfn.XLOOKUP(1, (Лист2!A:A=A487) * (Лист2!B:B=Лист1!B487), Лист2!C:C)</f>
        <v>54</v>
      </c>
      <c r="H487" cm="1">
        <f t="array" ref="H487">_xlfn.XLOOKUP(1, (Лист2!A:A=A487) * (Лист2!B:B=Лист1!B487), Лист2!D:D)</f>
        <v>10570</v>
      </c>
      <c r="I487" cm="1">
        <f t="array" ref="I487">_xlfn.XLOOKUP(1, (Лист2!A:A=A487) * (Лист2!B:B=Лист1!B487), Лист2!E:E)</f>
        <v>9926</v>
      </c>
      <c r="J487">
        <f t="shared" si="14"/>
        <v>20</v>
      </c>
      <c r="K487">
        <f t="shared" si="15"/>
        <v>4353766.2820769222</v>
      </c>
    </row>
    <row r="488" spans="1:11" ht="14.25" customHeight="1" x14ac:dyDescent="0.25">
      <c r="A488" s="16">
        <v>43980</v>
      </c>
      <c r="B488" s="5" t="s">
        <v>21</v>
      </c>
      <c r="C488" s="5">
        <v>232102.5</v>
      </c>
      <c r="D488" s="5">
        <v>23120443.5</v>
      </c>
      <c r="E488" s="5">
        <v>17632080.519000001</v>
      </c>
      <c r="F488" s="6">
        <v>331721.66923076921</v>
      </c>
      <c r="G488" cm="1">
        <f t="array" ref="G488">_xlfn.XLOOKUP(1, (Лист2!A:A=A488) * (Лист2!B:B=Лист1!B488), Лист2!C:C)</f>
        <v>59</v>
      </c>
      <c r="H488" cm="1">
        <f t="array" ref="H488">_xlfn.XLOOKUP(1, (Лист2!A:A=A488) * (Лист2!B:B=Лист1!B488), Лист2!D:D)</f>
        <v>14507</v>
      </c>
      <c r="I488" cm="1">
        <f t="array" ref="I488">_xlfn.XLOOKUP(1, (Лист2!A:A=A488) * (Лист2!B:B=Лист1!B488), Лист2!E:E)</f>
        <v>13386</v>
      </c>
      <c r="J488">
        <f t="shared" si="14"/>
        <v>22</v>
      </c>
      <c r="K488">
        <f t="shared" si="15"/>
        <v>5156641.3117692294</v>
      </c>
    </row>
    <row r="489" spans="1:11" ht="14.25" customHeight="1" x14ac:dyDescent="0.25">
      <c r="A489" s="17">
        <v>43969</v>
      </c>
      <c r="B489" s="7" t="s">
        <v>22</v>
      </c>
      <c r="C489" s="7">
        <v>196560</v>
      </c>
      <c r="D489" s="7">
        <v>19855122</v>
      </c>
      <c r="E489" s="7">
        <v>14172342.450999999</v>
      </c>
      <c r="F489" s="8">
        <v>269626.30769230769</v>
      </c>
      <c r="G489" cm="1">
        <f t="array" ref="G489">_xlfn.XLOOKUP(1, (Лист2!A:A=A489) * (Лист2!B:B=Лист1!B489), Лист2!C:C)</f>
        <v>54</v>
      </c>
      <c r="H489" cm="1">
        <f t="array" ref="H489">_xlfn.XLOOKUP(1, (Лист2!A:A=A489) * (Лист2!B:B=Лист1!B489), Лист2!D:D)</f>
        <v>12012</v>
      </c>
      <c r="I489" cm="1">
        <f t="array" ref="I489">_xlfn.XLOOKUP(1, (Лист2!A:A=A489) * (Лист2!B:B=Лист1!B489), Лист2!E:E)</f>
        <v>11308</v>
      </c>
      <c r="J489">
        <f t="shared" si="14"/>
        <v>21</v>
      </c>
      <c r="K489">
        <f t="shared" si="15"/>
        <v>5413153.2413076926</v>
      </c>
    </row>
    <row r="490" spans="1:11" ht="14.25" customHeight="1" x14ac:dyDescent="0.25">
      <c r="A490" s="16">
        <v>43965</v>
      </c>
      <c r="B490" s="5" t="s">
        <v>22</v>
      </c>
      <c r="C490" s="5">
        <v>186496.5</v>
      </c>
      <c r="D490" s="5">
        <v>18640998</v>
      </c>
      <c r="E490" s="5">
        <v>13641908.620999999</v>
      </c>
      <c r="F490" s="6">
        <v>364896.93846153846</v>
      </c>
      <c r="G490" cm="1">
        <f t="array" ref="G490">_xlfn.XLOOKUP(1, (Лист2!A:A=A490) * (Лист2!B:B=Лист1!B490), Лист2!C:C)</f>
        <v>54</v>
      </c>
      <c r="H490" cm="1">
        <f t="array" ref="H490">_xlfn.XLOOKUP(1, (Лист2!A:A=A490) * (Лист2!B:B=Лист1!B490), Лист2!D:D)</f>
        <v>11194</v>
      </c>
      <c r="I490" cm="1">
        <f t="array" ref="I490">_xlfn.XLOOKUP(1, (Лист2!A:A=A490) * (Лист2!B:B=Лист1!B490), Лист2!E:E)</f>
        <v>10554</v>
      </c>
      <c r="J490">
        <f t="shared" si="14"/>
        <v>20</v>
      </c>
      <c r="K490">
        <f t="shared" si="15"/>
        <v>4634192.4405384623</v>
      </c>
    </row>
    <row r="491" spans="1:11" ht="14.25" customHeight="1" x14ac:dyDescent="0.25">
      <c r="A491" s="17">
        <v>43966</v>
      </c>
      <c r="B491" s="7" t="s">
        <v>22</v>
      </c>
      <c r="C491" s="7">
        <v>219772.5</v>
      </c>
      <c r="D491" s="7">
        <v>21895294.5</v>
      </c>
      <c r="E491" s="7">
        <v>16241999.308</v>
      </c>
      <c r="F491" s="8">
        <v>317179.04615384614</v>
      </c>
      <c r="G491" cm="1">
        <f t="array" ref="G491">_xlfn.XLOOKUP(1, (Лист2!A:A=A491) * (Лист2!B:B=Лист1!B491), Лист2!C:C)</f>
        <v>54</v>
      </c>
      <c r="H491" cm="1">
        <f t="array" ref="H491">_xlfn.XLOOKUP(1, (Лист2!A:A=A491) * (Лист2!B:B=Лист1!B491), Лист2!D:D)</f>
        <v>12791</v>
      </c>
      <c r="I491" cm="1">
        <f t="array" ref="I491">_xlfn.XLOOKUP(1, (Лист2!A:A=A491) * (Лист2!B:B=Лист1!B491), Лист2!E:E)</f>
        <v>11950</v>
      </c>
      <c r="J491">
        <f t="shared" si="14"/>
        <v>20</v>
      </c>
      <c r="K491">
        <f t="shared" si="15"/>
        <v>5336116.1458461536</v>
      </c>
    </row>
    <row r="492" spans="1:11" ht="14.25" customHeight="1" x14ac:dyDescent="0.25">
      <c r="A492" s="16">
        <v>43980</v>
      </c>
      <c r="B492" s="5" t="s">
        <v>22</v>
      </c>
      <c r="C492" s="5">
        <v>226476</v>
      </c>
      <c r="D492" s="5">
        <v>22416151.5</v>
      </c>
      <c r="E492" s="5">
        <v>17175270.221000001</v>
      </c>
      <c r="F492" s="6">
        <v>306548.18846153846</v>
      </c>
      <c r="G492" cm="1">
        <f t="array" ref="G492">_xlfn.XLOOKUP(1, (Лист2!A:A=A492) * (Лист2!B:B=Лист1!B492), Лист2!C:C)</f>
        <v>54</v>
      </c>
      <c r="H492" cm="1">
        <f t="array" ref="H492">_xlfn.XLOOKUP(1, (Лист2!A:A=A492) * (Лист2!B:B=Лист1!B492), Лист2!D:D)</f>
        <v>14031</v>
      </c>
      <c r="I492" cm="1">
        <f t="array" ref="I492">_xlfn.XLOOKUP(1, (Лист2!A:A=A492) * (Лист2!B:B=Лист1!B492), Лист2!E:E)</f>
        <v>12943</v>
      </c>
      <c r="J492">
        <f t="shared" si="14"/>
        <v>22</v>
      </c>
      <c r="K492">
        <f t="shared" si="15"/>
        <v>4934333.0905384608</v>
      </c>
    </row>
    <row r="493" spans="1:11" ht="14.25" customHeight="1" x14ac:dyDescent="0.25">
      <c r="A493" s="17">
        <v>43978</v>
      </c>
      <c r="B493" s="7" t="s">
        <v>24</v>
      </c>
      <c r="C493" s="7">
        <v>8362.5</v>
      </c>
      <c r="D493" s="7">
        <v>687684</v>
      </c>
      <c r="E493" s="7">
        <v>597300.38899999997</v>
      </c>
      <c r="F493" s="8">
        <v>48380.499253846152</v>
      </c>
      <c r="G493" cm="1">
        <f t="array" ref="G493">_xlfn.XLOOKUP(1, (Лист2!A:A=A493) * (Лист2!B:B=Лист1!B493), Лист2!C:C)</f>
        <v>7</v>
      </c>
      <c r="H493" cm="1">
        <f t="array" ref="H493">_xlfn.XLOOKUP(1, (Лист2!A:A=A493) * (Лист2!B:B=Лист1!B493), Лист2!D:D)</f>
        <v>409</v>
      </c>
      <c r="I493" cm="1">
        <f t="array" ref="I493">_xlfn.XLOOKUP(1, (Лист2!A:A=A493) * (Лист2!B:B=Лист1!B493), Лист2!E:E)</f>
        <v>329</v>
      </c>
      <c r="J493">
        <f t="shared" si="14"/>
        <v>22</v>
      </c>
      <c r="K493">
        <f t="shared" si="15"/>
        <v>42003.111746153882</v>
      </c>
    </row>
    <row r="494" spans="1:11" ht="14.25" customHeight="1" x14ac:dyDescent="0.25">
      <c r="A494" s="16">
        <v>43973</v>
      </c>
      <c r="B494" s="5" t="s">
        <v>23</v>
      </c>
      <c r="C494" s="5">
        <v>17008.5</v>
      </c>
      <c r="D494" s="5">
        <v>1398771</v>
      </c>
      <c r="E494" s="5">
        <v>1144986.3970000001</v>
      </c>
      <c r="F494" s="6">
        <v>158820.4117</v>
      </c>
      <c r="G494" cm="1">
        <f t="array" ref="G494">_xlfn.XLOOKUP(1, (Лист2!A:A=A494) * (Лист2!B:B=Лист1!B494), Лист2!C:C)</f>
        <v>18</v>
      </c>
      <c r="H494" cm="1">
        <f t="array" ref="H494">_xlfn.XLOOKUP(1, (Лист2!A:A=A494) * (Лист2!B:B=Лист1!B494), Лист2!D:D)</f>
        <v>985</v>
      </c>
      <c r="I494" cm="1">
        <f t="array" ref="I494">_xlfn.XLOOKUP(1, (Лист2!A:A=A494) * (Лист2!B:B=Лист1!B494), Лист2!E:E)</f>
        <v>861</v>
      </c>
      <c r="J494">
        <f t="shared" si="14"/>
        <v>21</v>
      </c>
      <c r="K494">
        <f t="shared" si="15"/>
        <v>94964.191299999889</v>
      </c>
    </row>
    <row r="495" spans="1:11" ht="14.25" customHeight="1" x14ac:dyDescent="0.25">
      <c r="A495" s="17">
        <v>43983</v>
      </c>
      <c r="B495" s="7" t="s">
        <v>25</v>
      </c>
      <c r="C495" s="7">
        <v>5166</v>
      </c>
      <c r="D495" s="7">
        <v>389013</v>
      </c>
      <c r="E495" s="7">
        <v>357353.07299999997</v>
      </c>
      <c r="F495" s="8">
        <v>141592.70844615385</v>
      </c>
      <c r="G495" cm="1">
        <f t="array" ref="G495">_xlfn.XLOOKUP(1, (Лист2!A:A=A495) * (Лист2!B:B=Лист1!B495), Лист2!C:C)</f>
        <v>9</v>
      </c>
      <c r="H495" cm="1">
        <f t="array" ref="H495">_xlfn.XLOOKUP(1, (Лист2!A:A=A495) * (Лист2!B:B=Лист1!B495), Лист2!D:D)</f>
        <v>294</v>
      </c>
      <c r="I495" cm="1">
        <f t="array" ref="I495">_xlfn.XLOOKUP(1, (Лист2!A:A=A495) * (Лист2!B:B=Лист1!B495), Лист2!E:E)</f>
        <v>224</v>
      </c>
      <c r="J495">
        <f t="shared" si="14"/>
        <v>23</v>
      </c>
      <c r="K495">
        <f t="shared" si="15"/>
        <v>-109932.78144615382</v>
      </c>
    </row>
    <row r="496" spans="1:11" ht="14.25" customHeight="1" x14ac:dyDescent="0.25">
      <c r="A496" s="16">
        <v>43962</v>
      </c>
      <c r="B496" s="5" t="s">
        <v>23</v>
      </c>
      <c r="C496" s="5">
        <v>10941</v>
      </c>
      <c r="D496" s="5">
        <v>880356</v>
      </c>
      <c r="E496" s="5">
        <v>723289.05500000005</v>
      </c>
      <c r="F496" s="6">
        <v>166333.57363076921</v>
      </c>
      <c r="G496" cm="1">
        <f t="array" ref="G496">_xlfn.XLOOKUP(1, (Лист2!A:A=A496) * (Лист2!B:B=Лист1!B496), Лист2!C:C)</f>
        <v>15</v>
      </c>
      <c r="H496" cm="1">
        <f t="array" ref="H496">_xlfn.XLOOKUP(1, (Лист2!A:A=A496) * (Лист2!B:B=Лист1!B496), Лист2!D:D)</f>
        <v>654</v>
      </c>
      <c r="I496" cm="1">
        <f t="array" ref="I496">_xlfn.XLOOKUP(1, (Лист2!A:A=A496) * (Лист2!B:B=Лист1!B496), Лист2!E:E)</f>
        <v>564</v>
      </c>
      <c r="J496">
        <f t="shared" si="14"/>
        <v>20</v>
      </c>
      <c r="K496">
        <f t="shared" si="15"/>
        <v>-9266.6286307692644</v>
      </c>
    </row>
    <row r="497" spans="1:11" ht="14.25" customHeight="1" x14ac:dyDescent="0.25">
      <c r="A497" s="17">
        <v>43969</v>
      </c>
      <c r="B497" s="7" t="s">
        <v>23</v>
      </c>
      <c r="C497" s="7">
        <v>14497.5</v>
      </c>
      <c r="D497" s="7">
        <v>1230711</v>
      </c>
      <c r="E497" s="7">
        <v>1005560.455</v>
      </c>
      <c r="F497" s="8">
        <v>171097.83406153845</v>
      </c>
      <c r="G497" cm="1">
        <f t="array" ref="G497">_xlfn.XLOOKUP(1, (Лист2!A:A=A497) * (Лист2!B:B=Лист1!B497), Лист2!C:C)</f>
        <v>16</v>
      </c>
      <c r="H497" cm="1">
        <f t="array" ref="H497">_xlfn.XLOOKUP(1, (Лист2!A:A=A497) * (Лист2!B:B=Лист1!B497), Лист2!D:D)</f>
        <v>864</v>
      </c>
      <c r="I497" cm="1">
        <f t="array" ref="I497">_xlfn.XLOOKUP(1, (Лист2!A:A=A497) * (Лист2!B:B=Лист1!B497), Лист2!E:E)</f>
        <v>765</v>
      </c>
      <c r="J497">
        <f t="shared" si="14"/>
        <v>21</v>
      </c>
      <c r="K497">
        <f t="shared" si="15"/>
        <v>54052.710938461591</v>
      </c>
    </row>
    <row r="498" spans="1:11" ht="14.25" customHeight="1" x14ac:dyDescent="0.25">
      <c r="A498" s="16">
        <v>43965</v>
      </c>
      <c r="B498" s="5" t="s">
        <v>23</v>
      </c>
      <c r="C498" s="5">
        <v>13810.5</v>
      </c>
      <c r="D498" s="5">
        <v>1131676.5</v>
      </c>
      <c r="E498" s="5">
        <v>966968.63599999994</v>
      </c>
      <c r="F498" s="6">
        <v>195740.02307692307</v>
      </c>
      <c r="G498" cm="1">
        <f t="array" ref="G498">_xlfn.XLOOKUP(1, (Лист2!A:A=A498) * (Лист2!B:B=Лист1!B498), Лист2!C:C)</f>
        <v>16</v>
      </c>
      <c r="H498" cm="1">
        <f t="array" ref="H498">_xlfn.XLOOKUP(1, (Лист2!A:A=A498) * (Лист2!B:B=Лист1!B498), Лист2!D:D)</f>
        <v>834</v>
      </c>
      <c r="I498" cm="1">
        <f t="array" ref="I498">_xlfn.XLOOKUP(1, (Лист2!A:A=A498) * (Лист2!B:B=Лист1!B498), Лист2!E:E)</f>
        <v>735</v>
      </c>
      <c r="J498">
        <f t="shared" si="14"/>
        <v>20</v>
      </c>
      <c r="K498">
        <f t="shared" si="15"/>
        <v>-31032.15907692301</v>
      </c>
    </row>
    <row r="499" spans="1:11" ht="14.25" customHeight="1" x14ac:dyDescent="0.25">
      <c r="A499" s="17">
        <v>43966</v>
      </c>
      <c r="B499" s="7" t="s">
        <v>23</v>
      </c>
      <c r="C499" s="7">
        <v>13752</v>
      </c>
      <c r="D499" s="7">
        <v>1091040</v>
      </c>
      <c r="E499" s="7">
        <v>898790.64599999995</v>
      </c>
      <c r="F499" s="8">
        <v>149313.46028461537</v>
      </c>
      <c r="G499" cm="1">
        <f t="array" ref="G499">_xlfn.XLOOKUP(1, (Лист2!A:A=A499) * (Лист2!B:B=Лист1!B499), Лист2!C:C)</f>
        <v>16</v>
      </c>
      <c r="H499" cm="1">
        <f t="array" ref="H499">_xlfn.XLOOKUP(1, (Лист2!A:A=A499) * (Лист2!B:B=Лист1!B499), Лист2!D:D)</f>
        <v>817</v>
      </c>
      <c r="I499" cm="1">
        <f t="array" ref="I499">_xlfn.XLOOKUP(1, (Лист2!A:A=A499) * (Лист2!B:B=Лист1!B499), Лист2!E:E)</f>
        <v>718</v>
      </c>
      <c r="J499">
        <f t="shared" si="14"/>
        <v>20</v>
      </c>
      <c r="K499">
        <f t="shared" si="15"/>
        <v>42935.893715384678</v>
      </c>
    </row>
    <row r="500" spans="1:11" ht="14.25" customHeight="1" x14ac:dyDescent="0.25">
      <c r="A500" s="16">
        <v>43978</v>
      </c>
      <c r="B500" s="5" t="s">
        <v>23</v>
      </c>
      <c r="C500" s="5">
        <v>15276</v>
      </c>
      <c r="D500" s="5">
        <v>1350199.5</v>
      </c>
      <c r="E500" s="5">
        <v>1100106.21</v>
      </c>
      <c r="F500" s="6">
        <v>107692.85196923077</v>
      </c>
      <c r="G500" cm="1">
        <f t="array" ref="G500">_xlfn.XLOOKUP(1, (Лист2!A:A=A500) * (Лист2!B:B=Лист1!B500), Лист2!C:C)</f>
        <v>18</v>
      </c>
      <c r="H500" cm="1">
        <f t="array" ref="H500">_xlfn.XLOOKUP(1, (Лист2!A:A=A500) * (Лист2!B:B=Лист1!B500), Лист2!D:D)</f>
        <v>962</v>
      </c>
      <c r="I500" cm="1">
        <f t="array" ref="I500">_xlfn.XLOOKUP(1, (Лист2!A:A=A500) * (Лист2!B:B=Лист1!B500), Лист2!E:E)</f>
        <v>859</v>
      </c>
      <c r="J500">
        <f t="shared" si="14"/>
        <v>22</v>
      </c>
      <c r="K500">
        <f t="shared" si="15"/>
        <v>142400.43803076926</v>
      </c>
    </row>
    <row r="501" spans="1:11" ht="14.25" customHeight="1" x14ac:dyDescent="0.25">
      <c r="A501" s="17">
        <v>43983</v>
      </c>
      <c r="B501" s="7" t="s">
        <v>26</v>
      </c>
      <c r="C501" s="7">
        <v>4408.5</v>
      </c>
      <c r="D501" s="7">
        <v>410892</v>
      </c>
      <c r="E501" s="7">
        <v>346029.05</v>
      </c>
      <c r="F501" s="8">
        <v>36168.753846153842</v>
      </c>
      <c r="G501" cm="1">
        <f t="array" ref="G501">_xlfn.XLOOKUP(1, (Лист2!A:A=A501) * (Лист2!B:B=Лист1!B501), Лист2!C:C)</f>
        <v>6</v>
      </c>
      <c r="H501" cm="1">
        <f t="array" ref="H501">_xlfn.XLOOKUP(1, (Лист2!A:A=A501) * (Лист2!B:B=Лист1!B501), Лист2!D:D)</f>
        <v>237</v>
      </c>
      <c r="I501" cm="1">
        <f t="array" ref="I501">_xlfn.XLOOKUP(1, (Лист2!A:A=A501) * (Лист2!B:B=Лист1!B501), Лист2!E:E)</f>
        <v>175</v>
      </c>
      <c r="J501">
        <f t="shared" si="14"/>
        <v>23</v>
      </c>
      <c r="K501">
        <f t="shared" si="15"/>
        <v>28694.196153846169</v>
      </c>
    </row>
    <row r="502" spans="1:11" ht="14.25" customHeight="1" x14ac:dyDescent="0.25">
      <c r="A502" s="16">
        <v>43980</v>
      </c>
      <c r="B502" s="5" t="s">
        <v>24</v>
      </c>
      <c r="C502" s="5">
        <v>9927</v>
      </c>
      <c r="D502" s="5">
        <v>850840.5</v>
      </c>
      <c r="E502" s="5">
        <v>733232.38899999997</v>
      </c>
      <c r="F502" s="6">
        <v>51066.353846153841</v>
      </c>
      <c r="G502" cm="1">
        <f t="array" ref="G502">_xlfn.XLOOKUP(1, (Лист2!A:A=A502) * (Лист2!B:B=Лист1!B502), Лист2!C:C)</f>
        <v>7</v>
      </c>
      <c r="H502" cm="1">
        <f t="array" ref="H502">_xlfn.XLOOKUP(1, (Лист2!A:A=A502) * (Лист2!B:B=Лист1!B502), Лист2!D:D)</f>
        <v>491</v>
      </c>
      <c r="I502" cm="1">
        <f t="array" ref="I502">_xlfn.XLOOKUP(1, (Лист2!A:A=A502) * (Лист2!B:B=Лист1!B502), Лист2!E:E)</f>
        <v>411</v>
      </c>
      <c r="J502">
        <f t="shared" si="14"/>
        <v>22</v>
      </c>
      <c r="K502">
        <f t="shared" si="15"/>
        <v>66541.757153846193</v>
      </c>
    </row>
    <row r="503" spans="1:11" ht="14.25" customHeight="1" x14ac:dyDescent="0.25">
      <c r="A503" s="17">
        <v>43983</v>
      </c>
      <c r="B503" s="7" t="s">
        <v>24</v>
      </c>
      <c r="C503" s="7">
        <v>9474</v>
      </c>
      <c r="D503" s="7">
        <v>802447.5</v>
      </c>
      <c r="E503" s="7">
        <v>682814.14599999995</v>
      </c>
      <c r="F503" s="8">
        <v>81560.983369230773</v>
      </c>
      <c r="G503" cm="1">
        <f t="array" ref="G503">_xlfn.XLOOKUP(1, (Лист2!A:A=A503) * (Лист2!B:B=Лист1!B503), Лист2!C:C)</f>
        <v>7</v>
      </c>
      <c r="H503" cm="1">
        <f t="array" ref="H503">_xlfn.XLOOKUP(1, (Лист2!A:A=A503) * (Лист2!B:B=Лист1!B503), Лист2!D:D)</f>
        <v>500</v>
      </c>
      <c r="I503" cm="1">
        <f t="array" ref="I503">_xlfn.XLOOKUP(1, (Лист2!A:A=A503) * (Лист2!B:B=Лист1!B503), Лист2!E:E)</f>
        <v>418</v>
      </c>
      <c r="J503">
        <f t="shared" si="14"/>
        <v>23</v>
      </c>
      <c r="K503">
        <f t="shared" si="15"/>
        <v>38072.370630769277</v>
      </c>
    </row>
    <row r="504" spans="1:11" ht="14.25" customHeight="1" x14ac:dyDescent="0.25">
      <c r="A504" s="16">
        <v>43980</v>
      </c>
      <c r="B504" s="5" t="s">
        <v>23</v>
      </c>
      <c r="C504" s="5">
        <v>16878</v>
      </c>
      <c r="D504" s="5">
        <v>1438255.5</v>
      </c>
      <c r="E504" s="5">
        <v>1180692.7039999999</v>
      </c>
      <c r="F504" s="6">
        <v>102040.10621538461</v>
      </c>
      <c r="G504" cm="1">
        <f t="array" ref="G504">_xlfn.XLOOKUP(1, (Лист2!A:A=A504) * (Лист2!B:B=Лист1!B504), Лист2!C:C)</f>
        <v>18</v>
      </c>
      <c r="H504" cm="1">
        <f t="array" ref="H504">_xlfn.XLOOKUP(1, (Лист2!A:A=A504) * (Лист2!B:B=Лист1!B504), Лист2!D:D)</f>
        <v>1014</v>
      </c>
      <c r="I504" cm="1">
        <f t="array" ref="I504">_xlfn.XLOOKUP(1, (Лист2!A:A=A504) * (Лист2!B:B=Лист1!B504), Лист2!E:E)</f>
        <v>893</v>
      </c>
      <c r="J504">
        <f t="shared" si="14"/>
        <v>22</v>
      </c>
      <c r="K504">
        <f t="shared" si="15"/>
        <v>155522.68978461548</v>
      </c>
    </row>
    <row r="505" spans="1:11" ht="14.25" customHeight="1" x14ac:dyDescent="0.25">
      <c r="A505" s="18">
        <v>43983</v>
      </c>
      <c r="B505" s="9" t="s">
        <v>23</v>
      </c>
      <c r="C505" s="9">
        <v>14238</v>
      </c>
      <c r="D505" s="9">
        <v>1293219</v>
      </c>
      <c r="E505" s="9">
        <v>1006008.1159999999</v>
      </c>
      <c r="F505" s="10">
        <v>129348.2923076923</v>
      </c>
      <c r="G505" cm="1">
        <f t="array" ref="G505">_xlfn.XLOOKUP(1, (Лист2!A:A=A505) * (Лист2!B:B=Лист1!B505), Лист2!C:C)</f>
        <v>18</v>
      </c>
      <c r="H505" cm="1">
        <f t="array" ref="H505">_xlfn.XLOOKUP(1, (Лист2!A:A=A505) * (Лист2!B:B=Лист1!B505), Лист2!D:D)</f>
        <v>923</v>
      </c>
      <c r="I505" cm="1">
        <f t="array" ref="I505">_xlfn.XLOOKUP(1, (Лист2!A:A=A505) * (Лист2!B:B=Лист1!B505), Лист2!E:E)</f>
        <v>824</v>
      </c>
      <c r="J505">
        <f t="shared" si="14"/>
        <v>23</v>
      </c>
      <c r="K505">
        <f t="shared" si="15"/>
        <v>157862.59169230779</v>
      </c>
    </row>
    <row r="506" spans="1:11" ht="14.25" customHeight="1" x14ac:dyDescent="0.25"/>
    <row r="507" spans="1:11" ht="14.25" customHeight="1" x14ac:dyDescent="0.25"/>
    <row r="508" spans="1:11" ht="14.25" customHeight="1" x14ac:dyDescent="0.25"/>
    <row r="509" spans="1:11" ht="14.25" customHeight="1" x14ac:dyDescent="0.25"/>
    <row r="510" spans="1:11" ht="14.25" customHeight="1" x14ac:dyDescent="0.25"/>
    <row r="511" spans="1:11" ht="14.25" customHeight="1" x14ac:dyDescent="0.25"/>
    <row r="512" spans="1:11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G19" sqref="G19"/>
    </sheetView>
  </sheetViews>
  <sheetFormatPr defaultColWidth="14.42578125" defaultRowHeight="15" customHeight="1" x14ac:dyDescent="0.25"/>
  <cols>
    <col min="1" max="1" width="10.42578125" customWidth="1"/>
    <col min="2" max="2" width="22.85546875" customWidth="1"/>
    <col min="3" max="5" width="18.28515625" customWidth="1"/>
    <col min="6" max="26" width="8.7109375" customWidth="1"/>
  </cols>
  <sheetData>
    <row r="1" spans="1:5" ht="42" customHeight="1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</row>
    <row r="2" spans="1:5" ht="14.25" customHeight="1" x14ac:dyDescent="0.25">
      <c r="A2" s="11">
        <v>43949</v>
      </c>
      <c r="B2" s="12" t="s">
        <v>16</v>
      </c>
      <c r="C2" s="12">
        <v>36</v>
      </c>
      <c r="D2" s="12">
        <v>4923</v>
      </c>
      <c r="E2" s="12">
        <v>4560</v>
      </c>
    </row>
    <row r="3" spans="1:5" ht="14.25" customHeight="1" x14ac:dyDescent="0.25">
      <c r="A3" s="11">
        <v>43949</v>
      </c>
      <c r="B3" s="12" t="s">
        <v>11</v>
      </c>
      <c r="C3" s="12">
        <v>31</v>
      </c>
      <c r="D3" s="12">
        <v>5465</v>
      </c>
      <c r="E3" s="12">
        <v>5096</v>
      </c>
    </row>
    <row r="4" spans="1:5" ht="14.25" customHeight="1" x14ac:dyDescent="0.25">
      <c r="A4" s="11">
        <v>43949</v>
      </c>
      <c r="B4" s="12" t="s">
        <v>17</v>
      </c>
      <c r="C4" s="12">
        <v>19</v>
      </c>
      <c r="D4" s="12">
        <v>1846</v>
      </c>
      <c r="E4" s="12">
        <v>1681</v>
      </c>
    </row>
    <row r="5" spans="1:5" ht="14.25" customHeight="1" x14ac:dyDescent="0.25">
      <c r="A5" s="11">
        <v>43949</v>
      </c>
      <c r="B5" s="12" t="s">
        <v>10</v>
      </c>
      <c r="C5" s="12">
        <v>18</v>
      </c>
      <c r="D5" s="12">
        <v>1539</v>
      </c>
      <c r="E5" s="12">
        <v>1404</v>
      </c>
    </row>
    <row r="6" spans="1:5" ht="14.25" customHeight="1" x14ac:dyDescent="0.25">
      <c r="A6" s="11">
        <v>43949</v>
      </c>
      <c r="B6" s="12" t="s">
        <v>20</v>
      </c>
      <c r="C6" s="12">
        <v>18</v>
      </c>
      <c r="D6" s="12">
        <v>1505</v>
      </c>
      <c r="E6" s="12">
        <v>1368</v>
      </c>
    </row>
    <row r="7" spans="1:5" ht="14.25" customHeight="1" x14ac:dyDescent="0.25">
      <c r="A7" s="11">
        <v>43949</v>
      </c>
      <c r="B7" s="12" t="s">
        <v>22</v>
      </c>
      <c r="C7" s="12">
        <v>54</v>
      </c>
      <c r="D7" s="12">
        <v>12306</v>
      </c>
      <c r="E7" s="12">
        <v>11532</v>
      </c>
    </row>
    <row r="8" spans="1:5" ht="14.25" customHeight="1" x14ac:dyDescent="0.25">
      <c r="A8" s="11">
        <v>43949</v>
      </c>
      <c r="B8" s="12" t="s">
        <v>21</v>
      </c>
      <c r="C8" s="12">
        <v>59</v>
      </c>
      <c r="D8" s="12">
        <v>12943</v>
      </c>
      <c r="E8" s="12">
        <v>12072</v>
      </c>
    </row>
    <row r="9" spans="1:5" ht="14.25" customHeight="1" x14ac:dyDescent="0.25">
      <c r="A9" s="11">
        <v>43949</v>
      </c>
      <c r="B9" s="12" t="s">
        <v>13</v>
      </c>
      <c r="C9" s="12">
        <v>17</v>
      </c>
      <c r="D9" s="12">
        <v>1439</v>
      </c>
      <c r="E9" s="12">
        <v>1265</v>
      </c>
    </row>
    <row r="10" spans="1:5" ht="14.25" customHeight="1" x14ac:dyDescent="0.25">
      <c r="A10" s="11">
        <v>43949</v>
      </c>
      <c r="B10" s="12" t="s">
        <v>23</v>
      </c>
      <c r="C10" s="12">
        <v>15</v>
      </c>
      <c r="D10" s="12">
        <v>636</v>
      </c>
      <c r="E10" s="12">
        <v>547</v>
      </c>
    </row>
    <row r="11" spans="1:5" ht="14.25" customHeight="1" x14ac:dyDescent="0.25">
      <c r="A11" s="11">
        <v>43949</v>
      </c>
      <c r="B11" s="12" t="s">
        <v>18</v>
      </c>
      <c r="C11" s="12">
        <v>15</v>
      </c>
      <c r="D11" s="12">
        <v>780</v>
      </c>
      <c r="E11" s="12">
        <v>690</v>
      </c>
    </row>
    <row r="12" spans="1:5" ht="14.25" customHeight="1" x14ac:dyDescent="0.25">
      <c r="A12" s="11">
        <v>43949</v>
      </c>
      <c r="B12" s="12" t="s">
        <v>15</v>
      </c>
      <c r="C12" s="12">
        <v>125</v>
      </c>
      <c r="D12" s="12">
        <v>20914</v>
      </c>
      <c r="E12" s="12">
        <v>19479</v>
      </c>
    </row>
    <row r="13" spans="1:5" ht="14.25" customHeight="1" x14ac:dyDescent="0.25">
      <c r="A13" s="11">
        <v>43949</v>
      </c>
      <c r="B13" s="12" t="s">
        <v>14</v>
      </c>
      <c r="C13" s="12">
        <v>128</v>
      </c>
      <c r="D13" s="12">
        <v>16450</v>
      </c>
      <c r="E13" s="12">
        <v>15320</v>
      </c>
    </row>
    <row r="14" spans="1:5" ht="14.25" customHeight="1" x14ac:dyDescent="0.25">
      <c r="A14" s="11">
        <v>43949</v>
      </c>
      <c r="B14" s="12" t="s">
        <v>12</v>
      </c>
      <c r="C14" s="12">
        <v>10</v>
      </c>
      <c r="D14" s="12">
        <v>580</v>
      </c>
      <c r="E14" s="12">
        <v>506</v>
      </c>
    </row>
    <row r="15" spans="1:5" ht="14.25" customHeight="1" x14ac:dyDescent="0.25">
      <c r="A15" s="11">
        <v>43950</v>
      </c>
      <c r="B15" s="12" t="s">
        <v>16</v>
      </c>
      <c r="C15" s="12">
        <v>36</v>
      </c>
      <c r="D15" s="12">
        <v>4937</v>
      </c>
      <c r="E15" s="12">
        <v>4561</v>
      </c>
    </row>
    <row r="16" spans="1:5" ht="14.25" customHeight="1" x14ac:dyDescent="0.25">
      <c r="A16" s="11">
        <v>43950</v>
      </c>
      <c r="B16" s="12" t="s">
        <v>11</v>
      </c>
      <c r="C16" s="12">
        <v>31</v>
      </c>
      <c r="D16" s="12">
        <v>5378</v>
      </c>
      <c r="E16" s="12">
        <v>4985</v>
      </c>
    </row>
    <row r="17" spans="1:5" ht="14.25" customHeight="1" x14ac:dyDescent="0.25">
      <c r="A17" s="11">
        <v>43950</v>
      </c>
      <c r="B17" s="12" t="s">
        <v>17</v>
      </c>
      <c r="C17" s="12">
        <v>19</v>
      </c>
      <c r="D17" s="12">
        <v>1676</v>
      </c>
      <c r="E17" s="12">
        <v>1516</v>
      </c>
    </row>
    <row r="18" spans="1:5" ht="14.25" customHeight="1" x14ac:dyDescent="0.25">
      <c r="A18" s="11">
        <v>43950</v>
      </c>
      <c r="B18" s="12" t="s">
        <v>10</v>
      </c>
      <c r="C18" s="12">
        <v>18</v>
      </c>
      <c r="D18" s="12">
        <v>1684</v>
      </c>
      <c r="E18" s="12">
        <v>1528</v>
      </c>
    </row>
    <row r="19" spans="1:5" ht="14.25" customHeight="1" x14ac:dyDescent="0.25">
      <c r="A19" s="11">
        <v>43950</v>
      </c>
      <c r="B19" s="12" t="s">
        <v>20</v>
      </c>
      <c r="C19" s="12">
        <v>18</v>
      </c>
      <c r="D19" s="12">
        <v>1599</v>
      </c>
      <c r="E19" s="12">
        <v>1450</v>
      </c>
    </row>
    <row r="20" spans="1:5" ht="14.25" customHeight="1" x14ac:dyDescent="0.25">
      <c r="A20" s="11">
        <v>43950</v>
      </c>
      <c r="B20" s="12" t="s">
        <v>22</v>
      </c>
      <c r="C20" s="12">
        <v>54</v>
      </c>
      <c r="D20" s="12">
        <v>12747</v>
      </c>
      <c r="E20" s="12">
        <v>11884</v>
      </c>
    </row>
    <row r="21" spans="1:5" ht="14.25" customHeight="1" x14ac:dyDescent="0.25">
      <c r="A21" s="11">
        <v>43950</v>
      </c>
      <c r="B21" s="12" t="s">
        <v>21</v>
      </c>
      <c r="C21" s="12">
        <v>59</v>
      </c>
      <c r="D21" s="12">
        <v>13186</v>
      </c>
      <c r="E21" s="12">
        <v>12251</v>
      </c>
    </row>
    <row r="22" spans="1:5" ht="14.25" customHeight="1" x14ac:dyDescent="0.25">
      <c r="A22" s="11">
        <v>43950</v>
      </c>
      <c r="B22" s="12" t="s">
        <v>13</v>
      </c>
      <c r="C22" s="12">
        <v>18</v>
      </c>
      <c r="D22" s="12">
        <v>1534</v>
      </c>
      <c r="E22" s="12">
        <v>1369</v>
      </c>
    </row>
    <row r="23" spans="1:5" ht="14.25" customHeight="1" x14ac:dyDescent="0.25">
      <c r="A23" s="11">
        <v>43950</v>
      </c>
      <c r="B23" s="12" t="s">
        <v>23</v>
      </c>
      <c r="C23" s="12">
        <v>15</v>
      </c>
      <c r="D23" s="12">
        <v>659</v>
      </c>
      <c r="E23" s="12">
        <v>575</v>
      </c>
    </row>
    <row r="24" spans="1:5" ht="14.25" customHeight="1" x14ac:dyDescent="0.25">
      <c r="A24" s="11">
        <v>43950</v>
      </c>
      <c r="B24" s="12" t="s">
        <v>18</v>
      </c>
      <c r="C24" s="12">
        <v>15</v>
      </c>
      <c r="D24" s="12">
        <v>786</v>
      </c>
      <c r="E24" s="12">
        <v>695</v>
      </c>
    </row>
    <row r="25" spans="1:5" ht="14.25" customHeight="1" x14ac:dyDescent="0.25">
      <c r="A25" s="11">
        <v>43950</v>
      </c>
      <c r="B25" s="12" t="s">
        <v>15</v>
      </c>
      <c r="C25" s="12">
        <v>125</v>
      </c>
      <c r="D25" s="12">
        <v>21863</v>
      </c>
      <c r="E25" s="12">
        <v>20160</v>
      </c>
    </row>
    <row r="26" spans="1:5" ht="14.25" customHeight="1" x14ac:dyDescent="0.25">
      <c r="A26" s="11">
        <v>43950</v>
      </c>
      <c r="B26" s="12" t="s">
        <v>14</v>
      </c>
      <c r="C26" s="12">
        <v>128</v>
      </c>
      <c r="D26" s="12">
        <v>17368</v>
      </c>
      <c r="E26" s="12">
        <v>16077</v>
      </c>
    </row>
    <row r="27" spans="1:5" ht="14.25" customHeight="1" x14ac:dyDescent="0.25">
      <c r="A27" s="11">
        <v>43950</v>
      </c>
      <c r="B27" s="12" t="s">
        <v>12</v>
      </c>
      <c r="C27" s="12">
        <v>10</v>
      </c>
      <c r="D27" s="12">
        <v>502</v>
      </c>
      <c r="E27" s="12">
        <v>433</v>
      </c>
    </row>
    <row r="28" spans="1:5" ht="14.25" customHeight="1" x14ac:dyDescent="0.25">
      <c r="A28" s="11">
        <v>43951</v>
      </c>
      <c r="B28" s="12" t="s">
        <v>16</v>
      </c>
      <c r="C28" s="12">
        <v>36</v>
      </c>
      <c r="D28" s="12">
        <v>5143</v>
      </c>
      <c r="E28" s="12">
        <v>4715</v>
      </c>
    </row>
    <row r="29" spans="1:5" ht="14.25" customHeight="1" x14ac:dyDescent="0.25">
      <c r="A29" s="11">
        <v>43951</v>
      </c>
      <c r="B29" s="12" t="s">
        <v>11</v>
      </c>
      <c r="C29" s="12">
        <v>31</v>
      </c>
      <c r="D29" s="12">
        <v>5120</v>
      </c>
      <c r="E29" s="12">
        <v>4737</v>
      </c>
    </row>
    <row r="30" spans="1:5" ht="14.25" customHeight="1" x14ac:dyDescent="0.25">
      <c r="A30" s="11">
        <v>43951</v>
      </c>
      <c r="B30" s="12" t="s">
        <v>17</v>
      </c>
      <c r="C30" s="12">
        <v>20</v>
      </c>
      <c r="D30" s="12">
        <v>1756</v>
      </c>
      <c r="E30" s="12">
        <v>1586</v>
      </c>
    </row>
    <row r="31" spans="1:5" ht="14.25" customHeight="1" x14ac:dyDescent="0.25">
      <c r="A31" s="11">
        <v>43951</v>
      </c>
      <c r="B31" s="12" t="s">
        <v>10</v>
      </c>
      <c r="C31" s="12">
        <v>19</v>
      </c>
      <c r="D31" s="12">
        <v>1712</v>
      </c>
      <c r="E31" s="12">
        <v>1552</v>
      </c>
    </row>
    <row r="32" spans="1:5" ht="14.25" customHeight="1" x14ac:dyDescent="0.25">
      <c r="A32" s="11">
        <v>43951</v>
      </c>
      <c r="B32" s="12" t="s">
        <v>20</v>
      </c>
      <c r="C32" s="12">
        <v>19</v>
      </c>
      <c r="D32" s="12">
        <v>1662</v>
      </c>
      <c r="E32" s="12">
        <v>1506</v>
      </c>
    </row>
    <row r="33" spans="1:5" ht="14.25" customHeight="1" x14ac:dyDescent="0.25">
      <c r="A33" s="11">
        <v>43951</v>
      </c>
      <c r="B33" s="12" t="s">
        <v>22</v>
      </c>
      <c r="C33" s="12">
        <v>54</v>
      </c>
      <c r="D33" s="12">
        <v>12817</v>
      </c>
      <c r="E33" s="12">
        <v>11865</v>
      </c>
    </row>
    <row r="34" spans="1:5" ht="14.25" customHeight="1" x14ac:dyDescent="0.25">
      <c r="A34" s="11">
        <v>43951</v>
      </c>
      <c r="B34" s="12" t="s">
        <v>21</v>
      </c>
      <c r="C34" s="12">
        <v>59</v>
      </c>
      <c r="D34" s="12">
        <v>13251</v>
      </c>
      <c r="E34" s="12">
        <v>12255</v>
      </c>
    </row>
    <row r="35" spans="1:5" ht="14.25" customHeight="1" x14ac:dyDescent="0.25">
      <c r="A35" s="11">
        <v>43951</v>
      </c>
      <c r="B35" s="12" t="s">
        <v>13</v>
      </c>
      <c r="C35" s="12">
        <v>19</v>
      </c>
      <c r="D35" s="12">
        <v>1499</v>
      </c>
      <c r="E35" s="12">
        <v>1322</v>
      </c>
    </row>
    <row r="36" spans="1:5" ht="14.25" customHeight="1" x14ac:dyDescent="0.25">
      <c r="A36" s="11">
        <v>43951</v>
      </c>
      <c r="B36" s="12" t="s">
        <v>23</v>
      </c>
      <c r="C36" s="12">
        <v>15</v>
      </c>
      <c r="D36" s="12">
        <v>644</v>
      </c>
      <c r="E36" s="12">
        <v>550</v>
      </c>
    </row>
    <row r="37" spans="1:5" ht="14.25" customHeight="1" x14ac:dyDescent="0.25">
      <c r="A37" s="11">
        <v>43951</v>
      </c>
      <c r="B37" s="12" t="s">
        <v>18</v>
      </c>
      <c r="C37" s="12">
        <v>15</v>
      </c>
      <c r="D37" s="12">
        <v>791</v>
      </c>
      <c r="E37" s="12">
        <v>691</v>
      </c>
    </row>
    <row r="38" spans="1:5" ht="14.25" customHeight="1" x14ac:dyDescent="0.25">
      <c r="A38" s="11">
        <v>43951</v>
      </c>
      <c r="B38" s="12" t="s">
        <v>19</v>
      </c>
      <c r="C38" s="12">
        <v>15</v>
      </c>
      <c r="D38" s="12">
        <v>262</v>
      </c>
      <c r="E38" s="12">
        <v>195</v>
      </c>
    </row>
    <row r="39" spans="1:5" ht="14.25" customHeight="1" x14ac:dyDescent="0.25">
      <c r="A39" s="11">
        <v>43951</v>
      </c>
      <c r="B39" s="12" t="s">
        <v>15</v>
      </c>
      <c r="C39" s="12">
        <v>125</v>
      </c>
      <c r="D39" s="12">
        <v>22368</v>
      </c>
      <c r="E39" s="12">
        <v>20625</v>
      </c>
    </row>
    <row r="40" spans="1:5" ht="14.25" customHeight="1" x14ac:dyDescent="0.25">
      <c r="A40" s="11">
        <v>43951</v>
      </c>
      <c r="B40" s="12" t="s">
        <v>14</v>
      </c>
      <c r="C40" s="12">
        <v>129</v>
      </c>
      <c r="D40" s="12">
        <v>18042</v>
      </c>
      <c r="E40" s="12">
        <v>16631</v>
      </c>
    </row>
    <row r="41" spans="1:5" ht="14.25" customHeight="1" x14ac:dyDescent="0.25">
      <c r="A41" s="11">
        <v>43951</v>
      </c>
      <c r="B41" s="12" t="s">
        <v>12</v>
      </c>
      <c r="C41" s="12">
        <v>10</v>
      </c>
      <c r="D41" s="12">
        <v>448</v>
      </c>
      <c r="E41" s="12">
        <v>376</v>
      </c>
    </row>
    <row r="42" spans="1:5" ht="14.25" customHeight="1" x14ac:dyDescent="0.25">
      <c r="A42" s="11">
        <v>43952</v>
      </c>
      <c r="B42" s="12" t="s">
        <v>16</v>
      </c>
      <c r="C42" s="12">
        <v>36</v>
      </c>
      <c r="D42" s="12">
        <v>5457</v>
      </c>
      <c r="E42" s="12">
        <v>4916</v>
      </c>
    </row>
    <row r="43" spans="1:5" ht="14.25" customHeight="1" x14ac:dyDescent="0.25">
      <c r="A43" s="11">
        <v>43952</v>
      </c>
      <c r="B43" s="12" t="s">
        <v>11</v>
      </c>
      <c r="C43" s="12">
        <v>31</v>
      </c>
      <c r="D43" s="12">
        <v>6118</v>
      </c>
      <c r="E43" s="12">
        <v>5564</v>
      </c>
    </row>
    <row r="44" spans="1:5" ht="14.25" customHeight="1" x14ac:dyDescent="0.25">
      <c r="A44" s="11">
        <v>43952</v>
      </c>
      <c r="B44" s="12" t="s">
        <v>17</v>
      </c>
      <c r="C44" s="12">
        <v>20</v>
      </c>
      <c r="D44" s="12">
        <v>2468</v>
      </c>
      <c r="E44" s="12">
        <v>2221</v>
      </c>
    </row>
    <row r="45" spans="1:5" ht="14.25" customHeight="1" x14ac:dyDescent="0.25">
      <c r="A45" s="11">
        <v>43952</v>
      </c>
      <c r="B45" s="12" t="s">
        <v>10</v>
      </c>
      <c r="C45" s="12">
        <v>18</v>
      </c>
      <c r="D45" s="12">
        <v>1826</v>
      </c>
      <c r="E45" s="12">
        <v>1633</v>
      </c>
    </row>
    <row r="46" spans="1:5" ht="14.25" customHeight="1" x14ac:dyDescent="0.25">
      <c r="A46" s="11">
        <v>43952</v>
      </c>
      <c r="B46" s="12" t="s">
        <v>20</v>
      </c>
      <c r="C46" s="12">
        <v>19</v>
      </c>
      <c r="D46" s="12">
        <v>1987</v>
      </c>
      <c r="E46" s="12">
        <v>1791</v>
      </c>
    </row>
    <row r="47" spans="1:5" ht="14.25" customHeight="1" x14ac:dyDescent="0.25">
      <c r="A47" s="11">
        <v>43952</v>
      </c>
      <c r="B47" s="12" t="s">
        <v>22</v>
      </c>
      <c r="C47" s="12">
        <v>54</v>
      </c>
      <c r="D47" s="12">
        <v>14205</v>
      </c>
      <c r="E47" s="12">
        <v>13026</v>
      </c>
    </row>
    <row r="48" spans="1:5" ht="14.25" customHeight="1" x14ac:dyDescent="0.25">
      <c r="A48" s="11">
        <v>43952</v>
      </c>
      <c r="B48" s="12" t="s">
        <v>21</v>
      </c>
      <c r="C48" s="12">
        <v>59</v>
      </c>
      <c r="D48" s="12">
        <v>15222</v>
      </c>
      <c r="E48" s="12">
        <v>13873</v>
      </c>
    </row>
    <row r="49" spans="1:5" ht="14.25" customHeight="1" x14ac:dyDescent="0.25">
      <c r="A49" s="11">
        <v>43952</v>
      </c>
      <c r="B49" s="12" t="s">
        <v>13</v>
      </c>
      <c r="C49" s="12">
        <v>19</v>
      </c>
      <c r="D49" s="12">
        <v>1497</v>
      </c>
      <c r="E49" s="12">
        <v>1291</v>
      </c>
    </row>
    <row r="50" spans="1:5" ht="14.25" customHeight="1" x14ac:dyDescent="0.25">
      <c r="A50" s="11">
        <v>43952</v>
      </c>
      <c r="B50" s="12" t="s">
        <v>23</v>
      </c>
      <c r="C50" s="12">
        <v>15</v>
      </c>
      <c r="D50" s="12">
        <v>721</v>
      </c>
      <c r="E50" s="12">
        <v>625</v>
      </c>
    </row>
    <row r="51" spans="1:5" ht="14.25" customHeight="1" x14ac:dyDescent="0.25">
      <c r="A51" s="11">
        <v>43952</v>
      </c>
      <c r="B51" s="12" t="s">
        <v>18</v>
      </c>
      <c r="C51" s="12">
        <v>15</v>
      </c>
      <c r="D51" s="12">
        <v>996</v>
      </c>
      <c r="E51" s="12">
        <v>888</v>
      </c>
    </row>
    <row r="52" spans="1:5" ht="14.25" customHeight="1" x14ac:dyDescent="0.25">
      <c r="A52" s="11">
        <v>43952</v>
      </c>
      <c r="B52" s="12" t="s">
        <v>19</v>
      </c>
      <c r="C52" s="12">
        <v>15</v>
      </c>
      <c r="D52" s="12">
        <v>294</v>
      </c>
      <c r="E52" s="12">
        <v>225</v>
      </c>
    </row>
    <row r="53" spans="1:5" ht="14.25" customHeight="1" x14ac:dyDescent="0.25">
      <c r="A53" s="11">
        <v>43952</v>
      </c>
      <c r="B53" s="12" t="s">
        <v>15</v>
      </c>
      <c r="C53" s="12">
        <v>125</v>
      </c>
      <c r="D53" s="12">
        <v>20602</v>
      </c>
      <c r="E53" s="12">
        <v>18845</v>
      </c>
    </row>
    <row r="54" spans="1:5" ht="14.25" customHeight="1" x14ac:dyDescent="0.25">
      <c r="A54" s="11">
        <v>43952</v>
      </c>
      <c r="B54" s="12" t="s">
        <v>14</v>
      </c>
      <c r="C54" s="12">
        <v>129</v>
      </c>
      <c r="D54" s="12">
        <v>17002</v>
      </c>
      <c r="E54" s="12">
        <v>15570</v>
      </c>
    </row>
    <row r="55" spans="1:5" ht="14.25" customHeight="1" x14ac:dyDescent="0.25">
      <c r="A55" s="11">
        <v>43952</v>
      </c>
      <c r="B55" s="12" t="s">
        <v>12</v>
      </c>
      <c r="C55" s="12">
        <v>10</v>
      </c>
      <c r="D55" s="12">
        <v>554</v>
      </c>
      <c r="E55" s="12">
        <v>472</v>
      </c>
    </row>
    <row r="56" spans="1:5" ht="14.25" customHeight="1" x14ac:dyDescent="0.25">
      <c r="A56" s="11">
        <v>43953</v>
      </c>
      <c r="B56" s="12" t="s">
        <v>16</v>
      </c>
      <c r="C56" s="12">
        <v>36</v>
      </c>
      <c r="D56" s="12">
        <v>3442</v>
      </c>
      <c r="E56" s="12">
        <v>3147</v>
      </c>
    </row>
    <row r="57" spans="1:5" ht="14.25" customHeight="1" x14ac:dyDescent="0.25">
      <c r="A57" s="11">
        <v>43953</v>
      </c>
      <c r="B57" s="12" t="s">
        <v>11</v>
      </c>
      <c r="C57" s="12">
        <v>31</v>
      </c>
      <c r="D57" s="12">
        <v>4157</v>
      </c>
      <c r="E57" s="12">
        <v>3823</v>
      </c>
    </row>
    <row r="58" spans="1:5" ht="14.25" customHeight="1" x14ac:dyDescent="0.25">
      <c r="A58" s="11">
        <v>43953</v>
      </c>
      <c r="B58" s="12" t="s">
        <v>17</v>
      </c>
      <c r="C58" s="12">
        <v>20</v>
      </c>
      <c r="D58" s="12">
        <v>1613</v>
      </c>
      <c r="E58" s="12">
        <v>1457</v>
      </c>
    </row>
    <row r="59" spans="1:5" ht="14.25" customHeight="1" x14ac:dyDescent="0.25">
      <c r="A59" s="11">
        <v>43953</v>
      </c>
      <c r="B59" s="12" t="s">
        <v>10</v>
      </c>
      <c r="C59" s="12">
        <v>18</v>
      </c>
      <c r="D59" s="12">
        <v>1708</v>
      </c>
      <c r="E59" s="12">
        <v>1534</v>
      </c>
    </row>
    <row r="60" spans="1:5" ht="14.25" customHeight="1" x14ac:dyDescent="0.25">
      <c r="A60" s="11">
        <v>43953</v>
      </c>
      <c r="B60" s="12" t="s">
        <v>20</v>
      </c>
      <c r="C60" s="12">
        <v>19</v>
      </c>
      <c r="D60" s="12">
        <v>1206</v>
      </c>
      <c r="E60" s="12">
        <v>1080</v>
      </c>
    </row>
    <row r="61" spans="1:5" ht="14.25" customHeight="1" x14ac:dyDescent="0.25">
      <c r="A61" s="11">
        <v>43953</v>
      </c>
      <c r="B61" s="12" t="s">
        <v>22</v>
      </c>
      <c r="C61" s="12">
        <v>54</v>
      </c>
      <c r="D61" s="12">
        <v>11622</v>
      </c>
      <c r="E61" s="12">
        <v>10754</v>
      </c>
    </row>
    <row r="62" spans="1:5" ht="14.25" customHeight="1" x14ac:dyDescent="0.25">
      <c r="A62" s="11">
        <v>43953</v>
      </c>
      <c r="B62" s="12" t="s">
        <v>21</v>
      </c>
      <c r="C62" s="12">
        <v>59</v>
      </c>
      <c r="D62" s="12">
        <v>12429</v>
      </c>
      <c r="E62" s="12">
        <v>11477</v>
      </c>
    </row>
    <row r="63" spans="1:5" ht="14.25" customHeight="1" x14ac:dyDescent="0.25">
      <c r="A63" s="11">
        <v>43953</v>
      </c>
      <c r="B63" s="12" t="s">
        <v>13</v>
      </c>
      <c r="C63" s="12">
        <v>19</v>
      </c>
      <c r="D63" s="12">
        <v>1217</v>
      </c>
      <c r="E63" s="12">
        <v>1048</v>
      </c>
    </row>
    <row r="64" spans="1:5" ht="14.25" customHeight="1" x14ac:dyDescent="0.25">
      <c r="A64" s="11">
        <v>43953</v>
      </c>
      <c r="B64" s="12" t="s">
        <v>23</v>
      </c>
      <c r="C64" s="12">
        <v>15</v>
      </c>
      <c r="D64" s="12">
        <v>567</v>
      </c>
      <c r="E64" s="12">
        <v>493</v>
      </c>
    </row>
    <row r="65" spans="1:5" ht="14.25" customHeight="1" x14ac:dyDescent="0.25">
      <c r="A65" s="11">
        <v>43953</v>
      </c>
      <c r="B65" s="12" t="s">
        <v>18</v>
      </c>
      <c r="C65" s="12">
        <v>15</v>
      </c>
      <c r="D65" s="12">
        <v>751</v>
      </c>
      <c r="E65" s="12">
        <v>651</v>
      </c>
    </row>
    <row r="66" spans="1:5" ht="14.25" customHeight="1" x14ac:dyDescent="0.25">
      <c r="A66" s="11">
        <v>43953</v>
      </c>
      <c r="B66" s="12" t="s">
        <v>19</v>
      </c>
      <c r="C66" s="12">
        <v>15</v>
      </c>
      <c r="D66" s="12">
        <v>274</v>
      </c>
      <c r="E66" s="12">
        <v>203</v>
      </c>
    </row>
    <row r="67" spans="1:5" ht="14.25" customHeight="1" x14ac:dyDescent="0.25">
      <c r="A67" s="11">
        <v>43953</v>
      </c>
      <c r="B67" s="12" t="s">
        <v>15</v>
      </c>
      <c r="C67" s="12">
        <v>125</v>
      </c>
      <c r="D67" s="12">
        <v>16932</v>
      </c>
      <c r="E67" s="12">
        <v>15601</v>
      </c>
    </row>
    <row r="68" spans="1:5" ht="14.25" customHeight="1" x14ac:dyDescent="0.25">
      <c r="A68" s="11">
        <v>43953</v>
      </c>
      <c r="B68" s="12" t="s">
        <v>14</v>
      </c>
      <c r="C68" s="12">
        <v>129</v>
      </c>
      <c r="D68" s="12">
        <v>14009</v>
      </c>
      <c r="E68" s="12">
        <v>12920</v>
      </c>
    </row>
    <row r="69" spans="1:5" ht="14.25" customHeight="1" x14ac:dyDescent="0.25">
      <c r="A69" s="11">
        <v>43953</v>
      </c>
      <c r="B69" s="12" t="s">
        <v>12</v>
      </c>
      <c r="C69" s="12">
        <v>10</v>
      </c>
      <c r="D69" s="12">
        <v>416</v>
      </c>
      <c r="E69" s="12">
        <v>341</v>
      </c>
    </row>
    <row r="70" spans="1:5" ht="14.25" customHeight="1" x14ac:dyDescent="0.25">
      <c r="A70" s="11">
        <v>43954</v>
      </c>
      <c r="B70" s="12" t="s">
        <v>16</v>
      </c>
      <c r="C70" s="12">
        <v>36</v>
      </c>
      <c r="D70" s="12">
        <v>4751</v>
      </c>
      <c r="E70" s="12">
        <v>4370</v>
      </c>
    </row>
    <row r="71" spans="1:5" ht="14.25" customHeight="1" x14ac:dyDescent="0.25">
      <c r="A71" s="11">
        <v>43954</v>
      </c>
      <c r="B71" s="12" t="s">
        <v>11</v>
      </c>
      <c r="C71" s="12">
        <v>31</v>
      </c>
      <c r="D71" s="12">
        <v>5155</v>
      </c>
      <c r="E71" s="12">
        <v>4762</v>
      </c>
    </row>
    <row r="72" spans="1:5" ht="14.25" customHeight="1" x14ac:dyDescent="0.25">
      <c r="A72" s="11">
        <v>43954</v>
      </c>
      <c r="B72" s="12" t="s">
        <v>17</v>
      </c>
      <c r="C72" s="12">
        <v>20</v>
      </c>
      <c r="D72" s="12">
        <v>1716</v>
      </c>
      <c r="E72" s="12">
        <v>1561</v>
      </c>
    </row>
    <row r="73" spans="1:5" ht="14.25" customHeight="1" x14ac:dyDescent="0.25">
      <c r="A73" s="11">
        <v>43954</v>
      </c>
      <c r="B73" s="12" t="s">
        <v>10</v>
      </c>
      <c r="C73" s="12">
        <v>20</v>
      </c>
      <c r="D73" s="12">
        <v>1520</v>
      </c>
      <c r="E73" s="12">
        <v>1373</v>
      </c>
    </row>
    <row r="74" spans="1:5" ht="14.25" customHeight="1" x14ac:dyDescent="0.25">
      <c r="A74" s="11">
        <v>43954</v>
      </c>
      <c r="B74" s="12" t="s">
        <v>20</v>
      </c>
      <c r="C74" s="12">
        <v>19</v>
      </c>
      <c r="D74" s="12">
        <v>1314</v>
      </c>
      <c r="E74" s="12">
        <v>1192</v>
      </c>
    </row>
    <row r="75" spans="1:5" ht="14.25" customHeight="1" x14ac:dyDescent="0.25">
      <c r="A75" s="11">
        <v>43954</v>
      </c>
      <c r="B75" s="12" t="s">
        <v>22</v>
      </c>
      <c r="C75" s="12">
        <v>54</v>
      </c>
      <c r="D75" s="12">
        <v>14823</v>
      </c>
      <c r="E75" s="12">
        <v>13751</v>
      </c>
    </row>
    <row r="76" spans="1:5" ht="14.25" customHeight="1" x14ac:dyDescent="0.25">
      <c r="A76" s="11">
        <v>43954</v>
      </c>
      <c r="B76" s="12" t="s">
        <v>21</v>
      </c>
      <c r="C76" s="12">
        <v>59</v>
      </c>
      <c r="D76" s="12">
        <v>15277</v>
      </c>
      <c r="E76" s="12">
        <v>14163</v>
      </c>
    </row>
    <row r="77" spans="1:5" ht="14.25" customHeight="1" x14ac:dyDescent="0.25">
      <c r="A77" s="11">
        <v>43954</v>
      </c>
      <c r="B77" s="12" t="s">
        <v>13</v>
      </c>
      <c r="C77" s="12">
        <v>19</v>
      </c>
      <c r="D77" s="12">
        <v>1402</v>
      </c>
      <c r="E77" s="12">
        <v>1234</v>
      </c>
    </row>
    <row r="78" spans="1:5" ht="14.25" customHeight="1" x14ac:dyDescent="0.25">
      <c r="A78" s="11">
        <v>43954</v>
      </c>
      <c r="B78" s="12" t="s">
        <v>23</v>
      </c>
      <c r="C78" s="12">
        <v>15</v>
      </c>
      <c r="D78" s="12">
        <v>585</v>
      </c>
      <c r="E78" s="12">
        <v>502</v>
      </c>
    </row>
    <row r="79" spans="1:5" ht="14.25" customHeight="1" x14ac:dyDescent="0.25">
      <c r="A79" s="11">
        <v>43954</v>
      </c>
      <c r="B79" s="12" t="s">
        <v>18</v>
      </c>
      <c r="C79" s="12">
        <v>15</v>
      </c>
      <c r="D79" s="12">
        <v>784</v>
      </c>
      <c r="E79" s="12">
        <v>696</v>
      </c>
    </row>
    <row r="80" spans="1:5" ht="14.25" customHeight="1" x14ac:dyDescent="0.25">
      <c r="A80" s="11">
        <v>43954</v>
      </c>
      <c r="B80" s="12" t="s">
        <v>19</v>
      </c>
      <c r="C80" s="12">
        <v>15</v>
      </c>
      <c r="D80" s="12">
        <v>455</v>
      </c>
      <c r="E80" s="12">
        <v>384</v>
      </c>
    </row>
    <row r="81" spans="1:5" ht="14.25" customHeight="1" x14ac:dyDescent="0.25">
      <c r="A81" s="11">
        <v>43954</v>
      </c>
      <c r="B81" s="12" t="s">
        <v>15</v>
      </c>
      <c r="C81" s="12">
        <v>125</v>
      </c>
      <c r="D81" s="12">
        <v>18861</v>
      </c>
      <c r="E81" s="12">
        <v>17420</v>
      </c>
    </row>
    <row r="82" spans="1:5" ht="14.25" customHeight="1" x14ac:dyDescent="0.25">
      <c r="A82" s="11">
        <v>43954</v>
      </c>
      <c r="B82" s="12" t="s">
        <v>14</v>
      </c>
      <c r="C82" s="12">
        <v>129</v>
      </c>
      <c r="D82" s="12">
        <v>15778</v>
      </c>
      <c r="E82" s="12">
        <v>14624</v>
      </c>
    </row>
    <row r="83" spans="1:5" ht="14.25" customHeight="1" x14ac:dyDescent="0.25">
      <c r="A83" s="11">
        <v>43954</v>
      </c>
      <c r="B83" s="12" t="s">
        <v>12</v>
      </c>
      <c r="C83" s="12">
        <v>10</v>
      </c>
      <c r="D83" s="12">
        <v>402</v>
      </c>
      <c r="E83" s="12">
        <v>333</v>
      </c>
    </row>
    <row r="84" spans="1:5" ht="14.25" customHeight="1" x14ac:dyDescent="0.25">
      <c r="A84" s="11">
        <v>43955</v>
      </c>
      <c r="B84" s="12" t="s">
        <v>16</v>
      </c>
      <c r="C84" s="12">
        <v>36</v>
      </c>
      <c r="D84" s="12">
        <v>4508</v>
      </c>
      <c r="E84" s="12">
        <v>4149</v>
      </c>
    </row>
    <row r="85" spans="1:5" ht="14.25" customHeight="1" x14ac:dyDescent="0.25">
      <c r="A85" s="11">
        <v>43955</v>
      </c>
      <c r="B85" s="12" t="s">
        <v>11</v>
      </c>
      <c r="C85" s="12">
        <v>31</v>
      </c>
      <c r="D85" s="12">
        <v>4968</v>
      </c>
      <c r="E85" s="12">
        <v>4596</v>
      </c>
    </row>
    <row r="86" spans="1:5" ht="14.25" customHeight="1" x14ac:dyDescent="0.25">
      <c r="A86" s="11">
        <v>43955</v>
      </c>
      <c r="B86" s="12" t="s">
        <v>17</v>
      </c>
      <c r="C86" s="12">
        <v>20</v>
      </c>
      <c r="D86" s="12">
        <v>1804</v>
      </c>
      <c r="E86" s="12">
        <v>1638</v>
      </c>
    </row>
    <row r="87" spans="1:5" ht="14.25" customHeight="1" x14ac:dyDescent="0.25">
      <c r="A87" s="11">
        <v>43955</v>
      </c>
      <c r="B87" s="12" t="s">
        <v>10</v>
      </c>
      <c r="C87" s="12">
        <v>20</v>
      </c>
      <c r="D87" s="12">
        <v>1519</v>
      </c>
      <c r="E87" s="12">
        <v>1372</v>
      </c>
    </row>
    <row r="88" spans="1:5" ht="14.25" customHeight="1" x14ac:dyDescent="0.25">
      <c r="A88" s="11">
        <v>43955</v>
      </c>
      <c r="B88" s="12" t="s">
        <v>20</v>
      </c>
      <c r="C88" s="12">
        <v>19</v>
      </c>
      <c r="D88" s="12">
        <v>1479</v>
      </c>
      <c r="E88" s="12">
        <v>1346</v>
      </c>
    </row>
    <row r="89" spans="1:5" ht="14.25" customHeight="1" x14ac:dyDescent="0.25">
      <c r="A89" s="11">
        <v>43955</v>
      </c>
      <c r="B89" s="12" t="s">
        <v>22</v>
      </c>
      <c r="C89" s="12">
        <v>54</v>
      </c>
      <c r="D89" s="12">
        <v>13606</v>
      </c>
      <c r="E89" s="12">
        <v>12697</v>
      </c>
    </row>
    <row r="90" spans="1:5" ht="14.25" customHeight="1" x14ac:dyDescent="0.25">
      <c r="A90" s="11">
        <v>43955</v>
      </c>
      <c r="B90" s="12" t="s">
        <v>21</v>
      </c>
      <c r="C90" s="12">
        <v>59</v>
      </c>
      <c r="D90" s="12">
        <v>14423</v>
      </c>
      <c r="E90" s="12">
        <v>13432</v>
      </c>
    </row>
    <row r="91" spans="1:5" ht="14.25" customHeight="1" x14ac:dyDescent="0.25">
      <c r="A91" s="11">
        <v>43955</v>
      </c>
      <c r="B91" s="12" t="s">
        <v>13</v>
      </c>
      <c r="C91" s="12">
        <v>19</v>
      </c>
      <c r="D91" s="12">
        <v>1582</v>
      </c>
      <c r="E91" s="12">
        <v>1403</v>
      </c>
    </row>
    <row r="92" spans="1:5" ht="14.25" customHeight="1" x14ac:dyDescent="0.25">
      <c r="A92" s="11">
        <v>43955</v>
      </c>
      <c r="B92" s="12" t="s">
        <v>23</v>
      </c>
      <c r="C92" s="12">
        <v>15</v>
      </c>
      <c r="D92" s="12">
        <v>622</v>
      </c>
      <c r="E92" s="12">
        <v>538</v>
      </c>
    </row>
    <row r="93" spans="1:5" ht="14.25" customHeight="1" x14ac:dyDescent="0.25">
      <c r="A93" s="11">
        <v>43955</v>
      </c>
      <c r="B93" s="12" t="s">
        <v>18</v>
      </c>
      <c r="C93" s="12">
        <v>15</v>
      </c>
      <c r="D93" s="12">
        <v>750</v>
      </c>
      <c r="E93" s="12">
        <v>647</v>
      </c>
    </row>
    <row r="94" spans="1:5" ht="14.25" customHeight="1" x14ac:dyDescent="0.25">
      <c r="A94" s="11">
        <v>43955</v>
      </c>
      <c r="B94" s="12" t="s">
        <v>19</v>
      </c>
      <c r="C94" s="12">
        <v>15</v>
      </c>
      <c r="D94" s="12">
        <v>390</v>
      </c>
      <c r="E94" s="12">
        <v>315</v>
      </c>
    </row>
    <row r="95" spans="1:5" ht="14.25" customHeight="1" x14ac:dyDescent="0.25">
      <c r="A95" s="11">
        <v>43955</v>
      </c>
      <c r="B95" s="12" t="s">
        <v>15</v>
      </c>
      <c r="C95" s="12">
        <v>125</v>
      </c>
      <c r="D95" s="12">
        <v>20495</v>
      </c>
      <c r="E95" s="12">
        <v>18964</v>
      </c>
    </row>
    <row r="96" spans="1:5" ht="14.25" customHeight="1" x14ac:dyDescent="0.25">
      <c r="A96" s="11">
        <v>43955</v>
      </c>
      <c r="B96" s="12" t="s">
        <v>14</v>
      </c>
      <c r="C96" s="12">
        <v>129</v>
      </c>
      <c r="D96" s="12">
        <v>16525</v>
      </c>
      <c r="E96" s="12">
        <v>15310</v>
      </c>
    </row>
    <row r="97" spans="1:5" ht="14.25" customHeight="1" x14ac:dyDescent="0.25">
      <c r="A97" s="11">
        <v>43955</v>
      </c>
      <c r="B97" s="12" t="s">
        <v>12</v>
      </c>
      <c r="C97" s="12">
        <v>10</v>
      </c>
      <c r="D97" s="12">
        <v>462</v>
      </c>
      <c r="E97" s="12">
        <v>396</v>
      </c>
    </row>
    <row r="98" spans="1:5" ht="14.25" customHeight="1" x14ac:dyDescent="0.25">
      <c r="A98" s="11">
        <v>43956</v>
      </c>
      <c r="B98" s="12" t="s">
        <v>16</v>
      </c>
      <c r="C98" s="12">
        <v>36</v>
      </c>
      <c r="D98" s="12">
        <v>4575</v>
      </c>
      <c r="E98" s="12">
        <v>4206</v>
      </c>
    </row>
    <row r="99" spans="1:5" ht="14.25" customHeight="1" x14ac:dyDescent="0.25">
      <c r="A99" s="11">
        <v>43956</v>
      </c>
      <c r="B99" s="12" t="s">
        <v>11</v>
      </c>
      <c r="C99" s="12">
        <v>31</v>
      </c>
      <c r="D99" s="12">
        <v>5188</v>
      </c>
      <c r="E99" s="12">
        <v>4800</v>
      </c>
    </row>
    <row r="100" spans="1:5" ht="14.25" customHeight="1" x14ac:dyDescent="0.25">
      <c r="A100" s="11">
        <v>43956</v>
      </c>
      <c r="B100" s="12" t="s">
        <v>17</v>
      </c>
      <c r="C100" s="12">
        <v>20</v>
      </c>
      <c r="D100" s="12">
        <v>1757</v>
      </c>
      <c r="E100" s="12">
        <v>1596</v>
      </c>
    </row>
    <row r="101" spans="1:5" ht="14.25" customHeight="1" x14ac:dyDescent="0.25">
      <c r="A101" s="11">
        <v>43956</v>
      </c>
      <c r="B101" s="12" t="s">
        <v>10</v>
      </c>
      <c r="C101" s="12">
        <v>20</v>
      </c>
      <c r="D101" s="12">
        <v>1773</v>
      </c>
      <c r="E101" s="12">
        <v>1604</v>
      </c>
    </row>
    <row r="102" spans="1:5" ht="14.25" customHeight="1" x14ac:dyDescent="0.25">
      <c r="A102" s="11">
        <v>43956</v>
      </c>
      <c r="B102" s="12" t="s">
        <v>20</v>
      </c>
      <c r="C102" s="12">
        <v>19</v>
      </c>
      <c r="D102" s="12">
        <v>1622</v>
      </c>
      <c r="E102" s="12">
        <v>1482</v>
      </c>
    </row>
    <row r="103" spans="1:5" ht="14.25" customHeight="1" x14ac:dyDescent="0.25">
      <c r="A103" s="11">
        <v>43956</v>
      </c>
      <c r="B103" s="12" t="s">
        <v>22</v>
      </c>
      <c r="C103" s="12">
        <v>54</v>
      </c>
      <c r="D103" s="12">
        <v>12775</v>
      </c>
      <c r="E103" s="12">
        <v>11887</v>
      </c>
    </row>
    <row r="104" spans="1:5" ht="14.25" customHeight="1" x14ac:dyDescent="0.25">
      <c r="A104" s="11">
        <v>43956</v>
      </c>
      <c r="B104" s="12" t="s">
        <v>21</v>
      </c>
      <c r="C104" s="12">
        <v>59</v>
      </c>
      <c r="D104" s="12">
        <v>13469</v>
      </c>
      <c r="E104" s="12">
        <v>12486</v>
      </c>
    </row>
    <row r="105" spans="1:5" ht="14.25" customHeight="1" x14ac:dyDescent="0.25">
      <c r="A105" s="11">
        <v>43956</v>
      </c>
      <c r="B105" s="12" t="s">
        <v>13</v>
      </c>
      <c r="C105" s="12">
        <v>19</v>
      </c>
      <c r="D105" s="12">
        <v>1417</v>
      </c>
      <c r="E105" s="12">
        <v>1245</v>
      </c>
    </row>
    <row r="106" spans="1:5" ht="14.25" customHeight="1" x14ac:dyDescent="0.25">
      <c r="A106" s="11">
        <v>43956</v>
      </c>
      <c r="B106" s="12" t="s">
        <v>23</v>
      </c>
      <c r="C106" s="12">
        <v>15</v>
      </c>
      <c r="D106" s="12">
        <v>750</v>
      </c>
      <c r="E106" s="12">
        <v>658</v>
      </c>
    </row>
    <row r="107" spans="1:5" ht="14.25" customHeight="1" x14ac:dyDescent="0.25">
      <c r="A107" s="11">
        <v>43956</v>
      </c>
      <c r="B107" s="12" t="s">
        <v>18</v>
      </c>
      <c r="C107" s="12">
        <v>15</v>
      </c>
      <c r="D107" s="12">
        <v>922</v>
      </c>
      <c r="E107" s="12">
        <v>823</v>
      </c>
    </row>
    <row r="108" spans="1:5" ht="14.25" customHeight="1" x14ac:dyDescent="0.25">
      <c r="A108" s="11">
        <v>43956</v>
      </c>
      <c r="B108" s="12" t="s">
        <v>19</v>
      </c>
      <c r="C108" s="12">
        <v>15</v>
      </c>
      <c r="D108" s="12">
        <v>455</v>
      </c>
      <c r="E108" s="12">
        <v>381</v>
      </c>
    </row>
    <row r="109" spans="1:5" ht="14.25" customHeight="1" x14ac:dyDescent="0.25">
      <c r="A109" s="11">
        <v>43956</v>
      </c>
      <c r="B109" s="12" t="s">
        <v>15</v>
      </c>
      <c r="C109" s="12">
        <v>125</v>
      </c>
      <c r="D109" s="12">
        <v>18944</v>
      </c>
      <c r="E109" s="12">
        <v>17541</v>
      </c>
    </row>
    <row r="110" spans="1:5" ht="14.25" customHeight="1" x14ac:dyDescent="0.25">
      <c r="A110" s="11">
        <v>43956</v>
      </c>
      <c r="B110" s="12" t="s">
        <v>14</v>
      </c>
      <c r="C110" s="12">
        <v>129</v>
      </c>
      <c r="D110" s="12">
        <v>15665</v>
      </c>
      <c r="E110" s="12">
        <v>14501</v>
      </c>
    </row>
    <row r="111" spans="1:5" ht="14.25" customHeight="1" x14ac:dyDescent="0.25">
      <c r="A111" s="11">
        <v>43956</v>
      </c>
      <c r="B111" s="12" t="s">
        <v>12</v>
      </c>
      <c r="C111" s="12">
        <v>10</v>
      </c>
      <c r="D111" s="12">
        <v>511</v>
      </c>
      <c r="E111" s="12">
        <v>437</v>
      </c>
    </row>
    <row r="112" spans="1:5" ht="14.25" customHeight="1" x14ac:dyDescent="0.25">
      <c r="A112" s="11">
        <v>43957</v>
      </c>
      <c r="B112" s="12" t="s">
        <v>16</v>
      </c>
      <c r="C112" s="12">
        <v>36</v>
      </c>
      <c r="D112" s="12">
        <v>4384</v>
      </c>
      <c r="E112" s="12">
        <v>4025</v>
      </c>
    </row>
    <row r="113" spans="1:5" ht="14.25" customHeight="1" x14ac:dyDescent="0.25">
      <c r="A113" s="11">
        <v>43957</v>
      </c>
      <c r="B113" s="12" t="s">
        <v>11</v>
      </c>
      <c r="C113" s="12">
        <v>31</v>
      </c>
      <c r="D113" s="12">
        <v>4709</v>
      </c>
      <c r="E113" s="12">
        <v>4348</v>
      </c>
    </row>
    <row r="114" spans="1:5" ht="14.25" customHeight="1" x14ac:dyDescent="0.25">
      <c r="A114" s="11">
        <v>43957</v>
      </c>
      <c r="B114" s="12" t="s">
        <v>17</v>
      </c>
      <c r="C114" s="12">
        <v>20</v>
      </c>
      <c r="D114" s="12">
        <v>1747</v>
      </c>
      <c r="E114" s="12">
        <v>1570</v>
      </c>
    </row>
    <row r="115" spans="1:5" ht="14.25" customHeight="1" x14ac:dyDescent="0.25">
      <c r="A115" s="11">
        <v>43957</v>
      </c>
      <c r="B115" s="12" t="s">
        <v>10</v>
      </c>
      <c r="C115" s="12">
        <v>20</v>
      </c>
      <c r="D115" s="12">
        <v>1784</v>
      </c>
      <c r="E115" s="12">
        <v>1632</v>
      </c>
    </row>
    <row r="116" spans="1:5" ht="14.25" customHeight="1" x14ac:dyDescent="0.25">
      <c r="A116" s="11">
        <v>43957</v>
      </c>
      <c r="B116" s="12" t="s">
        <v>20</v>
      </c>
      <c r="C116" s="12">
        <v>19</v>
      </c>
      <c r="D116" s="12">
        <v>1509</v>
      </c>
      <c r="E116" s="12">
        <v>1374</v>
      </c>
    </row>
    <row r="117" spans="1:5" ht="14.25" customHeight="1" x14ac:dyDescent="0.25">
      <c r="A117" s="11">
        <v>43957</v>
      </c>
      <c r="B117" s="12" t="s">
        <v>22</v>
      </c>
      <c r="C117" s="12">
        <v>54</v>
      </c>
      <c r="D117" s="12">
        <v>13406</v>
      </c>
      <c r="E117" s="12">
        <v>12518</v>
      </c>
    </row>
    <row r="118" spans="1:5" ht="14.25" customHeight="1" x14ac:dyDescent="0.25">
      <c r="A118" s="11">
        <v>43957</v>
      </c>
      <c r="B118" s="12" t="s">
        <v>21</v>
      </c>
      <c r="C118" s="12">
        <v>59</v>
      </c>
      <c r="D118" s="12">
        <v>14103</v>
      </c>
      <c r="E118" s="12">
        <v>13118</v>
      </c>
    </row>
    <row r="119" spans="1:5" ht="14.25" customHeight="1" x14ac:dyDescent="0.25">
      <c r="A119" s="11">
        <v>43957</v>
      </c>
      <c r="B119" s="12" t="s">
        <v>13</v>
      </c>
      <c r="C119" s="12">
        <v>19</v>
      </c>
      <c r="D119" s="12">
        <v>1499</v>
      </c>
      <c r="E119" s="12">
        <v>1323</v>
      </c>
    </row>
    <row r="120" spans="1:5" ht="14.25" customHeight="1" x14ac:dyDescent="0.25">
      <c r="A120" s="11">
        <v>43957</v>
      </c>
      <c r="B120" s="12" t="s">
        <v>23</v>
      </c>
      <c r="C120" s="12">
        <v>15</v>
      </c>
      <c r="D120" s="12">
        <v>701</v>
      </c>
      <c r="E120" s="12">
        <v>611</v>
      </c>
    </row>
    <row r="121" spans="1:5" ht="14.25" customHeight="1" x14ac:dyDescent="0.25">
      <c r="A121" s="11">
        <v>43957</v>
      </c>
      <c r="B121" s="12" t="s">
        <v>18</v>
      </c>
      <c r="C121" s="12">
        <v>15</v>
      </c>
      <c r="D121" s="12">
        <v>839</v>
      </c>
      <c r="E121" s="12">
        <v>733</v>
      </c>
    </row>
    <row r="122" spans="1:5" ht="14.25" customHeight="1" x14ac:dyDescent="0.25">
      <c r="A122" s="11">
        <v>43957</v>
      </c>
      <c r="B122" s="12" t="s">
        <v>19</v>
      </c>
      <c r="C122" s="12">
        <v>15</v>
      </c>
      <c r="D122" s="12">
        <v>467</v>
      </c>
      <c r="E122" s="12">
        <v>389</v>
      </c>
    </row>
    <row r="123" spans="1:5" ht="14.25" customHeight="1" x14ac:dyDescent="0.25">
      <c r="A123" s="11">
        <v>43957</v>
      </c>
      <c r="B123" s="12" t="s">
        <v>15</v>
      </c>
      <c r="C123" s="12">
        <v>125</v>
      </c>
      <c r="D123" s="12">
        <v>20218</v>
      </c>
      <c r="E123" s="12">
        <v>18647</v>
      </c>
    </row>
    <row r="124" spans="1:5" ht="14.25" customHeight="1" x14ac:dyDescent="0.25">
      <c r="A124" s="11">
        <v>43957</v>
      </c>
      <c r="B124" s="12" t="s">
        <v>14</v>
      </c>
      <c r="C124" s="12">
        <v>129</v>
      </c>
      <c r="D124" s="12">
        <v>16376</v>
      </c>
      <c r="E124" s="12">
        <v>15197</v>
      </c>
    </row>
    <row r="125" spans="1:5" ht="14.25" customHeight="1" x14ac:dyDescent="0.25">
      <c r="A125" s="11">
        <v>43957</v>
      </c>
      <c r="B125" s="12" t="s">
        <v>12</v>
      </c>
      <c r="C125" s="12">
        <v>10</v>
      </c>
      <c r="D125" s="12">
        <v>465</v>
      </c>
      <c r="E125" s="12">
        <v>390</v>
      </c>
    </row>
    <row r="126" spans="1:5" ht="14.25" customHeight="1" x14ac:dyDescent="0.25">
      <c r="A126" s="11">
        <v>43958</v>
      </c>
      <c r="B126" s="12" t="s">
        <v>16</v>
      </c>
      <c r="C126" s="12">
        <v>36</v>
      </c>
      <c r="D126" s="12">
        <v>4826</v>
      </c>
      <c r="E126" s="12">
        <v>4426</v>
      </c>
    </row>
    <row r="127" spans="1:5" ht="14.25" customHeight="1" x14ac:dyDescent="0.25">
      <c r="A127" s="11">
        <v>43958</v>
      </c>
      <c r="B127" s="12" t="s">
        <v>11</v>
      </c>
      <c r="C127" s="12">
        <v>31</v>
      </c>
      <c r="D127" s="12">
        <v>4903</v>
      </c>
      <c r="E127" s="12">
        <v>4527</v>
      </c>
    </row>
    <row r="128" spans="1:5" ht="14.25" customHeight="1" x14ac:dyDescent="0.25">
      <c r="A128" s="11">
        <v>43958</v>
      </c>
      <c r="B128" s="12" t="s">
        <v>17</v>
      </c>
      <c r="C128" s="12">
        <v>21</v>
      </c>
      <c r="D128" s="12">
        <v>1879</v>
      </c>
      <c r="E128" s="12">
        <v>1695</v>
      </c>
    </row>
    <row r="129" spans="1:5" ht="14.25" customHeight="1" x14ac:dyDescent="0.25">
      <c r="A129" s="11">
        <v>43958</v>
      </c>
      <c r="B129" s="12" t="s">
        <v>10</v>
      </c>
      <c r="C129" s="12">
        <v>21</v>
      </c>
      <c r="D129" s="12">
        <v>1542</v>
      </c>
      <c r="E129" s="12">
        <v>1405</v>
      </c>
    </row>
    <row r="130" spans="1:5" ht="14.25" customHeight="1" x14ac:dyDescent="0.25">
      <c r="A130" s="11">
        <v>43958</v>
      </c>
      <c r="B130" s="12" t="s">
        <v>20</v>
      </c>
      <c r="C130" s="12">
        <v>19</v>
      </c>
      <c r="D130" s="12">
        <v>1580</v>
      </c>
      <c r="E130" s="12">
        <v>1435</v>
      </c>
    </row>
    <row r="131" spans="1:5" ht="14.25" customHeight="1" x14ac:dyDescent="0.25">
      <c r="A131" s="11">
        <v>43958</v>
      </c>
      <c r="B131" s="12" t="s">
        <v>22</v>
      </c>
      <c r="C131" s="12">
        <v>54</v>
      </c>
      <c r="D131" s="12">
        <v>12743</v>
      </c>
      <c r="E131" s="12">
        <v>11858</v>
      </c>
    </row>
    <row r="132" spans="1:5" ht="14.25" customHeight="1" x14ac:dyDescent="0.25">
      <c r="A132" s="11">
        <v>43958</v>
      </c>
      <c r="B132" s="12" t="s">
        <v>21</v>
      </c>
      <c r="C132" s="12">
        <v>59</v>
      </c>
      <c r="D132" s="12">
        <v>13495</v>
      </c>
      <c r="E132" s="12">
        <v>12517</v>
      </c>
    </row>
    <row r="133" spans="1:5" ht="14.25" customHeight="1" x14ac:dyDescent="0.25">
      <c r="A133" s="11">
        <v>43958</v>
      </c>
      <c r="B133" s="12" t="s">
        <v>13</v>
      </c>
      <c r="C133" s="12">
        <v>19</v>
      </c>
      <c r="D133" s="12">
        <v>1530</v>
      </c>
      <c r="E133" s="12">
        <v>1338</v>
      </c>
    </row>
    <row r="134" spans="1:5" ht="14.25" customHeight="1" x14ac:dyDescent="0.25">
      <c r="A134" s="11">
        <v>43958</v>
      </c>
      <c r="B134" s="12" t="s">
        <v>23</v>
      </c>
      <c r="C134" s="12">
        <v>15</v>
      </c>
      <c r="D134" s="12">
        <v>676</v>
      </c>
      <c r="E134" s="12">
        <v>591</v>
      </c>
    </row>
    <row r="135" spans="1:5" ht="14.25" customHeight="1" x14ac:dyDescent="0.25">
      <c r="A135" s="11">
        <v>43958</v>
      </c>
      <c r="B135" s="12" t="s">
        <v>18</v>
      </c>
      <c r="C135" s="12">
        <v>15</v>
      </c>
      <c r="D135" s="12">
        <v>805</v>
      </c>
      <c r="E135" s="12">
        <v>703</v>
      </c>
    </row>
    <row r="136" spans="1:5" ht="14.25" customHeight="1" x14ac:dyDescent="0.25">
      <c r="A136" s="11">
        <v>43958</v>
      </c>
      <c r="B136" s="12" t="s">
        <v>19</v>
      </c>
      <c r="C136" s="12">
        <v>15</v>
      </c>
      <c r="D136" s="12">
        <v>480</v>
      </c>
      <c r="E136" s="12">
        <v>398</v>
      </c>
    </row>
    <row r="137" spans="1:5" ht="14.25" customHeight="1" x14ac:dyDescent="0.25">
      <c r="A137" s="11">
        <v>43958</v>
      </c>
      <c r="B137" s="12" t="s">
        <v>15</v>
      </c>
      <c r="C137" s="12">
        <v>125</v>
      </c>
      <c r="D137" s="12">
        <v>18014</v>
      </c>
      <c r="E137" s="12">
        <v>16675</v>
      </c>
    </row>
    <row r="138" spans="1:5" ht="14.25" customHeight="1" x14ac:dyDescent="0.25">
      <c r="A138" s="11">
        <v>43958</v>
      </c>
      <c r="B138" s="12" t="s">
        <v>14</v>
      </c>
      <c r="C138" s="12">
        <v>129</v>
      </c>
      <c r="D138" s="12">
        <v>14582</v>
      </c>
      <c r="E138" s="12">
        <v>13512</v>
      </c>
    </row>
    <row r="139" spans="1:5" ht="14.25" customHeight="1" x14ac:dyDescent="0.25">
      <c r="A139" s="11">
        <v>43958</v>
      </c>
      <c r="B139" s="12" t="s">
        <v>12</v>
      </c>
      <c r="C139" s="12">
        <v>10</v>
      </c>
      <c r="D139" s="12">
        <v>563</v>
      </c>
      <c r="E139" s="12">
        <v>486</v>
      </c>
    </row>
    <row r="140" spans="1:5" ht="14.25" customHeight="1" x14ac:dyDescent="0.25">
      <c r="A140" s="11">
        <v>43959</v>
      </c>
      <c r="B140" s="12" t="s">
        <v>16</v>
      </c>
      <c r="C140" s="12">
        <v>36</v>
      </c>
      <c r="D140" s="12">
        <v>4199</v>
      </c>
      <c r="E140" s="12">
        <v>3867</v>
      </c>
    </row>
    <row r="141" spans="1:5" ht="14.25" customHeight="1" x14ac:dyDescent="0.25">
      <c r="A141" s="11">
        <v>43959</v>
      </c>
      <c r="B141" s="12" t="s">
        <v>11</v>
      </c>
      <c r="C141" s="12">
        <v>31</v>
      </c>
      <c r="D141" s="12">
        <v>4635</v>
      </c>
      <c r="E141" s="12">
        <v>4266</v>
      </c>
    </row>
    <row r="142" spans="1:5" ht="14.25" customHeight="1" x14ac:dyDescent="0.25">
      <c r="A142" s="11">
        <v>43959</v>
      </c>
      <c r="B142" s="12" t="s">
        <v>17</v>
      </c>
      <c r="C142" s="12">
        <v>21</v>
      </c>
      <c r="D142" s="12">
        <v>1957</v>
      </c>
      <c r="E142" s="12">
        <v>1755</v>
      </c>
    </row>
    <row r="143" spans="1:5" ht="14.25" customHeight="1" x14ac:dyDescent="0.25">
      <c r="A143" s="11">
        <v>43959</v>
      </c>
      <c r="B143" s="12" t="s">
        <v>10</v>
      </c>
      <c r="C143" s="12">
        <v>21</v>
      </c>
      <c r="D143" s="12">
        <v>1646</v>
      </c>
      <c r="E143" s="12">
        <v>1492</v>
      </c>
    </row>
    <row r="144" spans="1:5" ht="14.25" customHeight="1" x14ac:dyDescent="0.25">
      <c r="A144" s="11">
        <v>43959</v>
      </c>
      <c r="B144" s="12" t="s">
        <v>20</v>
      </c>
      <c r="C144" s="12">
        <v>19</v>
      </c>
      <c r="D144" s="12">
        <v>1520</v>
      </c>
      <c r="E144" s="12">
        <v>1380</v>
      </c>
    </row>
    <row r="145" spans="1:5" ht="14.25" customHeight="1" x14ac:dyDescent="0.25">
      <c r="A145" s="11">
        <v>43959</v>
      </c>
      <c r="B145" s="12" t="s">
        <v>22</v>
      </c>
      <c r="C145" s="12">
        <v>54</v>
      </c>
      <c r="D145" s="12">
        <v>13563</v>
      </c>
      <c r="E145" s="12">
        <v>12604</v>
      </c>
    </row>
    <row r="146" spans="1:5" ht="14.25" customHeight="1" x14ac:dyDescent="0.25">
      <c r="A146" s="11">
        <v>43959</v>
      </c>
      <c r="B146" s="12" t="s">
        <v>21</v>
      </c>
      <c r="C146" s="12">
        <v>59</v>
      </c>
      <c r="D146" s="12">
        <v>14098</v>
      </c>
      <c r="E146" s="12">
        <v>13106</v>
      </c>
    </row>
    <row r="147" spans="1:5" ht="14.25" customHeight="1" x14ac:dyDescent="0.25">
      <c r="A147" s="11">
        <v>43959</v>
      </c>
      <c r="B147" s="12" t="s">
        <v>13</v>
      </c>
      <c r="C147" s="12">
        <v>19</v>
      </c>
      <c r="D147" s="12">
        <v>1522</v>
      </c>
      <c r="E147" s="12">
        <v>1340</v>
      </c>
    </row>
    <row r="148" spans="1:5" ht="14.25" customHeight="1" x14ac:dyDescent="0.25">
      <c r="A148" s="11">
        <v>43959</v>
      </c>
      <c r="B148" s="12" t="s">
        <v>23</v>
      </c>
      <c r="C148" s="12">
        <v>15</v>
      </c>
      <c r="D148" s="12">
        <v>703</v>
      </c>
      <c r="E148" s="12">
        <v>609</v>
      </c>
    </row>
    <row r="149" spans="1:5" ht="14.25" customHeight="1" x14ac:dyDescent="0.25">
      <c r="A149" s="11">
        <v>43959</v>
      </c>
      <c r="B149" s="12" t="s">
        <v>18</v>
      </c>
      <c r="C149" s="12">
        <v>15</v>
      </c>
      <c r="D149" s="12">
        <v>879</v>
      </c>
      <c r="E149" s="12">
        <v>768</v>
      </c>
    </row>
    <row r="150" spans="1:5" ht="14.25" customHeight="1" x14ac:dyDescent="0.25">
      <c r="A150" s="11">
        <v>43959</v>
      </c>
      <c r="B150" s="12" t="s">
        <v>19</v>
      </c>
      <c r="C150" s="12">
        <v>15</v>
      </c>
      <c r="D150" s="12">
        <v>492</v>
      </c>
      <c r="E150" s="12">
        <v>412</v>
      </c>
    </row>
    <row r="151" spans="1:5" ht="14.25" customHeight="1" x14ac:dyDescent="0.25">
      <c r="A151" s="11">
        <v>43959</v>
      </c>
      <c r="B151" s="12" t="s">
        <v>15</v>
      </c>
      <c r="C151" s="12">
        <v>125</v>
      </c>
      <c r="D151" s="12">
        <v>24620</v>
      </c>
      <c r="E151" s="12">
        <v>22641</v>
      </c>
    </row>
    <row r="152" spans="1:5" ht="14.25" customHeight="1" x14ac:dyDescent="0.25">
      <c r="A152" s="11">
        <v>43959</v>
      </c>
      <c r="B152" s="12" t="s">
        <v>14</v>
      </c>
      <c r="C152" s="12">
        <v>129</v>
      </c>
      <c r="D152" s="12">
        <v>20452</v>
      </c>
      <c r="E152" s="12">
        <v>18857</v>
      </c>
    </row>
    <row r="153" spans="1:5" ht="14.25" customHeight="1" x14ac:dyDescent="0.25">
      <c r="A153" s="11">
        <v>43959</v>
      </c>
      <c r="B153" s="12" t="s">
        <v>12</v>
      </c>
      <c r="C153" s="12">
        <v>10</v>
      </c>
      <c r="D153" s="12">
        <v>638</v>
      </c>
      <c r="E153" s="12">
        <v>547</v>
      </c>
    </row>
    <row r="154" spans="1:5" ht="14.25" customHeight="1" x14ac:dyDescent="0.25">
      <c r="A154" s="11">
        <v>43960</v>
      </c>
      <c r="B154" s="12" t="s">
        <v>16</v>
      </c>
      <c r="C154" s="12">
        <v>36</v>
      </c>
      <c r="D154" s="12">
        <v>5413</v>
      </c>
      <c r="E154" s="12">
        <v>4959</v>
      </c>
    </row>
    <row r="155" spans="1:5" ht="14.25" customHeight="1" x14ac:dyDescent="0.25">
      <c r="A155" s="11">
        <v>43960</v>
      </c>
      <c r="B155" s="12" t="s">
        <v>11</v>
      </c>
      <c r="C155" s="12">
        <v>31</v>
      </c>
      <c r="D155" s="12">
        <v>4556</v>
      </c>
      <c r="E155" s="12">
        <v>4220</v>
      </c>
    </row>
    <row r="156" spans="1:5" ht="14.25" customHeight="1" x14ac:dyDescent="0.25">
      <c r="A156" s="11">
        <v>43960</v>
      </c>
      <c r="B156" s="12" t="s">
        <v>17</v>
      </c>
      <c r="C156" s="12">
        <v>21</v>
      </c>
      <c r="D156" s="12">
        <v>1891</v>
      </c>
      <c r="E156" s="12">
        <v>1709</v>
      </c>
    </row>
    <row r="157" spans="1:5" ht="14.25" customHeight="1" x14ac:dyDescent="0.25">
      <c r="A157" s="11">
        <v>43960</v>
      </c>
      <c r="B157" s="12" t="s">
        <v>10</v>
      </c>
      <c r="C157" s="12">
        <v>21</v>
      </c>
      <c r="D157" s="12">
        <v>1735</v>
      </c>
      <c r="E157" s="12">
        <v>1568</v>
      </c>
    </row>
    <row r="158" spans="1:5" ht="14.25" customHeight="1" x14ac:dyDescent="0.25">
      <c r="A158" s="11">
        <v>43960</v>
      </c>
      <c r="B158" s="12" t="s">
        <v>20</v>
      </c>
      <c r="C158" s="12">
        <v>19</v>
      </c>
      <c r="D158" s="12">
        <v>1542</v>
      </c>
      <c r="E158" s="12">
        <v>1412</v>
      </c>
    </row>
    <row r="159" spans="1:5" ht="14.25" customHeight="1" x14ac:dyDescent="0.25">
      <c r="A159" s="11">
        <v>43960</v>
      </c>
      <c r="B159" s="12" t="s">
        <v>22</v>
      </c>
      <c r="C159" s="12">
        <v>54</v>
      </c>
      <c r="D159" s="12">
        <v>11288</v>
      </c>
      <c r="E159" s="12">
        <v>10492</v>
      </c>
    </row>
    <row r="160" spans="1:5" ht="14.25" customHeight="1" x14ac:dyDescent="0.25">
      <c r="A160" s="11">
        <v>43960</v>
      </c>
      <c r="B160" s="12" t="s">
        <v>21</v>
      </c>
      <c r="C160" s="12">
        <v>59</v>
      </c>
      <c r="D160" s="12">
        <v>12016</v>
      </c>
      <c r="E160" s="12">
        <v>11137</v>
      </c>
    </row>
    <row r="161" spans="1:5" ht="14.25" customHeight="1" x14ac:dyDescent="0.25">
      <c r="A161" s="11">
        <v>43960</v>
      </c>
      <c r="B161" s="12" t="s">
        <v>13</v>
      </c>
      <c r="C161" s="12">
        <v>19</v>
      </c>
      <c r="D161" s="12">
        <v>1851</v>
      </c>
      <c r="E161" s="12">
        <v>1635</v>
      </c>
    </row>
    <row r="162" spans="1:5" ht="14.25" customHeight="1" x14ac:dyDescent="0.25">
      <c r="A162" s="11">
        <v>43960</v>
      </c>
      <c r="B162" s="12" t="s">
        <v>23</v>
      </c>
      <c r="C162" s="12">
        <v>15</v>
      </c>
      <c r="D162" s="12">
        <v>654</v>
      </c>
      <c r="E162" s="12">
        <v>570</v>
      </c>
    </row>
    <row r="163" spans="1:5" ht="14.25" customHeight="1" x14ac:dyDescent="0.25">
      <c r="A163" s="11">
        <v>43960</v>
      </c>
      <c r="B163" s="12" t="s">
        <v>18</v>
      </c>
      <c r="C163" s="12">
        <v>15</v>
      </c>
      <c r="D163" s="12">
        <v>849</v>
      </c>
      <c r="E163" s="12">
        <v>740</v>
      </c>
    </row>
    <row r="164" spans="1:5" ht="14.25" customHeight="1" x14ac:dyDescent="0.25">
      <c r="A164" s="11">
        <v>43960</v>
      </c>
      <c r="B164" s="12" t="s">
        <v>19</v>
      </c>
      <c r="C164" s="12">
        <v>15</v>
      </c>
      <c r="D164" s="12">
        <v>623</v>
      </c>
      <c r="E164" s="12">
        <v>535</v>
      </c>
    </row>
    <row r="165" spans="1:5" ht="14.25" customHeight="1" x14ac:dyDescent="0.25">
      <c r="A165" s="11">
        <v>43960</v>
      </c>
      <c r="B165" s="12" t="s">
        <v>15</v>
      </c>
      <c r="C165" s="12">
        <v>125</v>
      </c>
      <c r="D165" s="12">
        <v>20132</v>
      </c>
      <c r="E165" s="12">
        <v>18617</v>
      </c>
    </row>
    <row r="166" spans="1:5" ht="14.25" customHeight="1" x14ac:dyDescent="0.25">
      <c r="A166" s="11">
        <v>43960</v>
      </c>
      <c r="B166" s="12" t="s">
        <v>14</v>
      </c>
      <c r="C166" s="12">
        <v>129</v>
      </c>
      <c r="D166" s="12">
        <v>16420</v>
      </c>
      <c r="E166" s="12">
        <v>15169</v>
      </c>
    </row>
    <row r="167" spans="1:5" ht="14.25" customHeight="1" x14ac:dyDescent="0.25">
      <c r="A167" s="11">
        <v>43960</v>
      </c>
      <c r="B167" s="12" t="s">
        <v>12</v>
      </c>
      <c r="C167" s="12">
        <v>10</v>
      </c>
      <c r="D167" s="12">
        <v>644</v>
      </c>
      <c r="E167" s="12">
        <v>559</v>
      </c>
    </row>
    <row r="168" spans="1:5" ht="14.25" customHeight="1" x14ac:dyDescent="0.25">
      <c r="A168" s="11">
        <v>43961</v>
      </c>
      <c r="B168" s="12" t="s">
        <v>16</v>
      </c>
      <c r="C168" s="12">
        <v>36</v>
      </c>
      <c r="D168" s="12">
        <v>5746</v>
      </c>
      <c r="E168" s="12">
        <v>5277</v>
      </c>
    </row>
    <row r="169" spans="1:5" ht="14.25" customHeight="1" x14ac:dyDescent="0.25">
      <c r="A169" s="11">
        <v>43961</v>
      </c>
      <c r="B169" s="12" t="s">
        <v>11</v>
      </c>
      <c r="C169" s="12">
        <v>31</v>
      </c>
      <c r="D169" s="12">
        <v>5495</v>
      </c>
      <c r="E169" s="12">
        <v>5093</v>
      </c>
    </row>
    <row r="170" spans="1:5" ht="14.25" customHeight="1" x14ac:dyDescent="0.25">
      <c r="A170" s="11">
        <v>43961</v>
      </c>
      <c r="B170" s="12" t="s">
        <v>17</v>
      </c>
      <c r="C170" s="12">
        <v>21</v>
      </c>
      <c r="D170" s="12">
        <v>2120</v>
      </c>
      <c r="E170" s="12">
        <v>1921</v>
      </c>
    </row>
    <row r="171" spans="1:5" ht="14.25" customHeight="1" x14ac:dyDescent="0.25">
      <c r="A171" s="11">
        <v>43961</v>
      </c>
      <c r="B171" s="12" t="s">
        <v>10</v>
      </c>
      <c r="C171" s="12">
        <v>21</v>
      </c>
      <c r="D171" s="12">
        <v>2016</v>
      </c>
      <c r="E171" s="12">
        <v>1846</v>
      </c>
    </row>
    <row r="172" spans="1:5" ht="14.25" customHeight="1" x14ac:dyDescent="0.25">
      <c r="A172" s="11">
        <v>43961</v>
      </c>
      <c r="B172" s="12" t="s">
        <v>20</v>
      </c>
      <c r="C172" s="12">
        <v>19</v>
      </c>
      <c r="D172" s="12">
        <v>1836</v>
      </c>
      <c r="E172" s="12">
        <v>1680</v>
      </c>
    </row>
    <row r="173" spans="1:5" ht="14.25" customHeight="1" x14ac:dyDescent="0.25">
      <c r="A173" s="11">
        <v>43961</v>
      </c>
      <c r="B173" s="12" t="s">
        <v>22</v>
      </c>
      <c r="C173" s="12">
        <v>54</v>
      </c>
      <c r="D173" s="12">
        <v>13832</v>
      </c>
      <c r="E173" s="12">
        <v>12864</v>
      </c>
    </row>
    <row r="174" spans="1:5" ht="14.25" customHeight="1" x14ac:dyDescent="0.25">
      <c r="A174" s="11">
        <v>43961</v>
      </c>
      <c r="B174" s="12" t="s">
        <v>21</v>
      </c>
      <c r="C174" s="12">
        <v>59</v>
      </c>
      <c r="D174" s="12">
        <v>14569</v>
      </c>
      <c r="E174" s="12">
        <v>13566</v>
      </c>
    </row>
    <row r="175" spans="1:5" ht="14.25" customHeight="1" x14ac:dyDescent="0.25">
      <c r="A175" s="11">
        <v>43961</v>
      </c>
      <c r="B175" s="12" t="s">
        <v>13</v>
      </c>
      <c r="C175" s="12">
        <v>19</v>
      </c>
      <c r="D175" s="12">
        <v>1848</v>
      </c>
      <c r="E175" s="12">
        <v>1649</v>
      </c>
    </row>
    <row r="176" spans="1:5" ht="14.25" customHeight="1" x14ac:dyDescent="0.25">
      <c r="A176" s="11">
        <v>43961</v>
      </c>
      <c r="B176" s="12" t="s">
        <v>23</v>
      </c>
      <c r="C176" s="12">
        <v>15</v>
      </c>
      <c r="D176" s="12">
        <v>792</v>
      </c>
      <c r="E176" s="12">
        <v>695</v>
      </c>
    </row>
    <row r="177" spans="1:5" ht="14.25" customHeight="1" x14ac:dyDescent="0.25">
      <c r="A177" s="11">
        <v>43961</v>
      </c>
      <c r="B177" s="12" t="s">
        <v>18</v>
      </c>
      <c r="C177" s="12">
        <v>15</v>
      </c>
      <c r="D177" s="12">
        <v>950</v>
      </c>
      <c r="E177" s="12">
        <v>848</v>
      </c>
    </row>
    <row r="178" spans="1:5" ht="14.25" customHeight="1" x14ac:dyDescent="0.25">
      <c r="A178" s="11">
        <v>43961</v>
      </c>
      <c r="B178" s="12" t="s">
        <v>19</v>
      </c>
      <c r="C178" s="12">
        <v>15</v>
      </c>
      <c r="D178" s="12">
        <v>706</v>
      </c>
      <c r="E178" s="12">
        <v>608</v>
      </c>
    </row>
    <row r="179" spans="1:5" ht="14.25" customHeight="1" x14ac:dyDescent="0.25">
      <c r="A179" s="11">
        <v>43961</v>
      </c>
      <c r="B179" s="12" t="s">
        <v>15</v>
      </c>
      <c r="C179" s="12">
        <v>125</v>
      </c>
      <c r="D179" s="12">
        <v>20368</v>
      </c>
      <c r="E179" s="12">
        <v>18884</v>
      </c>
    </row>
    <row r="180" spans="1:5" ht="14.25" customHeight="1" x14ac:dyDescent="0.25">
      <c r="A180" s="11">
        <v>43961</v>
      </c>
      <c r="B180" s="12" t="s">
        <v>14</v>
      </c>
      <c r="C180" s="12">
        <v>129</v>
      </c>
      <c r="D180" s="12">
        <v>16437</v>
      </c>
      <c r="E180" s="12">
        <v>15285</v>
      </c>
    </row>
    <row r="181" spans="1:5" ht="14.25" customHeight="1" x14ac:dyDescent="0.25">
      <c r="A181" s="11">
        <v>43961</v>
      </c>
      <c r="B181" s="12" t="s">
        <v>12</v>
      </c>
      <c r="C181" s="12">
        <v>10</v>
      </c>
      <c r="D181" s="12">
        <v>642</v>
      </c>
      <c r="E181" s="12">
        <v>556</v>
      </c>
    </row>
    <row r="182" spans="1:5" ht="14.25" customHeight="1" x14ac:dyDescent="0.25">
      <c r="A182" s="11">
        <v>43962</v>
      </c>
      <c r="B182" s="12" t="s">
        <v>16</v>
      </c>
      <c r="C182" s="12">
        <v>36</v>
      </c>
      <c r="D182" s="12">
        <v>4150</v>
      </c>
      <c r="E182" s="12">
        <v>3838</v>
      </c>
    </row>
    <row r="183" spans="1:5" ht="14.25" customHeight="1" x14ac:dyDescent="0.25">
      <c r="A183" s="11">
        <v>43962</v>
      </c>
      <c r="B183" s="12" t="s">
        <v>11</v>
      </c>
      <c r="C183" s="12">
        <v>31</v>
      </c>
      <c r="D183" s="12">
        <v>4826</v>
      </c>
      <c r="E183" s="12">
        <v>4483</v>
      </c>
    </row>
    <row r="184" spans="1:5" ht="14.25" customHeight="1" x14ac:dyDescent="0.25">
      <c r="A184" s="11">
        <v>43962</v>
      </c>
      <c r="B184" s="12" t="s">
        <v>17</v>
      </c>
      <c r="C184" s="12">
        <v>21</v>
      </c>
      <c r="D184" s="12">
        <v>1916</v>
      </c>
      <c r="E184" s="12">
        <v>1733</v>
      </c>
    </row>
    <row r="185" spans="1:5" ht="14.25" customHeight="1" x14ac:dyDescent="0.25">
      <c r="A185" s="11">
        <v>43962</v>
      </c>
      <c r="B185" s="12" t="s">
        <v>10</v>
      </c>
      <c r="C185" s="12">
        <v>21</v>
      </c>
      <c r="D185" s="12">
        <v>1597</v>
      </c>
      <c r="E185" s="12">
        <v>1457</v>
      </c>
    </row>
    <row r="186" spans="1:5" ht="14.25" customHeight="1" x14ac:dyDescent="0.25">
      <c r="A186" s="11">
        <v>43962</v>
      </c>
      <c r="B186" s="12" t="s">
        <v>20</v>
      </c>
      <c r="C186" s="12">
        <v>19</v>
      </c>
      <c r="D186" s="12">
        <v>1527</v>
      </c>
      <c r="E186" s="12">
        <v>1389</v>
      </c>
    </row>
    <row r="187" spans="1:5" ht="14.25" customHeight="1" x14ac:dyDescent="0.25">
      <c r="A187" s="11">
        <v>43962</v>
      </c>
      <c r="B187" s="12" t="s">
        <v>22</v>
      </c>
      <c r="C187" s="12">
        <v>54</v>
      </c>
      <c r="D187" s="12">
        <v>10570</v>
      </c>
      <c r="E187" s="12">
        <v>9926</v>
      </c>
    </row>
    <row r="188" spans="1:5" ht="14.25" customHeight="1" x14ac:dyDescent="0.25">
      <c r="A188" s="11">
        <v>43962</v>
      </c>
      <c r="B188" s="12" t="s">
        <v>21</v>
      </c>
      <c r="C188" s="12">
        <v>60</v>
      </c>
      <c r="D188" s="12">
        <v>11100</v>
      </c>
      <c r="E188" s="12">
        <v>10407</v>
      </c>
    </row>
    <row r="189" spans="1:5" ht="14.25" customHeight="1" x14ac:dyDescent="0.25">
      <c r="A189" s="11">
        <v>43962</v>
      </c>
      <c r="B189" s="12" t="s">
        <v>13</v>
      </c>
      <c r="C189" s="12">
        <v>19</v>
      </c>
      <c r="D189" s="12">
        <v>2530</v>
      </c>
      <c r="E189" s="12">
        <v>2270</v>
      </c>
    </row>
    <row r="190" spans="1:5" ht="14.25" customHeight="1" x14ac:dyDescent="0.25">
      <c r="A190" s="11">
        <v>43962</v>
      </c>
      <c r="B190" s="12" t="s">
        <v>23</v>
      </c>
      <c r="C190" s="12">
        <v>15</v>
      </c>
      <c r="D190" s="12">
        <v>654</v>
      </c>
      <c r="E190" s="12">
        <v>564</v>
      </c>
    </row>
    <row r="191" spans="1:5" ht="14.25" customHeight="1" x14ac:dyDescent="0.25">
      <c r="A191" s="11">
        <v>43962</v>
      </c>
      <c r="B191" s="12" t="s">
        <v>18</v>
      </c>
      <c r="C191" s="12">
        <v>15</v>
      </c>
      <c r="D191" s="12">
        <v>812</v>
      </c>
      <c r="E191" s="12">
        <v>714</v>
      </c>
    </row>
    <row r="192" spans="1:5" ht="14.25" customHeight="1" x14ac:dyDescent="0.25">
      <c r="A192" s="11">
        <v>43962</v>
      </c>
      <c r="B192" s="12" t="s">
        <v>19</v>
      </c>
      <c r="C192" s="12">
        <v>15</v>
      </c>
      <c r="D192" s="12">
        <v>684</v>
      </c>
      <c r="E192" s="12">
        <v>585</v>
      </c>
    </row>
    <row r="193" spans="1:5" ht="14.25" customHeight="1" x14ac:dyDescent="0.25">
      <c r="A193" s="11">
        <v>43962</v>
      </c>
      <c r="B193" s="12" t="s">
        <v>15</v>
      </c>
      <c r="C193" s="12">
        <v>125</v>
      </c>
      <c r="D193" s="12">
        <v>18066</v>
      </c>
      <c r="E193" s="12">
        <v>16883</v>
      </c>
    </row>
    <row r="194" spans="1:5" ht="14.25" customHeight="1" x14ac:dyDescent="0.25">
      <c r="A194" s="11">
        <v>43962</v>
      </c>
      <c r="B194" s="12" t="s">
        <v>14</v>
      </c>
      <c r="C194" s="12">
        <v>129</v>
      </c>
      <c r="D194" s="12">
        <v>14043</v>
      </c>
      <c r="E194" s="12">
        <v>13167</v>
      </c>
    </row>
    <row r="195" spans="1:5" ht="14.25" customHeight="1" x14ac:dyDescent="0.25">
      <c r="A195" s="11">
        <v>43962</v>
      </c>
      <c r="B195" s="12" t="s">
        <v>12</v>
      </c>
      <c r="C195" s="12">
        <v>10</v>
      </c>
      <c r="D195" s="12">
        <v>494</v>
      </c>
      <c r="E195" s="12">
        <v>421</v>
      </c>
    </row>
    <row r="196" spans="1:5" ht="14.25" customHeight="1" x14ac:dyDescent="0.25">
      <c r="A196" s="11">
        <v>43963</v>
      </c>
      <c r="B196" s="12" t="s">
        <v>16</v>
      </c>
      <c r="C196" s="12">
        <v>36</v>
      </c>
      <c r="D196" s="12">
        <v>4418</v>
      </c>
      <c r="E196" s="12">
        <v>4088</v>
      </c>
    </row>
    <row r="197" spans="1:5" ht="14.25" customHeight="1" x14ac:dyDescent="0.25">
      <c r="A197" s="11">
        <v>43963</v>
      </c>
      <c r="B197" s="12" t="s">
        <v>11</v>
      </c>
      <c r="C197" s="12">
        <v>31</v>
      </c>
      <c r="D197" s="12">
        <v>4800</v>
      </c>
      <c r="E197" s="12">
        <v>4470</v>
      </c>
    </row>
    <row r="198" spans="1:5" ht="14.25" customHeight="1" x14ac:dyDescent="0.25">
      <c r="A198" s="11">
        <v>43963</v>
      </c>
      <c r="B198" s="12" t="s">
        <v>17</v>
      </c>
      <c r="C198" s="12">
        <v>21</v>
      </c>
      <c r="D198" s="12">
        <v>1926</v>
      </c>
      <c r="E198" s="12">
        <v>1745</v>
      </c>
    </row>
    <row r="199" spans="1:5" ht="14.25" customHeight="1" x14ac:dyDescent="0.25">
      <c r="A199" s="11">
        <v>43963</v>
      </c>
      <c r="B199" s="12" t="s">
        <v>10</v>
      </c>
      <c r="C199" s="12">
        <v>21</v>
      </c>
      <c r="D199" s="12">
        <v>1656</v>
      </c>
      <c r="E199" s="12">
        <v>1516</v>
      </c>
    </row>
    <row r="200" spans="1:5" ht="14.25" customHeight="1" x14ac:dyDescent="0.25">
      <c r="A200" s="11">
        <v>43963</v>
      </c>
      <c r="B200" s="12" t="s">
        <v>20</v>
      </c>
      <c r="C200" s="12">
        <v>19</v>
      </c>
      <c r="D200" s="12">
        <v>1598</v>
      </c>
      <c r="E200" s="12">
        <v>1454</v>
      </c>
    </row>
    <row r="201" spans="1:5" ht="14.25" customHeight="1" x14ac:dyDescent="0.25">
      <c r="A201" s="11">
        <v>43963</v>
      </c>
      <c r="B201" s="12" t="s">
        <v>22</v>
      </c>
      <c r="C201" s="12">
        <v>54</v>
      </c>
      <c r="D201" s="12">
        <v>11614</v>
      </c>
      <c r="E201" s="12">
        <v>10862</v>
      </c>
    </row>
    <row r="202" spans="1:5" ht="14.25" customHeight="1" x14ac:dyDescent="0.25">
      <c r="A202" s="11">
        <v>43963</v>
      </c>
      <c r="B202" s="12" t="s">
        <v>21</v>
      </c>
      <c r="C202" s="12">
        <v>60</v>
      </c>
      <c r="D202" s="12">
        <v>12000</v>
      </c>
      <c r="E202" s="12">
        <v>11194</v>
      </c>
    </row>
    <row r="203" spans="1:5" ht="14.25" customHeight="1" x14ac:dyDescent="0.25">
      <c r="A203" s="11">
        <v>43963</v>
      </c>
      <c r="B203" s="12" t="s">
        <v>13</v>
      </c>
      <c r="C203" s="12">
        <v>19</v>
      </c>
      <c r="D203" s="12">
        <v>1649</v>
      </c>
      <c r="E203" s="12">
        <v>1460</v>
      </c>
    </row>
    <row r="204" spans="1:5" ht="14.25" customHeight="1" x14ac:dyDescent="0.25">
      <c r="A204" s="11">
        <v>43963</v>
      </c>
      <c r="B204" s="12" t="s">
        <v>23</v>
      </c>
      <c r="C204" s="12">
        <v>15</v>
      </c>
      <c r="D204" s="12">
        <v>750</v>
      </c>
      <c r="E204" s="12">
        <v>659</v>
      </c>
    </row>
    <row r="205" spans="1:5" ht="14.25" customHeight="1" x14ac:dyDescent="0.25">
      <c r="A205" s="11">
        <v>43963</v>
      </c>
      <c r="B205" s="12" t="s">
        <v>18</v>
      </c>
      <c r="C205" s="12">
        <v>15</v>
      </c>
      <c r="D205" s="12">
        <v>845</v>
      </c>
      <c r="E205" s="12">
        <v>743</v>
      </c>
    </row>
    <row r="206" spans="1:5" ht="14.25" customHeight="1" x14ac:dyDescent="0.25">
      <c r="A206" s="11">
        <v>43963</v>
      </c>
      <c r="B206" s="12" t="s">
        <v>19</v>
      </c>
      <c r="C206" s="12">
        <v>15</v>
      </c>
      <c r="D206" s="12">
        <v>624</v>
      </c>
      <c r="E206" s="12">
        <v>538</v>
      </c>
    </row>
    <row r="207" spans="1:5" ht="14.25" customHeight="1" x14ac:dyDescent="0.25">
      <c r="A207" s="11">
        <v>43963</v>
      </c>
      <c r="B207" s="12" t="s">
        <v>15</v>
      </c>
      <c r="C207" s="12">
        <v>125</v>
      </c>
      <c r="D207" s="12">
        <v>21106</v>
      </c>
      <c r="E207" s="12">
        <v>19651</v>
      </c>
    </row>
    <row r="208" spans="1:5" ht="14.25" customHeight="1" x14ac:dyDescent="0.25">
      <c r="A208" s="11">
        <v>43963</v>
      </c>
      <c r="B208" s="12" t="s">
        <v>14</v>
      </c>
      <c r="C208" s="12">
        <v>129</v>
      </c>
      <c r="D208" s="12">
        <v>16387</v>
      </c>
      <c r="E208" s="12">
        <v>15322</v>
      </c>
    </row>
    <row r="209" spans="1:5" ht="14.25" customHeight="1" x14ac:dyDescent="0.25">
      <c r="A209" s="11">
        <v>43963</v>
      </c>
      <c r="B209" s="12" t="s">
        <v>12</v>
      </c>
      <c r="C209" s="12">
        <v>10</v>
      </c>
      <c r="D209" s="12">
        <v>526</v>
      </c>
      <c r="E209" s="12">
        <v>448</v>
      </c>
    </row>
    <row r="210" spans="1:5" ht="14.25" customHeight="1" x14ac:dyDescent="0.25">
      <c r="A210" s="11">
        <v>43964</v>
      </c>
      <c r="B210" s="12" t="s">
        <v>16</v>
      </c>
      <c r="C210" s="12">
        <v>36</v>
      </c>
      <c r="D210" s="12">
        <v>4967</v>
      </c>
      <c r="E210" s="12">
        <v>4583</v>
      </c>
    </row>
    <row r="211" spans="1:5" ht="14.25" customHeight="1" x14ac:dyDescent="0.25">
      <c r="A211" s="11">
        <v>43964</v>
      </c>
      <c r="B211" s="12" t="s">
        <v>11</v>
      </c>
      <c r="C211" s="12">
        <v>31</v>
      </c>
      <c r="D211" s="12">
        <v>5251</v>
      </c>
      <c r="E211" s="12">
        <v>4853</v>
      </c>
    </row>
    <row r="212" spans="1:5" ht="14.25" customHeight="1" x14ac:dyDescent="0.25">
      <c r="A212" s="11">
        <v>43964</v>
      </c>
      <c r="B212" s="12" t="s">
        <v>17</v>
      </c>
      <c r="C212" s="12">
        <v>21</v>
      </c>
      <c r="D212" s="12">
        <v>2061</v>
      </c>
      <c r="E212" s="12">
        <v>1876</v>
      </c>
    </row>
    <row r="213" spans="1:5" ht="14.25" customHeight="1" x14ac:dyDescent="0.25">
      <c r="A213" s="11">
        <v>43964</v>
      </c>
      <c r="B213" s="12" t="s">
        <v>10</v>
      </c>
      <c r="C213" s="12">
        <v>21</v>
      </c>
      <c r="D213" s="12">
        <v>1698</v>
      </c>
      <c r="E213" s="12">
        <v>1554</v>
      </c>
    </row>
    <row r="214" spans="1:5" ht="14.25" customHeight="1" x14ac:dyDescent="0.25">
      <c r="A214" s="11">
        <v>43964</v>
      </c>
      <c r="B214" s="12" t="s">
        <v>20</v>
      </c>
      <c r="C214" s="12">
        <v>19</v>
      </c>
      <c r="D214" s="12">
        <v>1605</v>
      </c>
      <c r="E214" s="12">
        <v>1447</v>
      </c>
    </row>
    <row r="215" spans="1:5" ht="14.25" customHeight="1" x14ac:dyDescent="0.25">
      <c r="A215" s="11">
        <v>43964</v>
      </c>
      <c r="B215" s="12" t="s">
        <v>22</v>
      </c>
      <c r="C215" s="12">
        <v>54</v>
      </c>
      <c r="D215" s="12">
        <v>11522</v>
      </c>
      <c r="E215" s="12">
        <v>10803</v>
      </c>
    </row>
    <row r="216" spans="1:5" ht="14.25" customHeight="1" x14ac:dyDescent="0.25">
      <c r="A216" s="11">
        <v>43964</v>
      </c>
      <c r="B216" s="12" t="s">
        <v>21</v>
      </c>
      <c r="C216" s="12">
        <v>60</v>
      </c>
      <c r="D216" s="12">
        <v>12007</v>
      </c>
      <c r="E216" s="12">
        <v>11245</v>
      </c>
    </row>
    <row r="217" spans="1:5" ht="14.25" customHeight="1" x14ac:dyDescent="0.25">
      <c r="A217" s="11">
        <v>43964</v>
      </c>
      <c r="B217" s="12" t="s">
        <v>13</v>
      </c>
      <c r="C217" s="12">
        <v>19</v>
      </c>
      <c r="D217" s="12">
        <v>1625</v>
      </c>
      <c r="E217" s="12">
        <v>1444</v>
      </c>
    </row>
    <row r="218" spans="1:5" ht="14.25" customHeight="1" x14ac:dyDescent="0.25">
      <c r="A218" s="11">
        <v>43964</v>
      </c>
      <c r="B218" s="12" t="s">
        <v>23</v>
      </c>
      <c r="C218" s="12">
        <v>15</v>
      </c>
      <c r="D218" s="12">
        <v>854</v>
      </c>
      <c r="E218" s="12">
        <v>756</v>
      </c>
    </row>
    <row r="219" spans="1:5" ht="14.25" customHeight="1" x14ac:dyDescent="0.25">
      <c r="A219" s="11">
        <v>43964</v>
      </c>
      <c r="B219" s="12" t="s">
        <v>18</v>
      </c>
      <c r="C219" s="12">
        <v>15</v>
      </c>
      <c r="D219" s="12">
        <v>898</v>
      </c>
      <c r="E219" s="12">
        <v>795</v>
      </c>
    </row>
    <row r="220" spans="1:5" ht="14.25" customHeight="1" x14ac:dyDescent="0.25">
      <c r="A220" s="11">
        <v>43964</v>
      </c>
      <c r="B220" s="12" t="s">
        <v>19</v>
      </c>
      <c r="C220" s="12">
        <v>15</v>
      </c>
      <c r="D220" s="12">
        <v>599</v>
      </c>
      <c r="E220" s="12">
        <v>515</v>
      </c>
    </row>
    <row r="221" spans="1:5" ht="14.25" customHeight="1" x14ac:dyDescent="0.25">
      <c r="A221" s="11">
        <v>43964</v>
      </c>
      <c r="B221" s="12" t="s">
        <v>15</v>
      </c>
      <c r="C221" s="12">
        <v>125</v>
      </c>
      <c r="D221" s="12">
        <v>19965</v>
      </c>
      <c r="E221" s="12">
        <v>18573</v>
      </c>
    </row>
    <row r="222" spans="1:5" ht="14.25" customHeight="1" x14ac:dyDescent="0.25">
      <c r="A222" s="11">
        <v>43964</v>
      </c>
      <c r="B222" s="12" t="s">
        <v>14</v>
      </c>
      <c r="C222" s="12">
        <v>129</v>
      </c>
      <c r="D222" s="12">
        <v>15304</v>
      </c>
      <c r="E222" s="12">
        <v>14315</v>
      </c>
    </row>
    <row r="223" spans="1:5" ht="14.25" customHeight="1" x14ac:dyDescent="0.25">
      <c r="A223" s="11">
        <v>43964</v>
      </c>
      <c r="B223" s="12" t="s">
        <v>12</v>
      </c>
      <c r="C223" s="12">
        <v>10</v>
      </c>
      <c r="D223" s="12">
        <v>612</v>
      </c>
      <c r="E223" s="12">
        <v>530</v>
      </c>
    </row>
    <row r="224" spans="1:5" ht="14.25" customHeight="1" x14ac:dyDescent="0.25">
      <c r="A224" s="11">
        <v>43965</v>
      </c>
      <c r="B224" s="12" t="s">
        <v>16</v>
      </c>
      <c r="C224" s="12">
        <v>36</v>
      </c>
      <c r="D224" s="12">
        <v>4285</v>
      </c>
      <c r="E224" s="12">
        <v>3950</v>
      </c>
    </row>
    <row r="225" spans="1:5" ht="14.25" customHeight="1" x14ac:dyDescent="0.25">
      <c r="A225" s="11">
        <v>43965</v>
      </c>
      <c r="B225" s="12" t="s">
        <v>11</v>
      </c>
      <c r="C225" s="12">
        <v>31</v>
      </c>
      <c r="D225" s="12">
        <v>4695</v>
      </c>
      <c r="E225" s="12">
        <v>4372</v>
      </c>
    </row>
    <row r="226" spans="1:5" ht="14.25" customHeight="1" x14ac:dyDescent="0.25">
      <c r="A226" s="11">
        <v>43965</v>
      </c>
      <c r="B226" s="12" t="s">
        <v>17</v>
      </c>
      <c r="C226" s="12">
        <v>21</v>
      </c>
      <c r="D226" s="12">
        <v>1993</v>
      </c>
      <c r="E226" s="12">
        <v>1796</v>
      </c>
    </row>
    <row r="227" spans="1:5" ht="14.25" customHeight="1" x14ac:dyDescent="0.25">
      <c r="A227" s="11">
        <v>43965</v>
      </c>
      <c r="B227" s="12" t="s">
        <v>10</v>
      </c>
      <c r="C227" s="12">
        <v>21</v>
      </c>
      <c r="D227" s="12">
        <v>1706</v>
      </c>
      <c r="E227" s="12">
        <v>1548</v>
      </c>
    </row>
    <row r="228" spans="1:5" ht="14.25" customHeight="1" x14ac:dyDescent="0.25">
      <c r="A228" s="11">
        <v>43965</v>
      </c>
      <c r="B228" s="12" t="s">
        <v>20</v>
      </c>
      <c r="C228" s="12">
        <v>19</v>
      </c>
      <c r="D228" s="12">
        <v>1635</v>
      </c>
      <c r="E228" s="12">
        <v>1487</v>
      </c>
    </row>
    <row r="229" spans="1:5" ht="14.25" customHeight="1" x14ac:dyDescent="0.25">
      <c r="A229" s="11">
        <v>43965</v>
      </c>
      <c r="B229" s="12" t="s">
        <v>22</v>
      </c>
      <c r="C229" s="12">
        <v>54</v>
      </c>
      <c r="D229" s="12">
        <v>11194</v>
      </c>
      <c r="E229" s="12">
        <v>10554</v>
      </c>
    </row>
    <row r="230" spans="1:5" ht="14.25" customHeight="1" x14ac:dyDescent="0.25">
      <c r="A230" s="11">
        <v>43965</v>
      </c>
      <c r="B230" s="12" t="s">
        <v>21</v>
      </c>
      <c r="C230" s="12">
        <v>60</v>
      </c>
      <c r="D230" s="12">
        <v>11935</v>
      </c>
      <c r="E230" s="12">
        <v>11178</v>
      </c>
    </row>
    <row r="231" spans="1:5" ht="14.25" customHeight="1" x14ac:dyDescent="0.25">
      <c r="A231" s="11">
        <v>43965</v>
      </c>
      <c r="B231" s="12" t="s">
        <v>13</v>
      </c>
      <c r="C231" s="12">
        <v>19</v>
      </c>
      <c r="D231" s="12">
        <v>1675</v>
      </c>
      <c r="E231" s="12">
        <v>1475</v>
      </c>
    </row>
    <row r="232" spans="1:5" ht="14.25" customHeight="1" x14ac:dyDescent="0.25">
      <c r="A232" s="11">
        <v>43965</v>
      </c>
      <c r="B232" s="12" t="s">
        <v>23</v>
      </c>
      <c r="C232" s="12">
        <v>16</v>
      </c>
      <c r="D232" s="12">
        <v>834</v>
      </c>
      <c r="E232" s="12">
        <v>735</v>
      </c>
    </row>
    <row r="233" spans="1:5" ht="14.25" customHeight="1" x14ac:dyDescent="0.25">
      <c r="A233" s="11">
        <v>43965</v>
      </c>
      <c r="B233" s="12" t="s">
        <v>18</v>
      </c>
      <c r="C233" s="12">
        <v>15</v>
      </c>
      <c r="D233" s="12">
        <v>890</v>
      </c>
      <c r="E233" s="12">
        <v>777</v>
      </c>
    </row>
    <row r="234" spans="1:5" ht="14.25" customHeight="1" x14ac:dyDescent="0.25">
      <c r="A234" s="11">
        <v>43965</v>
      </c>
      <c r="B234" s="12" t="s">
        <v>19</v>
      </c>
      <c r="C234" s="12">
        <v>15</v>
      </c>
      <c r="D234" s="12">
        <v>638</v>
      </c>
      <c r="E234" s="12">
        <v>548</v>
      </c>
    </row>
    <row r="235" spans="1:5" ht="14.25" customHeight="1" x14ac:dyDescent="0.25">
      <c r="A235" s="11">
        <v>43965</v>
      </c>
      <c r="B235" s="12" t="s">
        <v>15</v>
      </c>
      <c r="C235" s="12">
        <v>125</v>
      </c>
      <c r="D235" s="12">
        <v>20247</v>
      </c>
      <c r="E235" s="12">
        <v>18812</v>
      </c>
    </row>
    <row r="236" spans="1:5" ht="14.25" customHeight="1" x14ac:dyDescent="0.25">
      <c r="A236" s="11">
        <v>43965</v>
      </c>
      <c r="B236" s="12" t="s">
        <v>14</v>
      </c>
      <c r="C236" s="12">
        <v>129</v>
      </c>
      <c r="D236" s="12">
        <v>15804</v>
      </c>
      <c r="E236" s="12">
        <v>14738</v>
      </c>
    </row>
    <row r="237" spans="1:5" ht="14.25" customHeight="1" x14ac:dyDescent="0.25">
      <c r="A237" s="11">
        <v>43965</v>
      </c>
      <c r="B237" s="12" t="s">
        <v>12</v>
      </c>
      <c r="C237" s="12">
        <v>10</v>
      </c>
      <c r="D237" s="12">
        <v>627</v>
      </c>
      <c r="E237" s="12">
        <v>545</v>
      </c>
    </row>
    <row r="238" spans="1:5" ht="14.25" customHeight="1" x14ac:dyDescent="0.25">
      <c r="A238" s="11">
        <v>43966</v>
      </c>
      <c r="B238" s="12" t="s">
        <v>16</v>
      </c>
      <c r="C238" s="12">
        <v>36</v>
      </c>
      <c r="D238" s="12">
        <v>4862</v>
      </c>
      <c r="E238" s="12">
        <v>4476</v>
      </c>
    </row>
    <row r="239" spans="1:5" ht="14.25" customHeight="1" x14ac:dyDescent="0.25">
      <c r="A239" s="11">
        <v>43966</v>
      </c>
      <c r="B239" s="12" t="s">
        <v>11</v>
      </c>
      <c r="C239" s="12">
        <v>31</v>
      </c>
      <c r="D239" s="12">
        <v>5184</v>
      </c>
      <c r="E239" s="12">
        <v>4778</v>
      </c>
    </row>
    <row r="240" spans="1:5" ht="14.25" customHeight="1" x14ac:dyDescent="0.25">
      <c r="A240" s="11">
        <v>43966</v>
      </c>
      <c r="B240" s="12" t="s">
        <v>17</v>
      </c>
      <c r="C240" s="12">
        <v>21</v>
      </c>
      <c r="D240" s="12">
        <v>2255</v>
      </c>
      <c r="E240" s="12">
        <v>2045</v>
      </c>
    </row>
    <row r="241" spans="1:5" ht="14.25" customHeight="1" x14ac:dyDescent="0.25">
      <c r="A241" s="11">
        <v>43966</v>
      </c>
      <c r="B241" s="12" t="s">
        <v>10</v>
      </c>
      <c r="C241" s="12">
        <v>21</v>
      </c>
      <c r="D241" s="12">
        <v>1926</v>
      </c>
      <c r="E241" s="12">
        <v>1742</v>
      </c>
    </row>
    <row r="242" spans="1:5" ht="14.25" customHeight="1" x14ac:dyDescent="0.25">
      <c r="A242" s="11">
        <v>43966</v>
      </c>
      <c r="B242" s="12" t="s">
        <v>20</v>
      </c>
      <c r="C242" s="12">
        <v>19</v>
      </c>
      <c r="D242" s="12">
        <v>1780</v>
      </c>
      <c r="E242" s="12">
        <v>1615</v>
      </c>
    </row>
    <row r="243" spans="1:5" ht="14.25" customHeight="1" x14ac:dyDescent="0.25">
      <c r="A243" s="11">
        <v>43966</v>
      </c>
      <c r="B243" s="12" t="s">
        <v>22</v>
      </c>
      <c r="C243" s="12">
        <v>54</v>
      </c>
      <c r="D243" s="12">
        <v>12791</v>
      </c>
      <c r="E243" s="12">
        <v>11950</v>
      </c>
    </row>
    <row r="244" spans="1:5" ht="14.25" customHeight="1" x14ac:dyDescent="0.25">
      <c r="A244" s="11">
        <v>43966</v>
      </c>
      <c r="B244" s="12" t="s">
        <v>21</v>
      </c>
      <c r="C244" s="12">
        <v>60</v>
      </c>
      <c r="D244" s="12">
        <v>13544</v>
      </c>
      <c r="E244" s="12">
        <v>12643</v>
      </c>
    </row>
    <row r="245" spans="1:5" ht="14.25" customHeight="1" x14ac:dyDescent="0.25">
      <c r="A245" s="11">
        <v>43966</v>
      </c>
      <c r="B245" s="12" t="s">
        <v>13</v>
      </c>
      <c r="C245" s="12">
        <v>19</v>
      </c>
      <c r="D245" s="12">
        <v>1940</v>
      </c>
      <c r="E245" s="12">
        <v>1715</v>
      </c>
    </row>
    <row r="246" spans="1:5" ht="14.25" customHeight="1" x14ac:dyDescent="0.25">
      <c r="A246" s="11">
        <v>43966</v>
      </c>
      <c r="B246" s="12" t="s">
        <v>23</v>
      </c>
      <c r="C246" s="12">
        <v>16</v>
      </c>
      <c r="D246" s="12">
        <v>817</v>
      </c>
      <c r="E246" s="12">
        <v>718</v>
      </c>
    </row>
    <row r="247" spans="1:5" ht="14.25" customHeight="1" x14ac:dyDescent="0.25">
      <c r="A247" s="11">
        <v>43966</v>
      </c>
      <c r="B247" s="12" t="s">
        <v>18</v>
      </c>
      <c r="C247" s="12">
        <v>15</v>
      </c>
      <c r="D247" s="12">
        <v>980</v>
      </c>
      <c r="E247" s="12">
        <v>867</v>
      </c>
    </row>
    <row r="248" spans="1:5" ht="14.25" customHeight="1" x14ac:dyDescent="0.25">
      <c r="A248" s="11">
        <v>43966</v>
      </c>
      <c r="B248" s="12" t="s">
        <v>19</v>
      </c>
      <c r="C248" s="12">
        <v>15</v>
      </c>
      <c r="D248" s="12">
        <v>688</v>
      </c>
      <c r="E248" s="12">
        <v>598</v>
      </c>
    </row>
    <row r="249" spans="1:5" ht="14.25" customHeight="1" x14ac:dyDescent="0.25">
      <c r="A249" s="11">
        <v>43966</v>
      </c>
      <c r="B249" s="12" t="s">
        <v>15</v>
      </c>
      <c r="C249" s="12">
        <v>125</v>
      </c>
      <c r="D249" s="12">
        <v>21862</v>
      </c>
      <c r="E249" s="12">
        <v>20235</v>
      </c>
    </row>
    <row r="250" spans="1:5" ht="14.25" customHeight="1" x14ac:dyDescent="0.25">
      <c r="A250" s="11">
        <v>43966</v>
      </c>
      <c r="B250" s="12" t="s">
        <v>14</v>
      </c>
      <c r="C250" s="12">
        <v>129</v>
      </c>
      <c r="D250" s="12">
        <v>17808</v>
      </c>
      <c r="E250" s="12">
        <v>16486</v>
      </c>
    </row>
    <row r="251" spans="1:5" ht="14.25" customHeight="1" x14ac:dyDescent="0.25">
      <c r="A251" s="11">
        <v>43966</v>
      </c>
      <c r="B251" s="12" t="s">
        <v>12</v>
      </c>
      <c r="C251" s="12">
        <v>10</v>
      </c>
      <c r="D251" s="12">
        <v>743</v>
      </c>
      <c r="E251" s="12">
        <v>652</v>
      </c>
    </row>
    <row r="252" spans="1:5" ht="14.25" customHeight="1" x14ac:dyDescent="0.25">
      <c r="A252" s="11">
        <v>43967</v>
      </c>
      <c r="B252" s="12" t="s">
        <v>16</v>
      </c>
      <c r="C252" s="12">
        <v>36</v>
      </c>
      <c r="D252" s="12">
        <v>5286</v>
      </c>
      <c r="E252" s="12">
        <v>4867</v>
      </c>
    </row>
    <row r="253" spans="1:5" ht="14.25" customHeight="1" x14ac:dyDescent="0.25">
      <c r="A253" s="11">
        <v>43967</v>
      </c>
      <c r="B253" s="12" t="s">
        <v>11</v>
      </c>
      <c r="C253" s="12">
        <v>31</v>
      </c>
      <c r="D253" s="12">
        <v>5593</v>
      </c>
      <c r="E253" s="12">
        <v>5177</v>
      </c>
    </row>
    <row r="254" spans="1:5" ht="14.25" customHeight="1" x14ac:dyDescent="0.25">
      <c r="A254" s="11">
        <v>43967</v>
      </c>
      <c r="B254" s="12" t="s">
        <v>17</v>
      </c>
      <c r="C254" s="12">
        <v>21</v>
      </c>
      <c r="D254" s="12">
        <v>2427</v>
      </c>
      <c r="E254" s="12">
        <v>2213</v>
      </c>
    </row>
    <row r="255" spans="1:5" ht="14.25" customHeight="1" x14ac:dyDescent="0.25">
      <c r="A255" s="11">
        <v>43967</v>
      </c>
      <c r="B255" s="12" t="s">
        <v>10</v>
      </c>
      <c r="C255" s="12">
        <v>21</v>
      </c>
      <c r="D255" s="12">
        <v>2145</v>
      </c>
      <c r="E255" s="12">
        <v>1947</v>
      </c>
    </row>
    <row r="256" spans="1:5" ht="14.25" customHeight="1" x14ac:dyDescent="0.25">
      <c r="A256" s="11">
        <v>43967</v>
      </c>
      <c r="B256" s="12" t="s">
        <v>20</v>
      </c>
      <c r="C256" s="12">
        <v>19</v>
      </c>
      <c r="D256" s="12">
        <v>2039</v>
      </c>
      <c r="E256" s="12">
        <v>1868</v>
      </c>
    </row>
    <row r="257" spans="1:5" ht="14.25" customHeight="1" x14ac:dyDescent="0.25">
      <c r="A257" s="11">
        <v>43967</v>
      </c>
      <c r="B257" s="12" t="s">
        <v>22</v>
      </c>
      <c r="C257" s="12">
        <v>54</v>
      </c>
      <c r="D257" s="12">
        <v>13170</v>
      </c>
      <c r="E257" s="12">
        <v>12299</v>
      </c>
    </row>
    <row r="258" spans="1:5" ht="14.25" customHeight="1" x14ac:dyDescent="0.25">
      <c r="A258" s="11">
        <v>43967</v>
      </c>
      <c r="B258" s="12" t="s">
        <v>21</v>
      </c>
      <c r="C258" s="12">
        <v>60</v>
      </c>
      <c r="D258" s="12">
        <v>14049</v>
      </c>
      <c r="E258" s="12">
        <v>13118</v>
      </c>
    </row>
    <row r="259" spans="1:5" ht="14.25" customHeight="1" x14ac:dyDescent="0.25">
      <c r="A259" s="11">
        <v>43967</v>
      </c>
      <c r="B259" s="12" t="s">
        <v>13</v>
      </c>
      <c r="C259" s="12">
        <v>19</v>
      </c>
      <c r="D259" s="12">
        <v>2080</v>
      </c>
      <c r="E259" s="12">
        <v>1844</v>
      </c>
    </row>
    <row r="260" spans="1:5" ht="14.25" customHeight="1" x14ac:dyDescent="0.25">
      <c r="A260" s="11">
        <v>43967</v>
      </c>
      <c r="B260" s="12" t="s">
        <v>23</v>
      </c>
      <c r="C260" s="12">
        <v>16</v>
      </c>
      <c r="D260" s="12">
        <v>920</v>
      </c>
      <c r="E260" s="12">
        <v>818</v>
      </c>
    </row>
    <row r="261" spans="1:5" ht="14.25" customHeight="1" x14ac:dyDescent="0.25">
      <c r="A261" s="11">
        <v>43967</v>
      </c>
      <c r="B261" s="12" t="s">
        <v>18</v>
      </c>
      <c r="C261" s="12">
        <v>15</v>
      </c>
      <c r="D261" s="12">
        <v>1111</v>
      </c>
      <c r="E261" s="12">
        <v>992</v>
      </c>
    </row>
    <row r="262" spans="1:5" ht="14.25" customHeight="1" x14ac:dyDescent="0.25">
      <c r="A262" s="11">
        <v>43967</v>
      </c>
      <c r="B262" s="12" t="s">
        <v>19</v>
      </c>
      <c r="C262" s="12">
        <v>15</v>
      </c>
      <c r="D262" s="12">
        <v>747</v>
      </c>
      <c r="E262" s="12">
        <v>647</v>
      </c>
    </row>
    <row r="263" spans="1:5" ht="14.25" customHeight="1" x14ac:dyDescent="0.25">
      <c r="A263" s="11">
        <v>43967</v>
      </c>
      <c r="B263" s="12" t="s">
        <v>15</v>
      </c>
      <c r="C263" s="12">
        <v>125</v>
      </c>
      <c r="D263" s="12">
        <v>22291</v>
      </c>
      <c r="E263" s="12">
        <v>20635</v>
      </c>
    </row>
    <row r="264" spans="1:5" ht="14.25" customHeight="1" x14ac:dyDescent="0.25">
      <c r="A264" s="11">
        <v>43967</v>
      </c>
      <c r="B264" s="12" t="s">
        <v>14</v>
      </c>
      <c r="C264" s="12">
        <v>129</v>
      </c>
      <c r="D264" s="12">
        <v>17914</v>
      </c>
      <c r="E264" s="12">
        <v>16631</v>
      </c>
    </row>
    <row r="265" spans="1:5" ht="14.25" customHeight="1" x14ac:dyDescent="0.25">
      <c r="A265" s="11">
        <v>43967</v>
      </c>
      <c r="B265" s="12" t="s">
        <v>12</v>
      </c>
      <c r="C265" s="12">
        <v>10</v>
      </c>
      <c r="D265" s="12">
        <v>760</v>
      </c>
      <c r="E265" s="12">
        <v>672</v>
      </c>
    </row>
    <row r="266" spans="1:5" ht="14.25" customHeight="1" x14ac:dyDescent="0.25">
      <c r="A266" s="11">
        <v>43968</v>
      </c>
      <c r="B266" s="12" t="s">
        <v>16</v>
      </c>
      <c r="C266" s="12">
        <v>36</v>
      </c>
      <c r="D266" s="12">
        <v>4918</v>
      </c>
      <c r="E266" s="12">
        <v>4554</v>
      </c>
    </row>
    <row r="267" spans="1:5" ht="14.25" customHeight="1" x14ac:dyDescent="0.25">
      <c r="A267" s="11">
        <v>43968</v>
      </c>
      <c r="B267" s="12" t="s">
        <v>11</v>
      </c>
      <c r="C267" s="12">
        <v>31</v>
      </c>
      <c r="D267" s="12">
        <v>5206</v>
      </c>
      <c r="E267" s="12">
        <v>4843</v>
      </c>
    </row>
    <row r="268" spans="1:5" ht="14.25" customHeight="1" x14ac:dyDescent="0.25">
      <c r="A268" s="11">
        <v>43968</v>
      </c>
      <c r="B268" s="12" t="s">
        <v>17</v>
      </c>
      <c r="C268" s="12">
        <v>21</v>
      </c>
      <c r="D268" s="12">
        <v>2054</v>
      </c>
      <c r="E268" s="12">
        <v>1883</v>
      </c>
    </row>
    <row r="269" spans="1:5" ht="14.25" customHeight="1" x14ac:dyDescent="0.25">
      <c r="A269" s="11">
        <v>43968</v>
      </c>
      <c r="B269" s="12" t="s">
        <v>10</v>
      </c>
      <c r="C269" s="12">
        <v>21</v>
      </c>
      <c r="D269" s="12">
        <v>1874</v>
      </c>
      <c r="E269" s="12">
        <v>1705</v>
      </c>
    </row>
    <row r="270" spans="1:5" ht="14.25" customHeight="1" x14ac:dyDescent="0.25">
      <c r="A270" s="11">
        <v>43968</v>
      </c>
      <c r="B270" s="12" t="s">
        <v>20</v>
      </c>
      <c r="C270" s="12">
        <v>19</v>
      </c>
      <c r="D270" s="12">
        <v>1790</v>
      </c>
      <c r="E270" s="12">
        <v>1633</v>
      </c>
    </row>
    <row r="271" spans="1:5" ht="14.25" customHeight="1" x14ac:dyDescent="0.25">
      <c r="A271" s="11">
        <v>43968</v>
      </c>
      <c r="B271" s="12" t="s">
        <v>22</v>
      </c>
      <c r="C271" s="12">
        <v>54</v>
      </c>
      <c r="D271" s="12">
        <v>11128</v>
      </c>
      <c r="E271" s="12">
        <v>10467</v>
      </c>
    </row>
    <row r="272" spans="1:5" ht="14.25" customHeight="1" x14ac:dyDescent="0.25">
      <c r="A272" s="11">
        <v>43968</v>
      </c>
      <c r="B272" s="12" t="s">
        <v>21</v>
      </c>
      <c r="C272" s="12">
        <v>60</v>
      </c>
      <c r="D272" s="12">
        <v>11698</v>
      </c>
      <c r="E272" s="12">
        <v>10989</v>
      </c>
    </row>
    <row r="273" spans="1:5" ht="14.25" customHeight="1" x14ac:dyDescent="0.25">
      <c r="A273" s="11">
        <v>43968</v>
      </c>
      <c r="B273" s="12" t="s">
        <v>13</v>
      </c>
      <c r="C273" s="12">
        <v>19</v>
      </c>
      <c r="D273" s="12">
        <v>1871</v>
      </c>
      <c r="E273" s="12">
        <v>1660</v>
      </c>
    </row>
    <row r="274" spans="1:5" ht="14.25" customHeight="1" x14ac:dyDescent="0.25">
      <c r="A274" s="11">
        <v>43968</v>
      </c>
      <c r="B274" s="12" t="s">
        <v>23</v>
      </c>
      <c r="C274" s="12">
        <v>16</v>
      </c>
      <c r="D274" s="12">
        <v>859</v>
      </c>
      <c r="E274" s="12">
        <v>746</v>
      </c>
    </row>
    <row r="275" spans="1:5" ht="14.25" customHeight="1" x14ac:dyDescent="0.25">
      <c r="A275" s="11">
        <v>43968</v>
      </c>
      <c r="B275" s="12" t="s">
        <v>18</v>
      </c>
      <c r="C275" s="12">
        <v>15</v>
      </c>
      <c r="D275" s="12">
        <v>971</v>
      </c>
      <c r="E275" s="12">
        <v>856</v>
      </c>
    </row>
    <row r="276" spans="1:5" ht="14.25" customHeight="1" x14ac:dyDescent="0.25">
      <c r="A276" s="11">
        <v>43968</v>
      </c>
      <c r="B276" s="12" t="s">
        <v>19</v>
      </c>
      <c r="C276" s="12">
        <v>15</v>
      </c>
      <c r="D276" s="12">
        <v>692</v>
      </c>
      <c r="E276" s="12">
        <v>591</v>
      </c>
    </row>
    <row r="277" spans="1:5" ht="14.25" customHeight="1" x14ac:dyDescent="0.25">
      <c r="A277" s="11">
        <v>43968</v>
      </c>
      <c r="B277" s="12" t="s">
        <v>15</v>
      </c>
      <c r="C277" s="12">
        <v>125</v>
      </c>
      <c r="D277" s="12">
        <v>20079</v>
      </c>
      <c r="E277" s="12">
        <v>18721</v>
      </c>
    </row>
    <row r="278" spans="1:5" ht="14.25" customHeight="1" x14ac:dyDescent="0.25">
      <c r="A278" s="11">
        <v>43968</v>
      </c>
      <c r="B278" s="12" t="s">
        <v>14</v>
      </c>
      <c r="C278" s="12">
        <v>129</v>
      </c>
      <c r="D278" s="12">
        <v>15744</v>
      </c>
      <c r="E278" s="12">
        <v>14685</v>
      </c>
    </row>
    <row r="279" spans="1:5" ht="14.25" customHeight="1" x14ac:dyDescent="0.25">
      <c r="A279" s="11">
        <v>43968</v>
      </c>
      <c r="B279" s="12" t="s">
        <v>12</v>
      </c>
      <c r="C279" s="12">
        <v>10</v>
      </c>
      <c r="D279" s="12">
        <v>591</v>
      </c>
      <c r="E279" s="12">
        <v>513</v>
      </c>
    </row>
    <row r="280" spans="1:5" ht="14.25" customHeight="1" x14ac:dyDescent="0.25">
      <c r="A280" s="11">
        <v>43969</v>
      </c>
      <c r="B280" s="12" t="s">
        <v>16</v>
      </c>
      <c r="C280" s="12">
        <v>36</v>
      </c>
      <c r="D280" s="12">
        <v>4885</v>
      </c>
      <c r="E280" s="12">
        <v>4502</v>
      </c>
    </row>
    <row r="281" spans="1:5" ht="14.25" customHeight="1" x14ac:dyDescent="0.25">
      <c r="A281" s="11">
        <v>43969</v>
      </c>
      <c r="B281" s="12" t="s">
        <v>11</v>
      </c>
      <c r="C281" s="12">
        <v>31</v>
      </c>
      <c r="D281" s="12">
        <v>5165</v>
      </c>
      <c r="E281" s="12">
        <v>4813</v>
      </c>
    </row>
    <row r="282" spans="1:5" ht="14.25" customHeight="1" x14ac:dyDescent="0.25">
      <c r="A282" s="11">
        <v>43969</v>
      </c>
      <c r="B282" s="12" t="s">
        <v>17</v>
      </c>
      <c r="C282" s="12">
        <v>21</v>
      </c>
      <c r="D282" s="12">
        <v>2136</v>
      </c>
      <c r="E282" s="12">
        <v>1947</v>
      </c>
    </row>
    <row r="283" spans="1:5" ht="14.25" customHeight="1" x14ac:dyDescent="0.25">
      <c r="A283" s="11">
        <v>43969</v>
      </c>
      <c r="B283" s="12" t="s">
        <v>10</v>
      </c>
      <c r="C283" s="12">
        <v>21</v>
      </c>
      <c r="D283" s="12">
        <v>1834</v>
      </c>
      <c r="E283" s="12">
        <v>1660</v>
      </c>
    </row>
    <row r="284" spans="1:5" ht="14.25" customHeight="1" x14ac:dyDescent="0.25">
      <c r="A284" s="11">
        <v>43969</v>
      </c>
      <c r="B284" s="12" t="s">
        <v>20</v>
      </c>
      <c r="C284" s="12">
        <v>19</v>
      </c>
      <c r="D284" s="12">
        <v>1741</v>
      </c>
      <c r="E284" s="12">
        <v>1597</v>
      </c>
    </row>
    <row r="285" spans="1:5" ht="14.25" customHeight="1" x14ac:dyDescent="0.25">
      <c r="A285" s="11">
        <v>43969</v>
      </c>
      <c r="B285" s="12" t="s">
        <v>22</v>
      </c>
      <c r="C285" s="12">
        <v>54</v>
      </c>
      <c r="D285" s="12">
        <v>12012</v>
      </c>
      <c r="E285" s="12">
        <v>11308</v>
      </c>
    </row>
    <row r="286" spans="1:5" ht="14.25" customHeight="1" x14ac:dyDescent="0.25">
      <c r="A286" s="11">
        <v>43969</v>
      </c>
      <c r="B286" s="12" t="s">
        <v>21</v>
      </c>
      <c r="C286" s="12">
        <v>60</v>
      </c>
      <c r="D286" s="12">
        <v>12460</v>
      </c>
      <c r="E286" s="12">
        <v>11665</v>
      </c>
    </row>
    <row r="287" spans="1:5" ht="14.25" customHeight="1" x14ac:dyDescent="0.25">
      <c r="A287" s="11">
        <v>43969</v>
      </c>
      <c r="B287" s="12" t="s">
        <v>13</v>
      </c>
      <c r="C287" s="12">
        <v>19</v>
      </c>
      <c r="D287" s="12">
        <v>1858</v>
      </c>
      <c r="E287" s="12">
        <v>1648</v>
      </c>
    </row>
    <row r="288" spans="1:5" ht="14.25" customHeight="1" x14ac:dyDescent="0.25">
      <c r="A288" s="11">
        <v>43969</v>
      </c>
      <c r="B288" s="12" t="s">
        <v>23</v>
      </c>
      <c r="C288" s="12">
        <v>16</v>
      </c>
      <c r="D288" s="12">
        <v>864</v>
      </c>
      <c r="E288" s="12">
        <v>765</v>
      </c>
    </row>
    <row r="289" spans="1:5" ht="14.25" customHeight="1" x14ac:dyDescent="0.25">
      <c r="A289" s="11">
        <v>43969</v>
      </c>
      <c r="B289" s="12" t="s">
        <v>18</v>
      </c>
      <c r="C289" s="12">
        <v>16</v>
      </c>
      <c r="D289" s="12">
        <v>925</v>
      </c>
      <c r="E289" s="12">
        <v>816</v>
      </c>
    </row>
    <row r="290" spans="1:5" ht="14.25" customHeight="1" x14ac:dyDescent="0.25">
      <c r="A290" s="11">
        <v>43969</v>
      </c>
      <c r="B290" s="12" t="s">
        <v>19</v>
      </c>
      <c r="C290" s="12">
        <v>15</v>
      </c>
      <c r="D290" s="12">
        <v>729</v>
      </c>
      <c r="E290" s="12">
        <v>636</v>
      </c>
    </row>
    <row r="291" spans="1:5" ht="14.25" customHeight="1" x14ac:dyDescent="0.25">
      <c r="A291" s="11">
        <v>43969</v>
      </c>
      <c r="B291" s="12" t="s">
        <v>15</v>
      </c>
      <c r="C291" s="12">
        <v>125</v>
      </c>
      <c r="D291" s="12">
        <v>20449</v>
      </c>
      <c r="E291" s="12">
        <v>19060</v>
      </c>
    </row>
    <row r="292" spans="1:5" ht="14.25" customHeight="1" x14ac:dyDescent="0.25">
      <c r="A292" s="11">
        <v>43969</v>
      </c>
      <c r="B292" s="12" t="s">
        <v>14</v>
      </c>
      <c r="C292" s="12">
        <v>129</v>
      </c>
      <c r="D292" s="12">
        <v>16110</v>
      </c>
      <c r="E292" s="12">
        <v>14992</v>
      </c>
    </row>
    <row r="293" spans="1:5" ht="14.25" customHeight="1" x14ac:dyDescent="0.25">
      <c r="A293" s="11">
        <v>43969</v>
      </c>
      <c r="B293" s="12" t="s">
        <v>12</v>
      </c>
      <c r="C293" s="12">
        <v>10</v>
      </c>
      <c r="D293" s="12">
        <v>645</v>
      </c>
      <c r="E293" s="12">
        <v>565</v>
      </c>
    </row>
    <row r="294" spans="1:5" ht="14.25" customHeight="1" x14ac:dyDescent="0.25">
      <c r="A294" s="11">
        <v>43970</v>
      </c>
      <c r="B294" s="12" t="s">
        <v>16</v>
      </c>
      <c r="C294" s="12">
        <v>36</v>
      </c>
      <c r="D294" s="12">
        <v>5094</v>
      </c>
      <c r="E294" s="12">
        <v>4716</v>
      </c>
    </row>
    <row r="295" spans="1:5" ht="14.25" customHeight="1" x14ac:dyDescent="0.25">
      <c r="A295" s="11">
        <v>43970</v>
      </c>
      <c r="B295" s="12" t="s">
        <v>11</v>
      </c>
      <c r="C295" s="12">
        <v>31</v>
      </c>
      <c r="D295" s="12">
        <v>5389</v>
      </c>
      <c r="E295" s="12">
        <v>5024</v>
      </c>
    </row>
    <row r="296" spans="1:5" ht="14.25" customHeight="1" x14ac:dyDescent="0.25">
      <c r="A296" s="11">
        <v>43970</v>
      </c>
      <c r="B296" s="12" t="s">
        <v>17</v>
      </c>
      <c r="C296" s="12">
        <v>21</v>
      </c>
      <c r="D296" s="12">
        <v>2245</v>
      </c>
      <c r="E296" s="12">
        <v>2053</v>
      </c>
    </row>
    <row r="297" spans="1:5" ht="14.25" customHeight="1" x14ac:dyDescent="0.25">
      <c r="A297" s="11">
        <v>43970</v>
      </c>
      <c r="B297" s="12" t="s">
        <v>10</v>
      </c>
      <c r="C297" s="12">
        <v>21</v>
      </c>
      <c r="D297" s="12">
        <v>1860</v>
      </c>
      <c r="E297" s="12">
        <v>1704</v>
      </c>
    </row>
    <row r="298" spans="1:5" ht="14.25" customHeight="1" x14ac:dyDescent="0.25">
      <c r="A298" s="11">
        <v>43970</v>
      </c>
      <c r="B298" s="12" t="s">
        <v>20</v>
      </c>
      <c r="C298" s="12">
        <v>19</v>
      </c>
      <c r="D298" s="12">
        <v>1831</v>
      </c>
      <c r="E298" s="12">
        <v>1667</v>
      </c>
    </row>
    <row r="299" spans="1:5" ht="14.25" customHeight="1" x14ac:dyDescent="0.25">
      <c r="A299" s="11">
        <v>43970</v>
      </c>
      <c r="B299" s="12" t="s">
        <v>22</v>
      </c>
      <c r="C299" s="12">
        <v>54</v>
      </c>
      <c r="D299" s="12">
        <v>13070</v>
      </c>
      <c r="E299" s="12">
        <v>12244</v>
      </c>
    </row>
    <row r="300" spans="1:5" ht="14.25" customHeight="1" x14ac:dyDescent="0.25">
      <c r="A300" s="11">
        <v>43970</v>
      </c>
      <c r="B300" s="12" t="s">
        <v>21</v>
      </c>
      <c r="C300" s="12">
        <v>60</v>
      </c>
      <c r="D300" s="12">
        <v>13867</v>
      </c>
      <c r="E300" s="12">
        <v>12987</v>
      </c>
    </row>
    <row r="301" spans="1:5" ht="14.25" customHeight="1" x14ac:dyDescent="0.25">
      <c r="A301" s="11">
        <v>43970</v>
      </c>
      <c r="B301" s="12" t="s">
        <v>13</v>
      </c>
      <c r="C301" s="12">
        <v>19</v>
      </c>
      <c r="D301" s="12">
        <v>1999</v>
      </c>
      <c r="E301" s="12">
        <v>1799</v>
      </c>
    </row>
    <row r="302" spans="1:5" ht="14.25" customHeight="1" x14ac:dyDescent="0.25">
      <c r="A302" s="11">
        <v>43970</v>
      </c>
      <c r="B302" s="12" t="s">
        <v>23</v>
      </c>
      <c r="C302" s="12">
        <v>17</v>
      </c>
      <c r="D302" s="12">
        <v>857</v>
      </c>
      <c r="E302" s="12">
        <v>757</v>
      </c>
    </row>
    <row r="303" spans="1:5" ht="14.25" customHeight="1" x14ac:dyDescent="0.25">
      <c r="A303" s="11">
        <v>43970</v>
      </c>
      <c r="B303" s="12" t="s">
        <v>18</v>
      </c>
      <c r="C303" s="12">
        <v>16</v>
      </c>
      <c r="D303" s="12">
        <v>1012</v>
      </c>
      <c r="E303" s="12">
        <v>900</v>
      </c>
    </row>
    <row r="304" spans="1:5" ht="14.25" customHeight="1" x14ac:dyDescent="0.25">
      <c r="A304" s="11">
        <v>43970</v>
      </c>
      <c r="B304" s="12" t="s">
        <v>19</v>
      </c>
      <c r="C304" s="12">
        <v>15</v>
      </c>
      <c r="D304" s="12">
        <v>930</v>
      </c>
      <c r="E304" s="12">
        <v>827</v>
      </c>
    </row>
    <row r="305" spans="1:5" ht="14.25" customHeight="1" x14ac:dyDescent="0.25">
      <c r="A305" s="11">
        <v>43970</v>
      </c>
      <c r="B305" s="12" t="s">
        <v>15</v>
      </c>
      <c r="C305" s="12">
        <v>125</v>
      </c>
      <c r="D305" s="12">
        <v>20771</v>
      </c>
      <c r="E305" s="12">
        <v>19338</v>
      </c>
    </row>
    <row r="306" spans="1:5" ht="14.25" customHeight="1" x14ac:dyDescent="0.25">
      <c r="A306" s="11">
        <v>43970</v>
      </c>
      <c r="B306" s="12" t="s">
        <v>14</v>
      </c>
      <c r="C306" s="12">
        <v>129</v>
      </c>
      <c r="D306" s="12">
        <v>16191</v>
      </c>
      <c r="E306" s="12">
        <v>15102</v>
      </c>
    </row>
    <row r="307" spans="1:5" ht="14.25" customHeight="1" x14ac:dyDescent="0.25">
      <c r="A307" s="11">
        <v>43970</v>
      </c>
      <c r="B307" s="12" t="s">
        <v>12</v>
      </c>
      <c r="C307" s="12">
        <v>10</v>
      </c>
      <c r="D307" s="12">
        <v>649</v>
      </c>
      <c r="E307" s="12">
        <v>568</v>
      </c>
    </row>
    <row r="308" spans="1:5" ht="14.25" customHeight="1" x14ac:dyDescent="0.25">
      <c r="A308" s="11">
        <v>43971</v>
      </c>
      <c r="B308" s="12" t="s">
        <v>16</v>
      </c>
      <c r="C308" s="12">
        <v>36</v>
      </c>
      <c r="D308" s="12">
        <v>5914</v>
      </c>
      <c r="E308" s="12">
        <v>5384</v>
      </c>
    </row>
    <row r="309" spans="1:5" ht="14.25" customHeight="1" x14ac:dyDescent="0.25">
      <c r="A309" s="11">
        <v>43971</v>
      </c>
      <c r="B309" s="12" t="s">
        <v>11</v>
      </c>
      <c r="C309" s="12">
        <v>31</v>
      </c>
      <c r="D309" s="12">
        <v>5698</v>
      </c>
      <c r="E309" s="12">
        <v>5258</v>
      </c>
    </row>
    <row r="310" spans="1:5" ht="14.25" customHeight="1" x14ac:dyDescent="0.25">
      <c r="A310" s="11">
        <v>43971</v>
      </c>
      <c r="B310" s="12" t="s">
        <v>17</v>
      </c>
      <c r="C310" s="12">
        <v>21</v>
      </c>
      <c r="D310" s="12">
        <v>2410</v>
      </c>
      <c r="E310" s="12">
        <v>2202</v>
      </c>
    </row>
    <row r="311" spans="1:5" ht="14.25" customHeight="1" x14ac:dyDescent="0.25">
      <c r="A311" s="11">
        <v>43971</v>
      </c>
      <c r="B311" s="12" t="s">
        <v>10</v>
      </c>
      <c r="C311" s="12">
        <v>21</v>
      </c>
      <c r="D311" s="12">
        <v>1921</v>
      </c>
      <c r="E311" s="12">
        <v>1767</v>
      </c>
    </row>
    <row r="312" spans="1:5" ht="14.25" customHeight="1" x14ac:dyDescent="0.25">
      <c r="A312" s="11">
        <v>43971</v>
      </c>
      <c r="B312" s="12" t="s">
        <v>20</v>
      </c>
      <c r="C312" s="12">
        <v>19</v>
      </c>
      <c r="D312" s="12">
        <v>1823</v>
      </c>
      <c r="E312" s="12">
        <v>1678</v>
      </c>
    </row>
    <row r="313" spans="1:5" ht="14.25" customHeight="1" x14ac:dyDescent="0.25">
      <c r="A313" s="11">
        <v>43971</v>
      </c>
      <c r="B313" s="12" t="s">
        <v>22</v>
      </c>
      <c r="C313" s="12">
        <v>54</v>
      </c>
      <c r="D313" s="12">
        <v>13298</v>
      </c>
      <c r="E313" s="12">
        <v>12428</v>
      </c>
    </row>
    <row r="314" spans="1:5" ht="14.25" customHeight="1" x14ac:dyDescent="0.25">
      <c r="A314" s="11">
        <v>43971</v>
      </c>
      <c r="B314" s="12" t="s">
        <v>21</v>
      </c>
      <c r="C314" s="12">
        <v>60</v>
      </c>
      <c r="D314" s="12">
        <v>13792</v>
      </c>
      <c r="E314" s="12">
        <v>12834</v>
      </c>
    </row>
    <row r="315" spans="1:5" ht="14.25" customHeight="1" x14ac:dyDescent="0.25">
      <c r="A315" s="11">
        <v>43971</v>
      </c>
      <c r="B315" s="12" t="s">
        <v>13</v>
      </c>
      <c r="C315" s="12">
        <v>19</v>
      </c>
      <c r="D315" s="12">
        <v>1889</v>
      </c>
      <c r="E315" s="12">
        <v>1690</v>
      </c>
    </row>
    <row r="316" spans="1:5" ht="14.25" customHeight="1" x14ac:dyDescent="0.25">
      <c r="A316" s="11">
        <v>43971</v>
      </c>
      <c r="B316" s="12" t="s">
        <v>23</v>
      </c>
      <c r="C316" s="12">
        <v>17</v>
      </c>
      <c r="D316" s="12">
        <v>890</v>
      </c>
      <c r="E316" s="12">
        <v>794</v>
      </c>
    </row>
    <row r="317" spans="1:5" ht="14.25" customHeight="1" x14ac:dyDescent="0.25">
      <c r="A317" s="11">
        <v>43971</v>
      </c>
      <c r="B317" s="12" t="s">
        <v>18</v>
      </c>
      <c r="C317" s="12">
        <v>16</v>
      </c>
      <c r="D317" s="12">
        <v>1050</v>
      </c>
      <c r="E317" s="12">
        <v>938</v>
      </c>
    </row>
    <row r="318" spans="1:5" ht="14.25" customHeight="1" x14ac:dyDescent="0.25">
      <c r="A318" s="11">
        <v>43971</v>
      </c>
      <c r="B318" s="12" t="s">
        <v>19</v>
      </c>
      <c r="C318" s="12">
        <v>15</v>
      </c>
      <c r="D318" s="12">
        <v>760</v>
      </c>
      <c r="E318" s="12">
        <v>664</v>
      </c>
    </row>
    <row r="319" spans="1:5" ht="14.25" customHeight="1" x14ac:dyDescent="0.25">
      <c r="A319" s="11">
        <v>43971</v>
      </c>
      <c r="B319" s="12" t="s">
        <v>15</v>
      </c>
      <c r="C319" s="12">
        <v>125</v>
      </c>
      <c r="D319" s="12">
        <v>21674</v>
      </c>
      <c r="E319" s="12">
        <v>20155</v>
      </c>
    </row>
    <row r="320" spans="1:5" ht="14.25" customHeight="1" x14ac:dyDescent="0.25">
      <c r="A320" s="11">
        <v>43971</v>
      </c>
      <c r="B320" s="12" t="s">
        <v>14</v>
      </c>
      <c r="C320" s="12">
        <v>129</v>
      </c>
      <c r="D320" s="12">
        <v>17095</v>
      </c>
      <c r="E320" s="12">
        <v>15919</v>
      </c>
    </row>
    <row r="321" spans="1:5" ht="14.25" customHeight="1" x14ac:dyDescent="0.25">
      <c r="A321" s="11">
        <v>43971</v>
      </c>
      <c r="B321" s="12" t="s">
        <v>12</v>
      </c>
      <c r="C321" s="12">
        <v>10</v>
      </c>
      <c r="D321" s="12">
        <v>745</v>
      </c>
      <c r="E321" s="12">
        <v>654</v>
      </c>
    </row>
    <row r="322" spans="1:5" ht="14.25" customHeight="1" x14ac:dyDescent="0.25">
      <c r="A322" s="11">
        <v>43972</v>
      </c>
      <c r="B322" s="12" t="s">
        <v>16</v>
      </c>
      <c r="C322" s="12">
        <v>36</v>
      </c>
      <c r="D322" s="12">
        <v>4816</v>
      </c>
      <c r="E322" s="12">
        <v>4452</v>
      </c>
    </row>
    <row r="323" spans="1:5" ht="14.25" customHeight="1" x14ac:dyDescent="0.25">
      <c r="A323" s="11">
        <v>43972</v>
      </c>
      <c r="B323" s="12" t="s">
        <v>11</v>
      </c>
      <c r="C323" s="12">
        <v>31</v>
      </c>
      <c r="D323" s="12">
        <v>5207</v>
      </c>
      <c r="E323" s="12">
        <v>4868</v>
      </c>
    </row>
    <row r="324" spans="1:5" ht="14.25" customHeight="1" x14ac:dyDescent="0.25">
      <c r="A324" s="11">
        <v>43972</v>
      </c>
      <c r="B324" s="12" t="s">
        <v>17</v>
      </c>
      <c r="C324" s="12">
        <v>21</v>
      </c>
      <c r="D324" s="12">
        <v>2335</v>
      </c>
      <c r="E324" s="12">
        <v>2126</v>
      </c>
    </row>
    <row r="325" spans="1:5" ht="14.25" customHeight="1" x14ac:dyDescent="0.25">
      <c r="A325" s="11">
        <v>43972</v>
      </c>
      <c r="B325" s="12" t="s">
        <v>10</v>
      </c>
      <c r="C325" s="12">
        <v>21</v>
      </c>
      <c r="D325" s="12">
        <v>1787</v>
      </c>
      <c r="E325" s="12">
        <v>1626</v>
      </c>
    </row>
    <row r="326" spans="1:5" ht="14.25" customHeight="1" x14ac:dyDescent="0.25">
      <c r="A326" s="11">
        <v>43972</v>
      </c>
      <c r="B326" s="12" t="s">
        <v>20</v>
      </c>
      <c r="C326" s="12">
        <v>19</v>
      </c>
      <c r="D326" s="12">
        <v>1650</v>
      </c>
      <c r="E326" s="12">
        <v>1505</v>
      </c>
    </row>
    <row r="327" spans="1:5" ht="14.25" customHeight="1" x14ac:dyDescent="0.25">
      <c r="A327" s="11">
        <v>43972</v>
      </c>
      <c r="B327" s="12" t="s">
        <v>22</v>
      </c>
      <c r="C327" s="12">
        <v>54</v>
      </c>
      <c r="D327" s="12">
        <v>13240</v>
      </c>
      <c r="E327" s="12">
        <v>12360</v>
      </c>
    </row>
    <row r="328" spans="1:5" ht="14.25" customHeight="1" x14ac:dyDescent="0.25">
      <c r="A328" s="11">
        <v>43972</v>
      </c>
      <c r="B328" s="12" t="s">
        <v>21</v>
      </c>
      <c r="C328" s="12">
        <v>60</v>
      </c>
      <c r="D328" s="12">
        <v>14005</v>
      </c>
      <c r="E328" s="12">
        <v>13002</v>
      </c>
    </row>
    <row r="329" spans="1:5" ht="14.25" customHeight="1" x14ac:dyDescent="0.25">
      <c r="A329" s="11">
        <v>43972</v>
      </c>
      <c r="B329" s="12" t="s">
        <v>13</v>
      </c>
      <c r="C329" s="12">
        <v>19</v>
      </c>
      <c r="D329" s="12">
        <v>1949</v>
      </c>
      <c r="E329" s="12">
        <v>1724</v>
      </c>
    </row>
    <row r="330" spans="1:5" ht="14.25" customHeight="1" x14ac:dyDescent="0.25">
      <c r="A330" s="11">
        <v>43972</v>
      </c>
      <c r="B330" s="12" t="s">
        <v>23</v>
      </c>
      <c r="C330" s="12">
        <v>18</v>
      </c>
      <c r="D330" s="12">
        <v>888</v>
      </c>
      <c r="E330" s="12">
        <v>786</v>
      </c>
    </row>
    <row r="331" spans="1:5" ht="14.25" customHeight="1" x14ac:dyDescent="0.25">
      <c r="A331" s="11">
        <v>43972</v>
      </c>
      <c r="B331" s="12" t="s">
        <v>18</v>
      </c>
      <c r="C331" s="12">
        <v>17</v>
      </c>
      <c r="D331" s="12">
        <v>1045</v>
      </c>
      <c r="E331" s="12">
        <v>930</v>
      </c>
    </row>
    <row r="332" spans="1:5" ht="14.25" customHeight="1" x14ac:dyDescent="0.25">
      <c r="A332" s="11">
        <v>43972</v>
      </c>
      <c r="B332" s="12" t="s">
        <v>19</v>
      </c>
      <c r="C332" s="12">
        <v>15</v>
      </c>
      <c r="D332" s="12">
        <v>749</v>
      </c>
      <c r="E332" s="12">
        <v>652</v>
      </c>
    </row>
    <row r="333" spans="1:5" ht="14.25" customHeight="1" x14ac:dyDescent="0.25">
      <c r="A333" s="11">
        <v>43972</v>
      </c>
      <c r="B333" s="12" t="s">
        <v>15</v>
      </c>
      <c r="C333" s="12">
        <v>125</v>
      </c>
      <c r="D333" s="12">
        <v>20911</v>
      </c>
      <c r="E333" s="12">
        <v>19358</v>
      </c>
    </row>
    <row r="334" spans="1:5" ht="14.25" customHeight="1" x14ac:dyDescent="0.25">
      <c r="A334" s="11">
        <v>43972</v>
      </c>
      <c r="B334" s="12" t="s">
        <v>14</v>
      </c>
      <c r="C334" s="12">
        <v>129</v>
      </c>
      <c r="D334" s="12">
        <v>16373</v>
      </c>
      <c r="E334" s="12">
        <v>15223</v>
      </c>
    </row>
    <row r="335" spans="1:5" ht="14.25" customHeight="1" x14ac:dyDescent="0.25">
      <c r="A335" s="11">
        <v>43972</v>
      </c>
      <c r="B335" s="12" t="s">
        <v>12</v>
      </c>
      <c r="C335" s="12">
        <v>10</v>
      </c>
      <c r="D335" s="12">
        <v>677</v>
      </c>
      <c r="E335" s="12">
        <v>591</v>
      </c>
    </row>
    <row r="336" spans="1:5" ht="14.25" customHeight="1" x14ac:dyDescent="0.25">
      <c r="A336" s="11">
        <v>43973</v>
      </c>
      <c r="B336" s="12" t="s">
        <v>16</v>
      </c>
      <c r="C336" s="12">
        <v>36</v>
      </c>
      <c r="D336" s="12">
        <v>4857</v>
      </c>
      <c r="E336" s="12">
        <v>4456</v>
      </c>
    </row>
    <row r="337" spans="1:5" ht="14.25" customHeight="1" x14ac:dyDescent="0.25">
      <c r="A337" s="11">
        <v>43973</v>
      </c>
      <c r="B337" s="12" t="s">
        <v>11</v>
      </c>
      <c r="C337" s="12">
        <v>31</v>
      </c>
      <c r="D337" s="12">
        <v>5965</v>
      </c>
      <c r="E337" s="12">
        <v>5533</v>
      </c>
    </row>
    <row r="338" spans="1:5" ht="14.25" customHeight="1" x14ac:dyDescent="0.25">
      <c r="A338" s="11">
        <v>43973</v>
      </c>
      <c r="B338" s="12" t="s">
        <v>17</v>
      </c>
      <c r="C338" s="12">
        <v>21</v>
      </c>
      <c r="D338" s="12">
        <v>2861</v>
      </c>
      <c r="E338" s="12">
        <v>2612</v>
      </c>
    </row>
    <row r="339" spans="1:5" ht="14.25" customHeight="1" x14ac:dyDescent="0.25">
      <c r="A339" s="11">
        <v>43973</v>
      </c>
      <c r="B339" s="12" t="s">
        <v>10</v>
      </c>
      <c r="C339" s="12">
        <v>21</v>
      </c>
      <c r="D339" s="12">
        <v>2046</v>
      </c>
      <c r="E339" s="12">
        <v>1853</v>
      </c>
    </row>
    <row r="340" spans="1:5" ht="14.25" customHeight="1" x14ac:dyDescent="0.25">
      <c r="A340" s="11">
        <v>43973</v>
      </c>
      <c r="B340" s="12" t="s">
        <v>20</v>
      </c>
      <c r="C340" s="12">
        <v>19</v>
      </c>
      <c r="D340" s="12">
        <v>1859</v>
      </c>
      <c r="E340" s="12">
        <v>1697</v>
      </c>
    </row>
    <row r="341" spans="1:5" ht="14.25" customHeight="1" x14ac:dyDescent="0.25">
      <c r="A341" s="11">
        <v>43973</v>
      </c>
      <c r="B341" s="12" t="s">
        <v>22</v>
      </c>
      <c r="C341" s="12">
        <v>54</v>
      </c>
      <c r="D341" s="12">
        <v>13014</v>
      </c>
      <c r="E341" s="12">
        <v>12095</v>
      </c>
    </row>
    <row r="342" spans="1:5" ht="14.25" customHeight="1" x14ac:dyDescent="0.25">
      <c r="A342" s="11">
        <v>43973</v>
      </c>
      <c r="B342" s="12" t="s">
        <v>21</v>
      </c>
      <c r="C342" s="12">
        <v>60</v>
      </c>
      <c r="D342" s="12">
        <v>14050</v>
      </c>
      <c r="E342" s="12">
        <v>13027</v>
      </c>
    </row>
    <row r="343" spans="1:5" ht="14.25" customHeight="1" x14ac:dyDescent="0.25">
      <c r="A343" s="11">
        <v>43973</v>
      </c>
      <c r="B343" s="12" t="s">
        <v>13</v>
      </c>
      <c r="C343" s="12">
        <v>20</v>
      </c>
      <c r="D343" s="12">
        <v>2306</v>
      </c>
      <c r="E343" s="12">
        <v>2054</v>
      </c>
    </row>
    <row r="344" spans="1:5" ht="14.25" customHeight="1" x14ac:dyDescent="0.25">
      <c r="A344" s="11">
        <v>43973</v>
      </c>
      <c r="B344" s="12" t="s">
        <v>23</v>
      </c>
      <c r="C344" s="12">
        <v>18</v>
      </c>
      <c r="D344" s="12">
        <v>985</v>
      </c>
      <c r="E344" s="12">
        <v>861</v>
      </c>
    </row>
    <row r="345" spans="1:5" ht="14.25" customHeight="1" x14ac:dyDescent="0.25">
      <c r="A345" s="11">
        <v>43973</v>
      </c>
      <c r="B345" s="12" t="s">
        <v>18</v>
      </c>
      <c r="C345" s="12">
        <v>17</v>
      </c>
      <c r="D345" s="12">
        <v>1268</v>
      </c>
      <c r="E345" s="12">
        <v>1129</v>
      </c>
    </row>
    <row r="346" spans="1:5" ht="14.25" customHeight="1" x14ac:dyDescent="0.25">
      <c r="A346" s="11">
        <v>43973</v>
      </c>
      <c r="B346" s="12" t="s">
        <v>19</v>
      </c>
      <c r="C346" s="12">
        <v>15</v>
      </c>
      <c r="D346" s="12">
        <v>903</v>
      </c>
      <c r="E346" s="12">
        <v>792</v>
      </c>
    </row>
    <row r="347" spans="1:5" ht="14.25" customHeight="1" x14ac:dyDescent="0.25">
      <c r="A347" s="11">
        <v>43973</v>
      </c>
      <c r="B347" s="12" t="s">
        <v>15</v>
      </c>
      <c r="C347" s="12">
        <v>125</v>
      </c>
      <c r="D347" s="12">
        <v>21427</v>
      </c>
      <c r="E347" s="12">
        <v>19799</v>
      </c>
    </row>
    <row r="348" spans="1:5" ht="14.25" customHeight="1" x14ac:dyDescent="0.25">
      <c r="A348" s="11">
        <v>43973</v>
      </c>
      <c r="B348" s="12" t="s">
        <v>14</v>
      </c>
      <c r="C348" s="12">
        <v>129</v>
      </c>
      <c r="D348" s="12">
        <v>17088</v>
      </c>
      <c r="E348" s="12">
        <v>15804</v>
      </c>
    </row>
    <row r="349" spans="1:5" ht="14.25" customHeight="1" x14ac:dyDescent="0.25">
      <c r="A349" s="11">
        <v>43973</v>
      </c>
      <c r="B349" s="12" t="s">
        <v>12</v>
      </c>
      <c r="C349" s="12">
        <v>10</v>
      </c>
      <c r="D349" s="12">
        <v>965</v>
      </c>
      <c r="E349" s="12">
        <v>861</v>
      </c>
    </row>
    <row r="350" spans="1:5" ht="14.25" customHeight="1" x14ac:dyDescent="0.25">
      <c r="A350" s="11">
        <v>43974</v>
      </c>
      <c r="B350" s="12" t="s">
        <v>16</v>
      </c>
      <c r="C350" s="12">
        <v>36</v>
      </c>
      <c r="D350" s="12">
        <v>5651</v>
      </c>
      <c r="E350" s="12">
        <v>5212</v>
      </c>
    </row>
    <row r="351" spans="1:5" ht="14.25" customHeight="1" x14ac:dyDescent="0.25">
      <c r="A351" s="11">
        <v>43974</v>
      </c>
      <c r="B351" s="12" t="s">
        <v>11</v>
      </c>
      <c r="C351" s="12">
        <v>31</v>
      </c>
      <c r="D351" s="12">
        <v>6276</v>
      </c>
      <c r="E351" s="12">
        <v>5801</v>
      </c>
    </row>
    <row r="352" spans="1:5" ht="14.25" customHeight="1" x14ac:dyDescent="0.25">
      <c r="A352" s="11">
        <v>43974</v>
      </c>
      <c r="B352" s="12" t="s">
        <v>17</v>
      </c>
      <c r="C352" s="12">
        <v>21</v>
      </c>
      <c r="D352" s="12">
        <v>2460</v>
      </c>
      <c r="E352" s="12">
        <v>2226</v>
      </c>
    </row>
    <row r="353" spans="1:5" ht="14.25" customHeight="1" x14ac:dyDescent="0.25">
      <c r="A353" s="11">
        <v>43974</v>
      </c>
      <c r="B353" s="12" t="s">
        <v>10</v>
      </c>
      <c r="C353" s="12">
        <v>21</v>
      </c>
      <c r="D353" s="12">
        <v>2340</v>
      </c>
      <c r="E353" s="12">
        <v>2146</v>
      </c>
    </row>
    <row r="354" spans="1:5" ht="14.25" customHeight="1" x14ac:dyDescent="0.25">
      <c r="A354" s="11">
        <v>43974</v>
      </c>
      <c r="B354" s="12" t="s">
        <v>20</v>
      </c>
      <c r="C354" s="12">
        <v>19</v>
      </c>
      <c r="D354" s="12">
        <v>2195</v>
      </c>
      <c r="E354" s="12">
        <v>1999</v>
      </c>
    </row>
    <row r="355" spans="1:5" ht="14.25" customHeight="1" x14ac:dyDescent="0.25">
      <c r="A355" s="11">
        <v>43974</v>
      </c>
      <c r="B355" s="12" t="s">
        <v>22</v>
      </c>
      <c r="C355" s="12">
        <v>54</v>
      </c>
      <c r="D355" s="12">
        <v>16221</v>
      </c>
      <c r="E355" s="12">
        <v>15065</v>
      </c>
    </row>
    <row r="356" spans="1:5" ht="14.25" customHeight="1" x14ac:dyDescent="0.25">
      <c r="A356" s="11">
        <v>43974</v>
      </c>
      <c r="B356" s="12" t="s">
        <v>21</v>
      </c>
      <c r="C356" s="12">
        <v>60</v>
      </c>
      <c r="D356" s="12">
        <v>17295</v>
      </c>
      <c r="E356" s="12">
        <v>16010</v>
      </c>
    </row>
    <row r="357" spans="1:5" ht="14.25" customHeight="1" x14ac:dyDescent="0.25">
      <c r="A357" s="11">
        <v>43974</v>
      </c>
      <c r="B357" s="12" t="s">
        <v>13</v>
      </c>
      <c r="C357" s="12">
        <v>20</v>
      </c>
      <c r="D357" s="12">
        <v>2266</v>
      </c>
      <c r="E357" s="12">
        <v>1993</v>
      </c>
    </row>
    <row r="358" spans="1:5" ht="14.25" customHeight="1" x14ac:dyDescent="0.25">
      <c r="A358" s="11">
        <v>43974</v>
      </c>
      <c r="B358" s="12" t="s">
        <v>23</v>
      </c>
      <c r="C358" s="12">
        <v>18</v>
      </c>
      <c r="D358" s="12">
        <v>1031</v>
      </c>
      <c r="E358" s="12">
        <v>918</v>
      </c>
    </row>
    <row r="359" spans="1:5" ht="14.25" customHeight="1" x14ac:dyDescent="0.25">
      <c r="A359" s="11">
        <v>43974</v>
      </c>
      <c r="B359" s="12" t="s">
        <v>18</v>
      </c>
      <c r="C359" s="12">
        <v>17</v>
      </c>
      <c r="D359" s="12">
        <v>1294</v>
      </c>
      <c r="E359" s="12">
        <v>1155</v>
      </c>
    </row>
    <row r="360" spans="1:5" ht="14.25" customHeight="1" x14ac:dyDescent="0.25">
      <c r="A360" s="11">
        <v>43974</v>
      </c>
      <c r="B360" s="12" t="s">
        <v>19</v>
      </c>
      <c r="C360" s="12">
        <v>15</v>
      </c>
      <c r="D360" s="12">
        <v>840</v>
      </c>
      <c r="E360" s="12">
        <v>725</v>
      </c>
    </row>
    <row r="361" spans="1:5" ht="14.25" customHeight="1" x14ac:dyDescent="0.25">
      <c r="A361" s="11">
        <v>43974</v>
      </c>
      <c r="B361" s="12" t="s">
        <v>15</v>
      </c>
      <c r="C361" s="12">
        <v>125</v>
      </c>
      <c r="D361" s="12">
        <v>24574</v>
      </c>
      <c r="E361" s="12">
        <v>22609</v>
      </c>
    </row>
    <row r="362" spans="1:5" ht="14.25" customHeight="1" x14ac:dyDescent="0.25">
      <c r="A362" s="11">
        <v>43974</v>
      </c>
      <c r="B362" s="12" t="s">
        <v>14</v>
      </c>
      <c r="C362" s="12">
        <v>129</v>
      </c>
      <c r="D362" s="12">
        <v>19856</v>
      </c>
      <c r="E362" s="12">
        <v>18325</v>
      </c>
    </row>
    <row r="363" spans="1:5" ht="14.25" customHeight="1" x14ac:dyDescent="0.25">
      <c r="A363" s="11">
        <v>43974</v>
      </c>
      <c r="B363" s="12" t="s">
        <v>12</v>
      </c>
      <c r="C363" s="12">
        <v>10</v>
      </c>
      <c r="D363" s="12">
        <v>828</v>
      </c>
      <c r="E363" s="12">
        <v>734</v>
      </c>
    </row>
    <row r="364" spans="1:5" ht="14.25" customHeight="1" x14ac:dyDescent="0.25">
      <c r="A364" s="11">
        <v>43975</v>
      </c>
      <c r="B364" s="12" t="s">
        <v>16</v>
      </c>
      <c r="C364" s="12">
        <v>36</v>
      </c>
      <c r="D364" s="12">
        <v>4915</v>
      </c>
      <c r="E364" s="12">
        <v>4562</v>
      </c>
    </row>
    <row r="365" spans="1:5" ht="14.25" customHeight="1" x14ac:dyDescent="0.25">
      <c r="A365" s="11">
        <v>43975</v>
      </c>
      <c r="B365" s="12" t="s">
        <v>11</v>
      </c>
      <c r="C365" s="12">
        <v>31</v>
      </c>
      <c r="D365" s="12">
        <v>5035</v>
      </c>
      <c r="E365" s="12">
        <v>4683</v>
      </c>
    </row>
    <row r="366" spans="1:5" ht="14.25" customHeight="1" x14ac:dyDescent="0.25">
      <c r="A366" s="11">
        <v>43975</v>
      </c>
      <c r="B366" s="12" t="s">
        <v>17</v>
      </c>
      <c r="C366" s="12">
        <v>21</v>
      </c>
      <c r="D366" s="12">
        <v>2254</v>
      </c>
      <c r="E366" s="12">
        <v>2061</v>
      </c>
    </row>
    <row r="367" spans="1:5" ht="14.25" customHeight="1" x14ac:dyDescent="0.25">
      <c r="A367" s="11">
        <v>43975</v>
      </c>
      <c r="B367" s="12" t="s">
        <v>10</v>
      </c>
      <c r="C367" s="12">
        <v>20</v>
      </c>
      <c r="D367" s="12">
        <v>1999</v>
      </c>
      <c r="E367" s="12">
        <v>1829</v>
      </c>
    </row>
    <row r="368" spans="1:5" ht="14.25" customHeight="1" x14ac:dyDescent="0.25">
      <c r="A368" s="11">
        <v>43975</v>
      </c>
      <c r="B368" s="12" t="s">
        <v>20</v>
      </c>
      <c r="C368" s="12">
        <v>19</v>
      </c>
      <c r="D368" s="12">
        <v>1868</v>
      </c>
      <c r="E368" s="12">
        <v>1706</v>
      </c>
    </row>
    <row r="369" spans="1:5" ht="14.25" customHeight="1" x14ac:dyDescent="0.25">
      <c r="A369" s="11">
        <v>43975</v>
      </c>
      <c r="B369" s="12" t="s">
        <v>22</v>
      </c>
      <c r="C369" s="12">
        <v>54</v>
      </c>
      <c r="D369" s="12">
        <v>12211</v>
      </c>
      <c r="E369" s="12">
        <v>11427</v>
      </c>
    </row>
    <row r="370" spans="1:5" ht="14.25" customHeight="1" x14ac:dyDescent="0.25">
      <c r="A370" s="11">
        <v>43975</v>
      </c>
      <c r="B370" s="12" t="s">
        <v>21</v>
      </c>
      <c r="C370" s="12">
        <v>60</v>
      </c>
      <c r="D370" s="12">
        <v>12822</v>
      </c>
      <c r="E370" s="12">
        <v>11916</v>
      </c>
    </row>
    <row r="371" spans="1:5" ht="14.25" customHeight="1" x14ac:dyDescent="0.25">
      <c r="A371" s="11">
        <v>43975</v>
      </c>
      <c r="B371" s="12" t="s">
        <v>13</v>
      </c>
      <c r="C371" s="12">
        <v>20</v>
      </c>
      <c r="D371" s="12">
        <v>2015</v>
      </c>
      <c r="E371" s="12">
        <v>1803</v>
      </c>
    </row>
    <row r="372" spans="1:5" ht="14.25" customHeight="1" x14ac:dyDescent="0.25">
      <c r="A372" s="11">
        <v>43975</v>
      </c>
      <c r="B372" s="12" t="s">
        <v>23</v>
      </c>
      <c r="C372" s="12">
        <v>18</v>
      </c>
      <c r="D372" s="12">
        <v>1006</v>
      </c>
      <c r="E372" s="12">
        <v>904</v>
      </c>
    </row>
    <row r="373" spans="1:5" ht="14.25" customHeight="1" x14ac:dyDescent="0.25">
      <c r="A373" s="11">
        <v>43975</v>
      </c>
      <c r="B373" s="12" t="s">
        <v>18</v>
      </c>
      <c r="C373" s="12">
        <v>17</v>
      </c>
      <c r="D373" s="12">
        <v>1128</v>
      </c>
      <c r="E373" s="12">
        <v>1001</v>
      </c>
    </row>
    <row r="374" spans="1:5" ht="14.25" customHeight="1" x14ac:dyDescent="0.25">
      <c r="A374" s="11">
        <v>43975</v>
      </c>
      <c r="B374" s="12" t="s">
        <v>19</v>
      </c>
      <c r="C374" s="12">
        <v>15</v>
      </c>
      <c r="D374" s="12">
        <v>779</v>
      </c>
      <c r="E374" s="12">
        <v>673</v>
      </c>
    </row>
    <row r="375" spans="1:5" ht="14.25" customHeight="1" x14ac:dyDescent="0.25">
      <c r="A375" s="11">
        <v>43975</v>
      </c>
      <c r="B375" s="12" t="s">
        <v>15</v>
      </c>
      <c r="C375" s="12">
        <v>125</v>
      </c>
      <c r="D375" s="12">
        <v>21004</v>
      </c>
      <c r="E375" s="12">
        <v>19556</v>
      </c>
    </row>
    <row r="376" spans="1:5" ht="14.25" customHeight="1" x14ac:dyDescent="0.25">
      <c r="A376" s="11">
        <v>43975</v>
      </c>
      <c r="B376" s="12" t="s">
        <v>14</v>
      </c>
      <c r="C376" s="12">
        <v>129</v>
      </c>
      <c r="D376" s="12">
        <v>16432</v>
      </c>
      <c r="E376" s="12">
        <v>15345</v>
      </c>
    </row>
    <row r="377" spans="1:5" ht="14.25" customHeight="1" x14ac:dyDescent="0.25">
      <c r="A377" s="11">
        <v>43975</v>
      </c>
      <c r="B377" s="12" t="s">
        <v>12</v>
      </c>
      <c r="C377" s="12">
        <v>10</v>
      </c>
      <c r="D377" s="12">
        <v>639</v>
      </c>
      <c r="E377" s="12">
        <v>557</v>
      </c>
    </row>
    <row r="378" spans="1:5" ht="14.25" customHeight="1" x14ac:dyDescent="0.25">
      <c r="A378" s="11">
        <v>43976</v>
      </c>
      <c r="B378" s="12" t="s">
        <v>16</v>
      </c>
      <c r="C378" s="12">
        <v>36</v>
      </c>
      <c r="D378" s="12">
        <v>4641</v>
      </c>
      <c r="E378" s="12">
        <v>4274</v>
      </c>
    </row>
    <row r="379" spans="1:5" ht="14.25" customHeight="1" x14ac:dyDescent="0.25">
      <c r="A379" s="11">
        <v>43976</v>
      </c>
      <c r="B379" s="12" t="s">
        <v>11</v>
      </c>
      <c r="C379" s="12">
        <v>31</v>
      </c>
      <c r="D379" s="12">
        <v>5210</v>
      </c>
      <c r="E379" s="12">
        <v>4841</v>
      </c>
    </row>
    <row r="380" spans="1:5" ht="14.25" customHeight="1" x14ac:dyDescent="0.25">
      <c r="A380" s="11">
        <v>43976</v>
      </c>
      <c r="B380" s="12" t="s">
        <v>17</v>
      </c>
      <c r="C380" s="12">
        <v>21</v>
      </c>
      <c r="D380" s="12">
        <v>2330</v>
      </c>
      <c r="E380" s="12">
        <v>2142</v>
      </c>
    </row>
    <row r="381" spans="1:5" ht="14.25" customHeight="1" x14ac:dyDescent="0.25">
      <c r="A381" s="11">
        <v>43976</v>
      </c>
      <c r="B381" s="12" t="s">
        <v>10</v>
      </c>
      <c r="C381" s="12">
        <v>20</v>
      </c>
      <c r="D381" s="12">
        <v>2087</v>
      </c>
      <c r="E381" s="12">
        <v>1914</v>
      </c>
    </row>
    <row r="382" spans="1:5" ht="14.25" customHeight="1" x14ac:dyDescent="0.25">
      <c r="A382" s="11">
        <v>43976</v>
      </c>
      <c r="B382" s="12" t="s">
        <v>20</v>
      </c>
      <c r="C382" s="12">
        <v>20</v>
      </c>
      <c r="D382" s="12">
        <v>1899</v>
      </c>
      <c r="E382" s="12">
        <v>1738</v>
      </c>
    </row>
    <row r="383" spans="1:5" ht="14.25" customHeight="1" x14ac:dyDescent="0.25">
      <c r="A383" s="11">
        <v>43976</v>
      </c>
      <c r="B383" s="12" t="s">
        <v>22</v>
      </c>
      <c r="C383" s="12">
        <v>54</v>
      </c>
      <c r="D383" s="12">
        <v>12336</v>
      </c>
      <c r="E383" s="12">
        <v>11519</v>
      </c>
    </row>
    <row r="384" spans="1:5" ht="14.25" customHeight="1" x14ac:dyDescent="0.25">
      <c r="A384" s="11">
        <v>43976</v>
      </c>
      <c r="B384" s="12" t="s">
        <v>21</v>
      </c>
      <c r="C384" s="12">
        <v>59</v>
      </c>
      <c r="D384" s="12">
        <v>12983</v>
      </c>
      <c r="E384" s="12">
        <v>12056</v>
      </c>
    </row>
    <row r="385" spans="1:5" ht="14.25" customHeight="1" x14ac:dyDescent="0.25">
      <c r="A385" s="11">
        <v>43976</v>
      </c>
      <c r="B385" s="12" t="s">
        <v>13</v>
      </c>
      <c r="C385" s="12">
        <v>20</v>
      </c>
      <c r="D385" s="12">
        <v>2011</v>
      </c>
      <c r="E385" s="12">
        <v>1791</v>
      </c>
    </row>
    <row r="386" spans="1:5" ht="14.25" customHeight="1" x14ac:dyDescent="0.25">
      <c r="A386" s="11">
        <v>43976</v>
      </c>
      <c r="B386" s="12" t="s">
        <v>23</v>
      </c>
      <c r="C386" s="12">
        <v>18</v>
      </c>
      <c r="D386" s="12">
        <v>989</v>
      </c>
      <c r="E386" s="12">
        <v>887</v>
      </c>
    </row>
    <row r="387" spans="1:5" ht="14.25" customHeight="1" x14ac:dyDescent="0.25">
      <c r="A387" s="11">
        <v>43976</v>
      </c>
      <c r="B387" s="12" t="s">
        <v>18</v>
      </c>
      <c r="C387" s="12">
        <v>17</v>
      </c>
      <c r="D387" s="12">
        <v>1142</v>
      </c>
      <c r="E387" s="12">
        <v>1020</v>
      </c>
    </row>
    <row r="388" spans="1:5" ht="14.25" customHeight="1" x14ac:dyDescent="0.25">
      <c r="A388" s="11">
        <v>43976</v>
      </c>
      <c r="B388" s="12" t="s">
        <v>19</v>
      </c>
      <c r="C388" s="12">
        <v>15</v>
      </c>
      <c r="D388" s="12">
        <v>835</v>
      </c>
      <c r="E388" s="12">
        <v>736</v>
      </c>
    </row>
    <row r="389" spans="1:5" ht="14.25" customHeight="1" x14ac:dyDescent="0.25">
      <c r="A389" s="11">
        <v>43976</v>
      </c>
      <c r="B389" s="12" t="s">
        <v>15</v>
      </c>
      <c r="C389" s="12">
        <v>124</v>
      </c>
      <c r="D389" s="12">
        <v>20358</v>
      </c>
      <c r="E389" s="12">
        <v>18890</v>
      </c>
    </row>
    <row r="390" spans="1:5" ht="14.25" customHeight="1" x14ac:dyDescent="0.25">
      <c r="A390" s="11">
        <v>43976</v>
      </c>
      <c r="B390" s="12" t="s">
        <v>14</v>
      </c>
      <c r="C390" s="12">
        <v>129</v>
      </c>
      <c r="D390" s="12">
        <v>15822</v>
      </c>
      <c r="E390" s="12">
        <v>14753</v>
      </c>
    </row>
    <row r="391" spans="1:5" ht="14.25" customHeight="1" x14ac:dyDescent="0.25">
      <c r="A391" s="11">
        <v>43976</v>
      </c>
      <c r="B391" s="12" t="s">
        <v>12</v>
      </c>
      <c r="C391" s="12">
        <v>10</v>
      </c>
      <c r="D391" s="12">
        <v>739</v>
      </c>
      <c r="E391" s="12">
        <v>642</v>
      </c>
    </row>
    <row r="392" spans="1:5" ht="14.25" customHeight="1" x14ac:dyDescent="0.25">
      <c r="A392" s="11">
        <v>43977</v>
      </c>
      <c r="B392" s="12" t="s">
        <v>16</v>
      </c>
      <c r="C392" s="12">
        <v>36</v>
      </c>
      <c r="D392" s="12">
        <v>4770</v>
      </c>
      <c r="E392" s="12">
        <v>4424</v>
      </c>
    </row>
    <row r="393" spans="1:5" ht="14.25" customHeight="1" x14ac:dyDescent="0.25">
      <c r="A393" s="11">
        <v>43977</v>
      </c>
      <c r="B393" s="12" t="s">
        <v>11</v>
      </c>
      <c r="C393" s="12">
        <v>31</v>
      </c>
      <c r="D393" s="12">
        <v>5493</v>
      </c>
      <c r="E393" s="12">
        <v>5119</v>
      </c>
    </row>
    <row r="394" spans="1:5" ht="14.25" customHeight="1" x14ac:dyDescent="0.25">
      <c r="A394" s="11">
        <v>43977</v>
      </c>
      <c r="B394" s="12" t="s">
        <v>17</v>
      </c>
      <c r="C394" s="12">
        <v>21</v>
      </c>
      <c r="D394" s="12">
        <v>2418</v>
      </c>
      <c r="E394" s="12">
        <v>2215</v>
      </c>
    </row>
    <row r="395" spans="1:5" ht="14.25" customHeight="1" x14ac:dyDescent="0.25">
      <c r="A395" s="11">
        <v>43977</v>
      </c>
      <c r="B395" s="12" t="s">
        <v>10</v>
      </c>
      <c r="C395" s="12">
        <v>20</v>
      </c>
      <c r="D395" s="12">
        <v>2044</v>
      </c>
      <c r="E395" s="12">
        <v>1863</v>
      </c>
    </row>
    <row r="396" spans="1:5" ht="14.25" customHeight="1" x14ac:dyDescent="0.25">
      <c r="A396" s="11">
        <v>43977</v>
      </c>
      <c r="B396" s="12" t="s">
        <v>20</v>
      </c>
      <c r="C396" s="12">
        <v>20</v>
      </c>
      <c r="D396" s="12">
        <v>1814</v>
      </c>
      <c r="E396" s="12">
        <v>1655</v>
      </c>
    </row>
    <row r="397" spans="1:5" ht="14.25" customHeight="1" x14ac:dyDescent="0.25">
      <c r="A397" s="11">
        <v>43977</v>
      </c>
      <c r="B397" s="12" t="s">
        <v>22</v>
      </c>
      <c r="C397" s="12">
        <v>54</v>
      </c>
      <c r="D397" s="12">
        <v>14482</v>
      </c>
      <c r="E397" s="12">
        <v>13510</v>
      </c>
    </row>
    <row r="398" spans="1:5" ht="14.25" customHeight="1" x14ac:dyDescent="0.25">
      <c r="A398" s="11">
        <v>43977</v>
      </c>
      <c r="B398" s="12" t="s">
        <v>21</v>
      </c>
      <c r="C398" s="12">
        <v>59</v>
      </c>
      <c r="D398" s="12">
        <v>15369</v>
      </c>
      <c r="E398" s="12">
        <v>14299</v>
      </c>
    </row>
    <row r="399" spans="1:5" ht="14.25" customHeight="1" x14ac:dyDescent="0.25">
      <c r="A399" s="11">
        <v>43977</v>
      </c>
      <c r="B399" s="12" t="s">
        <v>13</v>
      </c>
      <c r="C399" s="12">
        <v>20</v>
      </c>
      <c r="D399" s="12">
        <v>2036</v>
      </c>
      <c r="E399" s="12">
        <v>1790</v>
      </c>
    </row>
    <row r="400" spans="1:5" ht="14.25" customHeight="1" x14ac:dyDescent="0.25">
      <c r="A400" s="11">
        <v>43977</v>
      </c>
      <c r="B400" s="12" t="s">
        <v>23</v>
      </c>
      <c r="C400" s="12">
        <v>18</v>
      </c>
      <c r="D400" s="12">
        <v>914</v>
      </c>
      <c r="E400" s="12">
        <v>804</v>
      </c>
    </row>
    <row r="401" spans="1:5" ht="14.25" customHeight="1" x14ac:dyDescent="0.25">
      <c r="A401" s="11">
        <v>43977</v>
      </c>
      <c r="B401" s="12" t="s">
        <v>18</v>
      </c>
      <c r="C401" s="12">
        <v>17</v>
      </c>
      <c r="D401" s="12">
        <v>1140</v>
      </c>
      <c r="E401" s="12">
        <v>1016</v>
      </c>
    </row>
    <row r="402" spans="1:5" ht="14.25" customHeight="1" x14ac:dyDescent="0.25">
      <c r="A402" s="11">
        <v>43977</v>
      </c>
      <c r="B402" s="12" t="s">
        <v>19</v>
      </c>
      <c r="C402" s="12">
        <v>15</v>
      </c>
      <c r="D402" s="12">
        <v>812</v>
      </c>
      <c r="E402" s="12">
        <v>711</v>
      </c>
    </row>
    <row r="403" spans="1:5" ht="14.25" customHeight="1" x14ac:dyDescent="0.25">
      <c r="A403" s="11">
        <v>43977</v>
      </c>
      <c r="B403" s="12" t="s">
        <v>15</v>
      </c>
      <c r="C403" s="12">
        <v>124</v>
      </c>
      <c r="D403" s="12">
        <v>21153</v>
      </c>
      <c r="E403" s="12">
        <v>19673</v>
      </c>
    </row>
    <row r="404" spans="1:5" ht="14.25" customHeight="1" x14ac:dyDescent="0.25">
      <c r="A404" s="11">
        <v>43977</v>
      </c>
      <c r="B404" s="12" t="s">
        <v>14</v>
      </c>
      <c r="C404" s="12">
        <v>129</v>
      </c>
      <c r="D404" s="12">
        <v>16459</v>
      </c>
      <c r="E404" s="12">
        <v>15355</v>
      </c>
    </row>
    <row r="405" spans="1:5" ht="14.25" customHeight="1" x14ac:dyDescent="0.25">
      <c r="A405" s="11">
        <v>43977</v>
      </c>
      <c r="B405" s="12" t="s">
        <v>12</v>
      </c>
      <c r="C405" s="12">
        <v>10</v>
      </c>
      <c r="D405" s="12">
        <v>692</v>
      </c>
      <c r="E405" s="12">
        <v>601</v>
      </c>
    </row>
    <row r="406" spans="1:5" ht="14.25" customHeight="1" x14ac:dyDescent="0.25">
      <c r="A406" s="11">
        <v>43977</v>
      </c>
      <c r="B406" s="12" t="s">
        <v>24</v>
      </c>
      <c r="C406" s="12">
        <v>7</v>
      </c>
      <c r="D406" s="12">
        <v>577</v>
      </c>
      <c r="E406" s="12">
        <v>389</v>
      </c>
    </row>
    <row r="407" spans="1:5" ht="14.25" customHeight="1" x14ac:dyDescent="0.25">
      <c r="A407" s="11">
        <v>43978</v>
      </c>
      <c r="B407" s="12" t="s">
        <v>16</v>
      </c>
      <c r="C407" s="12">
        <v>36</v>
      </c>
      <c r="D407" s="12">
        <v>4951</v>
      </c>
      <c r="E407" s="12">
        <v>4584</v>
      </c>
    </row>
    <row r="408" spans="1:5" ht="14.25" customHeight="1" x14ac:dyDescent="0.25">
      <c r="A408" s="11">
        <v>43978</v>
      </c>
      <c r="B408" s="12" t="s">
        <v>11</v>
      </c>
      <c r="C408" s="12">
        <v>31</v>
      </c>
      <c r="D408" s="12">
        <v>5330</v>
      </c>
      <c r="E408" s="12">
        <v>4977</v>
      </c>
    </row>
    <row r="409" spans="1:5" ht="14.25" customHeight="1" x14ac:dyDescent="0.25">
      <c r="A409" s="11">
        <v>43978</v>
      </c>
      <c r="B409" s="12" t="s">
        <v>17</v>
      </c>
      <c r="C409" s="12">
        <v>21</v>
      </c>
      <c r="D409" s="12">
        <v>2430</v>
      </c>
      <c r="E409" s="12">
        <v>2216</v>
      </c>
    </row>
    <row r="410" spans="1:5" ht="14.25" customHeight="1" x14ac:dyDescent="0.25">
      <c r="A410" s="11">
        <v>43978</v>
      </c>
      <c r="B410" s="12" t="s">
        <v>10</v>
      </c>
      <c r="C410" s="12">
        <v>20</v>
      </c>
      <c r="D410" s="12">
        <v>2079</v>
      </c>
      <c r="E410" s="12">
        <v>1893</v>
      </c>
    </row>
    <row r="411" spans="1:5" ht="14.25" customHeight="1" x14ac:dyDescent="0.25">
      <c r="A411" s="11">
        <v>43978</v>
      </c>
      <c r="B411" s="12" t="s">
        <v>20</v>
      </c>
      <c r="C411" s="12">
        <v>20</v>
      </c>
      <c r="D411" s="12">
        <v>1873</v>
      </c>
      <c r="E411" s="12">
        <v>1715</v>
      </c>
    </row>
    <row r="412" spans="1:5" ht="14.25" customHeight="1" x14ac:dyDescent="0.25">
      <c r="A412" s="11">
        <v>43978</v>
      </c>
      <c r="B412" s="12" t="s">
        <v>22</v>
      </c>
      <c r="C412" s="12">
        <v>54</v>
      </c>
      <c r="D412" s="12">
        <v>13091</v>
      </c>
      <c r="E412" s="12">
        <v>12216</v>
      </c>
    </row>
    <row r="413" spans="1:5" ht="14.25" customHeight="1" x14ac:dyDescent="0.25">
      <c r="A413" s="11">
        <v>43978</v>
      </c>
      <c r="B413" s="12" t="s">
        <v>21</v>
      </c>
      <c r="C413" s="12">
        <v>59</v>
      </c>
      <c r="D413" s="12">
        <v>13942</v>
      </c>
      <c r="E413" s="12">
        <v>12986</v>
      </c>
    </row>
    <row r="414" spans="1:5" ht="14.25" customHeight="1" x14ac:dyDescent="0.25">
      <c r="A414" s="11">
        <v>43978</v>
      </c>
      <c r="B414" s="12" t="s">
        <v>13</v>
      </c>
      <c r="C414" s="12">
        <v>20</v>
      </c>
      <c r="D414" s="12">
        <v>2079</v>
      </c>
      <c r="E414" s="12">
        <v>1856</v>
      </c>
    </row>
    <row r="415" spans="1:5" ht="14.25" customHeight="1" x14ac:dyDescent="0.25">
      <c r="A415" s="11">
        <v>43978</v>
      </c>
      <c r="B415" s="12" t="s">
        <v>23</v>
      </c>
      <c r="C415" s="12">
        <v>18</v>
      </c>
      <c r="D415" s="12">
        <v>962</v>
      </c>
      <c r="E415" s="12">
        <v>859</v>
      </c>
    </row>
    <row r="416" spans="1:5" ht="14.25" customHeight="1" x14ac:dyDescent="0.25">
      <c r="A416" s="11">
        <v>43978</v>
      </c>
      <c r="B416" s="12" t="s">
        <v>18</v>
      </c>
      <c r="C416" s="12">
        <v>17</v>
      </c>
      <c r="D416" s="12">
        <v>1203</v>
      </c>
      <c r="E416" s="12">
        <v>1077</v>
      </c>
    </row>
    <row r="417" spans="1:5" ht="14.25" customHeight="1" x14ac:dyDescent="0.25">
      <c r="A417" s="11">
        <v>43978</v>
      </c>
      <c r="B417" s="12" t="s">
        <v>19</v>
      </c>
      <c r="C417" s="12">
        <v>15</v>
      </c>
      <c r="D417" s="12">
        <v>809</v>
      </c>
      <c r="E417" s="12">
        <v>702</v>
      </c>
    </row>
    <row r="418" spans="1:5" ht="14.25" customHeight="1" x14ac:dyDescent="0.25">
      <c r="A418" s="11">
        <v>43978</v>
      </c>
      <c r="B418" s="12" t="s">
        <v>15</v>
      </c>
      <c r="C418" s="12">
        <v>124</v>
      </c>
      <c r="D418" s="12">
        <v>21384</v>
      </c>
      <c r="E418" s="12">
        <v>19897</v>
      </c>
    </row>
    <row r="419" spans="1:5" ht="14.25" customHeight="1" x14ac:dyDescent="0.25">
      <c r="A419" s="11">
        <v>43978</v>
      </c>
      <c r="B419" s="12" t="s">
        <v>14</v>
      </c>
      <c r="C419" s="12">
        <v>129</v>
      </c>
      <c r="D419" s="12">
        <v>17115</v>
      </c>
      <c r="E419" s="12">
        <v>15962</v>
      </c>
    </row>
    <row r="420" spans="1:5" ht="14.25" customHeight="1" x14ac:dyDescent="0.25">
      <c r="A420" s="11">
        <v>43978</v>
      </c>
      <c r="B420" s="12" t="s">
        <v>12</v>
      </c>
      <c r="C420" s="12">
        <v>10</v>
      </c>
      <c r="D420" s="12">
        <v>757</v>
      </c>
      <c r="E420" s="12">
        <v>660</v>
      </c>
    </row>
    <row r="421" spans="1:5" ht="14.25" customHeight="1" x14ac:dyDescent="0.25">
      <c r="A421" s="11">
        <v>43978</v>
      </c>
      <c r="B421" s="12" t="s">
        <v>24</v>
      </c>
      <c r="C421" s="12">
        <v>7</v>
      </c>
      <c r="D421" s="12">
        <v>409</v>
      </c>
      <c r="E421" s="12">
        <v>329</v>
      </c>
    </row>
    <row r="422" spans="1:5" ht="14.25" customHeight="1" x14ac:dyDescent="0.25">
      <c r="A422" s="11">
        <v>43979</v>
      </c>
      <c r="B422" s="12" t="s">
        <v>16</v>
      </c>
      <c r="C422" s="12">
        <v>37</v>
      </c>
      <c r="D422" s="12">
        <v>4840</v>
      </c>
      <c r="E422" s="12">
        <v>4475</v>
      </c>
    </row>
    <row r="423" spans="1:5" ht="14.25" customHeight="1" x14ac:dyDescent="0.25">
      <c r="A423" s="11">
        <v>43979</v>
      </c>
      <c r="B423" s="12" t="s">
        <v>11</v>
      </c>
      <c r="C423" s="12">
        <v>31</v>
      </c>
      <c r="D423" s="12">
        <v>5355</v>
      </c>
      <c r="E423" s="12">
        <v>4969</v>
      </c>
    </row>
    <row r="424" spans="1:5" ht="14.25" customHeight="1" x14ac:dyDescent="0.25">
      <c r="A424" s="11">
        <v>43979</v>
      </c>
      <c r="B424" s="12" t="s">
        <v>17</v>
      </c>
      <c r="C424" s="12">
        <v>22</v>
      </c>
      <c r="D424" s="12">
        <v>2454</v>
      </c>
      <c r="E424" s="12">
        <v>2239</v>
      </c>
    </row>
    <row r="425" spans="1:5" ht="14.25" customHeight="1" x14ac:dyDescent="0.25">
      <c r="A425" s="11">
        <v>43979</v>
      </c>
      <c r="B425" s="12" t="s">
        <v>10</v>
      </c>
      <c r="C425" s="12">
        <v>20</v>
      </c>
      <c r="D425" s="12">
        <v>1886</v>
      </c>
      <c r="E425" s="12">
        <v>1736</v>
      </c>
    </row>
    <row r="426" spans="1:5" ht="14.25" customHeight="1" x14ac:dyDescent="0.25">
      <c r="A426" s="11">
        <v>43979</v>
      </c>
      <c r="B426" s="12" t="s">
        <v>20</v>
      </c>
      <c r="C426" s="12">
        <v>20</v>
      </c>
      <c r="D426" s="12">
        <v>1875</v>
      </c>
      <c r="E426" s="12">
        <v>1701</v>
      </c>
    </row>
    <row r="427" spans="1:5" ht="14.25" customHeight="1" x14ac:dyDescent="0.25">
      <c r="A427" s="11">
        <v>43979</v>
      </c>
      <c r="B427" s="12" t="s">
        <v>22</v>
      </c>
      <c r="C427" s="12">
        <v>54</v>
      </c>
      <c r="D427" s="12">
        <v>12409</v>
      </c>
      <c r="E427" s="12">
        <v>11582</v>
      </c>
    </row>
    <row r="428" spans="1:5" ht="14.25" customHeight="1" x14ac:dyDescent="0.25">
      <c r="A428" s="11">
        <v>43979</v>
      </c>
      <c r="B428" s="12" t="s">
        <v>21</v>
      </c>
      <c r="C428" s="12">
        <v>60</v>
      </c>
      <c r="D428" s="12">
        <v>12854</v>
      </c>
      <c r="E428" s="12">
        <v>11954</v>
      </c>
    </row>
    <row r="429" spans="1:5" ht="14.25" customHeight="1" x14ac:dyDescent="0.25">
      <c r="A429" s="11">
        <v>43979</v>
      </c>
      <c r="B429" s="12" t="s">
        <v>13</v>
      </c>
      <c r="C429" s="12">
        <v>20</v>
      </c>
      <c r="D429" s="12">
        <v>2088</v>
      </c>
      <c r="E429" s="12">
        <v>1848</v>
      </c>
    </row>
    <row r="430" spans="1:5" ht="14.25" customHeight="1" x14ac:dyDescent="0.25">
      <c r="A430" s="11">
        <v>43979</v>
      </c>
      <c r="B430" s="12" t="s">
        <v>23</v>
      </c>
      <c r="C430" s="12">
        <v>18</v>
      </c>
      <c r="D430" s="12">
        <v>1020</v>
      </c>
      <c r="E430" s="12">
        <v>911</v>
      </c>
    </row>
    <row r="431" spans="1:5" ht="14.25" customHeight="1" x14ac:dyDescent="0.25">
      <c r="A431" s="11">
        <v>43979</v>
      </c>
      <c r="B431" s="12" t="s">
        <v>18</v>
      </c>
      <c r="C431" s="12">
        <v>17</v>
      </c>
      <c r="D431" s="12">
        <v>1097</v>
      </c>
      <c r="E431" s="12">
        <v>968</v>
      </c>
    </row>
    <row r="432" spans="1:5" ht="14.25" customHeight="1" x14ac:dyDescent="0.25">
      <c r="A432" s="11">
        <v>43979</v>
      </c>
      <c r="B432" s="12" t="s">
        <v>19</v>
      </c>
      <c r="C432" s="12">
        <v>16</v>
      </c>
      <c r="D432" s="12">
        <v>876</v>
      </c>
      <c r="E432" s="12">
        <v>762</v>
      </c>
    </row>
    <row r="433" spans="1:5" ht="14.25" customHeight="1" x14ac:dyDescent="0.25">
      <c r="A433" s="11">
        <v>43979</v>
      </c>
      <c r="B433" s="12" t="s">
        <v>9</v>
      </c>
      <c r="C433" s="12">
        <v>15</v>
      </c>
      <c r="D433" s="12">
        <v>464</v>
      </c>
      <c r="E433" s="12">
        <v>390</v>
      </c>
    </row>
    <row r="434" spans="1:5" ht="14.25" customHeight="1" x14ac:dyDescent="0.25">
      <c r="A434" s="11">
        <v>43979</v>
      </c>
      <c r="B434" s="12" t="s">
        <v>15</v>
      </c>
      <c r="C434" s="12">
        <v>124</v>
      </c>
      <c r="D434" s="12">
        <v>20868</v>
      </c>
      <c r="E434" s="12">
        <v>19342</v>
      </c>
    </row>
    <row r="435" spans="1:5" ht="14.25" customHeight="1" x14ac:dyDescent="0.25">
      <c r="A435" s="11">
        <v>43979</v>
      </c>
      <c r="B435" s="12" t="s">
        <v>14</v>
      </c>
      <c r="C435" s="12">
        <v>129</v>
      </c>
      <c r="D435" s="12">
        <v>16453</v>
      </c>
      <c r="E435" s="12">
        <v>15289</v>
      </c>
    </row>
    <row r="436" spans="1:5" ht="14.25" customHeight="1" x14ac:dyDescent="0.25">
      <c r="A436" s="11">
        <v>43979</v>
      </c>
      <c r="B436" s="12" t="s">
        <v>12</v>
      </c>
      <c r="C436" s="12">
        <v>10</v>
      </c>
      <c r="D436" s="12">
        <v>791</v>
      </c>
      <c r="E436" s="12">
        <v>697</v>
      </c>
    </row>
    <row r="437" spans="1:5" ht="14.25" customHeight="1" x14ac:dyDescent="0.25">
      <c r="A437" s="11">
        <v>43979</v>
      </c>
      <c r="B437" s="12" t="s">
        <v>24</v>
      </c>
      <c r="C437" s="12">
        <v>7</v>
      </c>
      <c r="D437" s="12">
        <v>420</v>
      </c>
      <c r="E437" s="12">
        <v>347</v>
      </c>
    </row>
    <row r="438" spans="1:5" ht="14.25" customHeight="1" x14ac:dyDescent="0.25">
      <c r="A438" s="11">
        <v>43980</v>
      </c>
      <c r="B438" s="12" t="s">
        <v>16</v>
      </c>
      <c r="C438" s="12">
        <v>37</v>
      </c>
      <c r="D438" s="12">
        <v>5672</v>
      </c>
      <c r="E438" s="12">
        <v>5198</v>
      </c>
    </row>
    <row r="439" spans="1:5" ht="14.25" customHeight="1" x14ac:dyDescent="0.25">
      <c r="A439" s="11">
        <v>43980</v>
      </c>
      <c r="B439" s="12" t="s">
        <v>11</v>
      </c>
      <c r="C439" s="12">
        <v>31</v>
      </c>
      <c r="D439" s="12">
        <v>5751</v>
      </c>
      <c r="E439" s="12">
        <v>5319</v>
      </c>
    </row>
    <row r="440" spans="1:5" ht="14.25" customHeight="1" x14ac:dyDescent="0.25">
      <c r="A440" s="11">
        <v>43980</v>
      </c>
      <c r="B440" s="12" t="s">
        <v>17</v>
      </c>
      <c r="C440" s="12">
        <v>22</v>
      </c>
      <c r="D440" s="12">
        <v>2597</v>
      </c>
      <c r="E440" s="12">
        <v>2379</v>
      </c>
    </row>
    <row r="441" spans="1:5" ht="14.25" customHeight="1" x14ac:dyDescent="0.25">
      <c r="A441" s="11">
        <v>43980</v>
      </c>
      <c r="B441" s="12" t="s">
        <v>10</v>
      </c>
      <c r="C441" s="12">
        <v>20</v>
      </c>
      <c r="D441" s="12">
        <v>2111</v>
      </c>
      <c r="E441" s="12">
        <v>1917</v>
      </c>
    </row>
    <row r="442" spans="1:5" ht="14.25" customHeight="1" x14ac:dyDescent="0.25">
      <c r="A442" s="11">
        <v>43980</v>
      </c>
      <c r="B442" s="12" t="s">
        <v>20</v>
      </c>
      <c r="C442" s="12">
        <v>20</v>
      </c>
      <c r="D442" s="12">
        <v>2064</v>
      </c>
      <c r="E442" s="12">
        <v>1896</v>
      </c>
    </row>
    <row r="443" spans="1:5" ht="14.25" customHeight="1" x14ac:dyDescent="0.25">
      <c r="A443" s="11">
        <v>43980</v>
      </c>
      <c r="B443" s="12" t="s">
        <v>22</v>
      </c>
      <c r="C443" s="12">
        <v>54</v>
      </c>
      <c r="D443" s="12">
        <v>14031</v>
      </c>
      <c r="E443" s="12">
        <v>12943</v>
      </c>
    </row>
    <row r="444" spans="1:5" ht="14.25" customHeight="1" x14ac:dyDescent="0.25">
      <c r="A444" s="11">
        <v>43980</v>
      </c>
      <c r="B444" s="12" t="s">
        <v>21</v>
      </c>
      <c r="C444" s="12">
        <v>59</v>
      </c>
      <c r="D444" s="12">
        <v>14507</v>
      </c>
      <c r="E444" s="12">
        <v>13386</v>
      </c>
    </row>
    <row r="445" spans="1:5" ht="14.25" customHeight="1" x14ac:dyDescent="0.25">
      <c r="A445" s="11">
        <v>43980</v>
      </c>
      <c r="B445" s="12" t="s">
        <v>13</v>
      </c>
      <c r="C445" s="12">
        <v>20</v>
      </c>
      <c r="D445" s="12">
        <v>2249</v>
      </c>
      <c r="E445" s="12">
        <v>2000</v>
      </c>
    </row>
    <row r="446" spans="1:5" ht="14.25" customHeight="1" x14ac:dyDescent="0.25">
      <c r="A446" s="11">
        <v>43980</v>
      </c>
      <c r="B446" s="12" t="s">
        <v>23</v>
      </c>
      <c r="C446" s="12">
        <v>18</v>
      </c>
      <c r="D446" s="12">
        <v>1014</v>
      </c>
      <c r="E446" s="12">
        <v>893</v>
      </c>
    </row>
    <row r="447" spans="1:5" ht="14.25" customHeight="1" x14ac:dyDescent="0.25">
      <c r="A447" s="11">
        <v>43980</v>
      </c>
      <c r="B447" s="12" t="s">
        <v>18</v>
      </c>
      <c r="C447" s="12">
        <v>17</v>
      </c>
      <c r="D447" s="12">
        <v>1296</v>
      </c>
      <c r="E447" s="12">
        <v>1153</v>
      </c>
    </row>
    <row r="448" spans="1:5" ht="14.25" customHeight="1" x14ac:dyDescent="0.25">
      <c r="A448" s="11">
        <v>43980</v>
      </c>
      <c r="B448" s="12" t="s">
        <v>19</v>
      </c>
      <c r="C448" s="12">
        <v>16</v>
      </c>
      <c r="D448" s="12">
        <v>981</v>
      </c>
      <c r="E448" s="12">
        <v>859</v>
      </c>
    </row>
    <row r="449" spans="1:5" ht="14.25" customHeight="1" x14ac:dyDescent="0.25">
      <c r="A449" s="11">
        <v>43980</v>
      </c>
      <c r="B449" s="12" t="s">
        <v>9</v>
      </c>
      <c r="C449" s="12">
        <v>15</v>
      </c>
      <c r="D449" s="12">
        <v>400</v>
      </c>
      <c r="E449" s="12">
        <v>329</v>
      </c>
    </row>
    <row r="450" spans="1:5" ht="14.25" customHeight="1" x14ac:dyDescent="0.25">
      <c r="A450" s="11">
        <v>43980</v>
      </c>
      <c r="B450" s="12" t="s">
        <v>15</v>
      </c>
      <c r="C450" s="12">
        <v>124</v>
      </c>
      <c r="D450" s="12">
        <v>25828</v>
      </c>
      <c r="E450" s="12">
        <v>23974</v>
      </c>
    </row>
    <row r="451" spans="1:5" ht="14.25" customHeight="1" x14ac:dyDescent="0.25">
      <c r="A451" s="11">
        <v>43980</v>
      </c>
      <c r="B451" s="12" t="s">
        <v>14</v>
      </c>
      <c r="C451" s="12">
        <v>129</v>
      </c>
      <c r="D451" s="12">
        <v>22403</v>
      </c>
      <c r="E451" s="12">
        <v>20676</v>
      </c>
    </row>
    <row r="452" spans="1:5" ht="14.25" customHeight="1" x14ac:dyDescent="0.25">
      <c r="A452" s="11">
        <v>43980</v>
      </c>
      <c r="B452" s="12" t="s">
        <v>12</v>
      </c>
      <c r="C452" s="12">
        <v>10</v>
      </c>
      <c r="D452" s="12">
        <v>873</v>
      </c>
      <c r="E452" s="12">
        <v>770</v>
      </c>
    </row>
    <row r="453" spans="1:5" ht="14.25" customHeight="1" x14ac:dyDescent="0.25">
      <c r="A453" s="11">
        <v>43980</v>
      </c>
      <c r="B453" s="12" t="s">
        <v>24</v>
      </c>
      <c r="C453" s="12">
        <v>7</v>
      </c>
      <c r="D453" s="12">
        <v>491</v>
      </c>
      <c r="E453" s="12">
        <v>411</v>
      </c>
    </row>
    <row r="454" spans="1:5" ht="14.25" customHeight="1" x14ac:dyDescent="0.25">
      <c r="A454" s="11">
        <v>43981</v>
      </c>
      <c r="B454" s="12" t="s">
        <v>16</v>
      </c>
      <c r="C454" s="12">
        <v>37</v>
      </c>
      <c r="D454" s="12">
        <v>6645</v>
      </c>
      <c r="E454" s="12">
        <v>6122</v>
      </c>
    </row>
    <row r="455" spans="1:5" ht="14.25" customHeight="1" x14ac:dyDescent="0.25">
      <c r="A455" s="11">
        <v>43981</v>
      </c>
      <c r="B455" s="12" t="s">
        <v>11</v>
      </c>
      <c r="C455" s="12">
        <v>31</v>
      </c>
      <c r="D455" s="12">
        <v>6735</v>
      </c>
      <c r="E455" s="12">
        <v>6264</v>
      </c>
    </row>
    <row r="456" spans="1:5" ht="14.25" customHeight="1" x14ac:dyDescent="0.25">
      <c r="A456" s="11">
        <v>43981</v>
      </c>
      <c r="B456" s="12" t="s">
        <v>17</v>
      </c>
      <c r="C456" s="12">
        <v>22</v>
      </c>
      <c r="D456" s="12">
        <v>2793</v>
      </c>
      <c r="E456" s="12">
        <v>2539</v>
      </c>
    </row>
    <row r="457" spans="1:5" ht="14.25" customHeight="1" x14ac:dyDescent="0.25">
      <c r="A457" s="11">
        <v>43981</v>
      </c>
      <c r="B457" s="12" t="s">
        <v>10</v>
      </c>
      <c r="C457" s="12">
        <v>20</v>
      </c>
      <c r="D457" s="12">
        <v>2597</v>
      </c>
      <c r="E457" s="12">
        <v>2376</v>
      </c>
    </row>
    <row r="458" spans="1:5" ht="14.25" customHeight="1" x14ac:dyDescent="0.25">
      <c r="A458" s="11">
        <v>43981</v>
      </c>
      <c r="B458" s="12" t="s">
        <v>20</v>
      </c>
      <c r="C458" s="12">
        <v>20</v>
      </c>
      <c r="D458" s="12">
        <v>2174</v>
      </c>
      <c r="E458" s="12">
        <v>1957</v>
      </c>
    </row>
    <row r="459" spans="1:5" ht="14.25" customHeight="1" x14ac:dyDescent="0.25">
      <c r="A459" s="11">
        <v>43981</v>
      </c>
      <c r="B459" s="12" t="s">
        <v>22</v>
      </c>
      <c r="C459" s="12">
        <v>54</v>
      </c>
      <c r="D459" s="12">
        <v>14590</v>
      </c>
      <c r="E459" s="12">
        <v>13551</v>
      </c>
    </row>
    <row r="460" spans="1:5" ht="14.25" customHeight="1" x14ac:dyDescent="0.25">
      <c r="A460" s="11">
        <v>43981</v>
      </c>
      <c r="B460" s="12" t="s">
        <v>21</v>
      </c>
      <c r="C460" s="12">
        <v>59</v>
      </c>
      <c r="D460" s="12">
        <v>15030</v>
      </c>
      <c r="E460" s="12">
        <v>13956</v>
      </c>
    </row>
    <row r="461" spans="1:5" ht="14.25" customHeight="1" x14ac:dyDescent="0.25">
      <c r="A461" s="11">
        <v>43981</v>
      </c>
      <c r="B461" s="12" t="s">
        <v>13</v>
      </c>
      <c r="C461" s="12">
        <v>20</v>
      </c>
      <c r="D461" s="12">
        <v>2451</v>
      </c>
      <c r="E461" s="12">
        <v>2178</v>
      </c>
    </row>
    <row r="462" spans="1:5" ht="14.25" customHeight="1" x14ac:dyDescent="0.25">
      <c r="A462" s="11">
        <v>43981</v>
      </c>
      <c r="B462" s="12" t="s">
        <v>23</v>
      </c>
      <c r="C462" s="12">
        <v>18</v>
      </c>
      <c r="D462" s="12">
        <v>1216</v>
      </c>
      <c r="E462" s="12">
        <v>1101</v>
      </c>
    </row>
    <row r="463" spans="1:5" ht="14.25" customHeight="1" x14ac:dyDescent="0.25">
      <c r="A463" s="11">
        <v>43981</v>
      </c>
      <c r="B463" s="12" t="s">
        <v>18</v>
      </c>
      <c r="C463" s="12">
        <v>17</v>
      </c>
      <c r="D463" s="12">
        <v>1697</v>
      </c>
      <c r="E463" s="12">
        <v>1499</v>
      </c>
    </row>
    <row r="464" spans="1:5" ht="14.25" customHeight="1" x14ac:dyDescent="0.25">
      <c r="A464" s="11">
        <v>43981</v>
      </c>
      <c r="B464" s="12" t="s">
        <v>19</v>
      </c>
      <c r="C464" s="12">
        <v>16</v>
      </c>
      <c r="D464" s="12">
        <v>1048</v>
      </c>
      <c r="E464" s="12">
        <v>918</v>
      </c>
    </row>
    <row r="465" spans="1:5" ht="14.25" customHeight="1" x14ac:dyDescent="0.25">
      <c r="A465" s="11">
        <v>43981</v>
      </c>
      <c r="B465" s="12" t="s">
        <v>9</v>
      </c>
      <c r="C465" s="12">
        <v>15</v>
      </c>
      <c r="D465" s="12">
        <v>490</v>
      </c>
      <c r="E465" s="12">
        <v>409</v>
      </c>
    </row>
    <row r="466" spans="1:5" ht="14.25" customHeight="1" x14ac:dyDescent="0.25">
      <c r="A466" s="11">
        <v>43981</v>
      </c>
      <c r="B466" s="12" t="s">
        <v>15</v>
      </c>
      <c r="C466" s="12">
        <v>124</v>
      </c>
      <c r="D466" s="12">
        <v>24325</v>
      </c>
      <c r="E466" s="12">
        <v>22469</v>
      </c>
    </row>
    <row r="467" spans="1:5" ht="14.25" customHeight="1" x14ac:dyDescent="0.25">
      <c r="A467" s="11">
        <v>43981</v>
      </c>
      <c r="B467" s="12" t="s">
        <v>14</v>
      </c>
      <c r="C467" s="12">
        <v>129</v>
      </c>
      <c r="D467" s="12">
        <v>20243</v>
      </c>
      <c r="E467" s="12">
        <v>18711</v>
      </c>
    </row>
    <row r="468" spans="1:5" ht="14.25" customHeight="1" x14ac:dyDescent="0.25">
      <c r="A468" s="11">
        <v>43981</v>
      </c>
      <c r="B468" s="12" t="s">
        <v>12</v>
      </c>
      <c r="C468" s="12">
        <v>10</v>
      </c>
      <c r="D468" s="12">
        <v>865</v>
      </c>
      <c r="E468" s="12">
        <v>763</v>
      </c>
    </row>
    <row r="469" spans="1:5" ht="14.25" customHeight="1" x14ac:dyDescent="0.25">
      <c r="A469" s="11">
        <v>43981</v>
      </c>
      <c r="B469" s="12" t="s">
        <v>24</v>
      </c>
      <c r="C469" s="12">
        <v>7</v>
      </c>
      <c r="D469" s="12">
        <v>532</v>
      </c>
      <c r="E469" s="12">
        <v>449</v>
      </c>
    </row>
    <row r="470" spans="1:5" ht="14.25" customHeight="1" x14ac:dyDescent="0.25">
      <c r="A470" s="11">
        <v>43982</v>
      </c>
      <c r="B470" s="12" t="s">
        <v>16</v>
      </c>
      <c r="C470" s="12">
        <v>37</v>
      </c>
      <c r="D470" s="12">
        <v>5215</v>
      </c>
      <c r="E470" s="12">
        <v>4848</v>
      </c>
    </row>
    <row r="471" spans="1:5" ht="14.25" customHeight="1" x14ac:dyDescent="0.25">
      <c r="A471" s="11">
        <v>43982</v>
      </c>
      <c r="B471" s="12" t="s">
        <v>11</v>
      </c>
      <c r="C471" s="12">
        <v>31</v>
      </c>
      <c r="D471" s="12">
        <v>5760</v>
      </c>
      <c r="E471" s="12">
        <v>5367</v>
      </c>
    </row>
    <row r="472" spans="1:5" ht="14.25" customHeight="1" x14ac:dyDescent="0.25">
      <c r="A472" s="11">
        <v>43982</v>
      </c>
      <c r="B472" s="12" t="s">
        <v>17</v>
      </c>
      <c r="C472" s="12">
        <v>23</v>
      </c>
      <c r="D472" s="12">
        <v>2522</v>
      </c>
      <c r="E472" s="12">
        <v>2295</v>
      </c>
    </row>
    <row r="473" spans="1:5" ht="14.25" customHeight="1" x14ac:dyDescent="0.25">
      <c r="A473" s="11">
        <v>43982</v>
      </c>
      <c r="B473" s="12" t="s">
        <v>10</v>
      </c>
      <c r="C473" s="12">
        <v>21</v>
      </c>
      <c r="D473" s="12">
        <v>2271</v>
      </c>
      <c r="E473" s="12">
        <v>2085</v>
      </c>
    </row>
    <row r="474" spans="1:5" ht="14.25" customHeight="1" x14ac:dyDescent="0.25">
      <c r="A474" s="11">
        <v>43982</v>
      </c>
      <c r="B474" s="12" t="s">
        <v>20</v>
      </c>
      <c r="C474" s="12">
        <v>21</v>
      </c>
      <c r="D474" s="12">
        <v>2056</v>
      </c>
      <c r="E474" s="12">
        <v>1879</v>
      </c>
    </row>
    <row r="475" spans="1:5" ht="14.25" customHeight="1" x14ac:dyDescent="0.25">
      <c r="A475" s="11">
        <v>43982</v>
      </c>
      <c r="B475" s="12" t="s">
        <v>22</v>
      </c>
      <c r="C475" s="12">
        <v>54</v>
      </c>
      <c r="D475" s="12">
        <v>13106</v>
      </c>
      <c r="E475" s="12">
        <v>12164</v>
      </c>
    </row>
    <row r="476" spans="1:5" ht="14.25" customHeight="1" x14ac:dyDescent="0.25">
      <c r="A476" s="11">
        <v>43982</v>
      </c>
      <c r="B476" s="12" t="s">
        <v>21</v>
      </c>
      <c r="C476" s="12">
        <v>59</v>
      </c>
      <c r="D476" s="12">
        <v>13684</v>
      </c>
      <c r="E476" s="12">
        <v>12690</v>
      </c>
    </row>
    <row r="477" spans="1:5" ht="14.25" customHeight="1" x14ac:dyDescent="0.25">
      <c r="A477" s="11">
        <v>43982</v>
      </c>
      <c r="B477" s="12" t="s">
        <v>13</v>
      </c>
      <c r="C477" s="12">
        <v>20</v>
      </c>
      <c r="D477" s="12">
        <v>2060</v>
      </c>
      <c r="E477" s="12">
        <v>1826</v>
      </c>
    </row>
    <row r="478" spans="1:5" ht="14.25" customHeight="1" x14ac:dyDescent="0.25">
      <c r="A478" s="11">
        <v>43982</v>
      </c>
      <c r="B478" s="12" t="s">
        <v>23</v>
      </c>
      <c r="C478" s="12">
        <v>18</v>
      </c>
      <c r="D478" s="12">
        <v>1029</v>
      </c>
      <c r="E478" s="12">
        <v>925</v>
      </c>
    </row>
    <row r="479" spans="1:5" ht="14.25" customHeight="1" x14ac:dyDescent="0.25">
      <c r="A479" s="11">
        <v>43982</v>
      </c>
      <c r="B479" s="12" t="s">
        <v>18</v>
      </c>
      <c r="C479" s="12">
        <v>17</v>
      </c>
      <c r="D479" s="12">
        <v>1186</v>
      </c>
      <c r="E479" s="12">
        <v>1054</v>
      </c>
    </row>
    <row r="480" spans="1:5" ht="14.25" customHeight="1" x14ac:dyDescent="0.25">
      <c r="A480" s="11">
        <v>43982</v>
      </c>
      <c r="B480" s="12" t="s">
        <v>19</v>
      </c>
      <c r="C480" s="12">
        <v>16</v>
      </c>
      <c r="D480" s="12">
        <v>917</v>
      </c>
      <c r="E480" s="12">
        <v>802</v>
      </c>
    </row>
    <row r="481" spans="1:5" ht="14.25" customHeight="1" x14ac:dyDescent="0.25">
      <c r="A481" s="11">
        <v>43982</v>
      </c>
      <c r="B481" s="12" t="s">
        <v>9</v>
      </c>
      <c r="C481" s="12">
        <v>15</v>
      </c>
      <c r="D481" s="12">
        <v>441</v>
      </c>
      <c r="E481" s="12">
        <v>368</v>
      </c>
    </row>
    <row r="482" spans="1:5" ht="14.25" customHeight="1" x14ac:dyDescent="0.25">
      <c r="A482" s="11">
        <v>43982</v>
      </c>
      <c r="B482" s="12" t="s">
        <v>15</v>
      </c>
      <c r="C482" s="12">
        <v>124</v>
      </c>
      <c r="D482" s="12">
        <v>21392</v>
      </c>
      <c r="E482" s="12">
        <v>19869</v>
      </c>
    </row>
    <row r="483" spans="1:5" ht="14.25" customHeight="1" x14ac:dyDescent="0.25">
      <c r="A483" s="11">
        <v>43982</v>
      </c>
      <c r="B483" s="12" t="s">
        <v>14</v>
      </c>
      <c r="C483" s="12">
        <v>129</v>
      </c>
      <c r="D483" s="12">
        <v>17235</v>
      </c>
      <c r="E483" s="12">
        <v>16052</v>
      </c>
    </row>
    <row r="484" spans="1:5" ht="14.25" customHeight="1" x14ac:dyDescent="0.25">
      <c r="A484" s="11">
        <v>43982</v>
      </c>
      <c r="B484" s="12" t="s">
        <v>12</v>
      </c>
      <c r="C484" s="12">
        <v>10</v>
      </c>
      <c r="D484" s="12">
        <v>749</v>
      </c>
      <c r="E484" s="12">
        <v>655</v>
      </c>
    </row>
    <row r="485" spans="1:5" ht="14.25" customHeight="1" x14ac:dyDescent="0.25">
      <c r="A485" s="11">
        <v>43982</v>
      </c>
      <c r="B485" s="12" t="s">
        <v>25</v>
      </c>
      <c r="C485" s="12">
        <v>9</v>
      </c>
      <c r="D485" s="12">
        <v>345</v>
      </c>
      <c r="E485" s="12">
        <v>255</v>
      </c>
    </row>
    <row r="486" spans="1:5" ht="14.25" customHeight="1" x14ac:dyDescent="0.25">
      <c r="A486" s="11">
        <v>43982</v>
      </c>
      <c r="B486" s="12" t="s">
        <v>24</v>
      </c>
      <c r="C486" s="12">
        <v>7</v>
      </c>
      <c r="D486" s="12">
        <v>530</v>
      </c>
      <c r="E486" s="12">
        <v>447</v>
      </c>
    </row>
    <row r="487" spans="1:5" ht="14.25" customHeight="1" x14ac:dyDescent="0.25">
      <c r="A487" s="11">
        <v>43982</v>
      </c>
      <c r="B487" s="12" t="s">
        <v>26</v>
      </c>
      <c r="C487" s="12">
        <v>6</v>
      </c>
      <c r="D487" s="12">
        <v>261</v>
      </c>
      <c r="E487" s="12">
        <v>188</v>
      </c>
    </row>
    <row r="488" spans="1:5" ht="14.25" customHeight="1" x14ac:dyDescent="0.25">
      <c r="A488" s="11">
        <v>43983</v>
      </c>
      <c r="B488" s="12" t="s">
        <v>16</v>
      </c>
      <c r="C488" s="12">
        <v>37</v>
      </c>
      <c r="D488" s="12">
        <v>4722</v>
      </c>
      <c r="E488" s="12">
        <v>4352</v>
      </c>
    </row>
    <row r="489" spans="1:5" ht="14.25" customHeight="1" x14ac:dyDescent="0.25">
      <c r="A489" s="11">
        <v>43983</v>
      </c>
      <c r="B489" s="12" t="s">
        <v>11</v>
      </c>
      <c r="C489" s="12">
        <v>31</v>
      </c>
      <c r="D489" s="12">
        <v>5468</v>
      </c>
      <c r="E489" s="12">
        <v>5081</v>
      </c>
    </row>
    <row r="490" spans="1:5" ht="14.25" customHeight="1" x14ac:dyDescent="0.25">
      <c r="A490" s="11">
        <v>43983</v>
      </c>
      <c r="B490" s="12" t="s">
        <v>17</v>
      </c>
      <c r="C490" s="12">
        <v>23</v>
      </c>
      <c r="D490" s="12">
        <v>2531</v>
      </c>
      <c r="E490" s="12">
        <v>2296</v>
      </c>
    </row>
    <row r="491" spans="1:5" ht="14.25" customHeight="1" x14ac:dyDescent="0.25">
      <c r="A491" s="11">
        <v>43983</v>
      </c>
      <c r="B491" s="12" t="s">
        <v>10</v>
      </c>
      <c r="C491" s="12">
        <v>21</v>
      </c>
      <c r="D491" s="12">
        <v>2025</v>
      </c>
      <c r="E491" s="12">
        <v>1849</v>
      </c>
    </row>
    <row r="492" spans="1:5" ht="14.25" customHeight="1" x14ac:dyDescent="0.25">
      <c r="A492" s="11">
        <v>43983</v>
      </c>
      <c r="B492" s="12" t="s">
        <v>20</v>
      </c>
      <c r="C492" s="12">
        <v>21</v>
      </c>
      <c r="D492" s="12">
        <v>1879</v>
      </c>
      <c r="E492" s="12">
        <v>1720</v>
      </c>
    </row>
    <row r="493" spans="1:5" ht="14.25" customHeight="1" x14ac:dyDescent="0.25">
      <c r="A493" s="11">
        <v>43983</v>
      </c>
      <c r="B493" s="12" t="s">
        <v>22</v>
      </c>
      <c r="C493" s="12">
        <v>54</v>
      </c>
      <c r="D493" s="12">
        <v>11864</v>
      </c>
      <c r="E493" s="12">
        <v>11071</v>
      </c>
    </row>
    <row r="494" spans="1:5" ht="14.25" customHeight="1" x14ac:dyDescent="0.25">
      <c r="A494" s="11">
        <v>43983</v>
      </c>
      <c r="B494" s="12" t="s">
        <v>21</v>
      </c>
      <c r="C494" s="12">
        <v>59</v>
      </c>
      <c r="D494" s="12">
        <v>12299</v>
      </c>
      <c r="E494" s="12">
        <v>11448</v>
      </c>
    </row>
    <row r="495" spans="1:5" ht="14.25" customHeight="1" x14ac:dyDescent="0.25">
      <c r="A495" s="11">
        <v>43983</v>
      </c>
      <c r="B495" s="12" t="s">
        <v>13</v>
      </c>
      <c r="C495" s="12">
        <v>20</v>
      </c>
      <c r="D495" s="12">
        <v>2136</v>
      </c>
      <c r="E495" s="12">
        <v>1899</v>
      </c>
    </row>
    <row r="496" spans="1:5" ht="14.25" customHeight="1" x14ac:dyDescent="0.25">
      <c r="A496" s="11">
        <v>43983</v>
      </c>
      <c r="B496" s="12" t="s">
        <v>23</v>
      </c>
      <c r="C496" s="12">
        <v>18</v>
      </c>
      <c r="D496" s="12">
        <v>923</v>
      </c>
      <c r="E496" s="12">
        <v>824</v>
      </c>
    </row>
    <row r="497" spans="1:5" ht="14.25" customHeight="1" x14ac:dyDescent="0.25">
      <c r="A497" s="11">
        <v>43983</v>
      </c>
      <c r="B497" s="12" t="s">
        <v>18</v>
      </c>
      <c r="C497" s="12">
        <v>17</v>
      </c>
      <c r="D497" s="12">
        <v>1185</v>
      </c>
      <c r="E497" s="12">
        <v>1042</v>
      </c>
    </row>
    <row r="498" spans="1:5" ht="14.25" customHeight="1" x14ac:dyDescent="0.25">
      <c r="A498" s="11">
        <v>43983</v>
      </c>
      <c r="B498" s="12" t="s">
        <v>19</v>
      </c>
      <c r="C498" s="12">
        <v>16</v>
      </c>
      <c r="D498" s="12">
        <v>1019</v>
      </c>
      <c r="E498" s="12">
        <v>895</v>
      </c>
    </row>
    <row r="499" spans="1:5" ht="14.25" customHeight="1" x14ac:dyDescent="0.25">
      <c r="A499" s="11">
        <v>43983</v>
      </c>
      <c r="B499" s="12" t="s">
        <v>9</v>
      </c>
      <c r="C499" s="12">
        <v>15</v>
      </c>
      <c r="D499" s="12">
        <v>453</v>
      </c>
      <c r="E499" s="12">
        <v>370</v>
      </c>
    </row>
    <row r="500" spans="1:5" ht="14.25" customHeight="1" x14ac:dyDescent="0.25">
      <c r="A500" s="11">
        <v>43983</v>
      </c>
      <c r="B500" s="12" t="s">
        <v>15</v>
      </c>
      <c r="C500" s="12">
        <v>123</v>
      </c>
      <c r="D500" s="12">
        <v>20325</v>
      </c>
      <c r="E500" s="12">
        <v>18935</v>
      </c>
    </row>
    <row r="501" spans="1:5" ht="14.25" customHeight="1" x14ac:dyDescent="0.25">
      <c r="A501" s="11">
        <v>43983</v>
      </c>
      <c r="B501" s="12" t="s">
        <v>14</v>
      </c>
      <c r="C501" s="12">
        <v>128</v>
      </c>
      <c r="D501" s="12">
        <v>16285</v>
      </c>
      <c r="E501" s="12">
        <v>15130</v>
      </c>
    </row>
    <row r="502" spans="1:5" ht="14.25" customHeight="1" x14ac:dyDescent="0.25">
      <c r="A502" s="11">
        <v>43983</v>
      </c>
      <c r="B502" s="12" t="s">
        <v>12</v>
      </c>
      <c r="C502" s="12">
        <v>10</v>
      </c>
      <c r="D502" s="12">
        <v>719</v>
      </c>
      <c r="E502" s="12">
        <v>627</v>
      </c>
    </row>
    <row r="503" spans="1:5" ht="14.25" customHeight="1" x14ac:dyDescent="0.25">
      <c r="A503" s="11">
        <v>43983</v>
      </c>
      <c r="B503" s="12" t="s">
        <v>25</v>
      </c>
      <c r="C503" s="12">
        <v>9</v>
      </c>
      <c r="D503" s="12">
        <v>294</v>
      </c>
      <c r="E503" s="12">
        <v>224</v>
      </c>
    </row>
    <row r="504" spans="1:5" ht="14.25" customHeight="1" x14ac:dyDescent="0.25">
      <c r="A504" s="11">
        <v>43983</v>
      </c>
      <c r="B504" s="12" t="s">
        <v>24</v>
      </c>
      <c r="C504" s="12">
        <v>7</v>
      </c>
      <c r="D504" s="12">
        <v>500</v>
      </c>
      <c r="E504" s="12">
        <v>418</v>
      </c>
    </row>
    <row r="505" spans="1:5" ht="14.25" customHeight="1" x14ac:dyDescent="0.25">
      <c r="A505" s="11">
        <v>43983</v>
      </c>
      <c r="B505" s="12" t="s">
        <v>26</v>
      </c>
      <c r="C505" s="12">
        <v>6</v>
      </c>
      <c r="D505" s="12">
        <v>237</v>
      </c>
      <c r="E505" s="12">
        <v>175</v>
      </c>
    </row>
    <row r="506" spans="1:5" ht="14.25" customHeight="1" x14ac:dyDescent="0.25"/>
    <row r="507" spans="1:5" ht="14.25" customHeight="1" x14ac:dyDescent="0.25"/>
    <row r="508" spans="1:5" ht="14.25" customHeight="1" x14ac:dyDescent="0.25"/>
    <row r="509" spans="1:5" ht="14.25" customHeight="1" x14ac:dyDescent="0.25"/>
    <row r="510" spans="1:5" ht="14.25" customHeight="1" x14ac:dyDescent="0.25"/>
    <row r="511" spans="1:5" ht="14.25" customHeight="1" x14ac:dyDescent="0.25"/>
    <row r="512" spans="1: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1CA4-3B7C-4306-BBBE-B03BC9F5E071}">
  <dimension ref="A3:M35"/>
  <sheetViews>
    <sheetView workbookViewId="0">
      <selection activeCell="P10" sqref="P10"/>
    </sheetView>
  </sheetViews>
  <sheetFormatPr defaultRowHeight="15" x14ac:dyDescent="0.25"/>
  <cols>
    <col min="1" max="1" width="24.42578125" bestFit="1" customWidth="1"/>
    <col min="2" max="2" width="16.28515625" bestFit="1" customWidth="1"/>
    <col min="3" max="3" width="10" bestFit="1" customWidth="1"/>
    <col min="4" max="4" width="9" bestFit="1" customWidth="1"/>
    <col min="5" max="5" width="11" bestFit="1" customWidth="1"/>
    <col min="6" max="6" width="10" bestFit="1" customWidth="1"/>
    <col min="7" max="7" width="9" bestFit="1" customWidth="1"/>
    <col min="8" max="9" width="11.28515625" bestFit="1" customWidth="1"/>
    <col min="11" max="11" width="22.85546875" customWidth="1"/>
    <col min="13" max="13" width="20.42578125" customWidth="1"/>
  </cols>
  <sheetData>
    <row r="3" spans="1:8" x14ac:dyDescent="0.25">
      <c r="A3" s="13" t="s">
        <v>29</v>
      </c>
      <c r="B3" s="13" t="s">
        <v>30</v>
      </c>
    </row>
    <row r="4" spans="1:8" x14ac:dyDescent="0.25">
      <c r="A4" s="13" t="s">
        <v>27</v>
      </c>
      <c r="B4">
        <v>18</v>
      </c>
      <c r="C4">
        <v>19</v>
      </c>
      <c r="D4">
        <v>20</v>
      </c>
      <c r="E4">
        <v>21</v>
      </c>
      <c r="F4">
        <v>22</v>
      </c>
      <c r="G4">
        <v>23</v>
      </c>
      <c r="H4" t="s">
        <v>28</v>
      </c>
    </row>
    <row r="5" spans="1:8" x14ac:dyDescent="0.25">
      <c r="A5" s="14" t="s">
        <v>16</v>
      </c>
      <c r="B5">
        <v>425116.5</v>
      </c>
      <c r="C5">
        <v>498072</v>
      </c>
      <c r="D5">
        <v>490506</v>
      </c>
      <c r="E5">
        <v>558858</v>
      </c>
      <c r="F5">
        <v>540592.5</v>
      </c>
      <c r="G5">
        <v>64740</v>
      </c>
      <c r="H5">
        <v>2577885</v>
      </c>
    </row>
    <row r="6" spans="1:8" x14ac:dyDescent="0.25">
      <c r="A6" s="14" t="s">
        <v>11</v>
      </c>
      <c r="B6">
        <v>474180</v>
      </c>
      <c r="C6">
        <v>515109</v>
      </c>
      <c r="D6">
        <v>538167</v>
      </c>
      <c r="E6">
        <v>612397.5</v>
      </c>
      <c r="F6">
        <v>598485</v>
      </c>
      <c r="G6">
        <v>77269.5</v>
      </c>
      <c r="H6">
        <v>2815608</v>
      </c>
    </row>
    <row r="7" spans="1:8" x14ac:dyDescent="0.25">
      <c r="A7" s="14" t="s">
        <v>17</v>
      </c>
      <c r="B7">
        <v>195538.5</v>
      </c>
      <c r="C7">
        <v>227584.5</v>
      </c>
      <c r="D7">
        <v>255661.5</v>
      </c>
      <c r="E7">
        <v>292147.5</v>
      </c>
      <c r="F7">
        <v>296626.5</v>
      </c>
      <c r="G7">
        <v>40528.5</v>
      </c>
      <c r="H7">
        <v>1308087</v>
      </c>
    </row>
    <row r="8" spans="1:8" x14ac:dyDescent="0.25">
      <c r="A8" s="14" t="s">
        <v>10</v>
      </c>
      <c r="B8">
        <v>174304.5</v>
      </c>
      <c r="C8">
        <v>213837</v>
      </c>
      <c r="D8">
        <v>219427.5</v>
      </c>
      <c r="E8">
        <v>241558.5</v>
      </c>
      <c r="F8">
        <v>249246</v>
      </c>
      <c r="G8">
        <v>31947</v>
      </c>
      <c r="H8">
        <v>1130320.5</v>
      </c>
    </row>
    <row r="9" spans="1:8" x14ac:dyDescent="0.25">
      <c r="A9" s="14" t="s">
        <v>20</v>
      </c>
      <c r="B9">
        <v>153810</v>
      </c>
      <c r="C9">
        <v>182991</v>
      </c>
      <c r="D9">
        <v>192429</v>
      </c>
      <c r="E9">
        <v>207879</v>
      </c>
      <c r="F9">
        <v>210733.5</v>
      </c>
      <c r="G9">
        <v>27960</v>
      </c>
      <c r="H9">
        <v>975802.5</v>
      </c>
    </row>
    <row r="10" spans="1:8" x14ac:dyDescent="0.25">
      <c r="A10" s="14" t="s">
        <v>22</v>
      </c>
      <c r="B10">
        <v>1256038.5</v>
      </c>
      <c r="C10">
        <v>1487974.5</v>
      </c>
      <c r="D10">
        <v>1361841</v>
      </c>
      <c r="E10">
        <v>1520479.5</v>
      </c>
      <c r="F10">
        <v>1498459.5</v>
      </c>
      <c r="G10">
        <v>183228</v>
      </c>
      <c r="H10">
        <v>7308021</v>
      </c>
    </row>
    <row r="11" spans="1:8" x14ac:dyDescent="0.25">
      <c r="A11" s="14" t="s">
        <v>21</v>
      </c>
      <c r="B11">
        <v>1309978.5</v>
      </c>
      <c r="C11">
        <v>1560162</v>
      </c>
      <c r="D11">
        <v>1420659</v>
      </c>
      <c r="E11">
        <v>1589835</v>
      </c>
      <c r="F11">
        <v>1552795.5</v>
      </c>
      <c r="G11">
        <v>188776.5</v>
      </c>
      <c r="H11">
        <v>7622206.5</v>
      </c>
    </row>
    <row r="12" spans="1:8" x14ac:dyDescent="0.25">
      <c r="A12" s="14" t="s">
        <v>13</v>
      </c>
      <c r="B12">
        <v>142236</v>
      </c>
      <c r="C12">
        <v>188839.5</v>
      </c>
      <c r="D12">
        <v>221128.5</v>
      </c>
      <c r="E12">
        <v>230869.5</v>
      </c>
      <c r="F12">
        <v>232813.5</v>
      </c>
      <c r="G12">
        <v>32170.5</v>
      </c>
      <c r="H12">
        <v>1048057.5</v>
      </c>
    </row>
    <row r="13" spans="1:8" x14ac:dyDescent="0.25">
      <c r="A13" s="14" t="s">
        <v>23</v>
      </c>
      <c r="B13">
        <v>70462.5</v>
      </c>
      <c r="C13">
        <v>88479</v>
      </c>
      <c r="D13">
        <v>96397.5</v>
      </c>
      <c r="E13">
        <v>110184</v>
      </c>
      <c r="F13">
        <v>114889.5</v>
      </c>
      <c r="G13">
        <v>14238</v>
      </c>
      <c r="H13">
        <v>494650.5</v>
      </c>
    </row>
    <row r="14" spans="1:8" x14ac:dyDescent="0.25">
      <c r="A14" s="14" t="s">
        <v>18</v>
      </c>
      <c r="B14">
        <v>81421.5</v>
      </c>
      <c r="C14">
        <v>99933</v>
      </c>
      <c r="D14">
        <v>104439</v>
      </c>
      <c r="E14">
        <v>126328.5</v>
      </c>
      <c r="F14">
        <v>133758</v>
      </c>
      <c r="G14">
        <v>16687.5</v>
      </c>
      <c r="H14">
        <v>562567.5</v>
      </c>
    </row>
    <row r="15" spans="1:8" x14ac:dyDescent="0.25">
      <c r="A15" s="14" t="s">
        <v>19</v>
      </c>
      <c r="B15">
        <v>22483.5</v>
      </c>
      <c r="C15">
        <v>67030.5</v>
      </c>
      <c r="D15">
        <v>82830</v>
      </c>
      <c r="E15">
        <v>96088.5</v>
      </c>
      <c r="F15">
        <v>102393</v>
      </c>
      <c r="G15">
        <v>16476</v>
      </c>
      <c r="H15">
        <v>387301.5</v>
      </c>
    </row>
    <row r="16" spans="1:8" x14ac:dyDescent="0.25">
      <c r="A16" s="14" t="s">
        <v>9</v>
      </c>
      <c r="F16">
        <v>34860</v>
      </c>
      <c r="G16">
        <v>7816.5</v>
      </c>
      <c r="H16">
        <v>42676.5</v>
      </c>
    </row>
    <row r="17" spans="1:13" x14ac:dyDescent="0.25">
      <c r="A17" s="14" t="s">
        <v>15</v>
      </c>
      <c r="B17">
        <v>2176611</v>
      </c>
      <c r="C17">
        <v>2559828</v>
      </c>
      <c r="D17">
        <v>2569557</v>
      </c>
      <c r="E17">
        <v>2709976.5</v>
      </c>
      <c r="F17">
        <v>2811513</v>
      </c>
      <c r="G17">
        <v>349699.5</v>
      </c>
      <c r="H17">
        <v>13177185</v>
      </c>
    </row>
    <row r="18" spans="1:13" x14ac:dyDescent="0.25">
      <c r="A18" s="14" t="s">
        <v>14</v>
      </c>
      <c r="B18">
        <v>1698328.5</v>
      </c>
      <c r="C18">
        <v>2015272.5</v>
      </c>
      <c r="D18">
        <v>1960671</v>
      </c>
      <c r="E18">
        <v>2088370.5</v>
      </c>
      <c r="F18">
        <v>2191185</v>
      </c>
      <c r="G18">
        <v>272926.5</v>
      </c>
      <c r="H18">
        <v>10226754</v>
      </c>
    </row>
    <row r="19" spans="1:13" x14ac:dyDescent="0.25">
      <c r="A19" s="14" t="s">
        <v>12</v>
      </c>
      <c r="B19">
        <v>59776.5</v>
      </c>
      <c r="C19">
        <v>78180</v>
      </c>
      <c r="D19">
        <v>80664</v>
      </c>
      <c r="E19">
        <v>90324</v>
      </c>
      <c r="F19">
        <v>91920</v>
      </c>
      <c r="G19">
        <v>11416.5</v>
      </c>
      <c r="H19">
        <v>412281</v>
      </c>
    </row>
    <row r="20" spans="1:13" x14ac:dyDescent="0.25">
      <c r="A20" s="14" t="s">
        <v>25</v>
      </c>
      <c r="F20">
        <v>6409.5</v>
      </c>
      <c r="G20">
        <v>5166</v>
      </c>
      <c r="H20">
        <v>11575.5</v>
      </c>
    </row>
    <row r="21" spans="1:13" x14ac:dyDescent="0.25">
      <c r="A21" s="14" t="s">
        <v>24</v>
      </c>
      <c r="F21">
        <v>58791</v>
      </c>
      <c r="G21">
        <v>9474</v>
      </c>
      <c r="H21">
        <v>68265</v>
      </c>
    </row>
    <row r="22" spans="1:13" x14ac:dyDescent="0.25">
      <c r="A22" s="14" t="s">
        <v>26</v>
      </c>
      <c r="F22">
        <v>5127</v>
      </c>
      <c r="G22">
        <v>4408.5</v>
      </c>
      <c r="H22">
        <v>9535.5</v>
      </c>
    </row>
    <row r="23" spans="1:13" x14ac:dyDescent="0.25">
      <c r="A23" s="14" t="s">
        <v>28</v>
      </c>
      <c r="B23">
        <v>8240286</v>
      </c>
      <c r="C23">
        <v>9783292.5</v>
      </c>
      <c r="D23">
        <v>9594378</v>
      </c>
      <c r="E23">
        <v>10475296.5</v>
      </c>
      <c r="F23">
        <v>10730598</v>
      </c>
      <c r="G23">
        <v>1354929</v>
      </c>
      <c r="H23">
        <v>50178780</v>
      </c>
    </row>
    <row r="26" spans="1:13" x14ac:dyDescent="0.25">
      <c r="J26" s="25" t="s">
        <v>31</v>
      </c>
      <c r="K26" s="25"/>
      <c r="L26" s="25"/>
    </row>
    <row r="27" spans="1:13" x14ac:dyDescent="0.25">
      <c r="J27" s="21">
        <v>1</v>
      </c>
      <c r="K27" t="str">
        <f>INDEX($A$5:$A$22, MATCH(L27, $H$5:$H$22, 0))</f>
        <v>Санкт-Петербург Север</v>
      </c>
      <c r="L27">
        <f>LARGE($H$5:$H$22, J27)</f>
        <v>13177185</v>
      </c>
    </row>
    <row r="28" spans="1:13" x14ac:dyDescent="0.25">
      <c r="J28" s="21">
        <v>2</v>
      </c>
      <c r="K28" t="str">
        <f t="shared" ref="K28:K29" si="0">INDEX($A$5:$A$22, MATCH(L28, $H$5:$H$22, 0))</f>
        <v>Санкт-Петербург Юг</v>
      </c>
      <c r="L28">
        <f t="shared" ref="L28:L29" si="1">LARGE($H$5:$H$22, J28)</f>
        <v>10226754</v>
      </c>
    </row>
    <row r="29" spans="1:13" x14ac:dyDescent="0.25">
      <c r="J29" s="21">
        <v>3</v>
      </c>
      <c r="K29" t="str">
        <f t="shared" si="0"/>
        <v>Москва Запад</v>
      </c>
      <c r="L29">
        <f t="shared" si="1"/>
        <v>7622206.5</v>
      </c>
    </row>
    <row r="32" spans="1:13" x14ac:dyDescent="0.25">
      <c r="J32" s="25" t="s">
        <v>36</v>
      </c>
      <c r="K32" s="25"/>
      <c r="L32" s="25"/>
      <c r="M32" s="21" t="s">
        <v>37</v>
      </c>
    </row>
    <row r="33" spans="10:13" x14ac:dyDescent="0.25">
      <c r="J33" s="21">
        <v>1</v>
      </c>
      <c r="K33" t="str">
        <f>INDEX($A$5:$A$22, MATCH(L33, $G$5:$G$22, 0))</f>
        <v>Санкт-Петербург Север</v>
      </c>
      <c r="L33">
        <f>LARGE($G$5:$G$22, J33)</f>
        <v>349699.5</v>
      </c>
      <c r="M33">
        <f>L33/VLOOKUP(K33,Лист1!B:G, 6, FALSE)</f>
        <v>2797.596</v>
      </c>
    </row>
    <row r="34" spans="10:13" x14ac:dyDescent="0.25">
      <c r="J34" s="21">
        <v>2</v>
      </c>
      <c r="K34" t="str">
        <f t="shared" ref="K34:K35" si="2">INDEX($A$5:$A$22, MATCH(L34, $G$5:$G$22, 0))</f>
        <v>Санкт-Петербург Юг</v>
      </c>
      <c r="L34">
        <f t="shared" ref="L34:L35" si="3">LARGE($G$5:$G$22, J34)</f>
        <v>272926.5</v>
      </c>
      <c r="M34">
        <f>L34/VLOOKUP(K34,Лист1!B:G, 6, FALSE)</f>
        <v>2115.7093023255816</v>
      </c>
    </row>
    <row r="35" spans="10:13" x14ac:dyDescent="0.25">
      <c r="J35" s="21">
        <v>3</v>
      </c>
      <c r="K35" t="str">
        <f t="shared" si="2"/>
        <v>Москва Запад</v>
      </c>
      <c r="L35">
        <f t="shared" si="3"/>
        <v>188776.5</v>
      </c>
      <c r="M35">
        <f>L35/VLOOKUP(K35,Лист1!B:G, 6, FALSE)</f>
        <v>3199.601694915254</v>
      </c>
    </row>
  </sheetData>
  <mergeCells count="2">
    <mergeCell ref="J26:L26"/>
    <mergeCell ref="J32:L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AC96-B9CB-4420-83CC-973680FC5D48}">
  <dimension ref="A2:G22"/>
  <sheetViews>
    <sheetView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25.28515625" bestFit="1" customWidth="1"/>
    <col min="3" max="3" width="37.140625" bestFit="1" customWidth="1"/>
    <col min="4" max="4" width="18.85546875" bestFit="1" customWidth="1"/>
    <col min="5" max="5" width="20" customWidth="1"/>
    <col min="6" max="6" width="21.42578125" style="23" customWidth="1"/>
    <col min="7" max="7" width="14.85546875" customWidth="1"/>
  </cols>
  <sheetData>
    <row r="2" spans="1:7" x14ac:dyDescent="0.25">
      <c r="F2" s="24" t="s">
        <v>41</v>
      </c>
      <c r="G2" s="26" t="s">
        <v>42</v>
      </c>
    </row>
    <row r="3" spans="1:7" x14ac:dyDescent="0.25">
      <c r="A3" s="13" t="s">
        <v>27</v>
      </c>
      <c r="B3" t="s">
        <v>32</v>
      </c>
      <c r="C3" t="s">
        <v>33</v>
      </c>
      <c r="D3" t="s">
        <v>34</v>
      </c>
      <c r="E3" s="21" t="s">
        <v>38</v>
      </c>
      <c r="F3" s="22" t="s">
        <v>39</v>
      </c>
      <c r="G3" s="21" t="s">
        <v>40</v>
      </c>
    </row>
    <row r="4" spans="1:7" x14ac:dyDescent="0.25">
      <c r="A4" s="14" t="s">
        <v>16</v>
      </c>
      <c r="B4">
        <v>218000127</v>
      </c>
      <c r="C4">
        <v>171613702.28799999</v>
      </c>
      <c r="D4">
        <v>6365491.7879923051</v>
      </c>
      <c r="E4">
        <f>GETPIVOTDATA("Sum of Товарооборот, руб",$A$3,"Территория",A4)-GETPIVOTDATA("Sum of Товарооборот в себестоимости",$A$3,"Территория",A4)-GETPIVOTDATA("Sum of Потери, руб",$A$3,"Территория",A4)</f>
        <v>40020932.924007706</v>
      </c>
      <c r="F4" s="23">
        <f>(GETPIVOTDATA("Sum of Товарооборот, руб",$A$3,"Территория",A4)-GETPIVOTDATA("Sum of Товарооборот в себестоимости",$A$3,"Территория",A4))/GETPIVOTDATA("Sum of Товарооборот в себестоимости",$A$3,"Территория",A4)</f>
        <v>0.27029557718039837</v>
      </c>
      <c r="G4" s="23">
        <f t="shared" ref="G4:G21" si="0">E4/GETPIVOTDATA("Sum of Товарооборот, руб",$A$3,"Территория",A4)</f>
        <v>0.18358215417006479</v>
      </c>
    </row>
    <row r="5" spans="1:7" x14ac:dyDescent="0.25">
      <c r="A5" s="14" t="s">
        <v>11</v>
      </c>
      <c r="B5">
        <v>243409003.5</v>
      </c>
      <c r="C5">
        <v>187533855.23300001</v>
      </c>
      <c r="D5">
        <v>6180434.4477538457</v>
      </c>
      <c r="E5">
        <f t="shared" ref="E5:E21" si="1">GETPIVOTDATA("Sum of Товарооборот, руб",$A$3,"Территория",A5)-GETPIVOTDATA("Sum of Товарооборот в себестоимости",$A$3,"Территория",A5)-GETPIVOTDATA("Sum of Потери, руб",$A$3,"Территория",A5)</f>
        <v>49694713.819246143</v>
      </c>
      <c r="F5" s="23">
        <f t="shared" ref="F5:F21" si="2">(GETPIVOTDATA("Sum of Товарооборот, руб",$A$3,"Территория",A5)-GETPIVOTDATA("Sum of Товарооборот в себестоимости",$A$3,"Территория",A5))/GETPIVOTDATA("Sum of Товарооборот в себестоимости",$A$3,"Территория",A5)</f>
        <v>0.29794699307801431</v>
      </c>
      <c r="G5" s="23">
        <f t="shared" si="0"/>
        <v>0.20416136258183293</v>
      </c>
    </row>
    <row r="6" spans="1:7" x14ac:dyDescent="0.25">
      <c r="A6" s="14" t="s">
        <v>17</v>
      </c>
      <c r="B6">
        <v>120582837</v>
      </c>
      <c r="C6">
        <v>94617134.599999979</v>
      </c>
      <c r="D6">
        <v>6752468.6789307687</v>
      </c>
      <c r="E6">
        <f t="shared" si="1"/>
        <v>19213233.721069254</v>
      </c>
      <c r="F6" s="23">
        <f t="shared" si="2"/>
        <v>0.27442917722854004</v>
      </c>
      <c r="G6" s="23">
        <f t="shared" si="0"/>
        <v>0.15933638815505108</v>
      </c>
    </row>
    <row r="7" spans="1:7" x14ac:dyDescent="0.25">
      <c r="A7" s="14" t="s">
        <v>10</v>
      </c>
      <c r="B7">
        <v>101673535.5</v>
      </c>
      <c r="C7">
        <v>81626883.630000025</v>
      </c>
      <c r="D7">
        <v>9909799.5835923087</v>
      </c>
      <c r="E7">
        <f t="shared" si="1"/>
        <v>10136852.286407666</v>
      </c>
      <c r="F7" s="23">
        <f t="shared" si="2"/>
        <v>0.24558884252972146</v>
      </c>
      <c r="G7" s="23">
        <f t="shared" si="0"/>
        <v>9.9700007839381821E-2</v>
      </c>
    </row>
    <row r="8" spans="1:7" x14ac:dyDescent="0.25">
      <c r="A8" s="14" t="s">
        <v>20</v>
      </c>
      <c r="B8">
        <v>85862581.5</v>
      </c>
      <c r="C8">
        <v>68357100.844000012</v>
      </c>
      <c r="D8">
        <v>3791827.9647692307</v>
      </c>
      <c r="E8">
        <f t="shared" si="1"/>
        <v>13713652.691230757</v>
      </c>
      <c r="F8" s="23">
        <f t="shared" si="2"/>
        <v>0.25608869363769277</v>
      </c>
      <c r="G8" s="23">
        <f t="shared" si="0"/>
        <v>0.1597162867882182</v>
      </c>
    </row>
    <row r="9" spans="1:7" x14ac:dyDescent="0.25">
      <c r="A9" s="14" t="s">
        <v>22</v>
      </c>
      <c r="B9">
        <v>738124428</v>
      </c>
      <c r="C9">
        <v>542917418.37600005</v>
      </c>
      <c r="D9">
        <v>11473733.11611538</v>
      </c>
      <c r="E9">
        <f t="shared" si="1"/>
        <v>183733276.50788456</v>
      </c>
      <c r="F9" s="23">
        <f t="shared" si="2"/>
        <v>0.35955193739761065</v>
      </c>
      <c r="G9" s="23">
        <f t="shared" si="0"/>
        <v>0.24891911111209636</v>
      </c>
    </row>
    <row r="10" spans="1:7" x14ac:dyDescent="0.25">
      <c r="A10" s="14" t="s">
        <v>21</v>
      </c>
      <c r="B10">
        <v>774146953.5</v>
      </c>
      <c r="C10">
        <v>568254022.97800016</v>
      </c>
      <c r="D10">
        <v>11378517.28876923</v>
      </c>
      <c r="E10">
        <f t="shared" si="1"/>
        <v>194514413.23323059</v>
      </c>
      <c r="F10" s="23">
        <f t="shared" si="2"/>
        <v>0.36232551323261103</v>
      </c>
      <c r="G10" s="23">
        <f t="shared" si="0"/>
        <v>0.25126290603329304</v>
      </c>
    </row>
    <row r="11" spans="1:7" x14ac:dyDescent="0.25">
      <c r="A11" s="14" t="s">
        <v>13</v>
      </c>
      <c r="B11">
        <v>95592298.5</v>
      </c>
      <c r="C11">
        <v>76754011.381999984</v>
      </c>
      <c r="D11">
        <v>6173175.1775615383</v>
      </c>
      <c r="E11">
        <f t="shared" si="1"/>
        <v>12665111.940438477</v>
      </c>
      <c r="F11" s="23">
        <f t="shared" si="2"/>
        <v>0.24543716711095426</v>
      </c>
      <c r="G11" s="23">
        <f t="shared" si="0"/>
        <v>0.13249092384192934</v>
      </c>
    </row>
    <row r="12" spans="1:7" x14ac:dyDescent="0.25">
      <c r="A12" s="14" t="s">
        <v>23</v>
      </c>
      <c r="B12">
        <v>41034630</v>
      </c>
      <c r="C12">
        <v>34112368.980000004</v>
      </c>
      <c r="D12">
        <v>4731773.3646230772</v>
      </c>
      <c r="E12">
        <f t="shared" si="1"/>
        <v>2190487.6553769186</v>
      </c>
      <c r="F12" s="23">
        <f t="shared" si="2"/>
        <v>0.20292525048783625</v>
      </c>
      <c r="G12" s="23">
        <f t="shared" si="0"/>
        <v>5.3381440392588374E-2</v>
      </c>
    </row>
    <row r="13" spans="1:7" x14ac:dyDescent="0.25">
      <c r="A13" s="14" t="s">
        <v>18</v>
      </c>
      <c r="B13">
        <v>48803040</v>
      </c>
      <c r="C13">
        <v>39400800.924000017</v>
      </c>
      <c r="D13">
        <v>8063177.9530769223</v>
      </c>
      <c r="E13">
        <f t="shared" si="1"/>
        <v>1339061.1229230603</v>
      </c>
      <c r="F13" s="23">
        <f t="shared" si="2"/>
        <v>0.23863065865427224</v>
      </c>
      <c r="G13" s="23">
        <f t="shared" si="0"/>
        <v>2.7438067852393219E-2</v>
      </c>
    </row>
    <row r="14" spans="1:7" x14ac:dyDescent="0.25">
      <c r="A14" s="14" t="s">
        <v>19</v>
      </c>
      <c r="B14">
        <v>34816548</v>
      </c>
      <c r="C14">
        <v>28773952.870999999</v>
      </c>
      <c r="D14">
        <v>5559672.9696615394</v>
      </c>
      <c r="E14">
        <f t="shared" si="1"/>
        <v>482922.15933846124</v>
      </c>
      <c r="F14" s="23">
        <f t="shared" si="2"/>
        <v>0.21000225989422769</v>
      </c>
      <c r="G14" s="23">
        <f t="shared" si="0"/>
        <v>1.3870477892824447E-2</v>
      </c>
    </row>
    <row r="15" spans="1:7" x14ac:dyDescent="0.25">
      <c r="A15" s="14" t="s">
        <v>9</v>
      </c>
      <c r="B15">
        <v>3342598.5</v>
      </c>
      <c r="C15">
        <v>3065993.1290000002</v>
      </c>
      <c r="D15">
        <v>511449.25048461539</v>
      </c>
      <c r="E15">
        <f t="shared" si="1"/>
        <v>-234843.87948461558</v>
      </c>
      <c r="F15" s="23">
        <f t="shared" si="2"/>
        <v>9.0217218161286944E-2</v>
      </c>
      <c r="G15" s="23">
        <f t="shared" si="0"/>
        <v>-7.0257878559035911E-2</v>
      </c>
    </row>
    <row r="16" spans="1:7" x14ac:dyDescent="0.25">
      <c r="A16" s="14" t="s">
        <v>15</v>
      </c>
      <c r="B16">
        <v>1380723900.7513499</v>
      </c>
      <c r="C16">
        <v>1009703176.7549998</v>
      </c>
      <c r="D16">
        <v>23547947.502630778</v>
      </c>
      <c r="E16">
        <f t="shared" si="1"/>
        <v>347472776.4937194</v>
      </c>
      <c r="F16" s="23">
        <f t="shared" si="2"/>
        <v>0.36745524084488129</v>
      </c>
      <c r="G16" s="23">
        <f t="shared" si="0"/>
        <v>0.25165985488093223</v>
      </c>
    </row>
    <row r="17" spans="1:7" x14ac:dyDescent="0.25">
      <c r="A17" s="14" t="s">
        <v>14</v>
      </c>
      <c r="B17">
        <v>1035612381.8110501</v>
      </c>
      <c r="C17">
        <v>762227039.25400007</v>
      </c>
      <c r="D17">
        <v>23841249.355076928</v>
      </c>
      <c r="E17">
        <f t="shared" si="1"/>
        <v>249544093.20197305</v>
      </c>
      <c r="F17" s="23">
        <f t="shared" si="2"/>
        <v>0.35866655009328352</v>
      </c>
      <c r="G17" s="23">
        <f t="shared" si="0"/>
        <v>0.24096283279809508</v>
      </c>
    </row>
    <row r="18" spans="1:7" x14ac:dyDescent="0.25">
      <c r="A18" s="14" t="s">
        <v>12</v>
      </c>
      <c r="B18">
        <v>33207564</v>
      </c>
      <c r="C18">
        <v>29252676.033</v>
      </c>
      <c r="D18">
        <v>3059438.3913923083</v>
      </c>
      <c r="E18">
        <f t="shared" si="1"/>
        <v>895449.57560769189</v>
      </c>
      <c r="F18" s="23">
        <f t="shared" si="2"/>
        <v>0.1351974760373541</v>
      </c>
      <c r="G18" s="23">
        <f t="shared" si="0"/>
        <v>2.6965229235354087E-2</v>
      </c>
    </row>
    <row r="19" spans="1:7" x14ac:dyDescent="0.25">
      <c r="A19" s="14" t="s">
        <v>25</v>
      </c>
      <c r="B19">
        <v>882906</v>
      </c>
      <c r="C19">
        <v>817115.69299999997</v>
      </c>
      <c r="D19">
        <v>169633.68536923078</v>
      </c>
      <c r="E19">
        <f t="shared" si="1"/>
        <v>-103843.37836923075</v>
      </c>
      <c r="F19" s="23">
        <f t="shared" si="2"/>
        <v>8.0515290017811506E-2</v>
      </c>
      <c r="G19" s="23">
        <f t="shared" si="0"/>
        <v>-0.11761544079350549</v>
      </c>
    </row>
    <row r="20" spans="1:7" x14ac:dyDescent="0.25">
      <c r="A20" s="14" t="s">
        <v>24</v>
      </c>
      <c r="B20">
        <v>5664156</v>
      </c>
      <c r="C20">
        <v>4893466.7960000001</v>
      </c>
      <c r="D20">
        <v>419554.31862307689</v>
      </c>
      <c r="E20">
        <f t="shared" si="1"/>
        <v>351134.88537692302</v>
      </c>
      <c r="F20" s="23">
        <f t="shared" si="2"/>
        <v>0.1574934981943627</v>
      </c>
      <c r="G20" s="23">
        <f t="shared" si="0"/>
        <v>6.1992446072622824E-2</v>
      </c>
    </row>
    <row r="21" spans="1:7" x14ac:dyDescent="0.25">
      <c r="A21" s="14" t="s">
        <v>26</v>
      </c>
      <c r="B21">
        <v>879727.5</v>
      </c>
      <c r="C21">
        <v>758654.93699999992</v>
      </c>
      <c r="D21">
        <v>44811.130769230767</v>
      </c>
      <c r="E21">
        <f t="shared" si="1"/>
        <v>76261.432230769307</v>
      </c>
      <c r="F21" s="23">
        <f t="shared" si="2"/>
        <v>0.15958844673016356</v>
      </c>
      <c r="G21" s="23">
        <f t="shared" si="0"/>
        <v>8.668756203570914E-2</v>
      </c>
    </row>
    <row r="22" spans="1:7" x14ac:dyDescent="0.25">
      <c r="A22" s="14" t="s">
        <v>28</v>
      </c>
      <c r="B22">
        <v>4962359217.0623999</v>
      </c>
      <c r="C22">
        <v>3704679374.7030001</v>
      </c>
      <c r="D22">
        <v>131974155.96719229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F5C5-1989-428A-A709-CB2F260F9A4F}">
  <dimension ref="A3:T76"/>
  <sheetViews>
    <sheetView tabSelected="1" topLeftCell="A5" workbookViewId="0">
      <selection activeCell="N62" sqref="N62"/>
    </sheetView>
  </sheetViews>
  <sheetFormatPr defaultRowHeight="15" x14ac:dyDescent="0.25"/>
  <cols>
    <col min="1" max="1" width="25.28515625" bestFit="1" customWidth="1"/>
    <col min="2" max="2" width="16.28515625" bestFit="1" customWidth="1"/>
    <col min="3" max="9" width="12" bestFit="1" customWidth="1"/>
    <col min="10" max="10" width="12.85546875" bestFit="1" customWidth="1"/>
    <col min="11" max="11" width="22.85546875" bestFit="1" customWidth="1"/>
    <col min="12" max="12" width="16.28515625" bestFit="1" customWidth="1"/>
    <col min="13" max="14" width="12.7109375" bestFit="1" customWidth="1"/>
    <col min="15" max="15" width="12" bestFit="1" customWidth="1"/>
    <col min="16" max="19" width="12.7109375" bestFit="1" customWidth="1"/>
    <col min="20" max="20" width="12" bestFit="1" customWidth="1"/>
    <col min="21" max="21" width="10.85546875" bestFit="1" customWidth="1"/>
    <col min="22" max="22" width="14.5703125" bestFit="1" customWidth="1"/>
    <col min="23" max="23" width="13.85546875" bestFit="1" customWidth="1"/>
    <col min="24" max="24" width="18" bestFit="1" customWidth="1"/>
    <col min="25" max="25" width="12.85546875" bestFit="1" customWidth="1"/>
    <col min="26" max="26" width="8" bestFit="1" customWidth="1"/>
    <col min="27" max="27" width="15.5703125" bestFit="1" customWidth="1"/>
    <col min="28" max="28" width="22.85546875" bestFit="1" customWidth="1"/>
    <col min="29" max="29" width="19.85546875" bestFit="1" customWidth="1"/>
    <col min="30" max="30" width="10" bestFit="1" customWidth="1"/>
    <col min="31" max="31" width="12" bestFit="1" customWidth="1"/>
    <col min="32" max="32" width="10.42578125" bestFit="1" customWidth="1"/>
    <col min="33" max="33" width="13.5703125" bestFit="1" customWidth="1"/>
    <col min="34" max="34" width="9" bestFit="1" customWidth="1"/>
    <col min="35" max="35" width="10.42578125" bestFit="1" customWidth="1"/>
    <col min="36" max="36" width="10.85546875" bestFit="1" customWidth="1"/>
    <col min="37" max="37" width="14.5703125" bestFit="1" customWidth="1"/>
    <col min="38" max="38" width="13.85546875" bestFit="1" customWidth="1"/>
    <col min="39" max="39" width="18" bestFit="1" customWidth="1"/>
    <col min="40" max="40" width="12.85546875" bestFit="1" customWidth="1"/>
    <col min="41" max="41" width="10" bestFit="1" customWidth="1"/>
    <col min="42" max="42" width="15.5703125" bestFit="1" customWidth="1"/>
    <col min="43" max="43" width="22.85546875" bestFit="1" customWidth="1"/>
    <col min="44" max="44" width="19.85546875" bestFit="1" customWidth="1"/>
    <col min="46" max="46" width="12" bestFit="1" customWidth="1"/>
    <col min="47" max="47" width="10.42578125" bestFit="1" customWidth="1"/>
    <col min="48" max="48" width="13.5703125" bestFit="1" customWidth="1"/>
    <col min="49" max="49" width="11" bestFit="1" customWidth="1"/>
    <col min="50" max="50" width="10.42578125" bestFit="1" customWidth="1"/>
    <col min="51" max="51" width="10.85546875" bestFit="1" customWidth="1"/>
    <col min="52" max="52" width="14.5703125" bestFit="1" customWidth="1"/>
    <col min="53" max="53" width="13.85546875" bestFit="1" customWidth="1"/>
    <col min="54" max="54" width="18" bestFit="1" customWidth="1"/>
    <col min="55" max="55" width="12.85546875" bestFit="1" customWidth="1"/>
    <col min="56" max="56" width="9" bestFit="1" customWidth="1"/>
    <col min="57" max="57" width="15.5703125" bestFit="1" customWidth="1"/>
    <col min="58" max="58" width="22.85546875" bestFit="1" customWidth="1"/>
    <col min="59" max="59" width="19.85546875" bestFit="1" customWidth="1"/>
    <col min="61" max="62" width="11" bestFit="1" customWidth="1"/>
    <col min="63" max="63" width="13.5703125" bestFit="1" customWidth="1"/>
    <col min="64" max="64" width="9" bestFit="1" customWidth="1"/>
    <col min="65" max="65" width="10.42578125" bestFit="1" customWidth="1"/>
    <col min="66" max="66" width="10.85546875" bestFit="1" customWidth="1"/>
    <col min="67" max="67" width="14.5703125" bestFit="1" customWidth="1"/>
    <col min="68" max="68" width="13.85546875" bestFit="1" customWidth="1"/>
    <col min="69" max="69" width="18" bestFit="1" customWidth="1"/>
    <col min="70" max="70" width="12.85546875" bestFit="1" customWidth="1"/>
    <col min="71" max="71" width="9" bestFit="1" customWidth="1"/>
    <col min="72" max="72" width="15.5703125" bestFit="1" customWidth="1"/>
    <col min="73" max="73" width="10" bestFit="1" customWidth="1"/>
    <col min="74" max="74" width="22.85546875" bestFit="1" customWidth="1"/>
    <col min="75" max="75" width="19.85546875" bestFit="1" customWidth="1"/>
    <col min="77" max="77" width="7" bestFit="1" customWidth="1"/>
    <col min="78" max="78" width="10" bestFit="1" customWidth="1"/>
    <col min="79" max="79" width="9" bestFit="1" customWidth="1"/>
    <col min="80" max="80" width="11" bestFit="1" customWidth="1"/>
    <col min="81" max="81" width="10.42578125" bestFit="1" customWidth="1"/>
    <col min="82" max="82" width="13.5703125" bestFit="1" customWidth="1"/>
    <col min="83" max="83" width="8" bestFit="1" customWidth="1"/>
    <col min="84" max="84" width="10.42578125" bestFit="1" customWidth="1"/>
    <col min="85" max="85" width="10.85546875" bestFit="1" customWidth="1"/>
    <col min="86" max="86" width="14.5703125" bestFit="1" customWidth="1"/>
    <col min="87" max="87" width="13.85546875" bestFit="1" customWidth="1"/>
    <col min="88" max="88" width="18" bestFit="1" customWidth="1"/>
    <col min="89" max="89" width="12.85546875" bestFit="1" customWidth="1"/>
    <col min="90" max="90" width="10" bestFit="1" customWidth="1"/>
    <col min="91" max="91" width="15.5703125" bestFit="1" customWidth="1"/>
    <col min="92" max="92" width="7.85546875" bestFit="1" customWidth="1"/>
    <col min="93" max="93" width="22.85546875" bestFit="1" customWidth="1"/>
    <col min="94" max="94" width="19.85546875" bestFit="1" customWidth="1"/>
    <col min="96" max="96" width="7" bestFit="1" customWidth="1"/>
    <col min="97" max="97" width="9" bestFit="1" customWidth="1"/>
    <col min="98" max="98" width="7" bestFit="1" customWidth="1"/>
    <col min="99" max="99" width="12" bestFit="1" customWidth="1"/>
    <col min="100" max="100" width="11.28515625" bestFit="1" customWidth="1"/>
  </cols>
  <sheetData>
    <row r="3" spans="1:20" x14ac:dyDescent="0.25">
      <c r="A3" s="13" t="s">
        <v>32</v>
      </c>
      <c r="B3" s="13" t="s">
        <v>30</v>
      </c>
    </row>
    <row r="4" spans="1:20" x14ac:dyDescent="0.25">
      <c r="A4" s="13" t="s">
        <v>27</v>
      </c>
      <c r="B4" t="s">
        <v>16</v>
      </c>
      <c r="C4" t="s">
        <v>11</v>
      </c>
      <c r="D4" t="s">
        <v>17</v>
      </c>
      <c r="E4" t="s">
        <v>10</v>
      </c>
      <c r="F4" t="s">
        <v>20</v>
      </c>
      <c r="G4" t="s">
        <v>22</v>
      </c>
      <c r="H4" t="s">
        <v>21</v>
      </c>
      <c r="I4" t="s">
        <v>13</v>
      </c>
      <c r="J4" t="s">
        <v>23</v>
      </c>
      <c r="K4" t="s">
        <v>18</v>
      </c>
      <c r="L4" t="s">
        <v>19</v>
      </c>
      <c r="M4" t="s">
        <v>9</v>
      </c>
      <c r="N4" t="s">
        <v>15</v>
      </c>
      <c r="O4" t="s">
        <v>14</v>
      </c>
      <c r="P4" t="s">
        <v>12</v>
      </c>
      <c r="Q4" t="s">
        <v>25</v>
      </c>
      <c r="R4" t="s">
        <v>24</v>
      </c>
      <c r="S4" t="s">
        <v>26</v>
      </c>
      <c r="T4" t="s">
        <v>28</v>
      </c>
    </row>
    <row r="5" spans="1:20" x14ac:dyDescent="0.25">
      <c r="A5" s="14">
        <v>18</v>
      </c>
      <c r="B5" s="27">
        <v>36934095</v>
      </c>
      <c r="C5" s="27">
        <v>42828757.5</v>
      </c>
      <c r="D5" s="27">
        <v>17828215.5</v>
      </c>
      <c r="E5" s="27">
        <v>16029679.5</v>
      </c>
      <c r="F5" s="27">
        <v>13955985</v>
      </c>
      <c r="G5" s="27">
        <v>130713645</v>
      </c>
      <c r="H5" s="27">
        <v>136791225</v>
      </c>
      <c r="I5" s="27">
        <v>13145965.5</v>
      </c>
      <c r="J5" s="27">
        <v>5746024.5</v>
      </c>
      <c r="K5" s="27">
        <v>6961020</v>
      </c>
      <c r="L5" s="27">
        <v>2008809</v>
      </c>
      <c r="M5" s="27"/>
      <c r="N5" s="27">
        <v>233059077</v>
      </c>
      <c r="O5" s="27">
        <v>176269533</v>
      </c>
      <c r="P5" s="27">
        <v>4531000.5</v>
      </c>
      <c r="Q5" s="27"/>
      <c r="R5" s="27"/>
      <c r="S5" s="27"/>
      <c r="T5" s="27">
        <v>836803032</v>
      </c>
    </row>
    <row r="6" spans="1:20" x14ac:dyDescent="0.25">
      <c r="A6" s="14">
        <v>19</v>
      </c>
      <c r="B6" s="27">
        <v>43307155.5</v>
      </c>
      <c r="C6" s="27">
        <v>46366009.5</v>
      </c>
      <c r="D6" s="27">
        <v>20974521</v>
      </c>
      <c r="E6" s="27">
        <v>19479055.5</v>
      </c>
      <c r="F6" s="27">
        <v>16391856</v>
      </c>
      <c r="G6" s="27">
        <v>151642039.5</v>
      </c>
      <c r="H6" s="27">
        <v>159695760</v>
      </c>
      <c r="I6" s="27">
        <v>17149980</v>
      </c>
      <c r="J6" s="27">
        <v>7253572.5</v>
      </c>
      <c r="K6" s="27">
        <v>8778597</v>
      </c>
      <c r="L6" s="27">
        <v>5892277.5</v>
      </c>
      <c r="M6" s="27"/>
      <c r="N6" s="27">
        <v>272762503.5</v>
      </c>
      <c r="O6" s="27">
        <v>208128393.85664999</v>
      </c>
      <c r="P6" s="27">
        <v>6093688.5</v>
      </c>
      <c r="Q6" s="27"/>
      <c r="R6" s="27"/>
      <c r="S6" s="27"/>
      <c r="T6" s="27">
        <v>983915409.85664999</v>
      </c>
    </row>
    <row r="7" spans="1:20" x14ac:dyDescent="0.25">
      <c r="A7" s="14">
        <v>20</v>
      </c>
      <c r="B7" s="27">
        <v>41300679</v>
      </c>
      <c r="C7" s="27">
        <v>47079841.5</v>
      </c>
      <c r="D7" s="27">
        <v>23603355</v>
      </c>
      <c r="E7" s="27">
        <v>19724733</v>
      </c>
      <c r="F7" s="27">
        <v>16732521</v>
      </c>
      <c r="G7" s="27">
        <v>135813990</v>
      </c>
      <c r="H7" s="27">
        <v>142825023</v>
      </c>
      <c r="I7" s="27">
        <v>19963153.5</v>
      </c>
      <c r="J7" s="27">
        <v>7841920.5</v>
      </c>
      <c r="K7" s="27">
        <v>9036316.5</v>
      </c>
      <c r="L7" s="27">
        <v>7382458.5</v>
      </c>
      <c r="M7" s="27"/>
      <c r="N7" s="27">
        <v>269949999</v>
      </c>
      <c r="O7" s="27">
        <v>199569624.22395</v>
      </c>
      <c r="P7" s="27">
        <v>6439392</v>
      </c>
      <c r="Q7" s="27"/>
      <c r="R7" s="27"/>
      <c r="S7" s="27"/>
      <c r="T7" s="27">
        <v>947263006.72395003</v>
      </c>
    </row>
    <row r="8" spans="1:20" x14ac:dyDescent="0.25">
      <c r="A8" s="14">
        <v>21</v>
      </c>
      <c r="B8" s="27">
        <v>44172813</v>
      </c>
      <c r="C8" s="27">
        <v>49575288</v>
      </c>
      <c r="D8" s="27">
        <v>26815804.5</v>
      </c>
      <c r="E8" s="27">
        <v>20915751</v>
      </c>
      <c r="F8" s="27">
        <v>17647479</v>
      </c>
      <c r="G8" s="27">
        <v>149589546</v>
      </c>
      <c r="H8" s="27">
        <v>157512358.5</v>
      </c>
      <c r="I8" s="27">
        <v>20713983</v>
      </c>
      <c r="J8" s="27">
        <v>8990269.5</v>
      </c>
      <c r="K8" s="27">
        <v>10598445</v>
      </c>
      <c r="L8" s="27">
        <v>8638525.5</v>
      </c>
      <c r="M8" s="27"/>
      <c r="N8" s="27">
        <v>275539431.56999999</v>
      </c>
      <c r="O8" s="27">
        <v>204608809.47659999</v>
      </c>
      <c r="P8" s="27">
        <v>7373379</v>
      </c>
      <c r="Q8" s="27"/>
      <c r="R8" s="27"/>
      <c r="S8" s="27"/>
      <c r="T8" s="27">
        <v>1002691883.0465999</v>
      </c>
    </row>
    <row r="9" spans="1:20" x14ac:dyDescent="0.25">
      <c r="A9" s="14">
        <v>22</v>
      </c>
      <c r="B9" s="27">
        <v>46485094.5</v>
      </c>
      <c r="C9" s="27">
        <v>50729185.5</v>
      </c>
      <c r="D9" s="27">
        <v>27495690</v>
      </c>
      <c r="E9" s="27">
        <v>22579281</v>
      </c>
      <c r="F9" s="27">
        <v>18595773</v>
      </c>
      <c r="G9" s="27">
        <v>151451013</v>
      </c>
      <c r="H9" s="27">
        <v>157857214.5</v>
      </c>
      <c r="I9" s="27">
        <v>21605704.5</v>
      </c>
      <c r="J9" s="27">
        <v>9909624</v>
      </c>
      <c r="K9" s="27">
        <v>11902053</v>
      </c>
      <c r="L9" s="27">
        <v>9328845</v>
      </c>
      <c r="M9" s="27">
        <v>2706253.5</v>
      </c>
      <c r="N9" s="27">
        <v>292155049.5</v>
      </c>
      <c r="O9" s="27">
        <v>219265928.75384998</v>
      </c>
      <c r="P9" s="27">
        <v>7762362</v>
      </c>
      <c r="Q9" s="27">
        <v>493893</v>
      </c>
      <c r="R9" s="27">
        <v>4861708.5</v>
      </c>
      <c r="S9" s="27">
        <v>468835.5</v>
      </c>
      <c r="T9" s="27">
        <v>1055653508.75385</v>
      </c>
    </row>
    <row r="10" spans="1:20" x14ac:dyDescent="0.25">
      <c r="A10" s="14">
        <v>23</v>
      </c>
      <c r="B10" s="27">
        <v>5800290</v>
      </c>
      <c r="C10" s="27">
        <v>6829921.5</v>
      </c>
      <c r="D10" s="27">
        <v>3865251</v>
      </c>
      <c r="E10" s="27">
        <v>2945035.5</v>
      </c>
      <c r="F10" s="27">
        <v>2538967.5</v>
      </c>
      <c r="G10" s="27">
        <v>18914194.5</v>
      </c>
      <c r="H10" s="27">
        <v>19465372.5</v>
      </c>
      <c r="I10" s="27">
        <v>3013512</v>
      </c>
      <c r="J10" s="27">
        <v>1293219</v>
      </c>
      <c r="K10" s="27">
        <v>1526608.5</v>
      </c>
      <c r="L10" s="27">
        <v>1565632.5</v>
      </c>
      <c r="M10" s="27">
        <v>636345</v>
      </c>
      <c r="N10" s="27">
        <v>37257840.18135</v>
      </c>
      <c r="O10" s="27">
        <v>27770092.5</v>
      </c>
      <c r="P10" s="27">
        <v>1007742</v>
      </c>
      <c r="Q10" s="27">
        <v>389013</v>
      </c>
      <c r="R10" s="27">
        <v>802447.5</v>
      </c>
      <c r="S10" s="27">
        <v>410892</v>
      </c>
      <c r="T10" s="27">
        <v>136032376.68134999</v>
      </c>
    </row>
    <row r="11" spans="1:20" x14ac:dyDescent="0.25">
      <c r="A11" s="14" t="s">
        <v>28</v>
      </c>
      <c r="B11" s="27">
        <v>218000127</v>
      </c>
      <c r="C11" s="27">
        <v>243409003.5</v>
      </c>
      <c r="D11" s="27">
        <v>120582837</v>
      </c>
      <c r="E11" s="27">
        <v>101673535.5</v>
      </c>
      <c r="F11" s="27">
        <v>85862581.5</v>
      </c>
      <c r="G11" s="27">
        <v>738124428</v>
      </c>
      <c r="H11" s="27">
        <v>774146953.5</v>
      </c>
      <c r="I11" s="27">
        <v>95592298.5</v>
      </c>
      <c r="J11" s="27">
        <v>41034630</v>
      </c>
      <c r="K11" s="27">
        <v>48803040</v>
      </c>
      <c r="L11" s="27">
        <v>34816548</v>
      </c>
      <c r="M11" s="27">
        <v>3342598.5</v>
      </c>
      <c r="N11" s="27">
        <v>1380723900.7513499</v>
      </c>
      <c r="O11" s="27">
        <v>1035612381.8110499</v>
      </c>
      <c r="P11" s="27">
        <v>33207564</v>
      </c>
      <c r="Q11" s="27">
        <v>882906</v>
      </c>
      <c r="R11" s="27">
        <v>5664156</v>
      </c>
      <c r="S11" s="27">
        <v>879727.5</v>
      </c>
      <c r="T11" s="27">
        <v>4962359217.0623999</v>
      </c>
    </row>
    <row r="36" spans="1:17" x14ac:dyDescent="0.25">
      <c r="A36" s="13" t="s">
        <v>32</v>
      </c>
      <c r="B36" s="13" t="s">
        <v>30</v>
      </c>
      <c r="J36" s="13" t="s">
        <v>44</v>
      </c>
      <c r="K36" s="13" t="s">
        <v>30</v>
      </c>
    </row>
    <row r="37" spans="1:17" x14ac:dyDescent="0.25">
      <c r="A37" s="13" t="s">
        <v>27</v>
      </c>
      <c r="B37">
        <v>18</v>
      </c>
      <c r="C37">
        <v>19</v>
      </c>
      <c r="D37">
        <v>20</v>
      </c>
      <c r="E37">
        <v>21</v>
      </c>
      <c r="F37">
        <v>22</v>
      </c>
      <c r="G37">
        <v>23</v>
      </c>
      <c r="H37" t="s">
        <v>28</v>
      </c>
      <c r="J37" s="13" t="s">
        <v>27</v>
      </c>
      <c r="K37">
        <v>18</v>
      </c>
      <c r="L37">
        <v>19</v>
      </c>
      <c r="M37">
        <v>20</v>
      </c>
      <c r="N37">
        <v>21</v>
      </c>
      <c r="O37">
        <v>22</v>
      </c>
      <c r="P37">
        <v>23</v>
      </c>
      <c r="Q37" t="s">
        <v>28</v>
      </c>
    </row>
    <row r="38" spans="1:17" x14ac:dyDescent="0.25">
      <c r="A38" s="14" t="s">
        <v>16</v>
      </c>
      <c r="B38" s="27">
        <v>36934095</v>
      </c>
      <c r="C38" s="27">
        <v>43307155.5</v>
      </c>
      <c r="D38" s="27">
        <v>41300679</v>
      </c>
      <c r="E38" s="27">
        <v>44172813</v>
      </c>
      <c r="F38" s="27">
        <v>46485094.5</v>
      </c>
      <c r="G38" s="27">
        <v>5800290</v>
      </c>
      <c r="H38" s="27">
        <v>218000127</v>
      </c>
      <c r="J38" s="14" t="s">
        <v>16</v>
      </c>
      <c r="K38" s="27">
        <v>7603319.769007694</v>
      </c>
      <c r="L38" s="27">
        <v>8588440.5198153853</v>
      </c>
      <c r="M38" s="27">
        <v>7733585.0513923084</v>
      </c>
      <c r="N38" s="27">
        <v>6137148.3906461541</v>
      </c>
      <c r="O38" s="27">
        <v>8695735.8761230782</v>
      </c>
      <c r="P38" s="27">
        <v>1262703.3170230768</v>
      </c>
      <c r="Q38" s="27">
        <v>40020932.924007699</v>
      </c>
    </row>
    <row r="39" spans="1:17" x14ac:dyDescent="0.25">
      <c r="A39" s="14" t="s">
        <v>11</v>
      </c>
      <c r="B39" s="27">
        <v>42828757.5</v>
      </c>
      <c r="C39" s="27">
        <v>46366009.5</v>
      </c>
      <c r="D39" s="27">
        <v>47079841.5</v>
      </c>
      <c r="E39" s="27">
        <v>49575288</v>
      </c>
      <c r="F39" s="27">
        <v>50729185.5</v>
      </c>
      <c r="G39" s="27">
        <v>6829921.5</v>
      </c>
      <c r="H39" s="27">
        <v>243409003.5</v>
      </c>
      <c r="J39" s="14" t="s">
        <v>11</v>
      </c>
      <c r="K39" s="27">
        <v>9384112.4431076925</v>
      </c>
      <c r="L39" s="27">
        <v>9680465.7088923082</v>
      </c>
      <c r="M39" s="27">
        <v>10379068.523461543</v>
      </c>
      <c r="N39" s="27">
        <v>8307140.5945230769</v>
      </c>
      <c r="O39" s="27">
        <v>10486130.346838463</v>
      </c>
      <c r="P39" s="27">
        <v>1457796.2024230768</v>
      </c>
      <c r="Q39" s="27">
        <v>49694713.819246165</v>
      </c>
    </row>
    <row r="40" spans="1:17" x14ac:dyDescent="0.25">
      <c r="A40" s="14" t="s">
        <v>17</v>
      </c>
      <c r="B40" s="27">
        <v>17828215.5</v>
      </c>
      <c r="C40" s="27">
        <v>20974521</v>
      </c>
      <c r="D40" s="27">
        <v>23603355</v>
      </c>
      <c r="E40" s="27">
        <v>26815804.5</v>
      </c>
      <c r="F40" s="27">
        <v>27495690</v>
      </c>
      <c r="G40" s="27">
        <v>3865251</v>
      </c>
      <c r="H40" s="27">
        <v>120582837</v>
      </c>
      <c r="J40" s="14" t="s">
        <v>17</v>
      </c>
      <c r="K40" s="27">
        <v>2832958.2204230772</v>
      </c>
      <c r="L40" s="27">
        <v>3453601.3075230774</v>
      </c>
      <c r="M40" s="27">
        <v>3438293.2527076928</v>
      </c>
      <c r="N40" s="27">
        <v>3986980.0024846164</v>
      </c>
      <c r="O40" s="27">
        <v>4945046.4353230782</v>
      </c>
      <c r="P40" s="27">
        <v>556354.50260769238</v>
      </c>
      <c r="Q40" s="27">
        <v>19213233.721069235</v>
      </c>
    </row>
    <row r="41" spans="1:17" x14ac:dyDescent="0.25">
      <c r="A41" s="14" t="s">
        <v>10</v>
      </c>
      <c r="B41" s="27">
        <v>16029679.5</v>
      </c>
      <c r="C41" s="27">
        <v>19479055.5</v>
      </c>
      <c r="D41" s="27">
        <v>19724733</v>
      </c>
      <c r="E41" s="27">
        <v>20915751</v>
      </c>
      <c r="F41" s="27">
        <v>22579281</v>
      </c>
      <c r="G41" s="27">
        <v>2945035.5</v>
      </c>
      <c r="H41" s="27">
        <v>101673535.5</v>
      </c>
      <c r="J41" s="14" t="s">
        <v>10</v>
      </c>
      <c r="K41" s="27">
        <v>2093589.936146155</v>
      </c>
      <c r="L41" s="27">
        <v>1719568.2012692313</v>
      </c>
      <c r="M41" s="27">
        <v>1834756.3544000001</v>
      </c>
      <c r="N41" s="27">
        <v>1547260.136915386</v>
      </c>
      <c r="O41" s="27">
        <v>2700599.2696000012</v>
      </c>
      <c r="P41" s="27">
        <v>241078.3880769228</v>
      </c>
      <c r="Q41" s="27">
        <v>10136852.286407696</v>
      </c>
    </row>
    <row r="42" spans="1:17" x14ac:dyDescent="0.25">
      <c r="A42" s="14" t="s">
        <v>20</v>
      </c>
      <c r="B42" s="27">
        <v>13955985</v>
      </c>
      <c r="C42" s="27">
        <v>16391856</v>
      </c>
      <c r="D42" s="27">
        <v>16732521</v>
      </c>
      <c r="E42" s="27">
        <v>17647479</v>
      </c>
      <c r="F42" s="27">
        <v>18595773</v>
      </c>
      <c r="G42" s="27">
        <v>2538967.5</v>
      </c>
      <c r="H42" s="27">
        <v>85862581.5</v>
      </c>
      <c r="J42" s="14" t="s">
        <v>20</v>
      </c>
      <c r="K42" s="27">
        <v>2280840.8329461543</v>
      </c>
      <c r="L42" s="27">
        <v>2567523.4713538466</v>
      </c>
      <c r="M42" s="27">
        <v>2683819.5327076935</v>
      </c>
      <c r="N42" s="27">
        <v>2683188.5723230769</v>
      </c>
      <c r="O42" s="27">
        <v>3076758.913776923</v>
      </c>
      <c r="P42" s="27">
        <v>421521.36812307726</v>
      </c>
      <c r="Q42" s="27">
        <v>13713652.69123077</v>
      </c>
    </row>
    <row r="43" spans="1:17" x14ac:dyDescent="0.25">
      <c r="A43" s="14" t="s">
        <v>22</v>
      </c>
      <c r="B43" s="27">
        <v>130713645</v>
      </c>
      <c r="C43" s="27">
        <v>151642039.5</v>
      </c>
      <c r="D43" s="27">
        <v>135813990</v>
      </c>
      <c r="E43" s="27">
        <v>149589546</v>
      </c>
      <c r="F43" s="27">
        <v>151451013</v>
      </c>
      <c r="G43" s="27">
        <v>18914194.5</v>
      </c>
      <c r="H43" s="27">
        <v>738124428</v>
      </c>
      <c r="J43" s="14" t="s">
        <v>22</v>
      </c>
      <c r="K43" s="27">
        <v>33929968.626000009</v>
      </c>
      <c r="L43" s="27">
        <v>38152742.92721539</v>
      </c>
      <c r="M43" s="27">
        <v>34352210.549930774</v>
      </c>
      <c r="N43" s="27">
        <v>36079009.066046156</v>
      </c>
      <c r="O43" s="27">
        <v>36729362.399153844</v>
      </c>
      <c r="P43" s="27">
        <v>4489982.9395384612</v>
      </c>
      <c r="Q43" s="27">
        <v>183733276.50788459</v>
      </c>
    </row>
    <row r="44" spans="1:17" x14ac:dyDescent="0.25">
      <c r="A44" s="14" t="s">
        <v>21</v>
      </c>
      <c r="B44" s="27">
        <v>136791225</v>
      </c>
      <c r="C44" s="27">
        <v>159695760</v>
      </c>
      <c r="D44" s="27">
        <v>142825023</v>
      </c>
      <c r="E44" s="27">
        <v>157512358.5</v>
      </c>
      <c r="F44" s="27">
        <v>157857214.5</v>
      </c>
      <c r="G44" s="27">
        <v>19465372.5</v>
      </c>
      <c r="H44" s="27">
        <v>774146953.5</v>
      </c>
      <c r="J44" s="14" t="s">
        <v>21</v>
      </c>
      <c r="K44" s="27">
        <v>35605745.02953846</v>
      </c>
      <c r="L44" s="27">
        <v>40389449.198484622</v>
      </c>
      <c r="M44" s="27">
        <v>36465454.984307691</v>
      </c>
      <c r="N44" s="27">
        <v>38514351.742884621</v>
      </c>
      <c r="O44" s="27">
        <v>38895730.627307691</v>
      </c>
      <c r="P44" s="27">
        <v>4643681.6507076938</v>
      </c>
      <c r="Q44" s="27">
        <v>194514413.23323077</v>
      </c>
    </row>
    <row r="45" spans="1:17" x14ac:dyDescent="0.25">
      <c r="A45" s="14" t="s">
        <v>13</v>
      </c>
      <c r="B45" s="27">
        <v>13145965.5</v>
      </c>
      <c r="C45" s="27">
        <v>17149980</v>
      </c>
      <c r="D45" s="27">
        <v>19963153.5</v>
      </c>
      <c r="E45" s="27">
        <v>20713983</v>
      </c>
      <c r="F45" s="27">
        <v>21605704.5</v>
      </c>
      <c r="G45" s="27">
        <v>3013512</v>
      </c>
      <c r="H45" s="27">
        <v>95592298.5</v>
      </c>
      <c r="J45" s="14" t="s">
        <v>13</v>
      </c>
      <c r="K45" s="27">
        <v>1566957.183492308</v>
      </c>
      <c r="L45" s="27">
        <v>1991384.6764538472</v>
      </c>
      <c r="M45" s="27">
        <v>2911435.2315692306</v>
      </c>
      <c r="N45" s="27">
        <v>2486831.8982692319</v>
      </c>
      <c r="O45" s="27">
        <v>3270036.9070692314</v>
      </c>
      <c r="P45" s="27">
        <v>438466.0435846154</v>
      </c>
      <c r="Q45" s="27">
        <v>12665111.940438464</v>
      </c>
    </row>
    <row r="46" spans="1:17" x14ac:dyDescent="0.25">
      <c r="A46" s="14" t="s">
        <v>23</v>
      </c>
      <c r="B46" s="27">
        <v>5746024.5</v>
      </c>
      <c r="C46" s="27">
        <v>7253572.5</v>
      </c>
      <c r="D46" s="27">
        <v>7841920.5</v>
      </c>
      <c r="E46" s="27">
        <v>8990269.5</v>
      </c>
      <c r="F46" s="27">
        <v>9909624</v>
      </c>
      <c r="G46" s="27">
        <v>1293219</v>
      </c>
      <c r="H46" s="27">
        <v>41034630</v>
      </c>
      <c r="J46" s="14" t="s">
        <v>23</v>
      </c>
      <c r="K46" s="27">
        <v>72308.462323077256</v>
      </c>
      <c r="L46" s="27">
        <v>8606.9485307694558</v>
      </c>
      <c r="M46" s="27">
        <v>190719.58844615408</v>
      </c>
      <c r="N46" s="27">
        <v>600701.47667692346</v>
      </c>
      <c r="O46" s="27">
        <v>1160288.5877076925</v>
      </c>
      <c r="P46" s="27">
        <v>157862.59169230779</v>
      </c>
      <c r="Q46" s="27">
        <v>2190487.6553769247</v>
      </c>
    </row>
    <row r="47" spans="1:17" x14ac:dyDescent="0.25">
      <c r="A47" s="14" t="s">
        <v>18</v>
      </c>
      <c r="B47" s="27">
        <v>6961020</v>
      </c>
      <c r="C47" s="27">
        <v>8778597</v>
      </c>
      <c r="D47" s="27">
        <v>9036316.5</v>
      </c>
      <c r="E47" s="27">
        <v>10598445</v>
      </c>
      <c r="F47" s="27">
        <v>11902053</v>
      </c>
      <c r="G47" s="27">
        <v>1526608.5</v>
      </c>
      <c r="H47" s="27">
        <v>48803040</v>
      </c>
      <c r="J47" s="14" t="s">
        <v>18</v>
      </c>
      <c r="K47" s="27">
        <v>254624.5996000001</v>
      </c>
      <c r="L47" s="27">
        <v>-124055.93604615374</v>
      </c>
      <c r="M47" s="27">
        <v>146678.2066923081</v>
      </c>
      <c r="N47" s="27">
        <v>293344.05021538469</v>
      </c>
      <c r="O47" s="27">
        <v>784881.28515384661</v>
      </c>
      <c r="P47" s="27">
        <v>-16411.082692307595</v>
      </c>
      <c r="Q47" s="27">
        <v>1339061.1229230782</v>
      </c>
    </row>
    <row r="48" spans="1:17" x14ac:dyDescent="0.25">
      <c r="A48" s="14" t="s">
        <v>19</v>
      </c>
      <c r="B48" s="27">
        <v>2008809</v>
      </c>
      <c r="C48" s="27">
        <v>5892277.5</v>
      </c>
      <c r="D48" s="27">
        <v>7382458.5</v>
      </c>
      <c r="E48" s="27">
        <v>8638525.5</v>
      </c>
      <c r="F48" s="27">
        <v>9328845</v>
      </c>
      <c r="G48" s="27">
        <v>1565632.5</v>
      </c>
      <c r="H48" s="27">
        <v>34816548</v>
      </c>
      <c r="J48" s="14" t="s">
        <v>19</v>
      </c>
      <c r="K48" s="27">
        <v>16334.668353846282</v>
      </c>
      <c r="L48" s="27">
        <v>-331236.04319230746</v>
      </c>
      <c r="M48" s="27">
        <v>-35928.567153845943</v>
      </c>
      <c r="N48" s="27">
        <v>76431.478930769255</v>
      </c>
      <c r="O48" s="27">
        <v>620576.99012307753</v>
      </c>
      <c r="P48" s="27">
        <v>136743.63227692316</v>
      </c>
      <c r="Q48" s="27">
        <v>482922.15933846286</v>
      </c>
    </row>
    <row r="49" spans="1:17" x14ac:dyDescent="0.25">
      <c r="A49" s="14" t="s">
        <v>9</v>
      </c>
      <c r="B49" s="27"/>
      <c r="C49" s="27"/>
      <c r="D49" s="27"/>
      <c r="E49" s="27"/>
      <c r="F49" s="27">
        <v>2706253.5</v>
      </c>
      <c r="G49" s="27">
        <v>636345</v>
      </c>
      <c r="H49" s="27">
        <v>3342598.5</v>
      </c>
      <c r="J49" s="14" t="s">
        <v>9</v>
      </c>
      <c r="K49" s="27"/>
      <c r="L49" s="27"/>
      <c r="M49" s="27"/>
      <c r="N49" s="27"/>
      <c r="O49" s="27">
        <v>-130315.91568461528</v>
      </c>
      <c r="P49" s="27">
        <v>-104527.96380000006</v>
      </c>
      <c r="Q49" s="27">
        <v>-234843.87948461535</v>
      </c>
    </row>
    <row r="50" spans="1:17" x14ac:dyDescent="0.25">
      <c r="A50" s="14" t="s">
        <v>15</v>
      </c>
      <c r="B50" s="27">
        <v>233059077</v>
      </c>
      <c r="C50" s="27">
        <v>272762503.5</v>
      </c>
      <c r="D50" s="27">
        <v>269949999</v>
      </c>
      <c r="E50" s="27">
        <v>275539431.56999999</v>
      </c>
      <c r="F50" s="27">
        <v>292155049.5</v>
      </c>
      <c r="G50" s="27">
        <v>37257840.18135</v>
      </c>
      <c r="H50" s="27">
        <v>1380723900.7513499</v>
      </c>
      <c r="J50" s="14" t="s">
        <v>15</v>
      </c>
      <c r="K50" s="27">
        <v>59677595.304900005</v>
      </c>
      <c r="L50" s="27">
        <v>69627630.319069237</v>
      </c>
      <c r="M50" s="27">
        <v>69992646.474100009</v>
      </c>
      <c r="N50" s="27">
        <v>67360344.066507712</v>
      </c>
      <c r="O50" s="27">
        <v>71941779.867269233</v>
      </c>
      <c r="P50" s="27">
        <v>8872780.4618730769</v>
      </c>
      <c r="Q50" s="27">
        <v>347472776.49371922</v>
      </c>
    </row>
    <row r="51" spans="1:17" x14ac:dyDescent="0.25">
      <c r="A51" s="14" t="s">
        <v>14</v>
      </c>
      <c r="B51" s="27">
        <v>176269533</v>
      </c>
      <c r="C51" s="27">
        <v>208128393.85664999</v>
      </c>
      <c r="D51" s="27">
        <v>199569624.22395</v>
      </c>
      <c r="E51" s="27">
        <v>204608809.47659999</v>
      </c>
      <c r="F51" s="27">
        <v>219265928.75384998</v>
      </c>
      <c r="G51" s="27">
        <v>27770092.5</v>
      </c>
      <c r="H51" s="27">
        <v>1035612381.8110499</v>
      </c>
      <c r="J51" s="14" t="s">
        <v>14</v>
      </c>
      <c r="K51" s="27">
        <v>43551803.313438468</v>
      </c>
      <c r="L51" s="27">
        <v>51798252.419326924</v>
      </c>
      <c r="M51" s="27">
        <v>49555448.044442311</v>
      </c>
      <c r="N51" s="27">
        <v>47607625.38891539</v>
      </c>
      <c r="O51" s="27">
        <v>51086689.448134623</v>
      </c>
      <c r="P51" s="27">
        <v>5944274.5877153836</v>
      </c>
      <c r="Q51" s="27">
        <v>249544093.20197311</v>
      </c>
    </row>
    <row r="52" spans="1:17" x14ac:dyDescent="0.25">
      <c r="A52" s="14" t="s">
        <v>12</v>
      </c>
      <c r="B52" s="27">
        <v>4531000.5</v>
      </c>
      <c r="C52" s="27">
        <v>6093688.5</v>
      </c>
      <c r="D52" s="27">
        <v>6439392</v>
      </c>
      <c r="E52" s="27">
        <v>7373379</v>
      </c>
      <c r="F52" s="27">
        <v>7762362</v>
      </c>
      <c r="G52" s="27">
        <v>1007742</v>
      </c>
      <c r="H52" s="27">
        <v>33207564</v>
      </c>
      <c r="J52" s="14" t="s">
        <v>12</v>
      </c>
      <c r="K52" s="27">
        <v>-243656.81504615367</v>
      </c>
      <c r="L52" s="27">
        <v>36374.528492307887</v>
      </c>
      <c r="M52" s="27">
        <v>698.38321538495074</v>
      </c>
      <c r="N52" s="27">
        <v>367887.05770769244</v>
      </c>
      <c r="O52" s="27">
        <v>686849.14669999992</v>
      </c>
      <c r="P52" s="27">
        <v>47297.274538461526</v>
      </c>
      <c r="Q52" s="27">
        <v>895449.57560769306</v>
      </c>
    </row>
    <row r="53" spans="1:17" x14ac:dyDescent="0.25">
      <c r="A53" s="14" t="s">
        <v>25</v>
      </c>
      <c r="B53" s="27"/>
      <c r="C53" s="27"/>
      <c r="D53" s="27"/>
      <c r="E53" s="27"/>
      <c r="F53" s="27">
        <v>493893</v>
      </c>
      <c r="G53" s="27">
        <v>389013</v>
      </c>
      <c r="H53" s="27">
        <v>882906</v>
      </c>
      <c r="J53" s="14" t="s">
        <v>25</v>
      </c>
      <c r="K53" s="27"/>
      <c r="L53" s="27"/>
      <c r="M53" s="27"/>
      <c r="N53" s="27"/>
      <c r="O53" s="27">
        <v>6089.4030769231431</v>
      </c>
      <c r="P53" s="27">
        <v>-109932.78144615382</v>
      </c>
      <c r="Q53" s="27">
        <v>-103843.37836923068</v>
      </c>
    </row>
    <row r="54" spans="1:17" x14ac:dyDescent="0.25">
      <c r="A54" s="14" t="s">
        <v>24</v>
      </c>
      <c r="B54" s="27"/>
      <c r="C54" s="27"/>
      <c r="D54" s="27"/>
      <c r="E54" s="27"/>
      <c r="F54" s="27">
        <v>4861708.5</v>
      </c>
      <c r="G54" s="27">
        <v>802447.5</v>
      </c>
      <c r="H54" s="27">
        <v>5664156</v>
      </c>
      <c r="J54" s="14" t="s">
        <v>24</v>
      </c>
      <c r="K54" s="27"/>
      <c r="L54" s="27"/>
      <c r="M54" s="27"/>
      <c r="N54" s="27"/>
      <c r="O54" s="27">
        <v>313062.51474615408</v>
      </c>
      <c r="P54" s="27">
        <v>38072.370630769277</v>
      </c>
      <c r="Q54" s="27">
        <v>351134.88537692337</v>
      </c>
    </row>
    <row r="55" spans="1:17" x14ac:dyDescent="0.25">
      <c r="A55" s="14" t="s">
        <v>26</v>
      </c>
      <c r="B55" s="27"/>
      <c r="C55" s="27"/>
      <c r="D55" s="27"/>
      <c r="E55" s="27"/>
      <c r="F55" s="27">
        <v>468835.5</v>
      </c>
      <c r="G55" s="27">
        <v>410892</v>
      </c>
      <c r="H55" s="27">
        <v>879727.5</v>
      </c>
      <c r="J55" s="14" t="s">
        <v>26</v>
      </c>
      <c r="K55" s="27"/>
      <c r="L55" s="27"/>
      <c r="M55" s="27"/>
      <c r="N55" s="27"/>
      <c r="O55" s="27">
        <v>47567.236076923087</v>
      </c>
      <c r="P55" s="27">
        <v>28694.196153846169</v>
      </c>
      <c r="Q55" s="27">
        <v>76261.432230769249</v>
      </c>
    </row>
    <row r="56" spans="1:17" x14ac:dyDescent="0.25">
      <c r="A56" s="14" t="s">
        <v>28</v>
      </c>
      <c r="B56" s="27">
        <v>836803032</v>
      </c>
      <c r="C56" s="27">
        <v>983915409.85664999</v>
      </c>
      <c r="D56" s="27">
        <v>947263006.72395003</v>
      </c>
      <c r="E56" s="27">
        <v>1002691883.0465999</v>
      </c>
      <c r="F56" s="27">
        <v>1055653508.75385</v>
      </c>
      <c r="G56" s="27">
        <v>136032376.68134999</v>
      </c>
      <c r="H56" s="27">
        <v>4962359217.0623999</v>
      </c>
      <c r="J56" s="14" t="s">
        <v>28</v>
      </c>
      <c r="K56" s="27">
        <v>198626501.57423079</v>
      </c>
      <c r="L56" s="27">
        <v>227558748.24718848</v>
      </c>
      <c r="M56" s="27">
        <v>219648885.61021927</v>
      </c>
      <c r="N56" s="27">
        <v>216048243.9230462</v>
      </c>
      <c r="O56" s="27">
        <v>235316869.33849618</v>
      </c>
      <c r="P56" s="27">
        <v>28506437.69902692</v>
      </c>
      <c r="Q56" s="27">
        <v>1125705686.3922076</v>
      </c>
    </row>
    <row r="58" spans="1:17" x14ac:dyDescent="0.25">
      <c r="B58">
        <f>B37</f>
        <v>18</v>
      </c>
      <c r="C58">
        <f t="shared" ref="C58:G58" si="0">C37</f>
        <v>19</v>
      </c>
      <c r="D58">
        <f t="shared" si="0"/>
        <v>20</v>
      </c>
      <c r="E58">
        <f t="shared" si="0"/>
        <v>21</v>
      </c>
      <c r="F58">
        <f t="shared" si="0"/>
        <v>22</v>
      </c>
      <c r="G58">
        <f t="shared" si="0"/>
        <v>23</v>
      </c>
    </row>
    <row r="59" spans="1:17" x14ac:dyDescent="0.25">
      <c r="A59" t="str">
        <f>A38</f>
        <v>Волгоград</v>
      </c>
      <c r="B59">
        <f>GETPIVOTDATA("Profut",$J$36,"Территория",$A59,"Week",B$58)/GETPIVOTDATA("Товарооборот, руб",$A$36,"Территория",$A59,"Week",B$58)</f>
        <v>0.20586181329223563</v>
      </c>
      <c r="C59">
        <f t="shared" ref="C59:G59" si="1">GETPIVOTDATA("Profut",$J$36,"Территория",$A59,"Week",C$58)/GETPIVOTDATA("Товарооборот, руб",$A$36,"Территория",$A59,"Week",C$58)</f>
        <v>0.19831458382934861</v>
      </c>
      <c r="D59">
        <f t="shared" si="1"/>
        <v>0.18725079680632631</v>
      </c>
      <c r="E59">
        <f t="shared" si="1"/>
        <v>0.13893496867963004</v>
      </c>
      <c r="F59">
        <f t="shared" si="1"/>
        <v>0.1870650360003695</v>
      </c>
      <c r="G59">
        <f t="shared" si="1"/>
        <v>0.21769658362307348</v>
      </c>
    </row>
    <row r="60" spans="1:17" x14ac:dyDescent="0.25">
      <c r="A60" t="str">
        <f t="shared" ref="A60:A76" si="2">A39</f>
        <v>Екатеринбург</v>
      </c>
      <c r="B60">
        <f t="shared" ref="B60:G76" si="3">GETPIVOTDATA("Profut",$J$36,"Территория",$A60,"Week",B$58)/GETPIVOTDATA("Товарооборот, руб",$A$36,"Территория",$A60,"Week",B$58)</f>
        <v>0.21910774420919618</v>
      </c>
      <c r="C60">
        <f t="shared" si="3"/>
        <v>0.20878367177344231</v>
      </c>
      <c r="D60">
        <f t="shared" si="3"/>
        <v>0.22045674311502395</v>
      </c>
      <c r="E60">
        <f t="shared" si="3"/>
        <v>0.16756615906140732</v>
      </c>
      <c r="F60">
        <f t="shared" si="3"/>
        <v>0.20670803687235356</v>
      </c>
      <c r="G60">
        <f t="shared" si="3"/>
        <v>0.21344259995126985</v>
      </c>
    </row>
    <row r="61" spans="1:17" x14ac:dyDescent="0.25">
      <c r="A61" t="str">
        <f t="shared" si="2"/>
        <v>Казань</v>
      </c>
      <c r="B61">
        <f t="shared" si="3"/>
        <v>0.15890307251575891</v>
      </c>
      <c r="C61">
        <f t="shared" si="3"/>
        <v>0.16465698108305202</v>
      </c>
      <c r="D61">
        <f t="shared" si="3"/>
        <v>0.14566968351353834</v>
      </c>
      <c r="E61">
        <f t="shared" si="3"/>
        <v>0.1486802308125649</v>
      </c>
      <c r="F61">
        <f t="shared" si="3"/>
        <v>0.17984805747093738</v>
      </c>
      <c r="G61">
        <f t="shared" si="3"/>
        <v>0.14393748364794223</v>
      </c>
    </row>
    <row r="62" spans="1:17" x14ac:dyDescent="0.25">
      <c r="A62" t="str">
        <f t="shared" si="2"/>
        <v>Кемерово</v>
      </c>
      <c r="B62">
        <f t="shared" si="3"/>
        <v>0.13060709892210604</v>
      </c>
      <c r="C62">
        <f t="shared" si="3"/>
        <v>8.8277801830239214E-2</v>
      </c>
      <c r="D62">
        <f t="shared" si="3"/>
        <v>9.3018057805902873E-2</v>
      </c>
      <c r="E62">
        <f t="shared" si="3"/>
        <v>7.3975834619344344E-2</v>
      </c>
      <c r="F62">
        <f t="shared" si="3"/>
        <v>0.11960519334517344</v>
      </c>
      <c r="G62">
        <f t="shared" si="3"/>
        <v>8.1859246884094544E-2</v>
      </c>
    </row>
    <row r="63" spans="1:17" x14ac:dyDescent="0.25">
      <c r="A63" t="str">
        <f t="shared" si="2"/>
        <v>Краснодар</v>
      </c>
      <c r="B63">
        <f t="shared" si="3"/>
        <v>0.16343101779961461</v>
      </c>
      <c r="C63">
        <f t="shared" si="3"/>
        <v>0.15663409142648926</v>
      </c>
      <c r="D63">
        <f t="shared" si="3"/>
        <v>0.1603954080026371</v>
      </c>
      <c r="E63">
        <f t="shared" si="3"/>
        <v>0.15204373227037565</v>
      </c>
      <c r="F63">
        <f t="shared" si="3"/>
        <v>0.16545474682751413</v>
      </c>
      <c r="G63">
        <f t="shared" si="3"/>
        <v>0.16602078133063036</v>
      </c>
    </row>
    <row r="64" spans="1:17" x14ac:dyDescent="0.25">
      <c r="A64" t="str">
        <f t="shared" si="2"/>
        <v>Москва Восток</v>
      </c>
      <c r="B64">
        <f t="shared" si="3"/>
        <v>0.25957480281419748</v>
      </c>
      <c r="C64">
        <f t="shared" si="3"/>
        <v>0.25159740038457734</v>
      </c>
      <c r="D64">
        <f t="shared" si="3"/>
        <v>0.25293572885923443</v>
      </c>
      <c r="E64">
        <f t="shared" si="3"/>
        <v>0.24118670074743162</v>
      </c>
      <c r="F64">
        <f t="shared" si="3"/>
        <v>0.24251645249248907</v>
      </c>
      <c r="G64">
        <f t="shared" si="3"/>
        <v>0.23738694976085084</v>
      </c>
    </row>
    <row r="65" spans="1:7" x14ac:dyDescent="0.25">
      <c r="A65" t="str">
        <f t="shared" si="2"/>
        <v>Москва Запад</v>
      </c>
      <c r="B65">
        <f t="shared" si="3"/>
        <v>0.26029261035960793</v>
      </c>
      <c r="C65">
        <f t="shared" si="3"/>
        <v>0.25291497531609242</v>
      </c>
      <c r="D65">
        <f t="shared" si="3"/>
        <v>0.2553155897920471</v>
      </c>
      <c r="E65">
        <f t="shared" si="3"/>
        <v>0.24451638023618713</v>
      </c>
      <c r="F65">
        <f t="shared" si="3"/>
        <v>0.24639818173978795</v>
      </c>
      <c r="G65">
        <f t="shared" si="3"/>
        <v>0.23856115009911544</v>
      </c>
    </row>
    <row r="66" spans="1:7" x14ac:dyDescent="0.25">
      <c r="A66" t="str">
        <f t="shared" si="2"/>
        <v>Нижний Новгород</v>
      </c>
      <c r="B66">
        <f t="shared" si="3"/>
        <v>0.11919681239786518</v>
      </c>
      <c r="C66">
        <f t="shared" si="3"/>
        <v>0.11611585998664997</v>
      </c>
      <c r="D66">
        <f t="shared" si="3"/>
        <v>0.14584044708012842</v>
      </c>
      <c r="E66">
        <f t="shared" si="3"/>
        <v>0.12005570817882934</v>
      </c>
      <c r="F66">
        <f t="shared" si="3"/>
        <v>0.15135062626952209</v>
      </c>
      <c r="G66">
        <f t="shared" si="3"/>
        <v>0.14550001579041844</v>
      </c>
    </row>
    <row r="67" spans="1:7" x14ac:dyDescent="0.25">
      <c r="A67" t="str">
        <f t="shared" si="2"/>
        <v>Новосибирск</v>
      </c>
      <c r="B67">
        <f t="shared" si="3"/>
        <v>1.2584085278974578E-2</v>
      </c>
      <c r="C67">
        <f t="shared" si="3"/>
        <v>1.1865806167608384E-3</v>
      </c>
      <c r="D67">
        <f t="shared" si="3"/>
        <v>2.4320520521236358E-2</v>
      </c>
      <c r="E67">
        <f t="shared" si="3"/>
        <v>6.6816848669211018E-2</v>
      </c>
      <c r="F67">
        <f t="shared" si="3"/>
        <v>0.11708704464545704</v>
      </c>
      <c r="G67">
        <f t="shared" si="3"/>
        <v>0.1220694961118788</v>
      </c>
    </row>
    <row r="68" spans="1:7" x14ac:dyDescent="0.25">
      <c r="A68" t="str">
        <f t="shared" si="2"/>
        <v>Пермь</v>
      </c>
      <c r="B68">
        <f t="shared" si="3"/>
        <v>3.6578633533591358E-2</v>
      </c>
      <c r="C68">
        <f t="shared" si="3"/>
        <v>-1.4131635846383396E-2</v>
      </c>
      <c r="D68">
        <f t="shared" si="3"/>
        <v>1.6232079375739894E-2</v>
      </c>
      <c r="E68">
        <f t="shared" si="3"/>
        <v>2.7678027315835924E-2</v>
      </c>
      <c r="F68">
        <f t="shared" si="3"/>
        <v>6.5945033613431778E-2</v>
      </c>
      <c r="G68">
        <f t="shared" si="3"/>
        <v>-1.0750027064769779E-2</v>
      </c>
    </row>
    <row r="69" spans="1:7" x14ac:dyDescent="0.25">
      <c r="A69" t="str">
        <f t="shared" si="2"/>
        <v>Ростов-на-Дону</v>
      </c>
      <c r="B69">
        <f t="shared" si="3"/>
        <v>8.1315189019196352E-3</v>
      </c>
      <c r="C69">
        <f t="shared" si="3"/>
        <v>-5.6215282323737716E-2</v>
      </c>
      <c r="D69">
        <f t="shared" si="3"/>
        <v>-4.8667482727936693E-3</v>
      </c>
      <c r="E69">
        <f t="shared" si="3"/>
        <v>8.8477459412221737E-3</v>
      </c>
      <c r="F69">
        <f t="shared" si="3"/>
        <v>6.6522381937214894E-2</v>
      </c>
      <c r="G69">
        <f t="shared" si="3"/>
        <v>8.7340823773729245E-2</v>
      </c>
    </row>
    <row r="70" spans="1:7" x14ac:dyDescent="0.25">
      <c r="A70" t="str">
        <f t="shared" si="2"/>
        <v>Самара</v>
      </c>
      <c r="B70" t="e">
        <f t="shared" si="3"/>
        <v>#DIV/0!</v>
      </c>
      <c r="C70" t="e">
        <f t="shared" si="3"/>
        <v>#DIV/0!</v>
      </c>
      <c r="D70" t="e">
        <f t="shared" si="3"/>
        <v>#DIV/0!</v>
      </c>
      <c r="E70" t="e">
        <f t="shared" si="3"/>
        <v>#DIV/0!</v>
      </c>
      <c r="F70">
        <f t="shared" si="3"/>
        <v>-4.8153624811798038E-2</v>
      </c>
      <c r="G70">
        <f t="shared" si="3"/>
        <v>-0.16426303938901077</v>
      </c>
    </row>
    <row r="71" spans="1:7" x14ac:dyDescent="0.25">
      <c r="A71" t="str">
        <f t="shared" si="2"/>
        <v>Санкт-Петербург Север</v>
      </c>
      <c r="B71">
        <f t="shared" si="3"/>
        <v>0.25606209409685426</v>
      </c>
      <c r="C71">
        <f t="shared" si="3"/>
        <v>0.25526833573394458</v>
      </c>
      <c r="D71">
        <f t="shared" si="3"/>
        <v>0.25928003976062253</v>
      </c>
      <c r="E71">
        <f t="shared" si="3"/>
        <v>0.24446716639681756</v>
      </c>
      <c r="F71">
        <f t="shared" si="3"/>
        <v>0.24624520435430378</v>
      </c>
      <c r="G71">
        <f t="shared" si="3"/>
        <v>0.23814532508286637</v>
      </c>
    </row>
    <row r="72" spans="1:7" x14ac:dyDescent="0.25">
      <c r="A72" t="str">
        <f t="shared" si="2"/>
        <v>Санкт-Петербург Юг</v>
      </c>
      <c r="B72">
        <f t="shared" si="3"/>
        <v>0.24707504792355958</v>
      </c>
      <c r="C72">
        <f t="shared" si="3"/>
        <v>0.24887643372198107</v>
      </c>
      <c r="D72">
        <f t="shared" si="3"/>
        <v>0.24831157665974724</v>
      </c>
      <c r="E72">
        <f t="shared" si="3"/>
        <v>0.23267632273848901</v>
      </c>
      <c r="F72">
        <f t="shared" si="3"/>
        <v>0.23298963837416359</v>
      </c>
      <c r="G72">
        <f t="shared" si="3"/>
        <v>0.21405310723093141</v>
      </c>
    </row>
    <row r="73" spans="1:7" x14ac:dyDescent="0.25">
      <c r="A73" t="str">
        <f t="shared" si="2"/>
        <v>Тольятти</v>
      </c>
      <c r="B73">
        <f t="shared" si="3"/>
        <v>-5.3775499483205459E-2</v>
      </c>
      <c r="C73">
        <f t="shared" si="3"/>
        <v>5.969213636750203E-3</v>
      </c>
      <c r="D73">
        <f t="shared" si="3"/>
        <v>1.0845483787676705E-4</v>
      </c>
      <c r="E73">
        <f t="shared" si="3"/>
        <v>4.9893957398323405E-2</v>
      </c>
      <c r="F73">
        <f t="shared" si="3"/>
        <v>8.8484554920267813E-2</v>
      </c>
      <c r="G73">
        <f t="shared" si="3"/>
        <v>4.6933912190284345E-2</v>
      </c>
    </row>
    <row r="74" spans="1:7" x14ac:dyDescent="0.25">
      <c r="A74" t="str">
        <f t="shared" si="2"/>
        <v>Томск</v>
      </c>
      <c r="B74" t="e">
        <f t="shared" si="3"/>
        <v>#DIV/0!</v>
      </c>
      <c r="C74" t="e">
        <f t="shared" si="3"/>
        <v>#DIV/0!</v>
      </c>
      <c r="D74" t="e">
        <f t="shared" si="3"/>
        <v>#DIV/0!</v>
      </c>
      <c r="E74" t="e">
        <f t="shared" si="3"/>
        <v>#DIV/0!</v>
      </c>
      <c r="F74">
        <f t="shared" si="3"/>
        <v>1.2329397413859163E-2</v>
      </c>
      <c r="G74">
        <f t="shared" si="3"/>
        <v>-0.28259410725645112</v>
      </c>
    </row>
    <row r="75" spans="1:7" x14ac:dyDescent="0.25">
      <c r="A75" t="str">
        <f>A54</f>
        <v>Тюмень</v>
      </c>
      <c r="B75" t="e">
        <f t="shared" si="3"/>
        <v>#DIV/0!</v>
      </c>
      <c r="C75" t="e">
        <f t="shared" si="3"/>
        <v>#DIV/0!</v>
      </c>
      <c r="D75" t="e">
        <f t="shared" si="3"/>
        <v>#DIV/0!</v>
      </c>
      <c r="E75" t="e">
        <f t="shared" si="3"/>
        <v>#DIV/0!</v>
      </c>
      <c r="F75">
        <f t="shared" si="3"/>
        <v>6.4393518193481589E-2</v>
      </c>
      <c r="G75">
        <f t="shared" si="3"/>
        <v>4.7445310292286137E-2</v>
      </c>
    </row>
    <row r="76" spans="1:7" x14ac:dyDescent="0.25">
      <c r="A76" t="str">
        <f t="shared" si="2"/>
        <v>Уфа</v>
      </c>
      <c r="B76" t="e">
        <f t="shared" si="3"/>
        <v>#DIV/0!</v>
      </c>
      <c r="C76" t="e">
        <f t="shared" si="3"/>
        <v>#DIV/0!</v>
      </c>
      <c r="D76" t="e">
        <f t="shared" si="3"/>
        <v>#DIV/0!</v>
      </c>
      <c r="E76" t="e">
        <f t="shared" si="3"/>
        <v>#DIV/0!</v>
      </c>
      <c r="F76">
        <f t="shared" si="3"/>
        <v>0.10145826431002578</v>
      </c>
      <c r="G76">
        <f t="shared" si="3"/>
        <v>6.9833912935384893E-2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second</vt:lpstr>
      <vt:lpstr>third</vt:lpstr>
      <vt:lpstr>fourth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Artyom Ostrikov</cp:lastModifiedBy>
  <dcterms:created xsi:type="dcterms:W3CDTF">2021-09-13T10:17:58Z</dcterms:created>
  <dcterms:modified xsi:type="dcterms:W3CDTF">2024-11-06T07:06:30Z</dcterms:modified>
</cp:coreProperties>
</file>