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GEM\"/>
    </mc:Choice>
  </mc:AlternateContent>
  <xr:revisionPtr revIDLastSave="0" documentId="13_ncr:1_{22E9A310-E0A5-4511-AB42-7AFE040A6064}" xr6:coauthVersionLast="47" xr6:coauthVersionMax="47" xr10:uidLastSave="{00000000-0000-0000-0000-000000000000}"/>
  <bookViews>
    <workbookView xWindow="-108" yWindow="-108" windowWidth="23256" windowHeight="12576" xr2:uid="{8455808E-ACFD-49FE-B066-A0346E939941}"/>
  </bookViews>
  <sheets>
    <sheet name="Minimum Time" sheetId="3" r:id="rId1"/>
    <sheet name="Max Tim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5" l="1"/>
  <c r="K7" i="5" l="1"/>
  <c r="E10" i="5"/>
  <c r="E11" i="5" s="1"/>
  <c r="E8" i="5"/>
  <c r="K5" i="5"/>
  <c r="E5" i="5"/>
  <c r="E7" i="5" s="1"/>
  <c r="E9" i="5" s="1"/>
  <c r="K6" i="3"/>
  <c r="K8" i="5" l="1"/>
  <c r="E16" i="5" s="1"/>
  <c r="E12" i="5"/>
  <c r="E15" i="5" s="1"/>
  <c r="E17" i="5" l="1"/>
  <c r="E21" i="5" s="1"/>
  <c r="E22" i="5" s="1"/>
  <c r="E24" i="5" s="1"/>
  <c r="K5" i="3" l="1"/>
  <c r="K7" i="3"/>
  <c r="K8" i="3" s="1"/>
  <c r="E10" i="3"/>
  <c r="E8" i="3"/>
  <c r="E5" i="3"/>
  <c r="E7" i="3" s="1"/>
  <c r="E9" i="3" l="1"/>
  <c r="E11" i="3"/>
  <c r="E12" i="3" l="1"/>
  <c r="E15" i="3" s="1"/>
  <c r="E16" i="3"/>
  <c r="E17" i="3" l="1"/>
  <c r="E21" i="3" s="1"/>
  <c r="E22" i="3" s="1"/>
  <c r="E24" i="3" s="1"/>
</calcChain>
</file>

<file path=xl/sharedStrings.xml><?xml version="1.0" encoding="utf-8"?>
<sst xmlns="http://schemas.openxmlformats.org/spreadsheetml/2006/main" count="96" uniqueCount="28">
  <si>
    <t>uM</t>
  </si>
  <si>
    <t>KatGp Threshold</t>
  </si>
  <si>
    <t>ppm</t>
  </si>
  <si>
    <t>min</t>
  </si>
  <si>
    <t>Molecular Weight of Histamine</t>
  </si>
  <si>
    <t>Histamine in ppM</t>
  </si>
  <si>
    <t>ppm or mg/L</t>
  </si>
  <si>
    <t>mM</t>
  </si>
  <si>
    <t>Histamine in Molar</t>
  </si>
  <si>
    <t>Histamine in cotton bud</t>
  </si>
  <si>
    <t>Dilution factor of extraction buffer</t>
  </si>
  <si>
    <t>Efficiency of extraction buffer</t>
  </si>
  <si>
    <t>Rate of H2O2 production</t>
  </si>
  <si>
    <t>1/hour</t>
  </si>
  <si>
    <t>1/min</t>
  </si>
  <si>
    <t>uM/min</t>
  </si>
  <si>
    <t>Total H2O2 in device</t>
  </si>
  <si>
    <t>Time required for katGp to turn on</t>
  </si>
  <si>
    <t>Transcription and Translation Process</t>
  </si>
  <si>
    <t>Time for device to show color</t>
  </si>
  <si>
    <t>Histamine in column</t>
  </si>
  <si>
    <t>Diamine from Swabbing</t>
  </si>
  <si>
    <t>H2O2 in device</t>
  </si>
  <si>
    <t>H2O2 in device(from swabbing</t>
  </si>
  <si>
    <t>H2O2 in device(from extraction buffer)</t>
  </si>
  <si>
    <t>Diamine in Extraction Fuffer</t>
  </si>
  <si>
    <t>Total H2O2 in Device</t>
  </si>
  <si>
    <t>Time of Inspection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</si>
</sst>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1" fillId="0" borderId="9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B763-BD7F-4C60-A766-E6D0FD4DCB59}">
  <dimension ref="C1:L24"/>
  <sheetViews>
    <sheetView tabSelected="1" topLeftCell="B1" zoomScale="85" zoomScaleNormal="85" workbookViewId="0">
      <selection activeCell="G27" sqref="G27"/>
    </sheetView>
  </sheetViews>
  <sheetFormatPr defaultRowHeight="14.4" x14ac:dyDescent="0.3"/>
  <cols>
    <col min="3" max="3" width="34.33203125" bestFit="1" customWidth="1"/>
    <col min="4" max="4" width="30.33203125" bestFit="1" customWidth="1"/>
    <col min="5" max="5" width="12.44140625" bestFit="1" customWidth="1"/>
    <col min="6" max="6" width="11.6640625" bestFit="1" customWidth="1"/>
    <col min="7" max="8" width="11.33203125" customWidth="1"/>
    <col min="9" max="9" width="28" bestFit="1" customWidth="1"/>
    <col min="10" max="10" width="18.5546875" bestFit="1" customWidth="1"/>
    <col min="11" max="11" width="12.44140625" bestFit="1" customWidth="1"/>
    <col min="12" max="12" width="7.5546875" bestFit="1" customWidth="1"/>
    <col min="13" max="13" width="12.5546875" bestFit="1" customWidth="1"/>
    <col min="14" max="14" width="15.44140625" customWidth="1"/>
    <col min="15" max="15" width="10.109375" customWidth="1"/>
    <col min="19" max="19" width="10" bestFit="1" customWidth="1"/>
  </cols>
  <sheetData>
    <row r="1" spans="3:12" ht="15" thickBot="1" x14ac:dyDescent="0.35"/>
    <row r="2" spans="3:12" ht="15" thickBot="1" x14ac:dyDescent="0.35">
      <c r="C2" s="9" t="s">
        <v>21</v>
      </c>
      <c r="D2" s="10"/>
      <c r="E2" s="10"/>
      <c r="F2" s="11"/>
      <c r="G2" s="7"/>
      <c r="H2" s="7"/>
      <c r="I2" s="9" t="s">
        <v>25</v>
      </c>
      <c r="J2" s="10"/>
      <c r="K2" s="10"/>
      <c r="L2" s="11"/>
    </row>
    <row r="3" spans="3:12" x14ac:dyDescent="0.3">
      <c r="C3" s="4"/>
      <c r="D3" s="1" t="s">
        <v>5</v>
      </c>
      <c r="E3" s="4">
        <v>1000</v>
      </c>
      <c r="F3" s="1" t="s">
        <v>6</v>
      </c>
      <c r="I3" s="5"/>
      <c r="J3" s="2" t="s">
        <v>20</v>
      </c>
      <c r="K3" s="4">
        <v>192</v>
      </c>
      <c r="L3" s="2" t="s">
        <v>2</v>
      </c>
    </row>
    <row r="4" spans="3:12" x14ac:dyDescent="0.3">
      <c r="C4" s="5" t="s">
        <v>4</v>
      </c>
      <c r="D4" s="2"/>
      <c r="E4" s="5">
        <v>111.15</v>
      </c>
      <c r="F4" s="2"/>
      <c r="I4" s="5" t="s">
        <v>4</v>
      </c>
      <c r="J4" s="2"/>
      <c r="K4" s="5">
        <v>111.15</v>
      </c>
      <c r="L4" s="2"/>
    </row>
    <row r="5" spans="3:12" x14ac:dyDescent="0.3">
      <c r="C5" s="5"/>
      <c r="D5" s="2" t="s">
        <v>8</v>
      </c>
      <c r="E5" s="5">
        <f>E3/E4</f>
        <v>8.9968511021142596</v>
      </c>
      <c r="F5" s="2" t="s">
        <v>7</v>
      </c>
      <c r="I5" s="5"/>
      <c r="J5" s="2" t="s">
        <v>20</v>
      </c>
      <c r="K5" s="5">
        <f>K3/K4</f>
        <v>1.7273954116059378</v>
      </c>
      <c r="L5" s="2" t="s">
        <v>7</v>
      </c>
    </row>
    <row r="6" spans="3:12" x14ac:dyDescent="0.3">
      <c r="C6" s="5" t="s">
        <v>11</v>
      </c>
      <c r="D6" s="2"/>
      <c r="E6" s="5">
        <v>0.96</v>
      </c>
      <c r="F6" s="2"/>
      <c r="I6" s="5" t="s">
        <v>12</v>
      </c>
      <c r="J6" s="2"/>
      <c r="K6" s="5">
        <f>0.2455</f>
        <v>0.2455</v>
      </c>
      <c r="L6" s="2" t="s">
        <v>13</v>
      </c>
    </row>
    <row r="7" spans="3:12" x14ac:dyDescent="0.3">
      <c r="C7" s="5"/>
      <c r="D7" s="2" t="s">
        <v>9</v>
      </c>
      <c r="E7" s="5">
        <f>E5*E6</f>
        <v>8.6369770580296894</v>
      </c>
      <c r="F7" s="2" t="s">
        <v>7</v>
      </c>
      <c r="I7" s="5" t="s">
        <v>12</v>
      </c>
      <c r="J7" s="2"/>
      <c r="K7" s="5">
        <f>K6/60</f>
        <v>4.0916666666666662E-3</v>
      </c>
      <c r="L7" s="2" t="s">
        <v>14</v>
      </c>
    </row>
    <row r="8" spans="3:12" ht="15" thickBot="1" x14ac:dyDescent="0.35">
      <c r="C8" s="5" t="s">
        <v>10</v>
      </c>
      <c r="D8" s="2"/>
      <c r="E8" s="5">
        <f>50/750</f>
        <v>6.6666666666666666E-2</v>
      </c>
      <c r="F8" s="2"/>
      <c r="I8" s="6"/>
      <c r="J8" s="3" t="s">
        <v>22</v>
      </c>
      <c r="K8" s="6">
        <f>K5*K7*1000</f>
        <v>7.067926225820961</v>
      </c>
      <c r="L8" s="3" t="s">
        <v>15</v>
      </c>
    </row>
    <row r="9" spans="3:12" x14ac:dyDescent="0.3">
      <c r="C9" s="5"/>
      <c r="D9" s="2" t="s">
        <v>20</v>
      </c>
      <c r="E9" s="5">
        <f>E7*E8</f>
        <v>0.57579847053531263</v>
      </c>
      <c r="F9" s="2" t="s">
        <v>7</v>
      </c>
    </row>
    <row r="10" spans="3:12" x14ac:dyDescent="0.3">
      <c r="C10" s="5" t="s">
        <v>12</v>
      </c>
      <c r="D10" s="2"/>
      <c r="E10" s="5">
        <f>0.2455</f>
        <v>0.2455</v>
      </c>
      <c r="F10" s="2" t="s">
        <v>13</v>
      </c>
    </row>
    <row r="11" spans="3:12" x14ac:dyDescent="0.3">
      <c r="C11" s="5" t="s">
        <v>12</v>
      </c>
      <c r="D11" s="2"/>
      <c r="E11" s="5">
        <f>E10/60</f>
        <v>4.0916666666666662E-3</v>
      </c>
      <c r="F11" s="2" t="s">
        <v>14</v>
      </c>
    </row>
    <row r="12" spans="3:12" ht="15" thickBot="1" x14ac:dyDescent="0.35">
      <c r="C12" s="6"/>
      <c r="D12" s="3" t="s">
        <v>22</v>
      </c>
      <c r="E12" s="6">
        <f>E9*E11*1000</f>
        <v>2.3559754086069873</v>
      </c>
      <c r="F12" s="3" t="s">
        <v>15</v>
      </c>
    </row>
    <row r="13" spans="3:12" ht="15" thickBot="1" x14ac:dyDescent="0.35"/>
    <row r="14" spans="3:12" ht="15" thickBot="1" x14ac:dyDescent="0.35">
      <c r="C14" s="12" t="s">
        <v>26</v>
      </c>
      <c r="D14" s="10"/>
      <c r="E14" s="10"/>
      <c r="F14" s="11"/>
    </row>
    <row r="15" spans="3:12" x14ac:dyDescent="0.3">
      <c r="C15" s="4" t="s">
        <v>23</v>
      </c>
      <c r="D15" s="1"/>
      <c r="E15" s="4">
        <f>E12</f>
        <v>2.3559754086069873</v>
      </c>
      <c r="F15" s="1" t="s">
        <v>15</v>
      </c>
    </row>
    <row r="16" spans="3:12" x14ac:dyDescent="0.3">
      <c r="C16" s="5" t="s">
        <v>24</v>
      </c>
      <c r="D16" s="2"/>
      <c r="E16" s="5">
        <f>K8</f>
        <v>7.067926225820961</v>
      </c>
      <c r="F16" s="2" t="s">
        <v>15</v>
      </c>
    </row>
    <row r="17" spans="3:6" ht="15" thickBot="1" x14ac:dyDescent="0.35">
      <c r="C17" s="6"/>
      <c r="D17" s="3" t="s">
        <v>16</v>
      </c>
      <c r="E17" s="6">
        <f>E16+E15</f>
        <v>9.4239016344279491</v>
      </c>
      <c r="F17" s="3" t="s">
        <v>15</v>
      </c>
    </row>
    <row r="18" spans="3:6" ht="15" thickBot="1" x14ac:dyDescent="0.35"/>
    <row r="19" spans="3:6" ht="15" thickBot="1" x14ac:dyDescent="0.35">
      <c r="C19" s="12" t="s">
        <v>27</v>
      </c>
      <c r="D19" s="13"/>
      <c r="E19" s="13"/>
      <c r="F19" s="14"/>
    </row>
    <row r="20" spans="3:6" x14ac:dyDescent="0.3">
      <c r="C20" s="4" t="s">
        <v>1</v>
      </c>
      <c r="D20" s="1"/>
      <c r="E20" s="8">
        <v>120</v>
      </c>
      <c r="F20" s="1" t="s">
        <v>0</v>
      </c>
    </row>
    <row r="21" spans="3:6" x14ac:dyDescent="0.3">
      <c r="C21" s="5" t="s">
        <v>16</v>
      </c>
      <c r="D21" s="2"/>
      <c r="E21" s="5">
        <f>E17</f>
        <v>9.4239016344279491</v>
      </c>
      <c r="F21" s="2" t="s">
        <v>15</v>
      </c>
    </row>
    <row r="22" spans="3:6" x14ac:dyDescent="0.3">
      <c r="C22" s="5"/>
      <c r="D22" s="2" t="s">
        <v>17</v>
      </c>
      <c r="E22" s="5">
        <f>E20/E21</f>
        <v>12.733579429735236</v>
      </c>
      <c r="F22" s="2" t="s">
        <v>3</v>
      </c>
    </row>
    <row r="23" spans="3:6" x14ac:dyDescent="0.3">
      <c r="C23" s="5" t="s">
        <v>18</v>
      </c>
      <c r="D23" s="2"/>
      <c r="E23" s="5">
        <v>10</v>
      </c>
      <c r="F23" s="2" t="s">
        <v>3</v>
      </c>
    </row>
    <row r="24" spans="3:6" ht="15" thickBot="1" x14ac:dyDescent="0.35">
      <c r="C24" s="6"/>
      <c r="D24" s="3" t="s">
        <v>19</v>
      </c>
      <c r="E24" s="6">
        <f>E23+E22</f>
        <v>22.733579429735236</v>
      </c>
      <c r="F24" s="3" t="s">
        <v>3</v>
      </c>
    </row>
  </sheetData>
  <mergeCells count="4">
    <mergeCell ref="C2:F2"/>
    <mergeCell ref="I2:L2"/>
    <mergeCell ref="C14:F14"/>
    <mergeCell ref="C19:F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2719-DB2F-4C40-9E0F-34C137A6CB69}">
  <dimension ref="C1:L24"/>
  <sheetViews>
    <sheetView topLeftCell="B1" zoomScale="85" zoomScaleNormal="85" workbookViewId="0">
      <selection activeCell="M16" sqref="M16"/>
    </sheetView>
  </sheetViews>
  <sheetFormatPr defaultRowHeight="14.4" x14ac:dyDescent="0.3"/>
  <cols>
    <col min="3" max="3" width="34.33203125" bestFit="1" customWidth="1"/>
    <col min="4" max="4" width="30.33203125" bestFit="1" customWidth="1"/>
    <col min="5" max="5" width="12.44140625" bestFit="1" customWidth="1"/>
    <col min="6" max="6" width="11.6640625" bestFit="1" customWidth="1"/>
    <col min="7" max="8" width="11.33203125" customWidth="1"/>
    <col min="9" max="9" width="28" bestFit="1" customWidth="1"/>
    <col min="10" max="10" width="18.5546875" bestFit="1" customWidth="1"/>
    <col min="11" max="11" width="12.44140625" bestFit="1" customWidth="1"/>
    <col min="12" max="12" width="7.5546875" bestFit="1" customWidth="1"/>
    <col min="13" max="13" width="12.5546875" bestFit="1" customWidth="1"/>
    <col min="14" max="14" width="15.44140625" customWidth="1"/>
    <col min="15" max="15" width="10.109375" customWidth="1"/>
    <col min="19" max="19" width="10" bestFit="1" customWidth="1"/>
  </cols>
  <sheetData>
    <row r="1" spans="3:12" ht="15" thickBot="1" x14ac:dyDescent="0.35"/>
    <row r="2" spans="3:12" ht="15" thickBot="1" x14ac:dyDescent="0.35">
      <c r="C2" s="9" t="s">
        <v>21</v>
      </c>
      <c r="D2" s="10"/>
      <c r="E2" s="10"/>
      <c r="F2" s="11"/>
      <c r="G2" s="7"/>
      <c r="H2" s="7"/>
      <c r="I2" s="9" t="s">
        <v>25</v>
      </c>
      <c r="J2" s="10"/>
      <c r="K2" s="10"/>
      <c r="L2" s="11"/>
    </row>
    <row r="3" spans="3:12" x14ac:dyDescent="0.3">
      <c r="C3" s="4"/>
      <c r="D3" s="1" t="s">
        <v>5</v>
      </c>
      <c r="E3" s="4">
        <v>0</v>
      </c>
      <c r="F3" s="1" t="s">
        <v>6</v>
      </c>
      <c r="I3" s="5"/>
      <c r="J3" s="2" t="s">
        <v>20</v>
      </c>
      <c r="K3" s="4">
        <v>192</v>
      </c>
      <c r="L3" s="2" t="s">
        <v>2</v>
      </c>
    </row>
    <row r="4" spans="3:12" x14ac:dyDescent="0.3">
      <c r="C4" s="5" t="s">
        <v>4</v>
      </c>
      <c r="D4" s="2"/>
      <c r="E4" s="5">
        <v>111.15</v>
      </c>
      <c r="F4" s="2"/>
      <c r="I4" s="5" t="s">
        <v>4</v>
      </c>
      <c r="J4" s="2"/>
      <c r="K4" s="5">
        <v>111.15</v>
      </c>
      <c r="L4" s="2"/>
    </row>
    <row r="5" spans="3:12" x14ac:dyDescent="0.3">
      <c r="C5" s="5"/>
      <c r="D5" s="2" t="s">
        <v>8</v>
      </c>
      <c r="E5" s="5">
        <f>E3/E4</f>
        <v>0</v>
      </c>
      <c r="F5" s="2" t="s">
        <v>7</v>
      </c>
      <c r="I5" s="5"/>
      <c r="J5" s="2" t="s">
        <v>20</v>
      </c>
      <c r="K5" s="5">
        <f>K3/K4</f>
        <v>1.7273954116059378</v>
      </c>
      <c r="L5" s="2" t="s">
        <v>7</v>
      </c>
    </row>
    <row r="6" spans="3:12" x14ac:dyDescent="0.3">
      <c r="C6" s="5" t="s">
        <v>11</v>
      </c>
      <c r="D6" s="2"/>
      <c r="E6" s="5">
        <v>0.96</v>
      </c>
      <c r="F6" s="2"/>
      <c r="I6" s="5" t="s">
        <v>12</v>
      </c>
      <c r="J6" s="2"/>
      <c r="K6" s="5">
        <f>0.2455</f>
        <v>0.2455</v>
      </c>
      <c r="L6" s="2" t="s">
        <v>13</v>
      </c>
    </row>
    <row r="7" spans="3:12" x14ac:dyDescent="0.3">
      <c r="C7" s="5"/>
      <c r="D7" s="2" t="s">
        <v>9</v>
      </c>
      <c r="E7" s="5">
        <f>E5*E6</f>
        <v>0</v>
      </c>
      <c r="F7" s="2" t="s">
        <v>7</v>
      </c>
      <c r="I7" s="5" t="s">
        <v>12</v>
      </c>
      <c r="J7" s="2"/>
      <c r="K7" s="5">
        <f>K6/60</f>
        <v>4.0916666666666662E-3</v>
      </c>
      <c r="L7" s="2" t="s">
        <v>14</v>
      </c>
    </row>
    <row r="8" spans="3:12" ht="15" thickBot="1" x14ac:dyDescent="0.35">
      <c r="C8" s="5" t="s">
        <v>10</v>
      </c>
      <c r="D8" s="2"/>
      <c r="E8" s="5">
        <f>50/750</f>
        <v>6.6666666666666666E-2</v>
      </c>
      <c r="F8" s="2"/>
      <c r="I8" s="6"/>
      <c r="J8" s="3" t="s">
        <v>22</v>
      </c>
      <c r="K8" s="6">
        <f>K5*K7*1000</f>
        <v>7.067926225820961</v>
      </c>
      <c r="L8" s="3" t="s">
        <v>15</v>
      </c>
    </row>
    <row r="9" spans="3:12" x14ac:dyDescent="0.3">
      <c r="C9" s="5"/>
      <c r="D9" s="2" t="s">
        <v>20</v>
      </c>
      <c r="E9" s="5">
        <f>E7*E8</f>
        <v>0</v>
      </c>
      <c r="F9" s="2" t="s">
        <v>7</v>
      </c>
    </row>
    <row r="10" spans="3:12" x14ac:dyDescent="0.3">
      <c r="C10" s="5" t="s">
        <v>12</v>
      </c>
      <c r="D10" s="2"/>
      <c r="E10" s="5">
        <f>0.2455</f>
        <v>0.2455</v>
      </c>
      <c r="F10" s="2" t="s">
        <v>13</v>
      </c>
    </row>
    <row r="11" spans="3:12" x14ac:dyDescent="0.3">
      <c r="C11" s="5" t="s">
        <v>12</v>
      </c>
      <c r="D11" s="2"/>
      <c r="E11" s="5">
        <f>E10/60</f>
        <v>4.0916666666666662E-3</v>
      </c>
      <c r="F11" s="2" t="s">
        <v>14</v>
      </c>
    </row>
    <row r="12" spans="3:12" ht="15" thickBot="1" x14ac:dyDescent="0.35">
      <c r="C12" s="6"/>
      <c r="D12" s="3" t="s">
        <v>22</v>
      </c>
      <c r="E12" s="6">
        <f>E9*E11*1000</f>
        <v>0</v>
      </c>
      <c r="F12" s="3" t="s">
        <v>15</v>
      </c>
    </row>
    <row r="13" spans="3:12" ht="15" thickBot="1" x14ac:dyDescent="0.35"/>
    <row r="14" spans="3:12" ht="15" thickBot="1" x14ac:dyDescent="0.35">
      <c r="C14" s="12" t="s">
        <v>26</v>
      </c>
      <c r="D14" s="10"/>
      <c r="E14" s="10"/>
      <c r="F14" s="11"/>
    </row>
    <row r="15" spans="3:12" x14ac:dyDescent="0.3">
      <c r="C15" s="4" t="s">
        <v>23</v>
      </c>
      <c r="D15" s="1"/>
      <c r="E15" s="4">
        <f>E12</f>
        <v>0</v>
      </c>
      <c r="F15" s="1" t="s">
        <v>15</v>
      </c>
    </row>
    <row r="16" spans="3:12" x14ac:dyDescent="0.3">
      <c r="C16" s="5" t="s">
        <v>24</v>
      </c>
      <c r="D16" s="2"/>
      <c r="E16" s="5">
        <f>K8</f>
        <v>7.067926225820961</v>
      </c>
      <c r="F16" s="2" t="s">
        <v>15</v>
      </c>
    </row>
    <row r="17" spans="3:6" ht="15" thickBot="1" x14ac:dyDescent="0.35">
      <c r="C17" s="6"/>
      <c r="D17" s="3" t="s">
        <v>16</v>
      </c>
      <c r="E17" s="6">
        <f>E16+E15</f>
        <v>7.067926225820961</v>
      </c>
      <c r="F17" s="3" t="s">
        <v>15</v>
      </c>
    </row>
    <row r="18" spans="3:6" ht="15" thickBot="1" x14ac:dyDescent="0.35"/>
    <row r="19" spans="3:6" ht="15" thickBot="1" x14ac:dyDescent="0.35">
      <c r="C19" s="12" t="s">
        <v>27</v>
      </c>
      <c r="D19" s="13"/>
      <c r="E19" s="13"/>
      <c r="F19" s="14"/>
    </row>
    <row r="20" spans="3:6" x14ac:dyDescent="0.3">
      <c r="C20" s="4" t="s">
        <v>1</v>
      </c>
      <c r="D20" s="1"/>
      <c r="E20" s="8">
        <v>120</v>
      </c>
      <c r="F20" s="1" t="s">
        <v>0</v>
      </c>
    </row>
    <row r="21" spans="3:6" x14ac:dyDescent="0.3">
      <c r="C21" s="5" t="s">
        <v>16</v>
      </c>
      <c r="D21" s="2"/>
      <c r="E21" s="5">
        <f>E17</f>
        <v>7.067926225820961</v>
      </c>
      <c r="F21" s="2" t="s">
        <v>15</v>
      </c>
    </row>
    <row r="22" spans="3:6" x14ac:dyDescent="0.3">
      <c r="C22" s="5"/>
      <c r="D22" s="2" t="s">
        <v>17</v>
      </c>
      <c r="E22" s="5">
        <f>E20/E21</f>
        <v>16.978105906313651</v>
      </c>
      <c r="F22" s="2" t="s">
        <v>3</v>
      </c>
    </row>
    <row r="23" spans="3:6" x14ac:dyDescent="0.3">
      <c r="C23" s="5" t="s">
        <v>18</v>
      </c>
      <c r="D23" s="2"/>
      <c r="E23" s="5">
        <v>10</v>
      </c>
      <c r="F23" s="2" t="s">
        <v>3</v>
      </c>
    </row>
    <row r="24" spans="3:6" ht="15" thickBot="1" x14ac:dyDescent="0.35">
      <c r="C24" s="6"/>
      <c r="D24" s="3" t="s">
        <v>19</v>
      </c>
      <c r="E24" s="6">
        <f>E23+E22</f>
        <v>26.978105906313651</v>
      </c>
      <c r="F24" s="3" t="s">
        <v>3</v>
      </c>
    </row>
  </sheetData>
  <mergeCells count="4">
    <mergeCell ref="C2:F2"/>
    <mergeCell ref="I2:L2"/>
    <mergeCell ref="C14:F14"/>
    <mergeCell ref="C19:F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Minimum Time</vt:lpstr>
      <vt:lpstr>Max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2022-10-11T10:59:49Z</cp:lastPrinted>
  <dcterms:created xsi:type="dcterms:W3CDTF">2022-10-10T12:04:37Z</dcterms:created>
  <dcterms:modified xsi:type="dcterms:W3CDTF">2022-10-11T15:43:38Z</dcterms:modified>
</cp:coreProperties>
</file>