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rring\NPRB\objective_tests\data\"/>
    </mc:Choice>
  </mc:AlternateContent>
  <xr:revisionPtr revIDLastSave="0" documentId="13_ncr:1_{91AC143B-BB25-4188-8B46-1F7EEB33D29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SI_histology_analysis_tables" sheetId="2" r:id="rId1"/>
    <sheet name="dataset" sheetId="1" r:id="rId2"/>
    <sheet name="Sheet3" sheetId="4" r:id="rId3"/>
  </sheets>
  <definedNames>
    <definedName name="_xlnm._FilterDatabase" localSheetId="1" hidden="1">dataset!$A$1:$AT$577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2" l="1"/>
  <c r="S15" i="2"/>
  <c r="S14" i="2"/>
  <c r="T17" i="2"/>
  <c r="N18" i="2"/>
  <c r="N12" i="2"/>
  <c r="O18" i="2"/>
  <c r="H17" i="2"/>
  <c r="H33" i="2" l="1"/>
  <c r="H32" i="2"/>
  <c r="G28" i="2"/>
  <c r="K26" i="2"/>
  <c r="K24" i="2"/>
  <c r="I23" i="2"/>
  <c r="G17" i="2"/>
  <c r="H22" i="2"/>
  <c r="H29" i="2"/>
  <c r="H19" i="2"/>
  <c r="H26" i="2"/>
  <c r="I17" i="2"/>
  <c r="I15" i="2"/>
  <c r="H15" i="2"/>
  <c r="N5" i="2"/>
  <c r="N4" i="2"/>
  <c r="I7" i="2"/>
  <c r="I6" i="2"/>
  <c r="I5" i="2"/>
  <c r="F10" i="2"/>
  <c r="E10" i="2"/>
  <c r="D10" i="2"/>
  <c r="C10" i="2"/>
  <c r="B10" i="2"/>
  <c r="E48" i="2" l="1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306" i="4"/>
  <c r="AU307" i="4"/>
  <c r="AU308" i="4"/>
  <c r="AU309" i="4"/>
  <c r="AU310" i="4"/>
  <c r="AU311" i="4"/>
  <c r="AU312" i="4"/>
  <c r="AU313" i="4"/>
  <c r="AU314" i="4"/>
  <c r="AU315" i="4"/>
  <c r="AU316" i="4"/>
  <c r="AU317" i="4"/>
  <c r="AU318" i="4"/>
  <c r="AU319" i="4"/>
  <c r="AU320" i="4"/>
  <c r="AU321" i="4"/>
  <c r="AU322" i="4"/>
  <c r="AU323" i="4"/>
  <c r="AU324" i="4"/>
  <c r="AU325" i="4"/>
  <c r="AU326" i="4"/>
  <c r="AU327" i="4"/>
  <c r="AU328" i="4"/>
  <c r="AU329" i="4"/>
  <c r="AU330" i="4"/>
  <c r="AU331" i="4"/>
  <c r="AU332" i="4"/>
  <c r="AU333" i="4"/>
  <c r="AU334" i="4"/>
  <c r="AU335" i="4"/>
  <c r="AU336" i="4"/>
  <c r="AU337" i="4"/>
  <c r="AU338" i="4"/>
  <c r="AU339" i="4"/>
  <c r="AU340" i="4"/>
  <c r="AU341" i="4"/>
  <c r="AU342" i="4"/>
  <c r="AU343" i="4"/>
  <c r="AU344" i="4"/>
  <c r="AU345" i="4"/>
  <c r="AU346" i="4"/>
  <c r="AU347" i="4"/>
  <c r="AU348" i="4"/>
  <c r="AU349" i="4"/>
  <c r="AU350" i="4"/>
  <c r="AU351" i="4"/>
  <c r="AU352" i="4"/>
  <c r="AU353" i="4"/>
  <c r="AU354" i="4"/>
  <c r="AU355" i="4"/>
  <c r="AU356" i="4"/>
  <c r="AU357" i="4"/>
  <c r="AU358" i="4"/>
  <c r="AU359" i="4"/>
  <c r="AU360" i="4"/>
  <c r="AU361" i="4"/>
  <c r="AU362" i="4"/>
  <c r="AU363" i="4"/>
  <c r="AU364" i="4"/>
  <c r="AU365" i="4"/>
  <c r="AU366" i="4"/>
  <c r="AU367" i="4"/>
  <c r="AU368" i="4"/>
  <c r="AU369" i="4"/>
  <c r="AU370" i="4"/>
  <c r="AU371" i="4"/>
  <c r="AU372" i="4"/>
  <c r="AU373" i="4"/>
  <c r="AU374" i="4"/>
  <c r="AU375" i="4"/>
  <c r="AU376" i="4"/>
  <c r="AU377" i="4"/>
  <c r="AU378" i="4"/>
  <c r="AU379" i="4"/>
  <c r="AU380" i="4"/>
  <c r="AU381" i="4"/>
  <c r="AU382" i="4"/>
  <c r="AU383" i="4"/>
  <c r="AU384" i="4"/>
  <c r="AU385" i="4"/>
  <c r="AU386" i="4"/>
  <c r="AU387" i="4"/>
  <c r="AU388" i="4"/>
  <c r="AU389" i="4"/>
  <c r="AU390" i="4"/>
  <c r="AU391" i="4"/>
  <c r="AU392" i="4"/>
  <c r="AU393" i="4"/>
  <c r="AU394" i="4"/>
  <c r="AU395" i="4"/>
  <c r="AU396" i="4"/>
  <c r="AU397" i="4"/>
  <c r="AU398" i="4"/>
  <c r="AU399" i="4"/>
  <c r="AU400" i="4"/>
  <c r="AU401" i="4"/>
  <c r="AU402" i="4"/>
  <c r="AU403" i="4"/>
  <c r="AU404" i="4"/>
  <c r="AU405" i="4"/>
  <c r="AU406" i="4"/>
  <c r="AU407" i="4"/>
  <c r="AU408" i="4"/>
  <c r="AU409" i="4"/>
  <c r="AU410" i="4"/>
  <c r="AU411" i="4"/>
  <c r="AU412" i="4"/>
  <c r="AU413" i="4"/>
  <c r="AU414" i="4"/>
  <c r="AU415" i="4"/>
  <c r="AU416" i="4"/>
  <c r="AU417" i="4"/>
  <c r="AU418" i="4"/>
  <c r="AU419" i="4"/>
  <c r="AU420" i="4"/>
  <c r="AU421" i="4"/>
  <c r="AU422" i="4"/>
  <c r="AU423" i="4"/>
  <c r="AU424" i="4"/>
  <c r="AU425" i="4"/>
  <c r="AU426" i="4"/>
  <c r="AU427" i="4"/>
  <c r="AU428" i="4"/>
  <c r="AU429" i="4"/>
  <c r="AU430" i="4"/>
  <c r="AU431" i="4"/>
  <c r="AU432" i="4"/>
  <c r="AU433" i="4"/>
  <c r="AU434" i="4"/>
  <c r="AU435" i="4"/>
  <c r="AU436" i="4"/>
  <c r="AU437" i="4"/>
  <c r="AU438" i="4"/>
  <c r="AU439" i="4"/>
  <c r="AU440" i="4"/>
  <c r="AU441" i="4"/>
  <c r="AU442" i="4"/>
  <c r="AU443" i="4"/>
  <c r="AU444" i="4"/>
  <c r="AU445" i="4"/>
  <c r="AU446" i="4"/>
  <c r="AU447" i="4"/>
  <c r="AU448" i="4"/>
  <c r="AU449" i="4"/>
  <c r="AU450" i="4"/>
  <c r="AU451" i="4"/>
  <c r="AU452" i="4"/>
  <c r="AU453" i="4"/>
  <c r="AU454" i="4"/>
  <c r="AU455" i="4"/>
  <c r="AU456" i="4"/>
  <c r="AU457" i="4"/>
  <c r="AU458" i="4"/>
  <c r="AU459" i="4"/>
  <c r="AU460" i="4"/>
  <c r="AU461" i="4"/>
  <c r="AU462" i="4"/>
  <c r="AU463" i="4"/>
  <c r="AU464" i="4"/>
  <c r="AU465" i="4"/>
  <c r="AU466" i="4"/>
  <c r="AU467" i="4"/>
  <c r="AU468" i="4"/>
  <c r="AU469" i="4"/>
  <c r="AU470" i="4"/>
  <c r="AU471" i="4"/>
  <c r="AU472" i="4"/>
  <c r="AU473" i="4"/>
  <c r="AU474" i="4"/>
  <c r="AU475" i="4"/>
  <c r="AU476" i="4"/>
  <c r="AU477" i="4"/>
  <c r="AU478" i="4"/>
  <c r="AU479" i="4"/>
  <c r="AU480" i="4"/>
  <c r="AU481" i="4"/>
  <c r="AU482" i="4"/>
  <c r="AU483" i="4"/>
  <c r="AU484" i="4"/>
  <c r="AU485" i="4"/>
  <c r="AU486" i="4"/>
  <c r="AU487" i="4"/>
  <c r="AU488" i="4"/>
  <c r="AU489" i="4"/>
  <c r="AU490" i="4"/>
  <c r="AU491" i="4"/>
  <c r="AU492" i="4"/>
  <c r="AS481" i="4"/>
  <c r="AS492" i="4"/>
  <c r="AS490" i="4"/>
  <c r="AS489" i="4"/>
  <c r="AS487" i="4"/>
  <c r="AS486" i="4"/>
  <c r="AS485" i="4"/>
  <c r="AS484" i="4"/>
  <c r="AS482" i="4"/>
  <c r="AS479" i="4"/>
  <c r="AS476" i="4"/>
  <c r="AS478" i="4"/>
  <c r="AS477" i="4"/>
  <c r="AS491" i="4"/>
  <c r="AS488" i="4"/>
  <c r="AS483" i="4"/>
  <c r="AS480" i="4"/>
  <c r="AS430" i="4"/>
  <c r="AS420" i="4"/>
  <c r="AS397" i="4"/>
  <c r="AS370" i="4"/>
  <c r="AS346" i="4"/>
  <c r="AS333" i="4"/>
  <c r="AS465" i="4"/>
  <c r="AS475" i="4"/>
  <c r="AS474" i="4"/>
  <c r="AS473" i="4"/>
  <c r="AS466" i="4"/>
  <c r="AS462" i="4"/>
  <c r="AS459" i="4"/>
  <c r="AS457" i="4"/>
  <c r="AS456" i="4"/>
  <c r="AS449" i="4"/>
  <c r="AS446" i="4"/>
  <c r="AS445" i="4"/>
  <c r="AS442" i="4"/>
  <c r="AS441" i="4"/>
  <c r="AS437" i="4"/>
  <c r="AS433" i="4"/>
  <c r="AS429" i="4"/>
  <c r="AS424" i="4"/>
  <c r="AS423" i="4"/>
  <c r="AS422" i="4"/>
  <c r="AS421" i="4"/>
  <c r="AS419" i="4"/>
  <c r="AS418" i="4"/>
  <c r="AS417" i="4"/>
  <c r="AS415" i="4"/>
  <c r="AS414" i="4"/>
  <c r="AS412" i="4"/>
  <c r="AS406" i="4"/>
  <c r="AS402" i="4"/>
  <c r="AS400" i="4"/>
  <c r="AS399" i="4"/>
  <c r="AS396" i="4"/>
  <c r="AS392" i="4"/>
  <c r="AS389" i="4"/>
  <c r="AS383" i="4"/>
  <c r="AS377" i="4"/>
  <c r="AS375" i="4"/>
  <c r="AS372" i="4"/>
  <c r="AS360" i="4"/>
  <c r="AS355" i="4"/>
  <c r="AS345" i="4"/>
  <c r="AS344" i="4"/>
  <c r="AS343" i="4"/>
  <c r="AS340" i="4"/>
  <c r="AS338" i="4"/>
  <c r="AS331" i="4"/>
  <c r="AS322" i="4"/>
  <c r="AS467" i="4"/>
  <c r="AS464" i="4"/>
  <c r="AS463" i="4"/>
  <c r="AS458" i="4"/>
  <c r="AS448" i="4"/>
  <c r="AS447" i="4"/>
  <c r="AS444" i="4"/>
  <c r="AS436" i="4"/>
  <c r="AS425" i="4"/>
  <c r="AS409" i="4"/>
  <c r="AS404" i="4"/>
  <c r="AS394" i="4"/>
  <c r="AS390" i="4"/>
  <c r="AS386" i="4"/>
  <c r="AS385" i="4"/>
  <c r="AS380" i="4"/>
  <c r="AS373" i="4"/>
  <c r="AS371" i="4"/>
  <c r="AS366" i="4"/>
  <c r="AS364" i="4"/>
  <c r="AS363" i="4"/>
  <c r="AS361" i="4"/>
  <c r="AS358" i="4"/>
  <c r="AS353" i="4"/>
  <c r="AS351" i="4"/>
  <c r="AS348" i="4"/>
  <c r="AS341" i="4"/>
  <c r="AS336" i="4"/>
  <c r="AS334" i="4"/>
  <c r="AS332" i="4"/>
  <c r="AS327" i="4"/>
  <c r="AS319" i="4"/>
  <c r="AS318" i="4"/>
  <c r="AS317" i="4"/>
  <c r="AS316" i="4"/>
  <c r="AS472" i="4"/>
  <c r="AS471" i="4"/>
  <c r="AS470" i="4"/>
  <c r="AS469" i="4"/>
  <c r="AS461" i="4"/>
  <c r="AS455" i="4"/>
  <c r="AS454" i="4"/>
  <c r="AS453" i="4"/>
  <c r="AS451" i="4"/>
  <c r="AS450" i="4"/>
  <c r="AS443" i="4"/>
  <c r="AS439" i="4"/>
  <c r="AS438" i="4"/>
  <c r="AS435" i="4"/>
  <c r="AS434" i="4"/>
  <c r="AS432" i="4"/>
  <c r="AS431" i="4"/>
  <c r="AS428" i="4"/>
  <c r="AS427" i="4"/>
  <c r="AS426" i="4"/>
  <c r="AS416" i="4"/>
  <c r="AS413" i="4"/>
  <c r="AS411" i="4"/>
  <c r="AS408" i="4"/>
  <c r="AS407" i="4"/>
  <c r="AS405" i="4"/>
  <c r="AS403" i="4"/>
  <c r="AS401" i="4"/>
  <c r="AS398" i="4"/>
  <c r="AS395" i="4"/>
  <c r="AS384" i="4"/>
  <c r="AS381" i="4"/>
  <c r="AS379" i="4"/>
  <c r="AS378" i="4"/>
  <c r="AS376" i="4"/>
  <c r="AS369" i="4"/>
  <c r="AS368" i="4"/>
  <c r="AS367" i="4"/>
  <c r="AS362" i="4"/>
  <c r="AS357" i="4"/>
  <c r="AS354" i="4"/>
  <c r="AS352" i="4"/>
  <c r="AS349" i="4"/>
  <c r="AS347" i="4"/>
  <c r="AS342" i="4"/>
  <c r="AS339" i="4"/>
  <c r="AS337" i="4"/>
  <c r="AS335" i="4"/>
  <c r="AS326" i="4"/>
  <c r="AS325" i="4"/>
  <c r="AS324" i="4"/>
  <c r="AS321" i="4"/>
  <c r="AS320" i="4"/>
  <c r="AS468" i="4"/>
  <c r="AS460" i="4"/>
  <c r="AS452" i="4"/>
  <c r="AS440" i="4"/>
  <c r="AS410" i="4"/>
  <c r="AS393" i="4"/>
  <c r="AS391" i="4"/>
  <c r="AS388" i="4"/>
  <c r="AS387" i="4"/>
  <c r="AS382" i="4"/>
  <c r="AS374" i="4"/>
  <c r="AS365" i="4"/>
  <c r="AS359" i="4"/>
  <c r="AS356" i="4"/>
  <c r="AS350" i="4"/>
  <c r="AS330" i="4"/>
  <c r="AS329" i="4"/>
  <c r="AS328" i="4"/>
  <c r="AS323" i="4"/>
  <c r="AS315" i="4"/>
  <c r="AS314" i="4"/>
  <c r="AS313" i="4"/>
  <c r="AS312" i="4"/>
  <c r="AS297" i="4"/>
  <c r="AS288" i="4"/>
  <c r="AS209" i="4"/>
  <c r="AS169" i="4"/>
  <c r="AS159" i="4"/>
  <c r="AS142" i="4"/>
  <c r="AS119" i="4"/>
  <c r="AS274" i="4"/>
  <c r="AS311" i="4"/>
  <c r="AS301" i="4"/>
  <c r="AS295" i="4"/>
  <c r="AS294" i="4"/>
  <c r="AS293" i="4"/>
  <c r="AS291" i="4"/>
  <c r="AS289" i="4"/>
  <c r="AS286" i="4"/>
  <c r="AS283" i="4"/>
  <c r="AS281" i="4"/>
  <c r="AS272" i="4"/>
  <c r="AS267" i="4"/>
  <c r="AS266" i="4"/>
  <c r="AS261" i="4"/>
  <c r="AS255" i="4"/>
  <c r="AS251" i="4"/>
  <c r="AS247" i="4"/>
  <c r="AS242" i="4"/>
  <c r="AS238" i="4"/>
  <c r="AS233" i="4"/>
  <c r="AS232" i="4"/>
  <c r="AS231" i="4"/>
  <c r="AS219" i="4"/>
  <c r="AS215" i="4"/>
  <c r="AS202" i="4"/>
  <c r="AS191" i="4"/>
  <c r="AS189" i="4"/>
  <c r="AS170" i="4"/>
  <c r="AS168" i="4"/>
  <c r="AS151" i="4"/>
  <c r="AS306" i="4"/>
  <c r="AS302" i="4"/>
  <c r="AS282" i="4"/>
  <c r="AS275" i="4"/>
  <c r="AS273" i="4"/>
  <c r="AS270" i="4"/>
  <c r="AS269" i="4"/>
  <c r="AS268" i="4"/>
  <c r="AS265" i="4"/>
  <c r="AS257" i="4"/>
  <c r="AS252" i="4"/>
  <c r="AS249" i="4"/>
  <c r="AS228" i="4"/>
  <c r="AS224" i="4"/>
  <c r="AS186" i="4"/>
  <c r="AS183" i="4"/>
  <c r="AS155" i="4"/>
  <c r="AS154" i="4"/>
  <c r="AS148" i="4"/>
  <c r="AS147" i="4"/>
  <c r="AS127" i="4"/>
  <c r="AS123" i="4"/>
  <c r="AS309" i="4"/>
  <c r="AS307" i="4"/>
  <c r="AS304" i="4"/>
  <c r="AS298" i="4"/>
  <c r="AS290" i="4"/>
  <c r="AS287" i="4"/>
  <c r="AS285" i="4"/>
  <c r="AS284" i="4"/>
  <c r="AS280" i="4"/>
  <c r="AS278" i="4"/>
  <c r="AS277" i="4"/>
  <c r="AS276" i="4"/>
  <c r="AS271" i="4"/>
  <c r="AS264" i="4"/>
  <c r="AS263" i="4"/>
  <c r="AS260" i="4"/>
  <c r="AS259" i="4"/>
  <c r="AS254" i="4"/>
  <c r="AS253" i="4"/>
  <c r="AS250" i="4"/>
  <c r="AS248" i="4"/>
  <c r="AS246" i="4"/>
  <c r="AS237" i="4"/>
  <c r="AS235" i="4"/>
  <c r="AS234" i="4"/>
  <c r="AS229" i="4"/>
  <c r="AS226" i="4"/>
  <c r="AS223" i="4"/>
  <c r="AS222" i="4"/>
  <c r="AS218" i="4"/>
  <c r="AS213" i="4"/>
  <c r="AS212" i="4"/>
  <c r="AS210" i="4"/>
  <c r="AS207" i="4"/>
  <c r="AS206" i="4"/>
  <c r="AS205" i="4"/>
  <c r="AS204" i="4"/>
  <c r="AS203" i="4"/>
  <c r="AS201" i="4"/>
  <c r="AS200" i="4"/>
  <c r="AS196" i="4"/>
  <c r="AS195" i="4"/>
  <c r="AS192" i="4"/>
  <c r="AS184" i="4"/>
  <c r="AS181" i="4"/>
  <c r="AS178" i="4"/>
  <c r="AS175" i="4"/>
  <c r="AS173" i="4"/>
  <c r="AS167" i="4"/>
  <c r="AS166" i="4"/>
  <c r="AS163" i="4"/>
  <c r="AS157" i="4"/>
  <c r="AS156" i="4"/>
  <c r="AS153" i="4"/>
  <c r="AS137" i="4"/>
  <c r="AS136" i="4"/>
  <c r="AS132" i="4"/>
  <c r="AS128" i="4"/>
  <c r="AS125" i="4"/>
  <c r="AS310" i="4"/>
  <c r="AS308" i="4"/>
  <c r="AS305" i="4"/>
  <c r="AS303" i="4"/>
  <c r="AS300" i="4"/>
  <c r="AS299" i="4"/>
  <c r="AS296" i="4"/>
  <c r="AS292" i="4"/>
  <c r="AS279" i="4"/>
  <c r="AS262" i="4"/>
  <c r="AS258" i="4"/>
  <c r="AS256" i="4"/>
  <c r="AS245" i="4"/>
  <c r="AS244" i="4"/>
  <c r="AS243" i="4"/>
  <c r="AS241" i="4"/>
  <c r="AS240" i="4"/>
  <c r="AS239" i="4"/>
  <c r="AS236" i="4"/>
  <c r="AS230" i="4"/>
  <c r="AS227" i="4"/>
  <c r="AS225" i="4"/>
  <c r="AS221" i="4"/>
  <c r="AS220" i="4"/>
  <c r="AS217" i="4"/>
  <c r="AS216" i="4"/>
  <c r="AS214" i="4"/>
  <c r="AS211" i="4"/>
  <c r="AS208" i="4"/>
  <c r="AS199" i="4"/>
  <c r="AS198" i="4"/>
  <c r="AS197" i="4"/>
  <c r="AS194" i="4"/>
  <c r="AS193" i="4"/>
  <c r="AS190" i="4"/>
  <c r="AS188" i="4"/>
  <c r="AS187" i="4"/>
  <c r="AS185" i="4"/>
  <c r="AS182" i="4"/>
  <c r="AS180" i="4"/>
  <c r="AS179" i="4"/>
  <c r="AS177" i="4"/>
  <c r="AS176" i="4"/>
  <c r="AS174" i="4"/>
  <c r="AS172" i="4"/>
  <c r="AS171" i="4"/>
  <c r="AS165" i="4"/>
  <c r="AS164" i="4"/>
  <c r="AS162" i="4"/>
  <c r="AS161" i="4"/>
  <c r="AS160" i="4"/>
  <c r="AS158" i="4"/>
  <c r="AS152" i="4"/>
  <c r="AS150" i="4"/>
  <c r="AS149" i="4"/>
  <c r="AS146" i="4"/>
  <c r="AS145" i="4"/>
  <c r="AS144" i="4"/>
  <c r="AS143" i="4"/>
  <c r="AS141" i="4"/>
  <c r="AS140" i="4"/>
  <c r="AS139" i="4"/>
  <c r="AS138" i="4"/>
  <c r="AS135" i="4"/>
  <c r="AS133" i="4"/>
  <c r="AS131" i="4"/>
  <c r="AS130" i="4"/>
  <c r="AS126" i="4"/>
  <c r="AS124" i="4"/>
  <c r="AS121" i="4"/>
  <c r="AS120" i="4"/>
  <c r="AS117" i="4"/>
  <c r="AS134" i="4"/>
  <c r="AS129" i="4"/>
  <c r="AS122" i="4"/>
  <c r="AS118" i="4"/>
  <c r="AS116" i="4"/>
  <c r="AS111" i="4"/>
  <c r="AS101" i="4"/>
  <c r="AS106" i="4"/>
  <c r="AS104" i="4"/>
  <c r="AS100" i="4"/>
  <c r="AS102" i="4"/>
  <c r="AS105" i="4"/>
  <c r="AS98" i="4"/>
  <c r="AS103" i="4"/>
  <c r="AS99" i="4"/>
  <c r="AS96" i="4"/>
  <c r="AS95" i="4"/>
  <c r="AS91" i="4"/>
  <c r="AS115" i="4"/>
  <c r="AS114" i="4"/>
  <c r="AS113" i="4"/>
  <c r="AS112" i="4"/>
  <c r="AS110" i="4"/>
  <c r="AS109" i="4"/>
  <c r="AS108" i="4"/>
  <c r="AS107" i="4"/>
  <c r="AS94" i="4"/>
  <c r="AS93" i="4"/>
  <c r="AS90" i="4"/>
  <c r="AS87" i="4"/>
  <c r="AS80" i="4"/>
  <c r="AS97" i="4"/>
  <c r="AS92" i="4"/>
  <c r="AS89" i="4"/>
  <c r="AS88" i="4"/>
  <c r="AS86" i="4"/>
  <c r="AS85" i="4"/>
  <c r="AS84" i="4"/>
  <c r="AS83" i="4"/>
  <c r="AS82" i="4"/>
  <c r="AS81" i="4"/>
  <c r="AS79" i="4"/>
  <c r="AS75" i="4"/>
  <c r="AS44" i="4"/>
  <c r="AS30" i="4"/>
  <c r="AS10" i="4"/>
  <c r="AS77" i="4"/>
  <c r="AS71" i="4"/>
  <c r="AS70" i="4"/>
  <c r="AS68" i="4"/>
  <c r="AS65" i="4"/>
  <c r="AS64" i="4"/>
  <c r="AS62" i="4"/>
  <c r="AS61" i="4"/>
  <c r="AS59" i="4"/>
  <c r="AS58" i="4"/>
  <c r="AS50" i="4"/>
  <c r="AS43" i="4"/>
  <c r="AS42" i="4"/>
  <c r="AS39" i="4"/>
  <c r="AS38" i="4"/>
  <c r="AS35" i="4"/>
  <c r="AS34" i="4"/>
  <c r="AS32" i="4"/>
  <c r="AS28" i="4"/>
  <c r="AS27" i="4"/>
  <c r="AS23" i="4"/>
  <c r="AS19" i="4"/>
  <c r="AS16" i="4"/>
  <c r="AS13" i="4"/>
  <c r="AS8" i="4"/>
  <c r="AS7" i="4"/>
  <c r="AS6" i="4"/>
  <c r="AS4" i="4"/>
  <c r="AS2" i="4"/>
  <c r="AS78" i="4"/>
  <c r="AS76" i="4"/>
  <c r="AS74" i="4"/>
  <c r="AS73" i="4"/>
  <c r="AS72" i="4"/>
  <c r="AS69" i="4"/>
  <c r="AS67" i="4"/>
  <c r="AS66" i="4"/>
  <c r="AS60" i="4"/>
  <c r="AS57" i="4"/>
  <c r="AS56" i="4"/>
  <c r="AS55" i="4"/>
  <c r="AS53" i="4"/>
  <c r="AS52" i="4"/>
  <c r="AS51" i="4"/>
  <c r="AS49" i="4"/>
  <c r="AS48" i="4"/>
  <c r="AS47" i="4"/>
  <c r="AS46" i="4"/>
  <c r="AS45" i="4"/>
  <c r="AS41" i="4"/>
  <c r="AS40" i="4"/>
  <c r="AS37" i="4"/>
  <c r="AS36" i="4"/>
  <c r="AS33" i="4"/>
  <c r="AS31" i="4"/>
  <c r="AS29" i="4"/>
  <c r="AS26" i="4"/>
  <c r="AS25" i="4"/>
  <c r="AS24" i="4"/>
  <c r="AS22" i="4"/>
  <c r="AS21" i="4"/>
  <c r="AS20" i="4"/>
  <c r="AS18" i="4"/>
  <c r="AS15" i="4"/>
  <c r="AS14" i="4"/>
  <c r="AS12" i="4"/>
  <c r="AS9" i="4"/>
  <c r="AS5" i="4"/>
  <c r="AS3" i="4"/>
  <c r="AS17" i="4"/>
  <c r="AS11" i="4"/>
  <c r="AS63" i="4"/>
  <c r="AS54" i="4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2" i="1"/>
  <c r="N24" i="2"/>
  <c r="O23" i="2"/>
  <c r="N23" i="2"/>
  <c r="O22" i="2"/>
  <c r="N22" i="2"/>
  <c r="O24" i="2"/>
  <c r="S21" i="2"/>
  <c r="S17" i="2"/>
  <c r="S22" i="2"/>
  <c r="AA4" i="2"/>
  <c r="O16" i="2"/>
  <c r="N16" i="2"/>
  <c r="N17" i="2"/>
  <c r="O17" i="2"/>
  <c r="O4" i="2"/>
  <c r="Z6" i="2"/>
  <c r="AA6" i="2" s="1"/>
  <c r="Z5" i="2"/>
  <c r="AA5" i="2" s="1"/>
  <c r="O6" i="2"/>
  <c r="N6" i="2"/>
  <c r="O5" i="2"/>
  <c r="O8" i="2"/>
  <c r="O7" i="2"/>
  <c r="Z8" i="2" l="1"/>
  <c r="R11" i="2" l="1"/>
  <c r="V11" i="2"/>
  <c r="S11" i="2"/>
  <c r="W11" i="2"/>
  <c r="T11" i="2"/>
  <c r="X11" i="2"/>
  <c r="O12" i="2"/>
  <c r="U11" i="2"/>
</calcChain>
</file>

<file path=xl/sharedStrings.xml><?xml version="1.0" encoding="utf-8"?>
<sst xmlns="http://schemas.openxmlformats.org/spreadsheetml/2006/main" count="17821" uniqueCount="719">
  <si>
    <t>year</t>
  </si>
  <si>
    <t>season</t>
  </si>
  <si>
    <t>season_ref</t>
  </si>
  <si>
    <t>project_code</t>
  </si>
  <si>
    <t>sample_no</t>
  </si>
  <si>
    <t>sample_type_code</t>
  </si>
  <si>
    <t>sample_type</t>
  </si>
  <si>
    <t>catch_date</t>
  </si>
  <si>
    <t>spawning_stock_code</t>
  </si>
  <si>
    <t>spawning_stock</t>
  </si>
  <si>
    <t>district</t>
  </si>
  <si>
    <t>sub_district</t>
  </si>
  <si>
    <t>area_description</t>
  </si>
  <si>
    <t>latitude_decimal_degrees</t>
  </si>
  <si>
    <t>longitude_decimal_degrees</t>
  </si>
  <si>
    <t>vessel_name</t>
  </si>
  <si>
    <t>ADFG_no</t>
  </si>
  <si>
    <t>gear_code</t>
  </si>
  <si>
    <t>gear</t>
  </si>
  <si>
    <t>tow_no</t>
  </si>
  <si>
    <t>fishery_State</t>
  </si>
  <si>
    <t>spawning_stage</t>
  </si>
  <si>
    <t>sample_comments</t>
  </si>
  <si>
    <t>silde_no</t>
  </si>
  <si>
    <t>speciment_no</t>
  </si>
  <si>
    <t>sex_code</t>
  </si>
  <si>
    <t>length_mm</t>
  </si>
  <si>
    <t>weight_grams</t>
  </si>
  <si>
    <t>age</t>
  </si>
  <si>
    <t>scale_condition_code</t>
  </si>
  <si>
    <t>specimen_comments</t>
  </si>
  <si>
    <t>image_name</t>
  </si>
  <si>
    <t>scale_region</t>
  </si>
  <si>
    <t>scale_shape</t>
  </si>
  <si>
    <t>scale_replicate</t>
  </si>
  <si>
    <t>sex_histology</t>
  </si>
  <si>
    <t>maturation_status_histology</t>
  </si>
  <si>
    <t>histology_notes</t>
  </si>
  <si>
    <t>maturity_state_field</t>
  </si>
  <si>
    <t>gonad_weight_grams</t>
  </si>
  <si>
    <t>GSI</t>
  </si>
  <si>
    <t>Notes</t>
  </si>
  <si>
    <t>Oct2017 - Sep18</t>
  </si>
  <si>
    <t>Select</t>
  </si>
  <si>
    <t>Sitka Sound</t>
  </si>
  <si>
    <t>Sitka Sound South</t>
  </si>
  <si>
    <t>Pacific Predator</t>
  </si>
  <si>
    <t>Purse Seine</t>
  </si>
  <si>
    <t>NA</t>
  </si>
  <si>
    <t>Pre-season</t>
  </si>
  <si>
    <t>Pre-spawn</t>
  </si>
  <si>
    <t xml:space="preserve">NPRB Maturity Study </t>
  </si>
  <si>
    <t>17NPRB044902S31S9</t>
  </si>
  <si>
    <t>A</t>
  </si>
  <si>
    <t>SQUISHED</t>
  </si>
  <si>
    <t>Female</t>
  </si>
  <si>
    <t>actually 0.0g gonad weight</t>
  </si>
  <si>
    <t>17NPRB051802S36S3</t>
  </si>
  <si>
    <t>ROUND</t>
  </si>
  <si>
    <t>17NPRB056402S40S2</t>
  </si>
  <si>
    <t>B</t>
  </si>
  <si>
    <t>17NPRB058302S41S6</t>
  </si>
  <si>
    <t>17NPRB058502S41S8</t>
  </si>
  <si>
    <t>17NPRB061002S43S3</t>
  </si>
  <si>
    <t>17NPRB062502S44S3</t>
  </si>
  <si>
    <t>17NPRB062802S44S6</t>
  </si>
  <si>
    <t>17NPRB067502S47S8</t>
  </si>
  <si>
    <t>C</t>
  </si>
  <si>
    <t>17NPRB068802S48S6</t>
  </si>
  <si>
    <t>Baseline unclear or regenerated - No data</t>
  </si>
  <si>
    <t>17NPRB069002S48S8</t>
  </si>
  <si>
    <t>17NPRB072502S50S13</t>
  </si>
  <si>
    <t>Image missing - No data</t>
  </si>
  <si>
    <t>17NPRB053202S37S2</t>
  </si>
  <si>
    <t>17NPRB071002S49S13</t>
  </si>
  <si>
    <t>OUTLIER, remeasured in the lab as 150.57 mm,  43.0 g-Hinds; changed 5-9-2019 SEM</t>
  </si>
  <si>
    <t>17NPRB036202S25S2</t>
  </si>
  <si>
    <t>lots of atresia</t>
  </si>
  <si>
    <t xml:space="preserve">actually 0.0 gonad weight; </t>
  </si>
  <si>
    <t>17NPRB036902S25S9</t>
  </si>
  <si>
    <t>17NPRB039502S27S5</t>
  </si>
  <si>
    <t>atresia prominent</t>
  </si>
  <si>
    <t>Drasticly changed new perpendicular transect</t>
  </si>
  <si>
    <t>17NPRB039602S28S1</t>
  </si>
  <si>
    <t>17NPRB039702S28S2</t>
  </si>
  <si>
    <t>17NPRB041002S28S15</t>
  </si>
  <si>
    <t>17NPRB041402S29S4</t>
  </si>
  <si>
    <t>17NPRB041602S29S6</t>
  </si>
  <si>
    <t>Transect suspect - data suspect</t>
  </si>
  <si>
    <t>17NPRB042802S30S3</t>
  </si>
  <si>
    <t>17NPRB042902S30S4</t>
  </si>
  <si>
    <t>17NPRB043102S30S6</t>
  </si>
  <si>
    <t>17NPRB044702S31S7</t>
  </si>
  <si>
    <t>17NPRB044802S31S8</t>
  </si>
  <si>
    <t>17NPRB045302S31S13</t>
  </si>
  <si>
    <t>17NPRB045902S32S4</t>
  </si>
  <si>
    <t>17NPRB046302S32S8</t>
  </si>
  <si>
    <t>OTHER</t>
  </si>
  <si>
    <t>actually 0.0 g gonad weight</t>
  </si>
  <si>
    <t>17NPRB046802S32S13</t>
  </si>
  <si>
    <t>Scale missing - No data</t>
  </si>
  <si>
    <t>17NPRB047202S33S2</t>
  </si>
  <si>
    <t>hemorrhage present</t>
  </si>
  <si>
    <t>stage II-III, actually 0.0 g gonad weight</t>
  </si>
  <si>
    <t>17NPRB047602S33S6</t>
  </si>
  <si>
    <t>17NPRB049302S34S8</t>
  </si>
  <si>
    <t>17NPRB050102S35S1</t>
  </si>
  <si>
    <t>17NPRB050302S35S3</t>
  </si>
  <si>
    <t>17NPRB051202S35S12</t>
  </si>
  <si>
    <t>17NPRB051302S35S13</t>
  </si>
  <si>
    <t>17NPRB052302S36S8</t>
  </si>
  <si>
    <t>17NPRB052602S36S11</t>
  </si>
  <si>
    <t>17NPRB053902S37S9</t>
  </si>
  <si>
    <t>17NPRB054702S38S2</t>
  </si>
  <si>
    <t>17NPRB054802S39S1</t>
  </si>
  <si>
    <t>17NPRB054902S39S2</t>
  </si>
  <si>
    <t>17NPRB055102S39S4</t>
  </si>
  <si>
    <t>17NPRB056602S40S4</t>
  </si>
  <si>
    <t>17NPRB056902S40S7</t>
  </si>
  <si>
    <t>17NPRB057102S40S9</t>
  </si>
  <si>
    <t>17NPRB057202S40S10</t>
  </si>
  <si>
    <t>17NPRB057802S41S1</t>
  </si>
  <si>
    <t>17NPRB059502S42S3</t>
  </si>
  <si>
    <t>17NPRB060002S42S8</t>
  </si>
  <si>
    <t>17NPRB060102S42S9</t>
  </si>
  <si>
    <t>17NPRB060402S42S12</t>
  </si>
  <si>
    <t>17NPRB060502S42S13</t>
  </si>
  <si>
    <t>17NPRB061602S43S9</t>
  </si>
  <si>
    <t>17NPRB062602S44S4</t>
  </si>
  <si>
    <t>17NPRB062702S44S5</t>
  </si>
  <si>
    <t>17NPRB063402S44S12</t>
  </si>
  <si>
    <t>17NPRB063602S44S14</t>
  </si>
  <si>
    <t>17NPRB063902S45S2</t>
  </si>
  <si>
    <t>17NPRB064002S45S3</t>
  </si>
  <si>
    <t>17NPRB064202S45S5</t>
  </si>
  <si>
    <t>17NPRB064502S45S8</t>
  </si>
  <si>
    <t>17NPRB064702S45S10</t>
  </si>
  <si>
    <t>17NPRB065102S45S14</t>
  </si>
  <si>
    <t>17NPRB067602S47S9</t>
  </si>
  <si>
    <t>17NPRB049902S34S14</t>
  </si>
  <si>
    <t>17NPRB075802S53S1</t>
  </si>
  <si>
    <t>AFRICA</t>
  </si>
  <si>
    <t>prominent atresia</t>
  </si>
  <si>
    <t>17NPRB036002S24S15</t>
  </si>
  <si>
    <t>17NPRB054502S37S15</t>
  </si>
  <si>
    <t>17NPRB045202S31S12</t>
  </si>
  <si>
    <t>17NPRB048402S33S14</t>
  </si>
  <si>
    <t>17NPRB065802S46S6</t>
  </si>
  <si>
    <t>17NPRB066202S46S10</t>
  </si>
  <si>
    <t>17NPRB052702S36S12</t>
  </si>
  <si>
    <t>17NPRB065402S46S2</t>
  </si>
  <si>
    <t>17NPRB053302S37S3</t>
  </si>
  <si>
    <t>17NPRB040502S28S10</t>
  </si>
  <si>
    <t>17NPRB049102S34S6</t>
  </si>
  <si>
    <t>17NPRB065602S46S4</t>
  </si>
  <si>
    <t>17NPRB063702S44S15</t>
  </si>
  <si>
    <t>17NPRB053502S37S5</t>
  </si>
  <si>
    <t>lots of empty space</t>
  </si>
  <si>
    <t>17NPRB055202S39S5</t>
  </si>
  <si>
    <t>17NPRB063202S44S10</t>
  </si>
  <si>
    <t>17NPRB042202S29S12</t>
  </si>
  <si>
    <t>17NPRB057602S40S14</t>
  </si>
  <si>
    <t>17NPRB054602S38S1</t>
  </si>
  <si>
    <t>17NPRB066402S46S12</t>
  </si>
  <si>
    <t>17NPRB066102S46S9</t>
  </si>
  <si>
    <t>17NPRB058702S41S10</t>
  </si>
  <si>
    <t>Wrong scale imaged - No data</t>
  </si>
  <si>
    <t>17NPRB053702S37S7</t>
  </si>
  <si>
    <t>17NPRB049602S34S11</t>
  </si>
  <si>
    <t>17NPRB035802S24S13</t>
  </si>
  <si>
    <t>17NPRB067802S47S11</t>
  </si>
  <si>
    <t>17NPRB035402S24S9</t>
  </si>
  <si>
    <t>17NPRB039402S27S4</t>
  </si>
  <si>
    <t>17NPRB056302S40S1</t>
  </si>
  <si>
    <t>17NPRB042002S29S10</t>
  </si>
  <si>
    <t>17NPRB064802S45S11</t>
  </si>
  <si>
    <t>17NPRB046502S32S10</t>
  </si>
  <si>
    <t>17NPRB056802S40S6</t>
  </si>
  <si>
    <t>17NPRB061702S43S10</t>
  </si>
  <si>
    <t>17NPRB069602S48S14</t>
  </si>
  <si>
    <t>17NPRB065002S45S13</t>
  </si>
  <si>
    <t>17NPRB053602S37S6</t>
  </si>
  <si>
    <t>17NPRB039002S26S15</t>
  </si>
  <si>
    <t>17NPRB056502S40S3</t>
  </si>
  <si>
    <t>17NPRB066702S46S15</t>
  </si>
  <si>
    <t xml:space="preserve">early   </t>
  </si>
  <si>
    <t>17NPRB066802S47S1</t>
  </si>
  <si>
    <t>early</t>
  </si>
  <si>
    <t>17NPRB071102S49S14</t>
  </si>
  <si>
    <t>17NPRB035002S24S5</t>
  </si>
  <si>
    <t>17NPRB068002S47S13</t>
  </si>
  <si>
    <t>17NPRB067302S47S6</t>
  </si>
  <si>
    <t>17NPRB046002S32S5</t>
  </si>
  <si>
    <t>17NPRB041802S29S8</t>
  </si>
  <si>
    <t>17NPRB069102S48S9</t>
  </si>
  <si>
    <t>17NPRB067002S47S3</t>
  </si>
  <si>
    <t>17NPRB045402S31S14</t>
  </si>
  <si>
    <t>maybe a stage III</t>
  </si>
  <si>
    <t>17NPRB068502S48S3</t>
  </si>
  <si>
    <t>17NPRB036302S25S3</t>
  </si>
  <si>
    <t>17NPRB068602S48S4</t>
  </si>
  <si>
    <t>17NPRB050202S35S2</t>
  </si>
  <si>
    <t>17NPRB050902S35S9</t>
  </si>
  <si>
    <t>17NPRB038902S26S14</t>
  </si>
  <si>
    <t>17NPRB051902S36S4</t>
  </si>
  <si>
    <t>maybe a stage II</t>
  </si>
  <si>
    <t>17NPRB047402S33S4</t>
  </si>
  <si>
    <t>lower end stage III</t>
  </si>
  <si>
    <t>17NPRB041102S29S1</t>
  </si>
  <si>
    <t>17NPRB047802S33S8</t>
  </si>
  <si>
    <t>17NPRB047102S33S1</t>
  </si>
  <si>
    <t>prominent atresia of yolked oocytes</t>
  </si>
  <si>
    <t>17NPRB058202S41S5</t>
  </si>
  <si>
    <t>17NPRB042302S29S13</t>
  </si>
  <si>
    <t>17NPRB050402S35S4</t>
  </si>
  <si>
    <t>17NPRB053802S37S8</t>
  </si>
  <si>
    <t>Poor image scan -  No data</t>
  </si>
  <si>
    <t>17NPRB051002S35S10</t>
  </si>
  <si>
    <t>17NPRB050702S35S7</t>
  </si>
  <si>
    <t>17NPRB070603S49S9</t>
  </si>
  <si>
    <t>17NPRB069503S48S13</t>
  </si>
  <si>
    <t>17NPRB046403S32S9</t>
  </si>
  <si>
    <t>borderline stage 2-3, send in?, actually 0.0 g gonad weight</t>
  </si>
  <si>
    <t>17NPRB055003S39S3</t>
  </si>
  <si>
    <t>17NPRB055403S39S7</t>
  </si>
  <si>
    <t>17NPRB070103S49S4</t>
  </si>
  <si>
    <t>17NPRB070203S49S5</t>
  </si>
  <si>
    <t>17NPRB071603S50S4</t>
  </si>
  <si>
    <t>17NPRB073803S51S11</t>
  </si>
  <si>
    <t>17NPRB074403S52S2</t>
  </si>
  <si>
    <t>17NPRB075303S52S11</t>
  </si>
  <si>
    <t>17NPRB038003S26S5</t>
  </si>
  <si>
    <t>17NPRB071503S50S3</t>
  </si>
  <si>
    <t>17NPRB073303S51S6</t>
  </si>
  <si>
    <t>17NPRB070903S49S12</t>
  </si>
  <si>
    <t>17NPRB040803S28S13</t>
  </si>
  <si>
    <t>17NPRB071203S49S15</t>
  </si>
  <si>
    <t>17NPRB075903S53S2</t>
  </si>
  <si>
    <t>17NPRB074203S51S15</t>
  </si>
  <si>
    <t>17NPRB046103S32S6</t>
  </si>
  <si>
    <t>borderline stage 2-3, send in?</t>
  </si>
  <si>
    <t>17NPRB049003S34S5</t>
  </si>
  <si>
    <t>borderline stage II-III</t>
  </si>
  <si>
    <t>17NPRB073703S51S10</t>
  </si>
  <si>
    <t>17NPRB044503S31S5</t>
  </si>
  <si>
    <t>17NPRB042503S29S15</t>
  </si>
  <si>
    <t>17NPRB045003S31S10</t>
  </si>
  <si>
    <t>prior spawning</t>
  </si>
  <si>
    <t>17NPRB072803S51S1</t>
  </si>
  <si>
    <t>atresia and hemorrhage</t>
  </si>
  <si>
    <t>17NPRB075203S52S10</t>
  </si>
  <si>
    <t>17NPRB044403S31S4</t>
  </si>
  <si>
    <t>17NPRB073103S51S4</t>
  </si>
  <si>
    <t>17NPRB073203S51S5</t>
  </si>
  <si>
    <t>17NPRB074503S52S3</t>
  </si>
  <si>
    <t>17NPRB042703S30S2</t>
  </si>
  <si>
    <t>17NPRB041903S29S9</t>
  </si>
  <si>
    <t>start 11/1 afternoon</t>
  </si>
  <si>
    <t>17NPRB063803S45S1</t>
  </si>
  <si>
    <t>17NPRB070503S49S8</t>
  </si>
  <si>
    <t>17NPRB073403S51S7</t>
  </si>
  <si>
    <t>17NPRB067103S47S4</t>
  </si>
  <si>
    <t>atresia prominent and hemorrhage</t>
  </si>
  <si>
    <t>17NPRB073603S51S9</t>
  </si>
  <si>
    <t>17NPRB050603S35S6</t>
  </si>
  <si>
    <t>17NPRB052103S36S6</t>
  </si>
  <si>
    <t>17NPRB068903S48S7</t>
  </si>
  <si>
    <t>17NPRB074903S52S7</t>
  </si>
  <si>
    <t>17NPRB058803S41S11</t>
  </si>
  <si>
    <t>17NPRB070803S49S11</t>
  </si>
  <si>
    <t>17NPRB075603S52S14</t>
  </si>
  <si>
    <t>17NPRB053003S36S15</t>
  </si>
  <si>
    <t>17NPRB020803S14S13</t>
  </si>
  <si>
    <t>17NPRB001503S1S15</t>
  </si>
  <si>
    <t>17NPRB070403S49S7</t>
  </si>
  <si>
    <t>17NPRB049703S34S12</t>
  </si>
  <si>
    <t>started only sampling &lt;170mm and immature (stage I/II)</t>
  </si>
  <si>
    <t>17NPRB069803S49S1</t>
  </si>
  <si>
    <t>17NPRB054003S37S10</t>
  </si>
  <si>
    <t>17NPRB043003S30S5</t>
  </si>
  <si>
    <t>17NPRB072403S50S12</t>
  </si>
  <si>
    <t>17NPRB074003S51S13</t>
  </si>
  <si>
    <t>between stage 2-3</t>
  </si>
  <si>
    <t>17NPRB072703S50S15</t>
  </si>
  <si>
    <t>17NPRB017803S12S13</t>
  </si>
  <si>
    <t>17NPRB002303S2S8</t>
  </si>
  <si>
    <t>17NPRB028203S19S12</t>
  </si>
  <si>
    <t>17NPRB009003S6S15</t>
  </si>
  <si>
    <t>17NPRB029003S20S5</t>
  </si>
  <si>
    <t>17NPRB002503S2S10</t>
  </si>
  <si>
    <t>17NPRB006603S5S6</t>
  </si>
  <si>
    <t>17NPRB016203S11S12</t>
  </si>
  <si>
    <t>17NPRB015703S11S7</t>
  </si>
  <si>
    <t>17NPRB013203S9S12</t>
  </si>
  <si>
    <t>17NPRB013003S9S10</t>
  </si>
  <si>
    <t>17NPRB000703S1S7</t>
  </si>
  <si>
    <t>17NPRB026903S18S14</t>
  </si>
  <si>
    <t>17NPRB021403S15S4</t>
  </si>
  <si>
    <t>17NPRB025103S17S11</t>
  </si>
  <si>
    <t>17NPRB004503S3S15</t>
  </si>
  <si>
    <t>17NPRB014903S10S14</t>
  </si>
  <si>
    <t>17NPRB012203S9S2</t>
  </si>
  <si>
    <t>17NPRB009503S7S5</t>
  </si>
  <si>
    <t>17NPRB014503S10S10</t>
  </si>
  <si>
    <t>17NPRB004303S3S13</t>
  </si>
  <si>
    <t>G</t>
  </si>
  <si>
    <t>17NPRB017903S12S14</t>
  </si>
  <si>
    <t>17NPRB024103S17S1</t>
  </si>
  <si>
    <t>no printed label</t>
  </si>
  <si>
    <t>17NPRB005703S4S12</t>
  </si>
  <si>
    <t>17NPRB023503S16S10</t>
  </si>
  <si>
    <t>17NPRB013903S10S4</t>
  </si>
  <si>
    <t>17NPRB028603S20S1</t>
  </si>
  <si>
    <t>17NPRB021603S15S6</t>
  </si>
  <si>
    <t>17NPRB026303S18S8</t>
  </si>
  <si>
    <t>17NPRB014703S10S12</t>
  </si>
  <si>
    <t>17NPRB021303S15S3</t>
  </si>
  <si>
    <t>17NPRB018503S13S5</t>
  </si>
  <si>
    <t>17NPRB017203S12S7</t>
  </si>
  <si>
    <t>17NPRB018303S13S3</t>
  </si>
  <si>
    <t>17NPRB001403S1S14</t>
  </si>
  <si>
    <t>17NPRB018703S13S7</t>
  </si>
  <si>
    <t>17NPRB025503S17S15</t>
  </si>
  <si>
    <t>17NPRB020203S14S7</t>
  </si>
  <si>
    <t>17NPRB025603S18S1</t>
  </si>
  <si>
    <t>late</t>
  </si>
  <si>
    <t>17NPRB008903S6S14</t>
  </si>
  <si>
    <t>17NPRB007203S5S12</t>
  </si>
  <si>
    <t>E</t>
  </si>
  <si>
    <t>17NPRB013503S9S15</t>
  </si>
  <si>
    <t>17NPRB020003S14S5</t>
  </si>
  <si>
    <t>17NPRB025403S17S14</t>
  </si>
  <si>
    <t>17NPRB004403S3S14</t>
  </si>
  <si>
    <t>17NPRB022403S15S14</t>
  </si>
  <si>
    <t>17NPRB018003S12S15</t>
  </si>
  <si>
    <t>17NPRB006803S5S8</t>
  </si>
  <si>
    <t>OOA (OUT OF AREA)</t>
  </si>
  <si>
    <t>17NPRB011803S8S13</t>
  </si>
  <si>
    <t>REGENERATED</t>
  </si>
  <si>
    <t>17NPRB028503S19S15</t>
  </si>
  <si>
    <t>17NPRB025303S17S13</t>
  </si>
  <si>
    <t>17NPRB012703S9S7</t>
  </si>
  <si>
    <t>17NPRB003403S3S4</t>
  </si>
  <si>
    <t>17NPRB011203S8S7</t>
  </si>
  <si>
    <t>17NPRB018203S13S2</t>
  </si>
  <si>
    <t>17NPRB027603S19S6</t>
  </si>
  <si>
    <t>17NPRB017703S12S12</t>
  </si>
  <si>
    <t>17NPRB028803S20S3</t>
  </si>
  <si>
    <t>17NPRB006903S5S9</t>
  </si>
  <si>
    <t>17NPRB004803S4S3</t>
  </si>
  <si>
    <t>17NPRB010603S8S1</t>
  </si>
  <si>
    <t>17NPRB003703S3S7</t>
  </si>
  <si>
    <t>17NPRB019303S13S13</t>
  </si>
  <si>
    <t>17NPRB023103S16S6</t>
  </si>
  <si>
    <t>17NPRB006103S5S1</t>
  </si>
  <si>
    <t>17NPRB027403S19S4</t>
  </si>
  <si>
    <t>17NPRB007503S5S15</t>
  </si>
  <si>
    <t>17NPRB008103S6S6</t>
  </si>
  <si>
    <t>17NPRB008503S6S10</t>
  </si>
  <si>
    <t>17NPRB007903S6S4</t>
  </si>
  <si>
    <t>17NPRB009603S7S6</t>
  </si>
  <si>
    <t>17NPRB005803S4S13</t>
  </si>
  <si>
    <t>17NPRB011103S8S6</t>
  </si>
  <si>
    <t>17NPRB011003S8S5</t>
  </si>
  <si>
    <t>17NPRB017503S12S10</t>
  </si>
  <si>
    <t>17NPRB000503S1S5</t>
  </si>
  <si>
    <t>17NPRB016303S11S13</t>
  </si>
  <si>
    <t>17NPRB024903S17S9</t>
  </si>
  <si>
    <t>17NPRB021703S15S7</t>
  </si>
  <si>
    <t>17NPRB000803S1S8</t>
  </si>
  <si>
    <t>17NPRB010003S7S10</t>
  </si>
  <si>
    <t>17NPRB021803S15S8</t>
  </si>
  <si>
    <t>17NPRB013703S10S2</t>
  </si>
  <si>
    <t>17NPRB021903S15S9</t>
  </si>
  <si>
    <t>17NPRB019903S14S4</t>
  </si>
  <si>
    <t>17NPRB008203S6S7</t>
  </si>
  <si>
    <t>17NPRB025803S18S3</t>
  </si>
  <si>
    <t>17NPRB001603S2S1</t>
  </si>
  <si>
    <t>17NPRB011503S8S10</t>
  </si>
  <si>
    <t>17NPRB029403S20S9</t>
  </si>
  <si>
    <t>17NPRB016403S11S14</t>
  </si>
  <si>
    <t xml:space="preserve">changed age from 3 to 4 CMH 1/13/19, </t>
  </si>
  <si>
    <t>17NPRB012503S9S5</t>
  </si>
  <si>
    <t>17NPRB010403S7S14</t>
  </si>
  <si>
    <t>changed age from 3 to 5 CMH 1/13/19, Baseline unclear or regenerated - No data</t>
  </si>
  <si>
    <t>17NPRB004003S3S10</t>
  </si>
  <si>
    <t>17NPRB005303S4S8</t>
  </si>
  <si>
    <t>17NPRB041504S29S5</t>
  </si>
  <si>
    <t>17NPRB072604S50S14</t>
  </si>
  <si>
    <t>17NPRB043504S30S10</t>
  </si>
  <si>
    <t>17NPRB024504S17S5</t>
  </si>
  <si>
    <t>17NPRB019604S14S1</t>
  </si>
  <si>
    <t>17NPRB022004S15S10</t>
  </si>
  <si>
    <t>17NPRB027104S19S1</t>
  </si>
  <si>
    <t>17NPRB015304S11S3</t>
  </si>
  <si>
    <t>17NPRB024704S17S7</t>
  </si>
  <si>
    <t>17NPRB015004S10S15</t>
  </si>
  <si>
    <t>17NPRB014004S10S5</t>
  </si>
  <si>
    <t>17NPRB026704S18S12</t>
  </si>
  <si>
    <t>17NPRB014604S10S11</t>
  </si>
  <si>
    <t>17NPRB023204S16S7</t>
  </si>
  <si>
    <t>17NPRB019204S13S12</t>
  </si>
  <si>
    <t>17NPRB026204S18S7</t>
  </si>
  <si>
    <t>17NPRB020104S14S6</t>
  </si>
  <si>
    <t>17NPRB002004S2S5</t>
  </si>
  <si>
    <t>17NPRB010104S7S11</t>
  </si>
  <si>
    <t>17NPRB013804S10S3</t>
  </si>
  <si>
    <t>17NPRB013604S10S1</t>
  </si>
  <si>
    <t>17NPRB024604S17S6</t>
  </si>
  <si>
    <t>17NPRB019704S14S2</t>
  </si>
  <si>
    <t>17NPRB008404S6S9</t>
  </si>
  <si>
    <t>17NPRB007304S5S13</t>
  </si>
  <si>
    <t>17NPRB016104S11S11</t>
  </si>
  <si>
    <t>17NPRB012604S9S6</t>
  </si>
  <si>
    <t>17NPRB026004S18S5</t>
  </si>
  <si>
    <t>17NPRB022804S16S3</t>
  </si>
  <si>
    <t>17NPRB001904S2S4</t>
  </si>
  <si>
    <t>17NPRB015904S11S9</t>
  </si>
  <si>
    <t>17NPRB005604S4S11</t>
  </si>
  <si>
    <t>17NPRB025704S18S2</t>
  </si>
  <si>
    <t>17NPRB002804S2S13</t>
  </si>
  <si>
    <t>17NPRB002604S2S11</t>
  </si>
  <si>
    <t>17NPRB009404S7S4</t>
  </si>
  <si>
    <t>17NPRB019104S13S11</t>
  </si>
  <si>
    <t>17NPRB006304S5S3</t>
  </si>
  <si>
    <t>17NPRB023904S16S14</t>
  </si>
  <si>
    <t>Scale not clear - data suspect</t>
  </si>
  <si>
    <t>17NPRB010204S7S12</t>
  </si>
  <si>
    <t>17NPRB003304S3S3</t>
  </si>
  <si>
    <t>17NPRB026404S18S9</t>
  </si>
  <si>
    <t>17NPRB018604S13S6</t>
  </si>
  <si>
    <t>17NPRB015404S11S4</t>
  </si>
  <si>
    <t>17NPRB029904S20S14</t>
  </si>
  <si>
    <t>17NPRB022704S16S2</t>
  </si>
  <si>
    <t>17NPRB006504S5S5</t>
  </si>
  <si>
    <t>17NPRB012904S9S9</t>
  </si>
  <si>
    <t>17NPRB001804S2S3</t>
  </si>
  <si>
    <t>17NPRB007404S5S14</t>
  </si>
  <si>
    <t>17NPRB019804S14S3</t>
  </si>
  <si>
    <t>17NPRB018804S13S8</t>
  </si>
  <si>
    <t>17NPRB004704S4S2</t>
  </si>
  <si>
    <t>17NPRB022504S15S15</t>
  </si>
  <si>
    <t>17NPRB020404S14S9</t>
  </si>
  <si>
    <t>17NPRB002404S2S9</t>
  </si>
  <si>
    <t xml:space="preserve">Scale not clear - data suspect, </t>
  </si>
  <si>
    <t>17NPRB010304S7S13</t>
  </si>
  <si>
    <t>17NPRB014404S10S9</t>
  </si>
  <si>
    <t>17NPRB016604S12S1</t>
  </si>
  <si>
    <t>17NPRB025204S17S12</t>
  </si>
  <si>
    <t>17NPRB004904S4S4</t>
  </si>
  <si>
    <t>17NPRB010704S8S2</t>
  </si>
  <si>
    <t>17NPRB017104S12S6</t>
  </si>
  <si>
    <t>air bubbles in slide</t>
  </si>
  <si>
    <t>17NPRB002104S2S6</t>
  </si>
  <si>
    <t>17NPRB003204S3S2</t>
  </si>
  <si>
    <t>17NPRB001104S1S11</t>
  </si>
  <si>
    <t>H</t>
  </si>
  <si>
    <t>17NPRB024204S17S2</t>
  </si>
  <si>
    <t>17NPRB024004S16S15</t>
  </si>
  <si>
    <t xml:space="preserve">Baseline unclear or regenerated - No data, </t>
  </si>
  <si>
    <t>17NPRB011304S8S8</t>
  </si>
  <si>
    <t>17NPRB017304S12S8</t>
  </si>
  <si>
    <t>17NPRB020504S14S10</t>
  </si>
  <si>
    <t>17NPRB003604S3S6</t>
  </si>
  <si>
    <t>17NPRB015204S11S2</t>
  </si>
  <si>
    <t>17NPRB000104S1S1</t>
  </si>
  <si>
    <t>17NPRB012104S9S1</t>
  </si>
  <si>
    <t>17NPRB019404S13S14</t>
  </si>
  <si>
    <t>17NPRB005904S4S14</t>
  </si>
  <si>
    <t>17NPRB015504S11S5</t>
  </si>
  <si>
    <t>17NPRB020304S14S8</t>
  </si>
  <si>
    <t>17NPRB026504S18S10</t>
  </si>
  <si>
    <t>17NPRB015604S11S6</t>
  </si>
  <si>
    <t>17NPRB022904S16S4</t>
  </si>
  <si>
    <t>17NPRB021504S15S5</t>
  </si>
  <si>
    <t>17NPRB025004S17S10</t>
  </si>
  <si>
    <t>17NPRB000404S1S4</t>
  </si>
  <si>
    <t>17NPRB000204S1S2</t>
  </si>
  <si>
    <t>17NPRB026804S18S13</t>
  </si>
  <si>
    <t>17NPRB021004S14S15</t>
  </si>
  <si>
    <t>17NPRB003504S3S5</t>
  </si>
  <si>
    <t>17NPRB007804S6S3</t>
  </si>
  <si>
    <t>17NPRB012804S9S8</t>
  </si>
  <si>
    <t>17NPRB023404S16S9</t>
  </si>
  <si>
    <t>17NPRB044004S30S15</t>
  </si>
  <si>
    <t>17NPRB005204S4S7</t>
  </si>
  <si>
    <t>17NPRB018104S13S1</t>
  </si>
  <si>
    <t>17NPRB020904S14S14</t>
  </si>
  <si>
    <t>17NPRB018904S13S9</t>
  </si>
  <si>
    <t>17NPRB006204S5S2</t>
  </si>
  <si>
    <t>17NPRB030104S21S1</t>
  </si>
  <si>
    <t>17NPRB011404S8S9</t>
  </si>
  <si>
    <t>17NPRB028704S20S2</t>
  </si>
  <si>
    <t>17NPRB001204S1S12</t>
  </si>
  <si>
    <t>17NPRB007004S5S10</t>
  </si>
  <si>
    <t>17NPRB014204S10S7</t>
  </si>
  <si>
    <t>OUTLIER, remeasured in the lab as 192.00 mm-Hinds; changed 5--9-2019 SEM</t>
  </si>
  <si>
    <t>17NPRB013404S9S14</t>
  </si>
  <si>
    <t>17NPRB005404S4S9</t>
  </si>
  <si>
    <t>17NPRB004204S3S12</t>
  </si>
  <si>
    <t>17NPRB016704S12S2</t>
  </si>
  <si>
    <t>17NPRB003104S3S1</t>
  </si>
  <si>
    <t>17NPRB004604S4S1</t>
  </si>
  <si>
    <t>17NPRB024304S17S3</t>
  </si>
  <si>
    <t>17NPRB007104S5S11</t>
  </si>
  <si>
    <t>17NPRB009104S7S1</t>
  </si>
  <si>
    <t>17NPRB023604S16S11</t>
  </si>
  <si>
    <t>17NPRB009204S7S2</t>
  </si>
  <si>
    <t>17NPRB018404S13S4</t>
  </si>
  <si>
    <t>17NPRB000604S1S6</t>
  </si>
  <si>
    <t>17NPRB048904S34S4</t>
  </si>
  <si>
    <t>17NPRB016904S12S4</t>
  </si>
  <si>
    <t>17NPRB019504S13S15</t>
  </si>
  <si>
    <t>17NPRB042105S29S11</t>
  </si>
  <si>
    <t>17NPRB005505S4S10</t>
  </si>
  <si>
    <t>17NPRB012005S8S15</t>
  </si>
  <si>
    <t>17NPRB039305S27S3</t>
  </si>
  <si>
    <t>17NPRB036805S25S8</t>
  </si>
  <si>
    <t>17NPRB027705S19S7</t>
  </si>
  <si>
    <t>17NPRB034505S23S15</t>
  </si>
  <si>
    <t>17NPRB032405S22S9</t>
  </si>
  <si>
    <t>17NPRB040005S28S5</t>
  </si>
  <si>
    <t>17NPRB029505S20S10</t>
  </si>
  <si>
    <t>OUTLIER, remeasured in the lab as 204.12 mm,  117.0 g-Hinds, changed 5-9-2019 SEM</t>
  </si>
  <si>
    <t>17NPRB033905S23S9</t>
  </si>
  <si>
    <t>17NPRB017005S12S5</t>
  </si>
  <si>
    <t>17NPRB034705S24S2</t>
  </si>
  <si>
    <t>17NPRB009905S7S9</t>
  </si>
  <si>
    <t>17NPRB038405S26S9</t>
  </si>
  <si>
    <t>17NPRB023705S16S12</t>
  </si>
  <si>
    <t>17NPRB008805S6S13</t>
  </si>
  <si>
    <t>17NPRB026605S18S11</t>
  </si>
  <si>
    <t>17NPRB033105S23S1</t>
  </si>
  <si>
    <t>17NPRB010505S7S15</t>
  </si>
  <si>
    <t>17NPRB027305S19S3</t>
  </si>
  <si>
    <t>17NPRB036605S25S6</t>
  </si>
  <si>
    <t>17NPRB034305S23S13</t>
  </si>
  <si>
    <t>17NPRB001705S2S2</t>
  </si>
  <si>
    <t>17NPRB039905S28S4</t>
  </si>
  <si>
    <t>17NPRB043205S30S7</t>
  </si>
  <si>
    <t>17NPRB012305S9S3</t>
  </si>
  <si>
    <t>17NPRB045505S31S15</t>
  </si>
  <si>
    <t>17NPRB009305S7S3</t>
  </si>
  <si>
    <t>17NPRB048205S33S12</t>
  </si>
  <si>
    <t>17NPRB014305S10S8</t>
  </si>
  <si>
    <t>17NPRB003005S2S15</t>
  </si>
  <si>
    <t>17NPRB034005S23S10</t>
  </si>
  <si>
    <t>17NPRB027805S19S8</t>
  </si>
  <si>
    <t xml:space="preserve"> Edge damage - data suspect</t>
  </si>
  <si>
    <t>17NPRB024405S17S4</t>
  </si>
  <si>
    <t>17NPRB049505S34S10</t>
  </si>
  <si>
    <t>17NPRB038805S26S13</t>
  </si>
  <si>
    <t>17NPRB049205S34S7</t>
  </si>
  <si>
    <t>17NPRB029105S20S6</t>
  </si>
  <si>
    <t>17NPRB049405S34S9</t>
  </si>
  <si>
    <t>17NPRB031005S21S10</t>
  </si>
  <si>
    <t>17NPRB034205S23S12</t>
  </si>
  <si>
    <t>17NPRB043705S30S12</t>
  </si>
  <si>
    <t>17NPRB039805S28S3</t>
  </si>
  <si>
    <t>17NPRB047005S32S15</t>
  </si>
  <si>
    <t>17NPRB037805S26S3</t>
  </si>
  <si>
    <t>17NPRB043905S30S14</t>
  </si>
  <si>
    <t>17NPRB037005S25S10</t>
  </si>
  <si>
    <t>Edge damage - data suspect</t>
  </si>
  <si>
    <t>17NPRB040105S28S6</t>
  </si>
  <si>
    <t>17NPRB002705S2S12</t>
  </si>
  <si>
    <t>17NPRB038505S26S10</t>
  </si>
  <si>
    <t>17NPRB043805S30S13</t>
  </si>
  <si>
    <t>17NPRB020605S14S11</t>
  </si>
  <si>
    <t>17NPRB043305S30S8</t>
  </si>
  <si>
    <t>17NPRB037605S26S1</t>
  </si>
  <si>
    <t>17NPRB031105S21S11</t>
  </si>
  <si>
    <t>17NPRB037905S26S4</t>
  </si>
  <si>
    <t>OUTLIER, remeasured in the lab as 190.38 mm-Hinds</t>
  </si>
  <si>
    <t>17NPRB042605S30S1</t>
  </si>
  <si>
    <t>17NPRB001305S1S13</t>
  </si>
  <si>
    <t>17NPRB040905S28S14</t>
  </si>
  <si>
    <t>17NPRB045605S32S1</t>
  </si>
  <si>
    <t>17NPRB074306S52S1</t>
  </si>
  <si>
    <t>upper end of stage 2</t>
  </si>
  <si>
    <t>17NPRB041206S29S2</t>
  </si>
  <si>
    <t>OUTLIER, remeasured in the lab as 199.53 mm,  103.7 g-Hinds;changed 5-9-2019 SEM</t>
  </si>
  <si>
    <t>17NPRB040206S28S7</t>
  </si>
  <si>
    <t>17NPRB035706S24S12</t>
  </si>
  <si>
    <t>17NPRB005106S4S6</t>
  </si>
  <si>
    <t>17NPRB035206S24S7</t>
  </si>
  <si>
    <t>17NPRB034606S24S1</t>
  </si>
  <si>
    <t>17NPRB028106S19S11</t>
  </si>
  <si>
    <t>17NPRB030206S21S2</t>
  </si>
  <si>
    <t>17NPRB032206S22S7</t>
  </si>
  <si>
    <t>17NPRB013106S9S11</t>
  </si>
  <si>
    <t>17NPRB033706S23S7</t>
  </si>
  <si>
    <t>17NPRB001006S1S10</t>
  </si>
  <si>
    <t>D</t>
  </si>
  <si>
    <t>17NPRB021106S15S1</t>
  </si>
  <si>
    <t>17NPRB032306S22S8</t>
  </si>
  <si>
    <t>17NPRB030806S21S8</t>
  </si>
  <si>
    <t>17NPRB033006S22S15</t>
  </si>
  <si>
    <t>17NPRB030706S21S7</t>
  </si>
  <si>
    <t>17NPRB028406S19S14</t>
  </si>
  <si>
    <t>17NPRB027206S19S2</t>
  </si>
  <si>
    <t>17NPRB040406S28S9</t>
  </si>
  <si>
    <t>17NPRB038306S26S8</t>
  </si>
  <si>
    <t>17NPRB003906S3S9</t>
  </si>
  <si>
    <t>17NPRB029606S20S11</t>
  </si>
  <si>
    <t>17NPRB033206S23S2</t>
  </si>
  <si>
    <t>17NPRB031906S22S4</t>
  </si>
  <si>
    <t>17NPRB024806S17S8</t>
  </si>
  <si>
    <t>17NPRB032806S22S13</t>
  </si>
  <si>
    <t xml:space="preserve"> (override age. 6 year old. Final age. Cmh. 4/17/18).</t>
  </si>
  <si>
    <t>17NPRB031506S21S15</t>
  </si>
  <si>
    <t>17NPRB031206S21S12</t>
  </si>
  <si>
    <t>17NPRB030306S21S3</t>
  </si>
  <si>
    <t xml:space="preserve"> Edge damage - data suspect, </t>
  </si>
  <si>
    <t>17NPRB017406S12S9</t>
  </si>
  <si>
    <t>17NPRB035306S24S8</t>
  </si>
  <si>
    <t>17NPRB033506S23S5</t>
  </si>
  <si>
    <t>17NPRB023306S16S8</t>
  </si>
  <si>
    <t>17NPRB035906S24S14</t>
  </si>
  <si>
    <t>17NPRB029306S20S8</t>
  </si>
  <si>
    <t>17NPRB037506S25S15</t>
  </si>
  <si>
    <t>17NPRB032606S22S11</t>
  </si>
  <si>
    <t>17NPRB031406S21S14</t>
  </si>
  <si>
    <t>17NPRB000306S1S3</t>
  </si>
  <si>
    <t>17NPRB030406S21S4</t>
  </si>
  <si>
    <t>17NPRB034906S24S4</t>
  </si>
  <si>
    <t>17NPRB002206S2S7</t>
  </si>
  <si>
    <t>17NPRB022306S15S13</t>
  </si>
  <si>
    <t>17NPRB033306S23S3</t>
  </si>
  <si>
    <t>17NPRB034106S23S11</t>
  </si>
  <si>
    <t>17NPRB031806S22S3</t>
  </si>
  <si>
    <t>17NPRB030006S20S15</t>
  </si>
  <si>
    <t>17NPRB006406S5S4</t>
  </si>
  <si>
    <t>17NPRB022206S15S12</t>
  </si>
  <si>
    <t>17NPRB017606S12S11</t>
  </si>
  <si>
    <t>17NPRB008706S6S12</t>
  </si>
  <si>
    <t>17NPRB002906S2S14</t>
  </si>
  <si>
    <t>17NPRB036506S25S5</t>
  </si>
  <si>
    <t>17NPRB032006S22S5</t>
  </si>
  <si>
    <t>17NPRB033606S23S6</t>
  </si>
  <si>
    <t>17NPRB028006S19S10</t>
  </si>
  <si>
    <t>17NPRB029706S20S12</t>
  </si>
  <si>
    <t>17NPRB027006S18S15</t>
  </si>
  <si>
    <t>17NPRB000906S1S9</t>
  </si>
  <si>
    <t>17NPRB030906S21S9</t>
  </si>
  <si>
    <t>17NPRB048306S33S13</t>
  </si>
  <si>
    <t>17NPRB035506S24S10</t>
  </si>
  <si>
    <t>17NPRB032106S22S6</t>
  </si>
  <si>
    <t>17NPRB029206S20S7</t>
  </si>
  <si>
    <t>17NPRB014106S10S6</t>
  </si>
  <si>
    <t>17NPRB032706S22S12</t>
  </si>
  <si>
    <t>17NPRB031606S22S1</t>
  </si>
  <si>
    <t>17NPRB032906S22S14</t>
  </si>
  <si>
    <t>17NPRB006706S5S7</t>
  </si>
  <si>
    <t>OUTLIER, remeasured in the lab as 206.26 mm, 123.3g-Hinds; changed 5-9-2019 SEM</t>
  </si>
  <si>
    <t>17NPRB026106S18S6</t>
  </si>
  <si>
    <t>17NPRB027906S19S9</t>
  </si>
  <si>
    <t>17NPRB037706S26S2</t>
  </si>
  <si>
    <t>17NPRB035106S24S6</t>
  </si>
  <si>
    <t>17NPRB030506S21S5</t>
  </si>
  <si>
    <t>17NPRB031306S21S13</t>
  </si>
  <si>
    <t>17NPRB021206S15S2</t>
  </si>
  <si>
    <t>17NPRB038106S26S6</t>
  </si>
  <si>
    <t>17NPRB033806S23S8</t>
  </si>
  <si>
    <t>17NPRB039106S27S1</t>
  </si>
  <si>
    <t>17NPRB025906S18S4</t>
  </si>
  <si>
    <t>17NPRB035606S24S11</t>
  </si>
  <si>
    <t>17NPRB030606S21S6</t>
  </si>
  <si>
    <t>17NPRB031706S22S2</t>
  </si>
  <si>
    <t>17NPRB043606S30S11</t>
  </si>
  <si>
    <t>17NPRB019006S13S10</t>
  </si>
  <si>
    <t>17NPRB022606S16S1</t>
  </si>
  <si>
    <t>17NPRB062907S44S7</t>
  </si>
  <si>
    <t>17NPRB027507S19S5</t>
  </si>
  <si>
    <t>17NPRB028307S19S13</t>
  </si>
  <si>
    <t>Column Labels</t>
  </si>
  <si>
    <t>(blank)</t>
  </si>
  <si>
    <t>Grand Total</t>
  </si>
  <si>
    <t>Row Labels</t>
  </si>
  <si>
    <t>Count of sex_histology</t>
  </si>
  <si>
    <t>Table 1</t>
  </si>
  <si>
    <t>Table 2</t>
  </si>
  <si>
    <t>Immature</t>
  </si>
  <si>
    <t>Mature</t>
  </si>
  <si>
    <t>maturity_histology</t>
  </si>
  <si>
    <t>maturity_field</t>
  </si>
  <si>
    <t>Maturity stage (mascroscopic)</t>
  </si>
  <si>
    <t>% error</t>
  </si>
  <si>
    <t>I</t>
  </si>
  <si>
    <t>II</t>
  </si>
  <si>
    <t>III</t>
  </si>
  <si>
    <t>IV</t>
  </si>
  <si>
    <t>V</t>
  </si>
  <si>
    <t>VI</t>
  </si>
  <si>
    <t>VII</t>
  </si>
  <si>
    <t>VIII</t>
  </si>
  <si>
    <t>Total error</t>
  </si>
  <si>
    <t>K</t>
  </si>
  <si>
    <t>Histology</t>
  </si>
  <si>
    <t>Correct</t>
  </si>
  <si>
    <t>Total Error</t>
  </si>
  <si>
    <t>histology</t>
  </si>
  <si>
    <t>macro</t>
  </si>
  <si>
    <t>maturity_GSI</t>
  </si>
  <si>
    <t>immature</t>
  </si>
  <si>
    <t>mature</t>
  </si>
  <si>
    <t>Maturity stage (GSI)</t>
  </si>
  <si>
    <t>(Multiple Items)</t>
  </si>
  <si>
    <t>n</t>
  </si>
  <si>
    <t>median</t>
  </si>
  <si>
    <t>mean</t>
  </si>
  <si>
    <t>sd</t>
  </si>
  <si>
    <t>se</t>
  </si>
  <si>
    <t>min</t>
  </si>
  <si>
    <t>count</t>
  </si>
  <si>
    <t>Sum of count</t>
  </si>
  <si>
    <t>Macro and hisotlogy</t>
  </si>
  <si>
    <t>Macro and histology</t>
  </si>
  <si>
    <t>GSI and histology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</si>
</sst>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9" fontId="18" fillId="0" borderId="10" xfId="1" applyFont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33" borderId="0" xfId="0" applyFill="1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886.554162962966" createdVersion="6" refreshedVersion="6" minRefreshableVersion="3" recordCount="579" xr:uid="{00000000-000A-0000-FFFF-FFFF35000000}">
  <cacheSource type="worksheet">
    <worksheetSource ref="B1:AT1048576" sheet="dataset"/>
  </cacheSource>
  <cacheFields count="45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10" maxValue="230"/>
    </cacheField>
    <cacheField name="weight_grams" numFmtId="0">
      <sharedItems containsString="0" containsBlank="1" containsNumber="1" minValue="14.9" maxValue="177.3" count="446">
        <n v="14.9"/>
        <n v="34.299999999999997"/>
        <n v="26.7"/>
        <n v="35.1"/>
        <n v="21.6"/>
        <n v="40.299999999999997"/>
        <n v="25.5"/>
        <n v="32.4"/>
        <n v="37.4"/>
        <n v="49.8"/>
        <n v="37.5"/>
        <n v="36.5"/>
        <n v="24.9"/>
        <n v="44.3"/>
        <n v="54.4"/>
        <n v="47.2"/>
        <n v="43"/>
        <n v="32.9"/>
        <n v="37.299999999999997"/>
        <n v="40.4"/>
        <n v="33.200000000000003"/>
        <n v="41.1"/>
        <n v="33.299999999999997"/>
        <n v="35.5"/>
        <n v="44.8"/>
        <n v="46.7"/>
        <n v="46.9"/>
        <n v="42.7"/>
        <n v="34.700000000000003"/>
        <n v="29.9"/>
        <n v="55.5"/>
        <n v="46.5"/>
        <n v="42.1"/>
        <n v="52.8"/>
        <n v="46.2"/>
        <n v="58.1"/>
        <n v="50.8"/>
        <n v="53.9"/>
        <n v="46.4"/>
        <n v="25.1"/>
        <n v="47.4"/>
        <n v="39.700000000000003"/>
        <n v="35.9"/>
        <n v="34.4"/>
        <n v="38.1"/>
        <n v="30.1"/>
        <n v="26.3"/>
        <n v="43.8"/>
        <n v="31.2"/>
        <n v="29.5"/>
        <n v="31"/>
        <n v="32.799999999999997"/>
        <n v="33.4"/>
        <n v="43.1"/>
        <n v="30.9"/>
        <n v="31.3"/>
        <n v="38.4"/>
        <n v="44.1"/>
        <n v="60.2"/>
        <n v="55.1"/>
        <n v="53.8"/>
        <n v="51.6"/>
        <n v="49.2"/>
        <n v="47.1"/>
        <n v="45.4"/>
        <n v="44.5"/>
        <n v="42.8"/>
        <n v="41.7"/>
        <n v="41.4"/>
        <n v="40.700000000000003"/>
        <n v="37.799999999999997"/>
        <n v="37.1"/>
        <n v="63.8"/>
        <n v="58.3"/>
        <n v="28.8"/>
        <n v="55.6"/>
        <n v="53.2"/>
        <n v="26.2"/>
        <n v="52.2"/>
        <n v="51.3"/>
        <n v="50.3"/>
        <n v="50.1"/>
        <n v="49.9"/>
        <n v="49.6"/>
        <n v="48"/>
        <n v="46.6"/>
        <n v="45.7"/>
        <n v="43.4"/>
        <n v="43.2"/>
        <n v="39"/>
        <n v="38.700000000000003"/>
        <n v="36.799999999999997"/>
        <n v="50.4"/>
        <n v="41.5"/>
        <n v="58.9"/>
        <n v="50.2"/>
        <n v="68.2"/>
        <n v="57.2"/>
        <n v="73.8"/>
        <n v="59.9"/>
        <n v="56.9"/>
        <n v="47.6"/>
        <n v="68.3"/>
        <n v="59.2"/>
        <n v="57"/>
        <n v="56.5"/>
        <n v="55.3"/>
        <n v="52.5"/>
        <n v="48.7"/>
        <n v="46"/>
        <n v="84.1"/>
        <n v="79.5"/>
        <n v="76.400000000000006"/>
        <n v="74.099999999999994"/>
        <n v="72.599999999999994"/>
        <n v="69.3"/>
        <n v="59.6"/>
        <n v="59.5"/>
        <n v="57.1"/>
        <n v="51.2"/>
        <n v="69.7"/>
        <n v="69"/>
        <n v="45.1"/>
        <n v="44.9"/>
        <n v="66.400000000000006"/>
        <n v="65.7"/>
        <n v="64.7"/>
        <n v="63.7"/>
        <n v="60.4"/>
        <n v="55"/>
        <n v="75.2"/>
        <n v="85.2"/>
        <n v="68.8"/>
        <n v="19.7"/>
        <n v="36.6"/>
        <n v="41.8"/>
        <n v="28.1"/>
        <n v="30.8"/>
        <n v="58.6"/>
        <n v="48.8"/>
        <n v="51.9"/>
        <n v="49.1"/>
        <n v="46.3"/>
        <n v="42.2"/>
        <n v="50.9"/>
        <n v="52.1"/>
        <n v="51.5"/>
        <n v="54.3"/>
        <n v="59.7"/>
        <n v="73"/>
        <n v="49"/>
        <n v="69.400000000000006"/>
        <n v="61.6"/>
        <n v="67.400000000000006"/>
        <n v="63.9"/>
        <n v="59.3"/>
        <n v="63.1"/>
        <n v="52"/>
        <n v="56.2"/>
        <n v="52.4"/>
        <n v="71.2"/>
        <n v="86.3"/>
        <n v="101.1"/>
        <n v="81.5"/>
        <n v="73.599999999999994"/>
        <n v="53.7"/>
        <n v="48.2"/>
        <n v="54.8"/>
        <n v="70.2"/>
        <n v="78.900000000000006"/>
        <n v="85.5"/>
        <n v="78.599999999999994"/>
        <n v="65.2"/>
        <n v="74.7"/>
        <n v="80"/>
        <n v="88.4"/>
        <n v="90.4"/>
        <n v="90.2"/>
        <n v="60.9"/>
        <n v="65.5"/>
        <n v="84"/>
        <n v="97.8"/>
        <n v="69.599999999999994"/>
        <n v="85.9"/>
        <n v="80.2"/>
        <n v="64.5"/>
        <n v="110.7"/>
        <n v="75.900000000000006"/>
        <n v="83.9"/>
        <n v="75.5"/>
        <n v="97.7"/>
        <n v="85.4"/>
        <n v="92.8"/>
        <n v="80.599999999999994"/>
        <n v="100.7"/>
        <n v="84.3"/>
        <n v="95.9"/>
        <n v="83.4"/>
        <n v="78"/>
        <n v="97"/>
        <n v="81.099999999999994"/>
        <n v="99.1"/>
        <n v="83.5"/>
        <n v="56.3"/>
        <n v="67.2"/>
        <n v="89.5"/>
        <n v="93.9"/>
        <n v="75.099999999999994"/>
        <n v="81.900000000000006"/>
        <n v="91.8"/>
        <n v="94.4"/>
        <n v="76.900000000000006"/>
        <n v="72.900000000000006"/>
        <n v="93.4"/>
        <n v="86"/>
        <n v="82.1"/>
        <n v="85.1"/>
        <n v="88.5"/>
        <n v="98"/>
        <n v="103.7"/>
        <n v="79.900000000000006"/>
        <n v="98.6"/>
        <n v="60.3"/>
        <n v="85.7"/>
        <n v="81.2"/>
        <n v="91.2"/>
        <n v="83.7"/>
        <n v="81"/>
        <n v="102.2"/>
        <n v="93.8"/>
        <n v="83.6"/>
        <n v="71.5"/>
        <n v="87.6"/>
        <n v="72.7"/>
        <n v="110.2"/>
        <n v="70.400000000000006"/>
        <n v="87.1"/>
        <n v="103.8"/>
        <n v="113.6"/>
        <n v="79.3"/>
        <n v="77.8"/>
        <n v="88.8"/>
        <n v="71.3"/>
        <n v="99.2"/>
        <n v="102.1"/>
        <n v="85.3"/>
        <n v="92.7"/>
        <n v="84.4"/>
        <n v="88"/>
        <n v="69.5"/>
        <n v="94.6"/>
        <n v="86.4"/>
        <n v="97.2"/>
        <n v="104.8"/>
        <n v="104.4"/>
        <n v="93.7"/>
        <n v="75.8"/>
        <n v="99.4"/>
        <n v="85.6"/>
        <n v="102.5"/>
        <n v="112.8"/>
        <n v="105.5"/>
        <n v="108"/>
        <n v="128.9"/>
        <n v="93.3"/>
        <n v="100.4"/>
        <n v="122"/>
        <n v="74.400000000000006"/>
        <n v="80.099999999999994"/>
        <n v="97.4"/>
        <n v="120.1"/>
        <n v="76.8"/>
        <n v="95"/>
        <n v="65.3"/>
        <n v="74.599999999999994"/>
        <n v="116.4"/>
        <n v="60.6"/>
        <n v="104.1"/>
        <n v="118.7"/>
        <n v="109.3"/>
        <n v="126.9"/>
        <n v="117.2"/>
        <n v="117"/>
        <n v="89.8"/>
        <n v="114.8"/>
        <n v="84.9"/>
        <n v="104.9"/>
        <n v="92.3"/>
        <n v="82.7"/>
        <n v="107.2"/>
        <n v="103.6"/>
        <n v="90.6"/>
        <n v="88.2"/>
        <n v="105.7"/>
        <n v="106.1"/>
        <n v="122.5"/>
        <n v="130.4"/>
        <n v="115.9"/>
        <n v="73.3"/>
        <n v="118.3"/>
        <n v="96.5"/>
        <n v="129.5"/>
        <n v="99.7"/>
        <n v="120.3"/>
        <n v="130.5"/>
        <n v="133"/>
        <n v="114.9"/>
        <n v="105.8"/>
        <n v="88.3"/>
        <n v="130.80000000000001"/>
        <n v="106.2"/>
        <n v="98.5"/>
        <n v="95.4"/>
        <n v="134.30000000000001"/>
        <n v="96.9"/>
        <n v="113.9"/>
        <n v="109.7"/>
        <n v="99.8"/>
        <n v="96.2"/>
        <n v="117.9"/>
        <n v="73.5"/>
        <n v="68.900000000000006"/>
        <n v="93.2"/>
        <n v="87"/>
        <n v="87.3"/>
        <n v="70.5"/>
        <n v="70.099999999999994"/>
        <n v="68.599999999999994"/>
        <n v="108.9"/>
        <n v="92.4"/>
        <n v="101.6"/>
        <n v="78.7"/>
        <n v="75.7"/>
        <n v="115.8"/>
        <n v="87.2"/>
        <n v="94.8"/>
        <n v="86.6"/>
        <n v="70.3"/>
        <n v="115.7"/>
        <n v="85"/>
        <n v="89.9"/>
        <n v="92.6"/>
        <n v="79.8"/>
        <n v="71.900000000000006"/>
        <n v="83"/>
        <n v="90.1"/>
        <n v="77.900000000000006"/>
        <n v="113"/>
        <n v="111.2"/>
        <n v="113.4"/>
        <n v="118.9"/>
        <n v="123.8"/>
        <n v="106.9"/>
        <n v="73.7"/>
        <n v="102.3"/>
        <n v="107.1"/>
        <n v="67.599999999999994"/>
        <n v="103.2"/>
        <n v="84.8"/>
        <n v="101.9"/>
        <n v="107.4"/>
        <n v="77.5"/>
        <n v="93.6"/>
        <n v="118.4"/>
        <n v="116.5"/>
        <n v="100.1"/>
        <n v="97.6"/>
        <n v="97.3"/>
        <n v="116.7"/>
        <n v="101.4"/>
        <n v="126.5"/>
        <n v="77.400000000000006"/>
        <n v="112.6"/>
        <n v="74.3"/>
        <n v="110.9"/>
        <n v="94.1"/>
        <n v="86.1"/>
        <n v="105.4"/>
        <n v="107.9"/>
        <n v="97.9"/>
        <n v="106.7"/>
        <n v="130.69999999999999"/>
        <n v="127.1"/>
        <n v="89"/>
        <n v="109"/>
        <n v="112.4"/>
        <n v="109.5"/>
        <n v="87.5"/>
        <n v="91.7"/>
        <n v="110.8"/>
        <n v="101.8"/>
        <n v="100.8"/>
        <n v="112.3"/>
        <n v="121.2"/>
        <n v="121.6"/>
        <n v="123.6"/>
        <n v="133.19999999999999"/>
        <n v="111.9"/>
        <n v="97.5"/>
        <n v="123.1"/>
        <n v="124"/>
        <n v="128.4"/>
        <n v="147.1"/>
        <n v="123.5"/>
        <n v="129.69999999999999"/>
        <n v="137"/>
        <n v="166"/>
        <n v="121"/>
        <n v="105"/>
        <n v="120.2"/>
        <n v="111.6"/>
        <n v="146.19999999999999"/>
        <n v="177.3"/>
        <n v="127.2"/>
        <n v="129.4"/>
        <n v="149.1"/>
        <n v="123.9"/>
        <n v="89.6"/>
        <n v="124.5"/>
        <n v="146"/>
        <n v="113.7"/>
        <n v="130.1"/>
        <n v="109.9"/>
        <n v="123.3"/>
        <n v="135.19999999999999"/>
        <n v="125"/>
        <n v="123.7"/>
        <n v="135.5"/>
        <n v="161.69999999999999"/>
        <n v="166.6"/>
        <n v="107.3"/>
        <n v="81.599999999999994"/>
        <n v="72.2"/>
        <n v="105.1"/>
        <n v="129.9"/>
        <n v="100.3"/>
        <n v="102"/>
        <n v="132.19999999999999"/>
        <n v="139.80000000000001"/>
        <n v="140.4"/>
        <n v="128.6"/>
        <n v="103"/>
        <n v="154.30000000000001"/>
        <n v="122.9"/>
        <n v="135.80000000000001"/>
        <m/>
      </sharedItems>
    </cacheField>
    <cacheField name="age" numFmtId="0">
      <sharedItems containsBlank="1" containsMixedTypes="1" containsNumber="1" containsInteger="1" minValue="2" maxValue="7"/>
    </cacheField>
    <cacheField name="scale_condition_code" numFmtId="0">
      <sharedItems containsBlank="1"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7" count="8">
        <n v="1"/>
        <n v="2"/>
        <n v="3"/>
        <n v="4"/>
        <n v="5"/>
        <m/>
        <n v="6" u="1"/>
        <n v="7" u="1"/>
      </sharedItems>
    </cacheField>
    <cacheField name="maturity_histology" numFmtId="0">
      <sharedItems containsBlank="1" count="3">
        <s v="Immature"/>
        <s v="Mature"/>
        <m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maturity_field" numFmtId="0">
      <sharedItems containsBlank="1" count="3">
        <s v="Immature"/>
        <s v="Mature"/>
        <m/>
      </sharedItems>
    </cacheField>
    <cacheField name="gonad_weight_grams" numFmtId="0">
      <sharedItems containsString="0" containsBlank="1" containsNumber="1" minValue="0" maxValue="10.3"/>
    </cacheField>
    <cacheField name="GSI" numFmtId="0">
      <sharedItems containsString="0" containsBlank="1" containsNumber="1" minValue="0" maxValue="7.2165000000000007E-2" count="479">
        <n v="0"/>
        <n v="4.0159999999999996E-3"/>
        <n v="4.5149999999999999E-3"/>
        <n v="1.838E-3"/>
        <n v="2.1189999999999998E-3"/>
        <n v="1.6609999999999999E-3"/>
        <n v="1.7210000000000001E-3"/>
        <n v="1.815E-3"/>
        <n v="1.859E-3"/>
        <n v="1.9380000000000001E-3"/>
        <n v="2.0330000000000001E-3"/>
        <n v="2.1229999999999999E-3"/>
        <n v="2.2030000000000001E-3"/>
        <n v="2.2469999999999999E-3"/>
        <n v="2.336E-3"/>
        <n v="2.398E-3"/>
        <n v="2.415E-3"/>
        <n v="2.457E-3"/>
        <n v="2.6459999999999999E-3"/>
        <n v="2.6949999999999999E-3"/>
        <n v="2.7399999999999998E-3"/>
        <n v="2.9069999999999999E-3"/>
        <n v="3.1350000000000002E-3"/>
        <n v="3.431E-3"/>
        <n v="3.4719999999999998E-3"/>
        <n v="3.5969999999999999E-3"/>
        <n v="3.7590000000000002E-3"/>
        <n v="3.8170000000000001E-3"/>
        <n v="3.8310000000000002E-3"/>
        <n v="3.8990000000000001E-3"/>
        <n v="3.9760000000000004E-3"/>
        <n v="3.9919999999999999E-3"/>
        <n v="4.0080000000000003E-3"/>
        <n v="4.032E-3"/>
        <n v="4.1669999999999997E-3"/>
        <n v="4.2919999999999998E-3"/>
        <n v="4.3759999999999997E-3"/>
        <n v="4.6080000000000001E-3"/>
        <n v="4.6299999999999996E-3"/>
        <n v="4.6730000000000001E-3"/>
        <n v="5.1279999999999997E-3"/>
        <n v="5.1679999999999999E-3"/>
        <n v="5.4349999999999997E-3"/>
        <n v="5.9519999999999998E-3"/>
        <n v="7.2290000000000002E-3"/>
        <n v="1.464E-3"/>
        <n v="1.689E-3"/>
        <n v="1.7539999999999999E-3"/>
        <n v="1.7700000000000001E-3"/>
        <n v="1.8079999999999999E-3"/>
        <n v="1.905E-3"/>
        <n v="2.0530000000000001E-3"/>
        <n v="2.1740000000000002E-3"/>
        <n v="2.3779999999999999E-3"/>
        <n v="2.516E-3"/>
        <n v="2.6180000000000001E-3"/>
        <n v="2.699E-3"/>
        <n v="2.7550000000000001E-3"/>
        <n v="2.8860000000000001E-3"/>
        <n v="3.356E-3"/>
        <n v="3.3609999999999998E-3"/>
        <n v="3.503E-3"/>
        <n v="3.509E-3"/>
        <n v="3.9060000000000002E-3"/>
        <n v="4.3039999999999997E-3"/>
        <n v="4.3480000000000003E-3"/>
        <n v="4.4349999999999997E-3"/>
        <n v="4.4539999999999996E-3"/>
        <n v="4.5180000000000003E-3"/>
        <n v="4.5659999999999997E-3"/>
        <n v="4.6369999999999996E-3"/>
        <n v="4.7099999999999998E-3"/>
        <n v="4.9670000000000001E-3"/>
        <n v="7.2069999999999999E-3"/>
        <n v="1.818E-3"/>
        <n v="2.66E-3"/>
        <n v="3.5209999999999998E-3"/>
        <n v="5.8139999999999997E-3"/>
        <n v="2.049E-3"/>
        <n v="3.7880000000000001E-3"/>
        <n v="3.8539999999999998E-3"/>
        <n v="4.0730000000000002E-3"/>
        <n v="4.3200000000000001E-3"/>
        <n v="4.7390000000000002E-3"/>
        <n v="5.8939999999999999E-3"/>
        <n v="7.6779999999999999E-3"/>
        <n v="2.7100000000000002E-3"/>
        <n v="4.3290000000000004E-3"/>
        <n v="5.5250000000000004E-3"/>
        <n v="6.7000000000000002E-3"/>
        <n v="6.8490000000000001E-3"/>
        <n v="1.441E-3"/>
        <n v="3.2469999999999999E-3"/>
        <n v="3.8760000000000001E-3"/>
        <n v="4.4510000000000001E-3"/>
        <n v="7.8250000000000004E-3"/>
        <n v="9.5239999999999995E-3"/>
        <n v="1.0118E-2"/>
        <n v="1.2678E-2"/>
        <n v="5.7689999999999998E-3"/>
        <n v="7.1170000000000001E-3"/>
        <n v="7.6189999999999999E-3"/>
        <n v="9.5420000000000001E-3"/>
        <n v="1.7274000000000001E-2"/>
        <n v="8.489E-3"/>
        <n v="1.9633999999999999E-2"/>
        <n v="1.5448999999999999E-2"/>
        <n v="1.0429000000000001E-2"/>
        <n v="1.7804E-2"/>
        <n v="2.2086000000000001E-2"/>
        <n v="1.3587E-2"/>
        <n v="5.587E-3"/>
        <n v="1.4010999999999999E-2"/>
        <n v="1.4522999999999999E-2"/>
        <n v="1.6423E-2"/>
        <n v="1.8672000000000001E-2"/>
        <n v="2.027E-2"/>
        <n v="1.4245000000000001E-2"/>
        <n v="1.5209E-2"/>
        <n v="1.6374E-2"/>
        <n v="1.6539000000000002E-2"/>
        <n v="1.6871000000000001E-2"/>
        <n v="1.8742000000000002E-2"/>
        <n v="1.9025E-2"/>
        <n v="0.02"/>
        <n v="2.0362000000000002E-2"/>
        <n v="2.1017999999999998E-2"/>
        <n v="2.1063999999999999E-2"/>
        <n v="2.1083999999999999E-2"/>
        <n v="2.1346E-2"/>
        <n v="2.1374000000000001E-2"/>
        <n v="2.1429E-2"/>
        <n v="2.1472000000000002E-2"/>
        <n v="2.1552000000000002E-2"/>
        <n v="2.2119E-2"/>
        <n v="2.2172999999999998E-2"/>
        <n v="2.2443999999999999E-2"/>
        <n v="2.3255999999999999E-2"/>
        <n v="2.3487000000000001E-2"/>
        <n v="2.3715E-2"/>
        <n v="2.375E-2"/>
        <n v="2.3838000000000002E-2"/>
        <n v="2.3841000000000001E-2"/>
        <n v="2.4565E-2"/>
        <n v="2.4590000000000001E-2"/>
        <n v="2.4784E-2"/>
        <n v="2.4813999999999999E-2"/>
        <n v="2.4826000000000001E-2"/>
        <n v="2.4910999999999999E-2"/>
        <n v="2.5026E-2"/>
        <n v="2.5180000000000001E-2"/>
        <n v="2.5444999999999999E-2"/>
        <n v="2.5641000000000001E-2"/>
        <n v="2.5773000000000001E-2"/>
        <n v="2.5894E-2"/>
        <n v="2.6235999999999999E-2"/>
        <n v="2.6346999999999999E-2"/>
        <n v="2.6643E-2"/>
        <n v="2.6786000000000001E-2"/>
        <n v="2.6816E-2"/>
        <n v="2.7548E-2"/>
        <n v="2.7688999999999998E-2"/>
        <n v="2.7962999999999998E-2"/>
        <n v="2.8083E-2"/>
        <n v="2.8322E-2"/>
        <n v="2.8601999999999999E-2"/>
        <n v="2.8608999999999999E-2"/>
        <n v="2.8806999999999999E-2"/>
        <n v="2.8908E-2"/>
        <n v="2.9069999999999999E-2"/>
        <n v="2.9232999999999999E-2"/>
        <n v="2.9377E-2"/>
        <n v="2.9378999999999999E-2"/>
        <n v="2.9486999999999999E-2"/>
        <n v="2.9592E-2"/>
        <n v="2.9894E-2"/>
        <n v="3.0037999999999999E-2"/>
        <n v="3.1440000000000003E-2"/>
        <n v="3.1509000000000002E-2"/>
        <n v="3.2105000000000002E-2"/>
        <n v="3.3839000000000001E-2"/>
        <n v="3.5714000000000003E-2"/>
        <n v="3.6184000000000001E-2"/>
        <n v="3.7037E-2"/>
        <n v="3.8159999999999999E-2"/>
        <n v="3.9239000000000003E-2"/>
        <n v="4.1577999999999997E-2"/>
        <n v="5.0238999999999999E-2"/>
        <n v="1.6782999999999999E-2"/>
        <n v="1.8265E-2"/>
        <n v="1.9257E-2"/>
        <n v="2.0705999999999999E-2"/>
        <n v="2.0871000000000001E-2"/>
        <n v="2.2727000000000001E-2"/>
        <n v="2.2962E-2"/>
        <n v="2.3120999999999999E-2"/>
        <n v="2.3768000000000001E-2"/>
        <n v="2.3959999999999999E-2"/>
        <n v="2.4421999999999999E-2"/>
        <n v="2.4774999999999998E-2"/>
        <n v="2.4792999999999999E-2"/>
        <n v="2.4868999999999999E-2"/>
        <n v="2.5090000000000001E-2"/>
        <n v="2.5245E-2"/>
        <n v="2.6210000000000001E-2"/>
        <n v="2.6445E-2"/>
        <n v="2.6483E-2"/>
        <n v="2.6963999999999998E-2"/>
        <n v="2.6969E-2"/>
        <n v="2.7251000000000001E-2"/>
        <n v="2.7272999999999999E-2"/>
        <n v="2.7338000000000001E-2"/>
        <n v="2.7424E-2"/>
        <n v="2.7484000000000001E-2"/>
        <n v="2.7673E-2"/>
        <n v="2.7778000000000001E-2"/>
        <n v="2.836E-2"/>
        <n v="2.8625999999999999E-2"/>
        <n v="2.8736000000000001E-2"/>
        <n v="2.8815E-2"/>
        <n v="2.9024000000000001E-2"/>
        <n v="2.9175E-2"/>
        <n v="2.9205999999999999E-2"/>
        <n v="2.9267999999999999E-2"/>
        <n v="3.0141999999999999E-2"/>
        <n v="3.0332000000000001E-2"/>
        <n v="3.0556E-2"/>
        <n v="3.1032000000000001E-2"/>
        <n v="3.1083E-2"/>
        <n v="3.1872999999999999E-2"/>
        <n v="3.1967000000000002E-2"/>
        <n v="3.2258000000000002E-2"/>
        <n v="3.2680000000000001E-2"/>
        <n v="3.3170999999999999E-2"/>
        <n v="3.3708000000000002E-2"/>
        <n v="3.3759999999999998E-2"/>
        <n v="3.3881000000000001E-2"/>
        <n v="3.4138000000000002E-2"/>
        <n v="3.4247E-2"/>
        <n v="3.4298000000000002E-2"/>
        <n v="3.5156E-2"/>
        <n v="3.6842E-2"/>
        <n v="3.8285E-2"/>
        <n v="4.0214E-2"/>
        <n v="4.6392000000000003E-2"/>
        <n v="1.6501999999999999E-2"/>
        <n v="1.8067E-2"/>
        <n v="2.1739000000000001E-2"/>
        <n v="2.2093999999999999E-2"/>
        <n v="2.2745999999999999E-2"/>
        <n v="2.2873000000000001E-2"/>
        <n v="2.5217E-2"/>
        <n v="2.5597000000000002E-2"/>
        <n v="2.8766E-2"/>
        <n v="2.8953E-2"/>
        <n v="3.0488000000000001E-2"/>
        <n v="3.0623999999999998E-2"/>
        <n v="3.1459000000000001E-2"/>
        <n v="3.2291E-2"/>
        <n v="3.2502999999999997E-2"/>
        <n v="3.2648000000000003E-2"/>
        <n v="3.2648999999999997E-2"/>
        <n v="3.2819000000000001E-2"/>
        <n v="3.3112999999999997E-2"/>
        <n v="3.4014000000000003E-2"/>
        <n v="3.7843000000000002E-2"/>
        <n v="3.9585000000000002E-2"/>
        <n v="2.2341E-2"/>
        <n v="2.4490000000000001E-2"/>
        <n v="2.4539999999999999E-2"/>
        <n v="2.5884000000000001E-2"/>
        <n v="2.5921E-2"/>
        <n v="2.7050000000000001E-2"/>
        <n v="2.7979E-2"/>
        <n v="2.8570999999999999E-2"/>
        <n v="2.9086999999999998E-2"/>
        <n v="2.9093999999999998E-2"/>
        <n v="2.9118999999999999E-2"/>
        <n v="2.9322999999999998E-2"/>
        <n v="2.9590999999999999E-2"/>
        <n v="3.0245999999999999E-2"/>
        <n v="3.0578000000000001E-2"/>
        <n v="3.1345999999999999E-2"/>
        <n v="3.2015000000000002E-2"/>
        <n v="3.2487000000000002E-2"/>
        <n v="3.2495000000000003E-2"/>
        <n v="3.2761999999999999E-2"/>
        <n v="3.3897999999999998E-2"/>
        <n v="3.4056000000000003E-2"/>
        <n v="3.4292000000000003E-2"/>
        <n v="3.5118999999999997E-2"/>
        <n v="3.5552E-2"/>
        <n v="3.5803000000000001E-2"/>
        <n v="3.5857E-2"/>
        <n v="3.6072E-2"/>
        <n v="3.7421999999999997E-2"/>
        <n v="5.0427E-2"/>
        <n v="3.3078999999999997E-2"/>
        <n v="1.5169E-2"/>
        <n v="2.1351999999999999E-2"/>
        <n v="2.3428999999999998E-2"/>
        <n v="2.7576E-2"/>
        <n v="3.5006000000000002E-2"/>
        <n v="3.6281000000000001E-2"/>
        <n v="2.0854999999999999E-2"/>
        <n v="2.3463999999999999E-2"/>
        <n v="2.3605000000000001E-2"/>
        <n v="2.9781999999999999E-2"/>
        <n v="2.9787000000000001E-2"/>
        <n v="2.9957000000000001E-2"/>
        <n v="3.3528000000000002E-2"/>
        <n v="3.4401000000000001E-2"/>
        <n v="3.4521000000000003E-2"/>
        <n v="3.4894000000000001E-2"/>
        <n v="3.6416999999999998E-2"/>
        <n v="3.6849E-2"/>
        <n v="3.6988E-2"/>
        <n v="3.7132999999999999E-2"/>
        <n v="3.7608000000000003E-2"/>
        <n v="3.8990999999999998E-2"/>
        <n v="4.3249000000000003E-2"/>
        <n v="4.5034999999999999E-2"/>
        <n v="4.6941999999999998E-2"/>
        <n v="4.9569000000000002E-2"/>
        <n v="2.7435999999999999E-2"/>
        <n v="2.8521999999999999E-2"/>
        <n v="2.8919E-2"/>
        <n v="2.9412000000000001E-2"/>
        <n v="2.9478000000000001E-2"/>
        <n v="3.1146E-2"/>
        <n v="3.1316999999999998E-2"/>
        <n v="3.1704000000000003E-2"/>
        <n v="3.2580999999999999E-2"/>
        <n v="3.3105000000000002E-2"/>
        <n v="3.338E-2"/>
        <n v="3.3735000000000001E-2"/>
        <n v="3.4405999999999999E-2"/>
        <n v="3.4660000000000003E-2"/>
        <n v="3.5027999999999997E-2"/>
        <n v="3.5042999999999998E-2"/>
        <n v="3.5397999999999999E-2"/>
        <n v="3.5971000000000003E-2"/>
        <n v="3.6155E-2"/>
        <n v="3.6165000000000003E-2"/>
        <n v="3.6348999999999999E-2"/>
        <n v="3.6483000000000002E-2"/>
        <n v="3.7940000000000002E-2"/>
        <n v="3.7991999999999998E-2"/>
        <n v="3.8122999999999997E-2"/>
        <n v="3.8281999999999997E-2"/>
        <n v="3.8462000000000003E-2"/>
        <n v="3.8760000000000003E-2"/>
        <n v="3.8914999999999998E-2"/>
        <n v="3.9253999999999997E-2"/>
        <n v="3.9613000000000002E-2"/>
        <n v="4.0037000000000003E-2"/>
        <n v="4.1026E-2"/>
        <n v="4.1052999999999999E-2"/>
        <n v="4.129E-2"/>
        <n v="4.1371999999999999E-2"/>
        <n v="4.1506000000000001E-2"/>
        <n v="4.1667000000000003E-2"/>
        <n v="4.2389000000000003E-2"/>
        <n v="4.3074000000000001E-2"/>
        <n v="4.3133999999999999E-2"/>
        <n v="4.3645999999999997E-2"/>
        <n v="4.4635000000000001E-2"/>
        <n v="4.4955000000000002E-2"/>
        <n v="4.5081999999999997E-2"/>
        <n v="4.5220999999999997E-2"/>
        <n v="4.5415999999999998E-2"/>
        <n v="4.7130999999999999E-2"/>
        <n v="5.0296E-2"/>
        <n v="5.1382999999999998E-2"/>
        <n v="5.4359999999999999E-2"/>
        <n v="5.5556000000000001E-2"/>
        <n v="2.4867E-2"/>
        <n v="2.6918000000000001E-2"/>
        <n v="2.7050999999999999E-2"/>
        <n v="2.9756000000000001E-2"/>
        <n v="3.0197000000000002E-2"/>
        <n v="3.1008000000000001E-2"/>
        <n v="3.1308999999999997E-2"/>
        <n v="3.2437000000000001E-2"/>
        <n v="3.3190999999999998E-2"/>
        <n v="3.3738999999999998E-2"/>
        <n v="3.4430000000000002E-2"/>
        <n v="3.4618000000000003E-2"/>
        <n v="3.4831000000000001E-2"/>
        <n v="3.4861999999999997E-2"/>
        <n v="3.4908000000000002E-2"/>
        <n v="3.5460999999999999E-2"/>
        <n v="3.5587000000000001E-2"/>
        <n v="3.6276000000000003E-2"/>
        <n v="3.653E-2"/>
        <n v="3.6570999999999999E-2"/>
        <n v="3.7076999999999999E-2"/>
        <n v="3.7906000000000002E-2"/>
        <n v="3.8309999999999997E-2"/>
        <n v="3.8961000000000003E-2"/>
        <n v="4.0620999999999997E-2"/>
        <n v="4.2486999999999997E-2"/>
        <n v="4.3651000000000002E-2"/>
        <n v="4.4524000000000001E-2"/>
        <n v="4.4554000000000003E-2"/>
        <n v="4.5758E-2"/>
        <n v="4.7697000000000003E-2"/>
        <n v="4.7735E-2"/>
        <n v="4.8799000000000002E-2"/>
        <n v="2.8597000000000001E-2"/>
        <n v="3.0030000000000001E-2"/>
        <n v="3.1608999999999998E-2"/>
        <n v="3.1836999999999997E-2"/>
        <n v="3.2653000000000001E-2"/>
        <n v="3.2771000000000002E-2"/>
        <n v="3.2821000000000003E-2"/>
        <n v="3.4118999999999997E-2"/>
        <n v="3.4571999999999999E-2"/>
        <n v="3.5484000000000002E-2"/>
        <n v="3.5825999999999997E-2"/>
        <n v="3.603E-2"/>
        <n v="3.6436999999999997E-2"/>
        <n v="3.7007999999999999E-2"/>
        <n v="3.7226000000000002E-2"/>
        <n v="3.7952E-2"/>
        <n v="3.8017000000000002E-2"/>
        <n v="3.8094999999999997E-2"/>
        <n v="3.8269999999999998E-2"/>
        <n v="3.8510999999999997E-2"/>
        <n v="3.9426999999999997E-2"/>
        <n v="3.9671999999999999E-2"/>
        <n v="4.0044999999999997E-2"/>
        <n v="4.0071000000000002E-2"/>
        <n v="4.0093999999999998E-2"/>
        <n v="4.0184999999999998E-2"/>
        <n v="4.0230000000000002E-2"/>
        <n v="4.0240999999999999E-2"/>
        <n v="4.0355000000000002E-2"/>
        <n v="4.1294999999999998E-2"/>
        <n v="4.1605999999999997E-2"/>
        <n v="4.2592999999999999E-2"/>
        <n v="4.3373000000000002E-2"/>
        <n v="4.3527999999999997E-2"/>
        <n v="4.3836E-2"/>
        <n v="4.3975E-2"/>
        <n v="4.4581000000000003E-2"/>
        <n v="4.5496000000000002E-2"/>
        <n v="4.5649000000000002E-2"/>
        <n v="4.5858000000000003E-2"/>
        <n v="4.7199999999999999E-2"/>
        <n v="4.8503999999999999E-2"/>
        <n v="5.6827000000000003E-2"/>
        <n v="5.8750999999999998E-2"/>
        <n v="6.1824999999999998E-2"/>
        <n v="4.8025999999999999E-2"/>
        <n v="3.0598E-2"/>
        <n v="3.3012E-2"/>
        <n v="3.5415000000000002E-2"/>
        <n v="3.7990000000000003E-2"/>
        <n v="4.0166E-2"/>
        <n v="4.1315999999999999E-2"/>
        <n v="4.4104999999999998E-2"/>
        <n v="4.6537000000000002E-2"/>
        <n v="5.3282999999999997E-2"/>
        <n v="5.9609000000000002E-2"/>
        <n v="3.6951999999999999E-2"/>
        <n v="3.7886000000000003E-2"/>
        <n v="3.6275000000000002E-2"/>
        <n v="4.1604000000000002E-2"/>
        <n v="4.5780000000000001E-2"/>
        <n v="4.7721E-2"/>
        <n v="5.1322E-2"/>
        <n v="5.2427000000000001E-2"/>
        <n v="5.2495E-2"/>
        <n v="5.3702E-2"/>
        <n v="5.5160000000000001E-2"/>
        <n v="7.2165000000000007E-2"/>
        <n v="4.4692999999999997E-2"/>
        <m/>
      </sharedItems>
    </cacheField>
    <cacheField name="maturity_GSI" numFmtId="0">
      <sharedItems containsBlank="1" count="3">
        <s v="immature"/>
        <s v="mature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886.603647685188" createdVersion="6" refreshedVersion="6" minRefreshableVersion="3" recordCount="581" xr:uid="{00000000-000A-0000-FFFF-FFFF3B000000}">
  <cacheSource type="worksheet">
    <worksheetSource ref="B1:AU1048576" sheet="Sheet3"/>
  </cacheSource>
  <cacheFields count="46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31" maxValue="230"/>
    </cacheField>
    <cacheField name="weight_grams" numFmtId="0">
      <sharedItems containsString="0" containsBlank="1" containsNumber="1" minValue="24.9" maxValue="177.3"/>
    </cacheField>
    <cacheField name="age" numFmtId="0">
      <sharedItems containsBlank="1" containsMixedTypes="1" containsNumber="1" containsInteger="1" minValue="2" maxValue="7"/>
    </cacheField>
    <cacheField name="scale_condition_code" numFmtId="0">
      <sharedItems containsString="0" containsBlank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5"/>
    </cacheField>
    <cacheField name="maturity_histology" numFmtId="0">
      <sharedItems containsBlank="1" count="3">
        <s v="Immature"/>
        <s v="Mature"/>
        <m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/>
    </cacheField>
    <cacheField name="maturity_field" numFmtId="0">
      <sharedItems containsBlank="1"/>
    </cacheField>
    <cacheField name="gonad_weight_grams" numFmtId="0">
      <sharedItems containsString="0" containsBlank="1" containsNumber="1" minValue="0.1" maxValue="10.3"/>
    </cacheField>
    <cacheField name="GSI" numFmtId="0">
      <sharedItems containsString="0" containsBlank="1" containsNumber="1" minValue="1.441E-3" maxValue="7.2165000000000007E-2"/>
    </cacheField>
    <cacheField name="maturity_GSI" numFmtId="0">
      <sharedItems containsBlank="1"/>
    </cacheField>
    <cacheField name="Notes" numFmtId="0">
      <sharedItems containsBlank="1"/>
    </cacheField>
    <cacheField name="coun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x v="0"/>
    <n v="2"/>
    <n v="1"/>
    <m/>
    <s v="17NPRB044902S31S9"/>
    <s v="A"/>
    <s v="SQUISHED"/>
    <n v="1"/>
    <s v="Female"/>
    <x v="0"/>
    <x v="0"/>
    <m/>
    <x v="0"/>
    <x v="0"/>
    <n v="0"/>
    <x v="0"/>
    <x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x v="1"/>
    <n v="2"/>
    <n v="2"/>
    <m/>
    <s v="17NPRB051802S36S3"/>
    <s v="A"/>
    <s v="ROUND"/>
    <n v="1"/>
    <s v="Female"/>
    <x v="0"/>
    <x v="0"/>
    <m/>
    <x v="0"/>
    <x v="0"/>
    <n v="0"/>
    <x v="0"/>
    <x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x v="2"/>
    <n v="2"/>
    <n v="1"/>
    <m/>
    <s v="17NPRB056402S40S2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x v="3"/>
    <n v="2"/>
    <n v="1"/>
    <m/>
    <s v="17NPRB058302S41S6"/>
    <s v="B"/>
    <s v="SQUISHE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x v="4"/>
    <n v="2"/>
    <n v="1"/>
    <m/>
    <s v="17NPRB058502S41S8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x v="5"/>
    <n v="2"/>
    <n v="1"/>
    <m/>
    <s v="17NPRB061002S43S3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x v="6"/>
    <n v="2"/>
    <n v="3"/>
    <m/>
    <s v="17NPRB062502S44S3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x v="7"/>
    <n v="2"/>
    <n v="1"/>
    <m/>
    <s v="17NPRB062802S44S6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x v="8"/>
    <n v="2"/>
    <n v="1"/>
    <m/>
    <s v="17NPRB067502S47S8"/>
    <s v="C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x v="9"/>
    <n v="2"/>
    <n v="1"/>
    <m/>
    <s v="17NPRB068802S48S6"/>
    <s v="A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x v="10"/>
    <n v="2"/>
    <n v="2"/>
    <s v="Baseline unclear or regenerated - No data"/>
    <s v="17NPRB069002S48S8"/>
    <s v="A"/>
    <s v="SQUISHE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x v="11"/>
    <n v="2"/>
    <n v="1"/>
    <m/>
    <s v="17NPRB072502S50S13"/>
    <s v="C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x v="12"/>
    <n v="2"/>
    <n v="1"/>
    <s v="Image missing - No data"/>
    <s v="17NPRB053202S37S2"/>
    <s v="C"/>
    <s v="ROUND"/>
    <n v="1"/>
    <s v="Female"/>
    <x v="0"/>
    <x v="0"/>
    <m/>
    <x v="0"/>
    <x v="0"/>
    <n v="0.1"/>
    <x v="1"/>
    <x v="0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x v="13"/>
    <n v="2"/>
    <n v="1"/>
    <m/>
    <s v="17NPRB071002S49S13"/>
    <s v="A"/>
    <s v="ROUND"/>
    <n v="1"/>
    <s v="Female"/>
    <x v="0"/>
    <x v="0"/>
    <m/>
    <x v="0"/>
    <x v="0"/>
    <n v="0.2"/>
    <x v="2"/>
    <x v="0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x v="14"/>
    <n v="3"/>
    <n v="2"/>
    <m/>
    <s v="17NPRB070603S49S9"/>
    <s v="A"/>
    <s v="OTHER"/>
    <n v="1"/>
    <s v="Female"/>
    <x v="0"/>
    <x v="0"/>
    <m/>
    <x v="0"/>
    <x v="0"/>
    <n v="0.1"/>
    <x v="3"/>
    <x v="0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x v="15"/>
    <n v="3"/>
    <n v="1"/>
    <m/>
    <s v="17NPRB069503S48S13"/>
    <s v="B"/>
    <s v="ROUND"/>
    <n v="1"/>
    <s v="Female"/>
    <x v="0"/>
    <x v="0"/>
    <m/>
    <x v="0"/>
    <x v="0"/>
    <n v="0.1"/>
    <x v="4"/>
    <x v="0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x v="16"/>
    <n v="2"/>
    <n v="1"/>
    <s v="OUTLIER, remeasured in the lab as 150.57 mm,  43.0 g-Hinds; changed 5-9-2019 SEM"/>
    <s v="17NPRB036202S25S2"/>
    <s v="B"/>
    <s v="ROUND"/>
    <n v="1"/>
    <s v="Female"/>
    <x v="0"/>
    <x v="0"/>
    <s v="lots of atresia"/>
    <x v="1"/>
    <x v="1"/>
    <n v="0"/>
    <x v="0"/>
    <x v="0"/>
    <s v="actually 0.0 gonad weight; "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x v="8"/>
    <n v="2"/>
    <n v="2"/>
    <m/>
    <s v="17NPRB036902S25S9"/>
    <s v="A"/>
    <s v="SQUISHED"/>
    <n v="1"/>
    <s v="Female"/>
    <x v="0"/>
    <x v="0"/>
    <m/>
    <x v="1"/>
    <x v="1"/>
    <n v="0"/>
    <x v="0"/>
    <x v="0"/>
    <s v="actually 0.0 gonad weight; "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x v="17"/>
    <n v="2"/>
    <n v="2"/>
    <s v="Baseline unclear or regenerated - No data"/>
    <s v="17NPRB039502S27S5"/>
    <s v="A"/>
    <s v="SQUISHED"/>
    <n v="1"/>
    <s v="Female"/>
    <x v="0"/>
    <x v="0"/>
    <s v="atresia prominent"/>
    <x v="1"/>
    <x v="1"/>
    <n v="0"/>
    <x v="0"/>
    <x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x v="18"/>
    <n v="2"/>
    <n v="3"/>
    <s v="Drasticly changed new perpendicular transect"/>
    <s v="17NPRB039602S28S1"/>
    <s v="A"/>
    <s v="SQUISHED"/>
    <n v="1"/>
    <s v="Female"/>
    <x v="0"/>
    <x v="0"/>
    <m/>
    <x v="1"/>
    <x v="1"/>
    <n v="0"/>
    <x v="0"/>
    <x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x v="19"/>
    <n v="2"/>
    <n v="1"/>
    <m/>
    <s v="17NPRB039702S28S2"/>
    <s v="A"/>
    <s v="SQUISHED"/>
    <n v="1"/>
    <s v="Female"/>
    <x v="0"/>
    <x v="0"/>
    <m/>
    <x v="1"/>
    <x v="1"/>
    <n v="0"/>
    <x v="0"/>
    <x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x v="20"/>
    <n v="2"/>
    <n v="2"/>
    <m/>
    <s v="17NPRB041002S28S15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x v="21"/>
    <n v="2"/>
    <n v="2"/>
    <m/>
    <s v="17NPRB041402S29S4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x v="22"/>
    <n v="2"/>
    <n v="1"/>
    <m/>
    <s v="17NPRB041602S29S6"/>
    <s v="C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x v="23"/>
    <n v="2"/>
    <n v="2"/>
    <s v="Transect suspect - data suspect"/>
    <s v="17NPRB042802S30S3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x v="24"/>
    <n v="2"/>
    <n v="3"/>
    <m/>
    <s v="17NPRB042902S30S4"/>
    <s v="C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x v="25"/>
    <n v="2"/>
    <n v="1"/>
    <m/>
    <s v="17NPRB043102S30S6"/>
    <s v="A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x v="26"/>
    <n v="2"/>
    <n v="1"/>
    <m/>
    <s v="17NPRB044702S31S7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x v="27"/>
    <n v="2"/>
    <n v="1"/>
    <m/>
    <s v="17NPRB044802S31S8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x v="28"/>
    <n v="2"/>
    <n v="1"/>
    <m/>
    <s v="17NPRB045302S31S13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x v="29"/>
    <n v="2"/>
    <n v="2"/>
    <m/>
    <s v="17NPRB045902S32S4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x v="24"/>
    <n v="2"/>
    <n v="2"/>
    <m/>
    <s v="17NPRB046302S32S8"/>
    <s v="B"/>
    <s v="OTHER"/>
    <n v="1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x v="23"/>
    <n v="2"/>
    <n v="1"/>
    <m/>
    <s v="17NPRB046802S32S13"/>
    <s v="B"/>
    <s v="ROUND"/>
    <n v="1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x v="30"/>
    <n v="2"/>
    <n v="2"/>
    <s v="Scale missing - No data"/>
    <s v="17NPRB047202S33S2"/>
    <s v="A"/>
    <s v="SQUISHED"/>
    <n v="1"/>
    <s v="Female"/>
    <x v="0"/>
    <x v="0"/>
    <s v="hemorrhage present"/>
    <x v="1"/>
    <x v="1"/>
    <n v="0"/>
    <x v="0"/>
    <x v="0"/>
    <s v="stage II-III, 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x v="30"/>
    <n v="2"/>
    <n v="1"/>
    <m/>
    <s v="17NPRB047602S33S6"/>
    <s v="B"/>
    <s v="ROUND"/>
    <n v="1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x v="31"/>
    <n v="2"/>
    <n v="1"/>
    <m/>
    <s v="17NPRB049302S34S8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x v="32"/>
    <n v="2"/>
    <n v="2"/>
    <m/>
    <s v="17NPRB050102S35S1"/>
    <s v="B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x v="33"/>
    <n v="2"/>
    <n v="2"/>
    <s v="Baseline unclear or regenerated - No data"/>
    <s v="17NPRB050302S35S3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x v="34"/>
    <n v="2"/>
    <n v="2"/>
    <m/>
    <s v="17NPRB051202S35S12"/>
    <s v="C"/>
    <s v="OTHER"/>
    <n v="1"/>
    <s v="Female"/>
    <x v="0"/>
    <x v="0"/>
    <s v="atresia prominent"/>
    <x v="1"/>
    <x v="1"/>
    <n v="0"/>
    <x v="0"/>
    <x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x v="35"/>
    <n v="2"/>
    <n v="1"/>
    <m/>
    <s v="17NPRB051302S35S13"/>
    <s v="A"/>
    <s v="ROUND"/>
    <n v="1"/>
    <s v="Female"/>
    <x v="0"/>
    <x v="0"/>
    <s v="atresia prominent"/>
    <x v="1"/>
    <x v="1"/>
    <n v="0"/>
    <x v="0"/>
    <x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x v="36"/>
    <n v="2"/>
    <n v="1"/>
    <m/>
    <s v="17NPRB052302S36S8"/>
    <s v="C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x v="3"/>
    <n v="2"/>
    <n v="3"/>
    <s v="Baseline unclear or regenerated - No data"/>
    <s v="17NPRB052602S36S11"/>
    <s v="B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x v="9"/>
    <n v="2"/>
    <n v="1"/>
    <m/>
    <s v="17NPRB053902S37S9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x v="20"/>
    <n v="2"/>
    <n v="1"/>
    <s v="Baseline unclear or regenerated - No data"/>
    <s v="17NPRB054702S38S2"/>
    <s v="B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x v="37"/>
    <n v="2"/>
    <n v="1"/>
    <m/>
    <s v="17NPRB054802S39S1"/>
    <s v="B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x v="38"/>
    <n v="2"/>
    <n v="1"/>
    <m/>
    <s v="17NPRB054902S39S2"/>
    <s v="B"/>
    <s v="ROUND"/>
    <n v="1"/>
    <s v="Female"/>
    <x v="0"/>
    <x v="0"/>
    <s v="atresia prominent"/>
    <x v="1"/>
    <x v="1"/>
    <n v="0"/>
    <x v="0"/>
    <x v="0"/>
    <m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x v="39"/>
    <n v="2"/>
    <n v="1"/>
    <m/>
    <s v="17NPRB055102S39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x v="40"/>
    <n v="2"/>
    <n v="1"/>
    <m/>
    <s v="17NPRB056602S40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x v="41"/>
    <n v="2"/>
    <n v="1"/>
    <m/>
    <s v="17NPRB056902S40S7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x v="42"/>
    <n v="2"/>
    <n v="1"/>
    <m/>
    <s v="17NPRB057102S40S9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x v="22"/>
    <n v="2"/>
    <n v="2"/>
    <m/>
    <s v="17NPRB057202S40S10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x v="43"/>
    <n v="2"/>
    <n v="1"/>
    <s v="Baseline unclear or regenerated - No data"/>
    <s v="17NPRB057802S41S1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x v="44"/>
    <n v="2"/>
    <n v="1"/>
    <m/>
    <s v="17NPRB059502S42S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x v="45"/>
    <n v="2"/>
    <n v="1"/>
    <m/>
    <s v="17NPRB060002S42S8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x v="46"/>
    <n v="2"/>
    <n v="1"/>
    <s v="Baseline unclear or regenerated - No data"/>
    <s v="17NPRB060102S42S9"/>
    <s v="B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x v="47"/>
    <n v="2"/>
    <n v="1"/>
    <m/>
    <s v="17NPRB060402S42S12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x v="6"/>
    <n v="2"/>
    <n v="1"/>
    <m/>
    <s v="17NPRB060502S42S1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x v="48"/>
    <n v="2"/>
    <n v="1"/>
    <m/>
    <s v="17NPRB061602S43S9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x v="49"/>
    <n v="2"/>
    <n v="1"/>
    <m/>
    <s v="17NPRB062602S44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x v="50"/>
    <n v="2"/>
    <n v="1"/>
    <m/>
    <s v="17NPRB062702S44S5"/>
    <s v="C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x v="51"/>
    <n v="2"/>
    <n v="1"/>
    <m/>
    <s v="17NPRB063402S44S12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x v="52"/>
    <n v="2"/>
    <n v="1"/>
    <m/>
    <s v="17NPRB063602S44S14"/>
    <s v="B"/>
    <s v="SQUISHE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x v="53"/>
    <n v="2"/>
    <n v="1"/>
    <m/>
    <s v="17NPRB063902S45S2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x v="18"/>
    <n v="2"/>
    <n v="1"/>
    <m/>
    <s v="17NPRB064002S45S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x v="54"/>
    <n v="2"/>
    <n v="1"/>
    <m/>
    <s v="17NPRB064202S45S5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x v="55"/>
    <n v="2"/>
    <n v="1"/>
    <m/>
    <s v="17NPRB064502S45S8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x v="46"/>
    <n v="2"/>
    <n v="1"/>
    <m/>
    <s v="17NPRB064702S45S10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x v="56"/>
    <n v="2"/>
    <n v="1"/>
    <m/>
    <s v="17NPRB065102S45S1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x v="57"/>
    <n v="2"/>
    <n v="1"/>
    <m/>
    <s v="17NPRB067602S47S9"/>
    <s v="C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x v="58"/>
    <n v="2"/>
    <n v="1"/>
    <m/>
    <s v="17NPRB049902S34S14"/>
    <s v="C"/>
    <s v="ROUND"/>
    <n v="1"/>
    <s v="Female"/>
    <x v="0"/>
    <x v="0"/>
    <s v="hemorrhage present"/>
    <x v="1"/>
    <x v="1"/>
    <n v="0.1"/>
    <x v="5"/>
    <x v="0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x v="35"/>
    <n v="2"/>
    <n v="1"/>
    <s v="Baseline unclear or regenerated - No data"/>
    <s v="17NPRB075802S53S1"/>
    <s v="C"/>
    <s v="AFRICA"/>
    <n v="1"/>
    <s v="Female"/>
    <x v="0"/>
    <x v="0"/>
    <s v="prominent atresia"/>
    <x v="1"/>
    <x v="1"/>
    <n v="0.1"/>
    <x v="6"/>
    <x v="0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x v="59"/>
    <n v="2"/>
    <n v="3"/>
    <s v="Image missing - No data"/>
    <s v="17NPRB036002S24S15"/>
    <s v="C"/>
    <s v="ROUND"/>
    <n v="1"/>
    <s v="Female"/>
    <x v="0"/>
    <x v="0"/>
    <m/>
    <x v="1"/>
    <x v="1"/>
    <n v="0.1"/>
    <x v="7"/>
    <x v="0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x v="60"/>
    <n v="2"/>
    <n v="1"/>
    <m/>
    <s v="17NPRB054502S37S15"/>
    <s v="B"/>
    <s v="ROUND"/>
    <n v="1"/>
    <s v="Female"/>
    <x v="0"/>
    <x v="0"/>
    <m/>
    <x v="1"/>
    <x v="1"/>
    <n v="0.1"/>
    <x v="8"/>
    <x v="0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x v="61"/>
    <n v="2"/>
    <n v="1"/>
    <m/>
    <s v="17NPRB045202S31S12"/>
    <s v="B"/>
    <s v="ROUND"/>
    <n v="1"/>
    <s v="Female"/>
    <x v="0"/>
    <x v="0"/>
    <m/>
    <x v="1"/>
    <x v="1"/>
    <n v="0.1"/>
    <x v="9"/>
    <x v="0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x v="62"/>
    <n v="2"/>
    <n v="1"/>
    <m/>
    <s v="17NPRB048402S33S14"/>
    <s v="B"/>
    <s v="ROUND"/>
    <n v="1"/>
    <s v="Female"/>
    <x v="0"/>
    <x v="0"/>
    <m/>
    <x v="1"/>
    <x v="1"/>
    <n v="0.1"/>
    <x v="10"/>
    <x v="0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x v="63"/>
    <n v="2"/>
    <n v="1"/>
    <m/>
    <s v="17NPRB065802S46S6"/>
    <s v="B"/>
    <s v="ROUND"/>
    <n v="1"/>
    <s v="Female"/>
    <x v="0"/>
    <x v="0"/>
    <m/>
    <x v="1"/>
    <x v="1"/>
    <n v="0.1"/>
    <x v="11"/>
    <x v="0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x v="64"/>
    <n v="2"/>
    <n v="1"/>
    <m/>
    <s v="17NPRB066202S46S10"/>
    <s v="B"/>
    <s v="ROUND"/>
    <n v="1"/>
    <s v="Female"/>
    <x v="0"/>
    <x v="0"/>
    <m/>
    <x v="1"/>
    <x v="1"/>
    <n v="0.1"/>
    <x v="12"/>
    <x v="0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x v="65"/>
    <n v="2"/>
    <n v="1"/>
    <m/>
    <s v="17NPRB052702S36S12"/>
    <s v="A"/>
    <s v="ROUND"/>
    <n v="1"/>
    <s v="Female"/>
    <x v="0"/>
    <x v="0"/>
    <m/>
    <x v="1"/>
    <x v="1"/>
    <n v="0.1"/>
    <x v="13"/>
    <x v="0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x v="66"/>
    <n v="2"/>
    <n v="1"/>
    <m/>
    <s v="17NPRB065402S46S2"/>
    <s v="B"/>
    <s v="ROUND"/>
    <n v="1"/>
    <s v="Female"/>
    <x v="0"/>
    <x v="0"/>
    <m/>
    <x v="1"/>
    <x v="1"/>
    <n v="0.1"/>
    <x v="14"/>
    <x v="0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x v="67"/>
    <n v="2"/>
    <n v="1"/>
    <m/>
    <s v="17NPRB053302S37S3"/>
    <s v="C"/>
    <s v="ROUND"/>
    <n v="1"/>
    <s v="Female"/>
    <x v="0"/>
    <x v="0"/>
    <m/>
    <x v="1"/>
    <x v="1"/>
    <n v="0.1"/>
    <x v="15"/>
    <x v="0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x v="68"/>
    <n v="2"/>
    <n v="1"/>
    <m/>
    <s v="17NPRB040502S28S10"/>
    <s v="A"/>
    <s v="ROUND"/>
    <n v="1"/>
    <s v="Female"/>
    <x v="0"/>
    <x v="0"/>
    <m/>
    <x v="1"/>
    <x v="1"/>
    <n v="0.1"/>
    <x v="16"/>
    <x v="0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x v="69"/>
    <n v="2"/>
    <n v="1"/>
    <m/>
    <s v="17NPRB049102S34S6"/>
    <s v="B"/>
    <s v="SQUISHED"/>
    <n v="1"/>
    <s v="Female"/>
    <x v="0"/>
    <x v="0"/>
    <m/>
    <x v="1"/>
    <x v="1"/>
    <n v="0.1"/>
    <x v="17"/>
    <x v="0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x v="70"/>
    <n v="2"/>
    <n v="1"/>
    <m/>
    <s v="17NPRB065602S46S4"/>
    <s v="B"/>
    <s v="ROUND"/>
    <n v="1"/>
    <s v="Female"/>
    <x v="0"/>
    <x v="0"/>
    <m/>
    <x v="1"/>
    <x v="1"/>
    <n v="0.1"/>
    <x v="18"/>
    <x v="0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x v="71"/>
    <n v="2"/>
    <n v="1"/>
    <m/>
    <s v="17NPRB063702S44S15"/>
    <s v="B"/>
    <s v="SQUISHED"/>
    <n v="1"/>
    <s v="Female"/>
    <x v="0"/>
    <x v="0"/>
    <m/>
    <x v="1"/>
    <x v="1"/>
    <n v="0.1"/>
    <x v="19"/>
    <x v="0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x v="11"/>
    <n v="2"/>
    <n v="2"/>
    <m/>
    <s v="17NPRB053502S37S5"/>
    <s v="A"/>
    <s v="SQUISHED"/>
    <n v="1"/>
    <s v="Female"/>
    <x v="0"/>
    <x v="0"/>
    <s v="lots of empty space"/>
    <x v="1"/>
    <x v="1"/>
    <n v="0.1"/>
    <x v="20"/>
    <x v="0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x v="43"/>
    <n v="2"/>
    <n v="1"/>
    <m/>
    <s v="17NPRB055202S39S5"/>
    <s v="B"/>
    <s v="ROUND"/>
    <n v="1"/>
    <s v="Female"/>
    <x v="0"/>
    <x v="0"/>
    <m/>
    <x v="1"/>
    <x v="1"/>
    <n v="0.1"/>
    <x v="21"/>
    <x v="0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x v="72"/>
    <n v="2"/>
    <n v="1"/>
    <m/>
    <s v="17NPRB063202S44S10"/>
    <s v="B"/>
    <s v="ROUND"/>
    <n v="1"/>
    <s v="Female"/>
    <x v="0"/>
    <x v="0"/>
    <s v="prominent atresia"/>
    <x v="1"/>
    <x v="1"/>
    <n v="0.2"/>
    <x v="22"/>
    <x v="0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x v="73"/>
    <n v="2"/>
    <n v="1"/>
    <s v="Baseline unclear or regenerated - No data"/>
    <s v="17NPRB042202S29S12"/>
    <s v="C"/>
    <s v="AFRICA"/>
    <n v="1"/>
    <s v="Female"/>
    <x v="0"/>
    <x v="0"/>
    <m/>
    <x v="1"/>
    <x v="1"/>
    <n v="0.2"/>
    <x v="23"/>
    <x v="0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x v="74"/>
    <n v="2"/>
    <n v="1"/>
    <m/>
    <s v="17NPRB057602S40S14"/>
    <s v="B"/>
    <s v="ROUND"/>
    <n v="1"/>
    <s v="Female"/>
    <x v="0"/>
    <x v="0"/>
    <m/>
    <x v="1"/>
    <x v="1"/>
    <n v="0.1"/>
    <x v="24"/>
    <x v="0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x v="75"/>
    <n v="2"/>
    <n v="3"/>
    <m/>
    <s v="17NPRB054602S38S1"/>
    <s v="C"/>
    <s v="SQUISHED"/>
    <n v="1"/>
    <s v="Female"/>
    <x v="0"/>
    <x v="0"/>
    <m/>
    <x v="1"/>
    <x v="1"/>
    <n v="0.2"/>
    <x v="25"/>
    <x v="0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x v="76"/>
    <n v="2"/>
    <n v="1"/>
    <m/>
    <s v="17NPRB066402S46S12"/>
    <s v="A"/>
    <s v="ROUND"/>
    <n v="1"/>
    <s v="Female"/>
    <x v="0"/>
    <x v="0"/>
    <m/>
    <x v="1"/>
    <x v="1"/>
    <n v="0.2"/>
    <x v="26"/>
    <x v="0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x v="77"/>
    <n v="2"/>
    <n v="1"/>
    <m/>
    <s v="17NPRB066102S46S9"/>
    <s v="B"/>
    <s v="ROUND"/>
    <n v="1"/>
    <s v="Female"/>
    <x v="0"/>
    <x v="0"/>
    <m/>
    <x v="1"/>
    <x v="1"/>
    <n v="0.1"/>
    <x v="27"/>
    <x v="0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x v="78"/>
    <n v="2"/>
    <n v="1"/>
    <m/>
    <s v="17NPRB058702S41S10"/>
    <s v="B"/>
    <s v="ROUND"/>
    <n v="1"/>
    <s v="Female"/>
    <x v="0"/>
    <x v="0"/>
    <s v="hemorrhage present"/>
    <x v="1"/>
    <x v="1"/>
    <n v="0.2"/>
    <x v="28"/>
    <x v="0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x v="79"/>
    <n v="2"/>
    <n v="1"/>
    <s v="Wrong scale imaged - No data"/>
    <s v="17NPRB053702S37S7"/>
    <s v="C"/>
    <s v="AFRICA"/>
    <n v="1"/>
    <s v="Female"/>
    <x v="0"/>
    <x v="0"/>
    <m/>
    <x v="1"/>
    <x v="1"/>
    <n v="0.2"/>
    <x v="29"/>
    <x v="0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x v="80"/>
    <n v="2"/>
    <n v="1"/>
    <m/>
    <s v="17NPRB049602S34S11"/>
    <s v="B"/>
    <s v="ROUND"/>
    <n v="1"/>
    <s v="Female"/>
    <x v="0"/>
    <x v="0"/>
    <m/>
    <x v="1"/>
    <x v="1"/>
    <n v="0.2"/>
    <x v="30"/>
    <x v="0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x v="81"/>
    <n v="2"/>
    <n v="2"/>
    <m/>
    <s v="17NPRB035802S24S13"/>
    <s v="A"/>
    <s v="SQUISHED"/>
    <n v="1"/>
    <s v="Female"/>
    <x v="0"/>
    <x v="0"/>
    <m/>
    <x v="1"/>
    <x v="1"/>
    <n v="0.2"/>
    <x v="31"/>
    <x v="0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x v="82"/>
    <n v="2"/>
    <n v="1"/>
    <m/>
    <s v="17NPRB067802S47S11"/>
    <s v="A"/>
    <s v="ROUND"/>
    <n v="1"/>
    <s v="Female"/>
    <x v="0"/>
    <x v="0"/>
    <m/>
    <x v="1"/>
    <x v="1"/>
    <n v="0.2"/>
    <x v="32"/>
    <x v="0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x v="83"/>
    <n v="2"/>
    <n v="2"/>
    <s v="Drasticly changed new perpendicular transect"/>
    <s v="17NPRB035402S24S9"/>
    <s v="A"/>
    <s v="SQUISHED"/>
    <n v="1"/>
    <s v="Female"/>
    <x v="0"/>
    <x v="0"/>
    <m/>
    <x v="1"/>
    <x v="1"/>
    <n v="0.2"/>
    <x v="33"/>
    <x v="0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x v="84"/>
    <n v="2"/>
    <n v="1"/>
    <m/>
    <s v="17NPRB039402S27S4"/>
    <s v="A"/>
    <s v="ROUND"/>
    <n v="1"/>
    <s v="Female"/>
    <x v="0"/>
    <x v="0"/>
    <m/>
    <x v="1"/>
    <x v="1"/>
    <n v="0.2"/>
    <x v="34"/>
    <x v="0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x v="85"/>
    <n v="2"/>
    <n v="1"/>
    <m/>
    <s v="17NPRB056302S40S1"/>
    <s v="B"/>
    <s v="ROUND"/>
    <n v="1"/>
    <s v="Female"/>
    <x v="0"/>
    <x v="0"/>
    <m/>
    <x v="1"/>
    <x v="1"/>
    <n v="0.2"/>
    <x v="35"/>
    <x v="0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x v="86"/>
    <n v="2"/>
    <n v="1"/>
    <m/>
    <s v="17NPRB042002S29S10"/>
    <s v="A"/>
    <s v="ROUND"/>
    <n v="1"/>
    <s v="Female"/>
    <x v="0"/>
    <x v="0"/>
    <m/>
    <x v="1"/>
    <x v="1"/>
    <n v="0.2"/>
    <x v="36"/>
    <x v="0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x v="87"/>
    <n v="2"/>
    <n v="1"/>
    <m/>
    <s v="17NPRB064802S45S11"/>
    <s v="B"/>
    <s v="ROUND"/>
    <n v="1"/>
    <s v="Female"/>
    <x v="0"/>
    <x v="0"/>
    <m/>
    <x v="1"/>
    <x v="1"/>
    <n v="0.2"/>
    <x v="37"/>
    <x v="0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x v="88"/>
    <n v="2"/>
    <n v="1"/>
    <m/>
    <s v="17NPRB046502S32S10"/>
    <s v="C"/>
    <s v="ROUND"/>
    <n v="1"/>
    <s v="Female"/>
    <x v="0"/>
    <x v="0"/>
    <m/>
    <x v="1"/>
    <x v="1"/>
    <n v="0.2"/>
    <x v="38"/>
    <x v="0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x v="66"/>
    <n v="2"/>
    <n v="1"/>
    <m/>
    <s v="17NPRB056802S40S6"/>
    <s v="B"/>
    <s v="ROUND"/>
    <n v="1"/>
    <s v="Female"/>
    <x v="0"/>
    <x v="0"/>
    <m/>
    <x v="1"/>
    <x v="1"/>
    <n v="0.2"/>
    <x v="39"/>
    <x v="0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x v="89"/>
    <n v="2"/>
    <n v="1"/>
    <m/>
    <s v="17NPRB061702S43S10"/>
    <s v="B"/>
    <s v="SQUISHED"/>
    <n v="1"/>
    <s v="Female"/>
    <x v="0"/>
    <x v="0"/>
    <m/>
    <x v="1"/>
    <x v="1"/>
    <n v="0.2"/>
    <x v="40"/>
    <x v="0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x v="90"/>
    <n v="2"/>
    <n v="1"/>
    <m/>
    <s v="17NPRB069602S48S14"/>
    <s v="B"/>
    <s v="OTHER"/>
    <n v="1"/>
    <s v="Female"/>
    <x v="0"/>
    <x v="0"/>
    <m/>
    <x v="1"/>
    <x v="1"/>
    <n v="0.2"/>
    <x v="41"/>
    <x v="0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x v="91"/>
    <n v="2"/>
    <n v="1"/>
    <m/>
    <s v="17NPRB065002S45S13"/>
    <s v="B"/>
    <s v="ROUND"/>
    <n v="1"/>
    <s v="Female"/>
    <x v="0"/>
    <x v="0"/>
    <m/>
    <x v="1"/>
    <x v="1"/>
    <n v="0.2"/>
    <x v="42"/>
    <x v="0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x v="92"/>
    <n v="2"/>
    <n v="1"/>
    <s v="Wrong scale imaged - No data"/>
    <s v="17NPRB053602S37S6"/>
    <s v="C"/>
    <s v="ROUND"/>
    <n v="1"/>
    <s v="Female"/>
    <x v="0"/>
    <x v="0"/>
    <m/>
    <x v="1"/>
    <x v="1"/>
    <n v="0.3"/>
    <x v="43"/>
    <x v="0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x v="93"/>
    <n v="2"/>
    <n v="2"/>
    <m/>
    <s v="17NPRB039002S26S15"/>
    <s v="A"/>
    <s v="ROUND"/>
    <n v="1"/>
    <s v="Female"/>
    <x v="0"/>
    <x v="0"/>
    <m/>
    <x v="1"/>
    <x v="1"/>
    <n v="0.3"/>
    <x v="44"/>
    <x v="0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x v="94"/>
    <n v="3"/>
    <n v="1"/>
    <m/>
    <s v="17NPRB046403S32S9"/>
    <s v="C"/>
    <s v="ROUND"/>
    <n v="1"/>
    <s v="Female"/>
    <x v="0"/>
    <x v="0"/>
    <s v="hemorrhage present"/>
    <x v="1"/>
    <x v="1"/>
    <n v="0"/>
    <x v="0"/>
    <x v="0"/>
    <s v="borderline stage 2-3, send in?, actually 0.0 g gonad weight"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x v="95"/>
    <n v="3"/>
    <n v="1"/>
    <m/>
    <s v="17NPRB055003S39S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x v="96"/>
    <n v="3"/>
    <n v="1"/>
    <m/>
    <s v="17NPRB055403S39S7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x v="32"/>
    <n v="3"/>
    <n v="1"/>
    <m/>
    <s v="17NPRB070103S49S4"/>
    <s v="B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x v="97"/>
    <n v="3"/>
    <n v="1"/>
    <m/>
    <s v="17NPRB070203S49S5"/>
    <s v="A"/>
    <s v="ROUND"/>
    <n v="1"/>
    <s v="Female"/>
    <x v="0"/>
    <x v="0"/>
    <s v="prominent atresia"/>
    <x v="1"/>
    <x v="1"/>
    <n v="0"/>
    <x v="0"/>
    <x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x v="98"/>
    <n v="3"/>
    <n v="1"/>
    <m/>
    <s v="17NPRB071603S50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x v="99"/>
    <n v="3"/>
    <n v="1"/>
    <m/>
    <s v="17NPRB073803S51S11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x v="100"/>
    <n v="3"/>
    <n v="3"/>
    <m/>
    <s v="17NPRB074403S52S2"/>
    <s v="A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x v="101"/>
    <n v="3"/>
    <n v="1"/>
    <m/>
    <s v="17NPRB075303S52S11"/>
    <s v="B"/>
    <s v="ROUND"/>
    <n v="1"/>
    <s v="Female"/>
    <x v="0"/>
    <x v="0"/>
    <s v="prominent atresia"/>
    <x v="1"/>
    <x v="1"/>
    <n v="0"/>
    <x v="0"/>
    <x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x v="102"/>
    <n v="3"/>
    <n v="2"/>
    <m/>
    <s v="17NPRB038003S26S5"/>
    <s v="A"/>
    <s v="SQUISHED"/>
    <n v="1"/>
    <s v="Female"/>
    <x v="0"/>
    <x v="0"/>
    <s v="lots of atresia"/>
    <x v="1"/>
    <x v="1"/>
    <n v="0.1"/>
    <x v="45"/>
    <x v="0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x v="103"/>
    <n v="3"/>
    <n v="1"/>
    <m/>
    <s v="17NPRB071503S50S3"/>
    <s v="B"/>
    <s v="ROUND"/>
    <n v="1"/>
    <s v="Female"/>
    <x v="0"/>
    <x v="0"/>
    <m/>
    <x v="1"/>
    <x v="1"/>
    <n v="0.1"/>
    <x v="46"/>
    <x v="0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x v="104"/>
    <n v="3"/>
    <n v="1"/>
    <m/>
    <s v="17NPRB073303S51S6"/>
    <s v="B"/>
    <s v="ROUND"/>
    <n v="1"/>
    <s v="Female"/>
    <x v="0"/>
    <x v="0"/>
    <m/>
    <x v="1"/>
    <x v="1"/>
    <n v="0.1"/>
    <x v="47"/>
    <x v="0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x v="105"/>
    <n v="3"/>
    <n v="1"/>
    <m/>
    <s v="17NPRB070903S49S12"/>
    <s v="C"/>
    <s v="ROUND"/>
    <n v="1"/>
    <s v="Female"/>
    <x v="0"/>
    <x v="0"/>
    <m/>
    <x v="1"/>
    <x v="1"/>
    <n v="0.1"/>
    <x v="48"/>
    <x v="0"/>
    <m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x v="106"/>
    <n v="3"/>
    <n v="1"/>
    <m/>
    <s v="17NPRB040803S28S13"/>
    <s v="A"/>
    <s v="ROUND"/>
    <n v="1"/>
    <s v="Female"/>
    <x v="0"/>
    <x v="0"/>
    <s v="atresia prominent"/>
    <x v="1"/>
    <x v="1"/>
    <n v="0.1"/>
    <x v="49"/>
    <x v="0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x v="107"/>
    <n v="3"/>
    <n v="1"/>
    <m/>
    <s v="17NPRB071203S49S15"/>
    <s v="B"/>
    <s v="ROUND"/>
    <n v="1"/>
    <s v="Female"/>
    <x v="0"/>
    <x v="0"/>
    <s v="prominent atresia"/>
    <x v="1"/>
    <x v="1"/>
    <n v="0.1"/>
    <x v="50"/>
    <x v="0"/>
    <m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x v="108"/>
    <n v="3"/>
    <n v="1"/>
    <m/>
    <s v="17NPRB075903S53S2"/>
    <s v="B"/>
    <s v="ROUND"/>
    <n v="1"/>
    <s v="Female"/>
    <x v="0"/>
    <x v="0"/>
    <s v="prominent atresia"/>
    <x v="1"/>
    <x v="1"/>
    <n v="0.1"/>
    <x v="51"/>
    <x v="0"/>
    <m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x v="109"/>
    <n v="3"/>
    <n v="1"/>
    <m/>
    <s v="17NPRB074203S51S15"/>
    <s v="B"/>
    <s v="ROUND"/>
    <n v="1"/>
    <s v="Female"/>
    <x v="0"/>
    <x v="0"/>
    <m/>
    <x v="1"/>
    <x v="1"/>
    <n v="0.1"/>
    <x v="52"/>
    <x v="0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x v="110"/>
    <n v="3"/>
    <n v="2"/>
    <m/>
    <s v="17NPRB046103S32S6"/>
    <s v="B"/>
    <s v="ROUND"/>
    <n v="1"/>
    <s v="Female"/>
    <x v="0"/>
    <x v="0"/>
    <m/>
    <x v="1"/>
    <x v="1"/>
    <n v="0.2"/>
    <x v="53"/>
    <x v="0"/>
    <s v="borderline stage 2-3, send in?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x v="111"/>
    <n v="3"/>
    <n v="1"/>
    <m/>
    <s v="17NPRB049003S34S5"/>
    <s v="C"/>
    <s v="ROUND"/>
    <n v="1"/>
    <s v="Female"/>
    <x v="0"/>
    <x v="0"/>
    <m/>
    <x v="1"/>
    <x v="1"/>
    <n v="0.2"/>
    <x v="54"/>
    <x v="0"/>
    <s v="borderline stage II-III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x v="112"/>
    <n v="3"/>
    <n v="1"/>
    <m/>
    <s v="17NPRB073703S51S10"/>
    <s v="B"/>
    <s v="ROUND"/>
    <n v="1"/>
    <s v="Female"/>
    <x v="0"/>
    <x v="0"/>
    <s v="prominent atresia"/>
    <x v="1"/>
    <x v="1"/>
    <n v="0.2"/>
    <x v="55"/>
    <x v="0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x v="113"/>
    <n v="3"/>
    <n v="1"/>
    <m/>
    <s v="17NPRB044503S31S5"/>
    <s v="C"/>
    <s v="ROUND"/>
    <n v="1"/>
    <s v="Female"/>
    <x v="0"/>
    <x v="0"/>
    <s v="atresia prominent"/>
    <x v="1"/>
    <x v="1"/>
    <n v="0.2"/>
    <x v="56"/>
    <x v="0"/>
    <m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x v="114"/>
    <n v="3"/>
    <n v="2"/>
    <m/>
    <s v="17NPRB042503S29S15"/>
    <s v="A"/>
    <s v="ROUND"/>
    <n v="1"/>
    <s v="Female"/>
    <x v="0"/>
    <x v="0"/>
    <s v="atresia prominent"/>
    <x v="1"/>
    <x v="1"/>
    <n v="0.2"/>
    <x v="57"/>
    <x v="0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x v="115"/>
    <n v="3"/>
    <n v="1"/>
    <m/>
    <s v="17NPRB045003S31S10"/>
    <s v="C"/>
    <s v="AFRICA"/>
    <n v="1"/>
    <s v="Female"/>
    <x v="0"/>
    <x v="0"/>
    <s v="prior spawning"/>
    <x v="1"/>
    <x v="1"/>
    <n v="0.2"/>
    <x v="58"/>
    <x v="0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x v="116"/>
    <n v="3"/>
    <n v="1"/>
    <m/>
    <s v="17NPRB072803S51S1"/>
    <s v="B"/>
    <s v="ROUND"/>
    <n v="1"/>
    <s v="Female"/>
    <x v="0"/>
    <x v="0"/>
    <s v="atresia and hemorrhage"/>
    <x v="1"/>
    <x v="1"/>
    <n v="0.2"/>
    <x v="59"/>
    <x v="0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x v="117"/>
    <n v="3"/>
    <n v="1"/>
    <m/>
    <s v="17NPRB075203S52S10"/>
    <s v="B"/>
    <s v="ROUND"/>
    <n v="1"/>
    <s v="Female"/>
    <x v="0"/>
    <x v="0"/>
    <s v="prominent atresia"/>
    <x v="1"/>
    <x v="1"/>
    <n v="0.2"/>
    <x v="60"/>
    <x v="0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x v="118"/>
    <n v="3"/>
    <n v="2"/>
    <s v="Baseline unclear or regenerated - No data"/>
    <s v="17NPRB044403S31S4"/>
    <s v="A"/>
    <s v="ROUND"/>
    <n v="1"/>
    <s v="Female"/>
    <x v="0"/>
    <x v="0"/>
    <m/>
    <x v="1"/>
    <x v="1"/>
    <n v="0.2"/>
    <x v="61"/>
    <x v="0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x v="104"/>
    <n v="3"/>
    <n v="1"/>
    <m/>
    <s v="17NPRB073103S51S4"/>
    <s v="B"/>
    <s v="ROUND"/>
    <n v="1"/>
    <s v="Female"/>
    <x v="0"/>
    <x v="0"/>
    <m/>
    <x v="1"/>
    <x v="1"/>
    <n v="0.2"/>
    <x v="62"/>
    <x v="0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x v="119"/>
    <n v="3"/>
    <n v="1"/>
    <m/>
    <s v="17NPRB073203S51S5"/>
    <s v="B"/>
    <s v="ROUND"/>
    <n v="1"/>
    <s v="Female"/>
    <x v="0"/>
    <x v="0"/>
    <m/>
    <x v="1"/>
    <x v="1"/>
    <n v="0.2"/>
    <x v="63"/>
    <x v="0"/>
    <m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x v="120"/>
    <n v="3"/>
    <n v="1"/>
    <s v="Baseline unclear or regenerated - No data"/>
    <s v="17NPRB074503S52S3"/>
    <s v="C"/>
    <s v="AFRICA"/>
    <n v="1"/>
    <s v="Female"/>
    <x v="0"/>
    <x v="0"/>
    <s v="hemorrhage present"/>
    <x v="1"/>
    <x v="1"/>
    <n v="0.3"/>
    <x v="64"/>
    <x v="0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x v="121"/>
    <n v="3"/>
    <n v="1"/>
    <m/>
    <s v="17NPRB042703S30S2"/>
    <s v="B"/>
    <s v="ROUND"/>
    <n v="1"/>
    <s v="Female"/>
    <x v="0"/>
    <x v="0"/>
    <s v="hemorrhage present"/>
    <x v="1"/>
    <x v="1"/>
    <n v="0.3"/>
    <x v="65"/>
    <x v="0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x v="122"/>
    <n v="3"/>
    <n v="1"/>
    <m/>
    <s v="17NPRB041903S29S9"/>
    <s v="B"/>
    <s v="ROUND"/>
    <n v="1"/>
    <s v="Female"/>
    <x v="0"/>
    <x v="0"/>
    <m/>
    <x v="1"/>
    <x v="1"/>
    <n v="0.2"/>
    <x v="66"/>
    <x v="0"/>
    <s v="start 11/1 afternoon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x v="123"/>
    <n v="3"/>
    <n v="3"/>
    <m/>
    <s v="17NPRB063803S45S1"/>
    <s v="B"/>
    <s v="SQUISHED"/>
    <n v="1"/>
    <s v="Female"/>
    <x v="0"/>
    <x v="0"/>
    <s v="prominent atresia"/>
    <x v="1"/>
    <x v="1"/>
    <n v="0.2"/>
    <x v="67"/>
    <x v="0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x v="124"/>
    <n v="3"/>
    <n v="1"/>
    <m/>
    <s v="17NPRB070503S49S8"/>
    <s v="B"/>
    <s v="ROUND"/>
    <n v="1"/>
    <s v="Female"/>
    <x v="0"/>
    <x v="0"/>
    <s v="prominent atresia"/>
    <x v="1"/>
    <x v="1"/>
    <n v="0.3"/>
    <x v="68"/>
    <x v="0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x v="125"/>
    <n v="3"/>
    <n v="1"/>
    <m/>
    <s v="17NPRB073403S51S7"/>
    <s v="B"/>
    <s v="ROUND"/>
    <n v="1"/>
    <s v="Female"/>
    <x v="0"/>
    <x v="0"/>
    <s v="prominent atresia"/>
    <x v="1"/>
    <x v="1"/>
    <n v="0.3"/>
    <x v="69"/>
    <x v="0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x v="126"/>
    <n v="3"/>
    <n v="2"/>
    <m/>
    <s v="17NPRB067103S47S4"/>
    <s v="B"/>
    <s v="ROUND"/>
    <n v="1"/>
    <s v="Female"/>
    <x v="0"/>
    <x v="0"/>
    <s v="atresia prominent and hemorrhage"/>
    <x v="1"/>
    <x v="1"/>
    <n v="0.3"/>
    <x v="70"/>
    <x v="0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x v="127"/>
    <n v="3"/>
    <n v="1"/>
    <m/>
    <s v="17NPRB073603S51S9"/>
    <s v="B"/>
    <s v="ROUND"/>
    <n v="1"/>
    <s v="Female"/>
    <x v="0"/>
    <x v="0"/>
    <s v="prominent atresia"/>
    <x v="1"/>
    <x v="1"/>
    <n v="0.3"/>
    <x v="71"/>
    <x v="0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x v="128"/>
    <n v="3"/>
    <n v="1"/>
    <m/>
    <s v="17NPRB050603S35S6"/>
    <s v="B"/>
    <s v="ROUND"/>
    <n v="1"/>
    <s v="Female"/>
    <x v="0"/>
    <x v="0"/>
    <s v="prominent atresia"/>
    <x v="1"/>
    <x v="1"/>
    <n v="0.3"/>
    <x v="72"/>
    <x v="0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x v="30"/>
    <n v="3"/>
    <n v="3"/>
    <m/>
    <s v="17NPRB052103S36S6"/>
    <s v="B"/>
    <s v="OTHER"/>
    <n v="1"/>
    <s v="Female"/>
    <x v="0"/>
    <x v="0"/>
    <m/>
    <x v="1"/>
    <x v="1"/>
    <n v="0.4"/>
    <x v="73"/>
    <x v="0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x v="129"/>
    <n v="4"/>
    <n v="2"/>
    <m/>
    <s v="17NPRB041504S29S5"/>
    <s v="A"/>
    <s v="ROUND"/>
    <n v="1"/>
    <s v="Female"/>
    <x v="0"/>
    <x v="0"/>
    <m/>
    <x v="1"/>
    <x v="1"/>
    <n v="0.1"/>
    <x v="74"/>
    <x v="0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x v="130"/>
    <n v="4"/>
    <n v="3"/>
    <m/>
    <s v="17NPRB072604S50S14"/>
    <s v="C"/>
    <s v="ROUND"/>
    <n v="1"/>
    <s v="Female"/>
    <x v="0"/>
    <x v="0"/>
    <m/>
    <x v="1"/>
    <x v="1"/>
    <n v="0.2"/>
    <x v="75"/>
    <x v="0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x v="131"/>
    <n v="4"/>
    <n v="1"/>
    <m/>
    <s v="17NPRB043504S30S10"/>
    <s v="B"/>
    <s v="ROUND"/>
    <n v="1"/>
    <s v="Female"/>
    <x v="0"/>
    <x v="0"/>
    <m/>
    <x v="1"/>
    <x v="1"/>
    <n v="0.3"/>
    <x v="76"/>
    <x v="0"/>
    <m/>
  </r>
  <r>
    <n v="2017"/>
    <s v="Oct2017 - Sep18"/>
    <d v="2020-11-12T00:00:00"/>
    <n v="1"/>
    <n v="74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"/>
    <n v="2"/>
    <n v="184"/>
    <x v="132"/>
    <n v="6"/>
    <n v="1"/>
    <m/>
    <s v="17NPRB074306S52S1"/>
    <s v="B"/>
    <s v="ROUND"/>
    <n v="1"/>
    <s v="Female"/>
    <x v="0"/>
    <x v="0"/>
    <s v="prominent atresia"/>
    <x v="1"/>
    <x v="1"/>
    <n v="0.4"/>
    <x v="77"/>
    <x v="0"/>
    <s v="upper end of stage 2"/>
  </r>
  <r>
    <n v="2017"/>
    <s v="Oct2017 - Sep18"/>
    <d v="2020-11-12T00:00:00"/>
    <n v="1"/>
    <n v="62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7"/>
    <n v="2"/>
    <n v="124"/>
    <x v="133"/>
    <n v="7"/>
    <n v="1"/>
    <m/>
    <s v="17NPRB062907S44S7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x v="134"/>
    <s v="NA"/>
    <n v="0"/>
    <m/>
    <s v="NA"/>
    <s v="NA"/>
    <s v="NA"/>
    <s v="NA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x v="135"/>
    <s v="NA"/>
    <s v="NA"/>
    <m/>
    <s v="NA"/>
    <s v="NA"/>
    <s v="NA"/>
    <s v="NA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x v="136"/>
    <n v="2"/>
    <n v="1"/>
    <m/>
    <s v="17NPRB056502S40S3"/>
    <s v="B"/>
    <s v="ROUND"/>
    <n v="1"/>
    <s v="Female"/>
    <x v="1"/>
    <x v="1"/>
    <m/>
    <x v="0"/>
    <x v="0"/>
    <n v="0"/>
    <x v="0"/>
    <x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x v="21"/>
    <n v="2"/>
    <n v="3"/>
    <m/>
    <s v="17NPRB066702S46S15"/>
    <s v="A"/>
    <s v="SQUISHED"/>
    <n v="1"/>
    <s v="Female"/>
    <x v="1"/>
    <x v="1"/>
    <s v="early   "/>
    <x v="0"/>
    <x v="0"/>
    <n v="0"/>
    <x v="0"/>
    <x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x v="137"/>
    <n v="2"/>
    <n v="1"/>
    <m/>
    <s v="17NPRB066802S47S1"/>
    <s v="B"/>
    <s v="ROUND"/>
    <n v="1"/>
    <s v="Female"/>
    <x v="1"/>
    <x v="1"/>
    <s v="early"/>
    <x v="0"/>
    <x v="0"/>
    <n v="0"/>
    <x v="0"/>
    <x v="0"/>
    <m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x v="108"/>
    <n v="2"/>
    <n v="1"/>
    <m/>
    <s v="17NPRB071102S49S14"/>
    <s v="B"/>
    <s v="SQUISHED"/>
    <n v="1"/>
    <s v="Female"/>
    <x v="1"/>
    <x v="1"/>
    <m/>
    <x v="0"/>
    <x v="0"/>
    <n v="0"/>
    <x v="0"/>
    <x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x v="138"/>
    <n v="2"/>
    <n v="2"/>
    <m/>
    <s v="17NPRB035002S24S5"/>
    <s v="A"/>
    <s v="SQUISHED"/>
    <n v="1"/>
    <s v="Female"/>
    <x v="1"/>
    <x v="1"/>
    <s v="early"/>
    <x v="1"/>
    <x v="1"/>
    <n v="0"/>
    <x v="0"/>
    <x v="0"/>
    <s v="actually 0.0 gonad weight; "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x v="79"/>
    <n v="2"/>
    <n v="1"/>
    <m/>
    <s v="17NPRB068002S47S13"/>
    <s v="C"/>
    <s v="ROUND"/>
    <n v="1"/>
    <s v="Female"/>
    <x v="1"/>
    <x v="1"/>
    <s v="early"/>
    <x v="1"/>
    <x v="1"/>
    <n v="0"/>
    <x v="0"/>
    <x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x v="139"/>
    <n v="2"/>
    <n v="1"/>
    <m/>
    <s v="17NPRB067302S47S6"/>
    <s v="A"/>
    <s v="ROUND"/>
    <n v="1"/>
    <s v="Female"/>
    <x v="1"/>
    <x v="1"/>
    <s v="early"/>
    <x v="1"/>
    <x v="1"/>
    <n v="0.1"/>
    <x v="78"/>
    <x v="0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x v="73"/>
    <n v="2"/>
    <n v="1"/>
    <m/>
    <s v="17NPRB046002S32S5"/>
    <s v="B"/>
    <s v="ROUND"/>
    <n v="1"/>
    <s v="Female"/>
    <x v="1"/>
    <x v="1"/>
    <m/>
    <x v="1"/>
    <x v="1"/>
    <n v="0.2"/>
    <x v="23"/>
    <x v="0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x v="33"/>
    <n v="2"/>
    <n v="3"/>
    <m/>
    <s v="17NPRB041802S29S8"/>
    <s v="C"/>
    <s v="OTHER"/>
    <n v="1"/>
    <s v="Female"/>
    <x v="1"/>
    <x v="1"/>
    <m/>
    <x v="1"/>
    <x v="1"/>
    <n v="0.2"/>
    <x v="79"/>
    <x v="0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x v="140"/>
    <n v="2"/>
    <n v="1"/>
    <m/>
    <s v="17NPRB069102S48S9"/>
    <s v="B"/>
    <s v="ROUND"/>
    <n v="1"/>
    <s v="Female"/>
    <x v="1"/>
    <x v="1"/>
    <s v="early"/>
    <x v="1"/>
    <x v="1"/>
    <n v="0.2"/>
    <x v="80"/>
    <x v="0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x v="141"/>
    <n v="2"/>
    <n v="1"/>
    <m/>
    <s v="17NPRB067002S47S3"/>
    <s v="B"/>
    <s v="ROUND"/>
    <n v="1"/>
    <s v="Female"/>
    <x v="1"/>
    <x v="1"/>
    <m/>
    <x v="1"/>
    <x v="1"/>
    <n v="0.2"/>
    <x v="81"/>
    <x v="0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x v="142"/>
    <n v="2"/>
    <n v="1"/>
    <m/>
    <s v="17NPRB045402S31S14"/>
    <s v="A"/>
    <s v="SQUISHED"/>
    <n v="1"/>
    <s v="Female"/>
    <x v="1"/>
    <x v="1"/>
    <m/>
    <x v="1"/>
    <x v="1"/>
    <n v="0.2"/>
    <x v="82"/>
    <x v="0"/>
    <s v="maybe a stage III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x v="142"/>
    <n v="2"/>
    <n v="2"/>
    <m/>
    <s v="17NPRB068502S48S3"/>
    <s v="B"/>
    <s v="SQUISHED"/>
    <n v="1"/>
    <s v="Female"/>
    <x v="1"/>
    <x v="1"/>
    <s v="early"/>
    <x v="1"/>
    <x v="1"/>
    <n v="0.2"/>
    <x v="82"/>
    <x v="0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x v="122"/>
    <n v="2"/>
    <n v="2"/>
    <m/>
    <s v="17NPRB036302S25S3"/>
    <s v="A"/>
    <s v="SQUISHED"/>
    <n v="1"/>
    <s v="Female"/>
    <x v="1"/>
    <x v="1"/>
    <m/>
    <x v="1"/>
    <x v="1"/>
    <n v="0.2"/>
    <x v="66"/>
    <x v="0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x v="143"/>
    <n v="2"/>
    <n v="2"/>
    <m/>
    <s v="17NPRB068602S48S4"/>
    <s v="A"/>
    <s v="SQUISHED"/>
    <n v="1"/>
    <s v="Female"/>
    <x v="1"/>
    <x v="1"/>
    <s v="early"/>
    <x v="1"/>
    <x v="1"/>
    <n v="0.2"/>
    <x v="83"/>
    <x v="0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x v="144"/>
    <n v="2"/>
    <n v="3"/>
    <m/>
    <s v="17NPRB050202S35S2"/>
    <s v="C"/>
    <s v="ROUND"/>
    <n v="1"/>
    <s v="Female"/>
    <x v="1"/>
    <x v="1"/>
    <m/>
    <x v="1"/>
    <x v="1"/>
    <n v="0.3"/>
    <x v="84"/>
    <x v="0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x v="145"/>
    <n v="2"/>
    <n v="1"/>
    <m/>
    <s v="17NPRB050902S35S9"/>
    <s v="B"/>
    <s v="ROUND"/>
    <n v="1"/>
    <s v="Female"/>
    <x v="1"/>
    <x v="1"/>
    <m/>
    <x v="1"/>
    <x v="1"/>
    <n v="0.4"/>
    <x v="85"/>
    <x v="0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x v="146"/>
    <n v="3"/>
    <n v="3"/>
    <m/>
    <s v="17NPRB068903S48S7"/>
    <s v="C"/>
    <s v="OTHER"/>
    <n v="1"/>
    <s v="Female"/>
    <x v="1"/>
    <x v="1"/>
    <s v="early"/>
    <x v="1"/>
    <x v="1"/>
    <n v="0"/>
    <x v="0"/>
    <x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x v="98"/>
    <n v="3"/>
    <n v="3"/>
    <m/>
    <s v="17NPRB074903S52S7"/>
    <s v="B"/>
    <s v="OTHER"/>
    <n v="1"/>
    <s v="Female"/>
    <x v="1"/>
    <x v="1"/>
    <s v="prominent atresia"/>
    <x v="1"/>
    <x v="1"/>
    <n v="0.2"/>
    <x v="86"/>
    <x v="0"/>
    <m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x v="34"/>
    <n v="3"/>
    <n v="3"/>
    <m/>
    <s v="17NPRB058803S41S11"/>
    <s v="C"/>
    <s v="ROUND"/>
    <n v="1"/>
    <s v="Female"/>
    <x v="1"/>
    <x v="1"/>
    <m/>
    <x v="1"/>
    <x v="1"/>
    <n v="0.2"/>
    <x v="87"/>
    <x v="0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x v="147"/>
    <n v="3"/>
    <n v="1"/>
    <m/>
    <s v="17NPRB070803S49S11"/>
    <s v="B"/>
    <s v="ROUND"/>
    <n v="1"/>
    <s v="Female"/>
    <x v="1"/>
    <x v="1"/>
    <m/>
    <x v="1"/>
    <x v="1"/>
    <n v="0.3"/>
    <x v="88"/>
    <x v="0"/>
    <m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x v="148"/>
    <n v="3"/>
    <n v="1"/>
    <m/>
    <s v="17NPRB075603S52S14"/>
    <s v="B"/>
    <s v="ROUND"/>
    <n v="1"/>
    <s v="Female"/>
    <x v="1"/>
    <x v="1"/>
    <s v="prominent atresia"/>
    <x v="1"/>
    <x v="1"/>
    <n v="0.4"/>
    <x v="89"/>
    <x v="0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x v="149"/>
    <n v="3"/>
    <n v="1"/>
    <m/>
    <s v="17NPRB053003S36S15"/>
    <s v="B"/>
    <s v="ROUND"/>
    <n v="1"/>
    <s v="Female"/>
    <x v="1"/>
    <x v="1"/>
    <m/>
    <x v="1"/>
    <x v="1"/>
    <n v="0.5"/>
    <x v="90"/>
    <x v="0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x v="150"/>
    <n v="2"/>
    <n v="3"/>
    <m/>
    <s v="17NPRB047102S33S1"/>
    <s v="B"/>
    <s v="SQUISHED"/>
    <n v="1"/>
    <s v="Female"/>
    <x v="2"/>
    <x v="1"/>
    <s v="prominent atresia of yolked oocytes"/>
    <x v="1"/>
    <x v="1"/>
    <n v="0"/>
    <x v="0"/>
    <x v="0"/>
    <s v="stage II-III, actually 0.0 g gonad weight"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x v="151"/>
    <n v="3"/>
    <n v="1"/>
    <m/>
    <s v="17NPRB070403S49S7"/>
    <s v="B"/>
    <s v="SQUISHED"/>
    <n v="1"/>
    <s v="Female"/>
    <x v="2"/>
    <x v="1"/>
    <s v="prominent atresia of yolked oocytes"/>
    <x v="1"/>
    <x v="1"/>
    <n v="0.1"/>
    <x v="91"/>
    <x v="0"/>
    <m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x v="152"/>
    <n v="3"/>
    <n v="1"/>
    <m/>
    <s v="17NPRB049703S34S12"/>
    <s v="A"/>
    <s v="ROUND"/>
    <n v="1"/>
    <s v="Female"/>
    <x v="2"/>
    <x v="1"/>
    <s v="prominent atresia of yolked oocytes"/>
    <x v="1"/>
    <x v="1"/>
    <n v="0.2"/>
    <x v="92"/>
    <x v="0"/>
    <s v="started only sampling &lt;170mm and immature (stage I/II)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x v="61"/>
    <n v="3"/>
    <n v="1"/>
    <m/>
    <s v="17NPRB069803S49S1"/>
    <s v="C"/>
    <s v="ROUND"/>
    <n v="1"/>
    <s v="Female"/>
    <x v="2"/>
    <x v="1"/>
    <s v="prominent atresia of yolked oocytes"/>
    <x v="1"/>
    <x v="1"/>
    <n v="0.2"/>
    <x v="93"/>
    <x v="0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x v="153"/>
    <n v="3"/>
    <n v="1"/>
    <s v="Wrong scale imaged - No data"/>
    <s v="17NPRB054003S37S10"/>
    <s v="C"/>
    <s v="AFRICA"/>
    <n v="1"/>
    <s v="Female"/>
    <x v="2"/>
    <x v="1"/>
    <s v="prominent atresia"/>
    <x v="1"/>
    <x v="1"/>
    <n v="0.3"/>
    <x v="94"/>
    <x v="0"/>
    <m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x v="154"/>
    <n v="3"/>
    <n v="3"/>
    <m/>
    <s v="17NPRB043003S30S5"/>
    <s v="A"/>
    <s v="ROUND"/>
    <n v="1"/>
    <s v="Female"/>
    <x v="2"/>
    <x v="1"/>
    <s v="prominent atresia of yolked oocytes"/>
    <x v="1"/>
    <x v="1"/>
    <n v="0.5"/>
    <x v="95"/>
    <x v="0"/>
    <s v="borderline stage 2-3, send in?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x v="107"/>
    <n v="3"/>
    <n v="1"/>
    <m/>
    <s v="17NPRB072403S50S12"/>
    <s v="B"/>
    <s v="ROUND"/>
    <n v="1"/>
    <s v="Female"/>
    <x v="2"/>
    <x v="1"/>
    <m/>
    <x v="1"/>
    <x v="1"/>
    <n v="0.5"/>
    <x v="96"/>
    <x v="0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x v="155"/>
    <n v="3"/>
    <n v="1"/>
    <m/>
    <s v="17NPRB074003S51S13"/>
    <s v="B"/>
    <s v="ROUND"/>
    <n v="1"/>
    <s v="Female"/>
    <x v="2"/>
    <x v="1"/>
    <m/>
    <x v="1"/>
    <x v="1"/>
    <n v="0.6"/>
    <x v="97"/>
    <x v="0"/>
    <s v="between stage 2-3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x v="156"/>
    <n v="3"/>
    <n v="1"/>
    <m/>
    <s v="17NPRB072703S50S15"/>
    <s v="B"/>
    <s v="ROUND"/>
    <n v="1"/>
    <s v="Female"/>
    <x v="2"/>
    <x v="1"/>
    <s v="prominent atresia"/>
    <x v="1"/>
    <x v="1"/>
    <n v="0.8"/>
    <x v="98"/>
    <x v="0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x v="157"/>
    <n v="2"/>
    <n v="3"/>
    <m/>
    <s v="17NPRB038902S26S14"/>
    <s v="A"/>
    <s v="SQUISHED"/>
    <n v="1"/>
    <s v="Female"/>
    <x v="1"/>
    <x v="1"/>
    <m/>
    <x v="2"/>
    <x v="1"/>
    <n v="0.3"/>
    <x v="99"/>
    <x v="0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x v="158"/>
    <n v="2"/>
    <n v="1"/>
    <m/>
    <s v="17NPRB051902S36S4"/>
    <s v="B"/>
    <s v="ROUND"/>
    <n v="1"/>
    <s v="Female"/>
    <x v="1"/>
    <x v="1"/>
    <m/>
    <x v="2"/>
    <x v="1"/>
    <n v="0.4"/>
    <x v="100"/>
    <x v="0"/>
    <s v="maybe a stage II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x v="107"/>
    <n v="2"/>
    <n v="1"/>
    <m/>
    <s v="17NPRB047402S33S4"/>
    <s v="B"/>
    <s v="ROUND"/>
    <n v="1"/>
    <s v="Female"/>
    <x v="1"/>
    <x v="1"/>
    <m/>
    <x v="2"/>
    <x v="1"/>
    <n v="0.4"/>
    <x v="101"/>
    <x v="0"/>
    <s v="lower end stage III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x v="159"/>
    <n v="2"/>
    <n v="1"/>
    <m/>
    <s v="17NPRB041102S29S1"/>
    <s v="A"/>
    <s v="ROUND"/>
    <n v="1"/>
    <s v="Female"/>
    <x v="1"/>
    <x v="1"/>
    <m/>
    <x v="2"/>
    <x v="1"/>
    <n v="0.5"/>
    <x v="102"/>
    <x v="0"/>
    <m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x v="145"/>
    <n v="2"/>
    <n v="1"/>
    <m/>
    <s v="17NPRB047802S33S8"/>
    <s v="A"/>
    <s v="ROUND"/>
    <n v="1"/>
    <s v="Female"/>
    <x v="1"/>
    <x v="1"/>
    <m/>
    <x v="2"/>
    <x v="1"/>
    <n v="0.9"/>
    <x v="103"/>
    <x v="0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x v="94"/>
    <n v="3"/>
    <n v="2"/>
    <m/>
    <s v="17NPRB020803S14S13"/>
    <s v="A"/>
    <s v="SQUISHED"/>
    <n v="1"/>
    <s v="Female"/>
    <x v="1"/>
    <x v="1"/>
    <m/>
    <x v="2"/>
    <x v="1"/>
    <n v="0.5"/>
    <x v="104"/>
    <x v="0"/>
    <m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x v="112"/>
    <n v="3"/>
    <n v="1"/>
    <m/>
    <s v="17NPRB001503S1S15"/>
    <s v="C"/>
    <s v="ROUND"/>
    <n v="1"/>
    <s v="Female"/>
    <x v="1"/>
    <x v="1"/>
    <m/>
    <x v="2"/>
    <x v="1"/>
    <n v="1.5"/>
    <x v="105"/>
    <x v="0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x v="160"/>
    <n v="4"/>
    <n v="1"/>
    <m/>
    <s v="17NPRB024504S17S5"/>
    <s v="B"/>
    <s v="ROUND"/>
    <n v="1"/>
    <s v="Female"/>
    <x v="1"/>
    <x v="1"/>
    <s v="late"/>
    <x v="2"/>
    <x v="1"/>
    <n v="1.1000000000000001"/>
    <x v="106"/>
    <x v="0"/>
    <s v="no printed label"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x v="161"/>
    <n v="5"/>
    <n v="1"/>
    <m/>
    <s v="17NPRB042105S29S11"/>
    <s v="A"/>
    <s v="OTHER"/>
    <n v="1"/>
    <s v="Female"/>
    <x v="1"/>
    <x v="1"/>
    <m/>
    <x v="2"/>
    <x v="1"/>
    <n v="0.9"/>
    <x v="107"/>
    <x v="0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x v="162"/>
    <n v="5"/>
    <n v="1"/>
    <m/>
    <s v="17NPRB005505S4S10"/>
    <s v="C"/>
    <s v="ROUND"/>
    <n v="1"/>
    <s v="Female"/>
    <x v="1"/>
    <x v="1"/>
    <m/>
    <x v="2"/>
    <x v="1"/>
    <n v="1.8"/>
    <x v="108"/>
    <x v="0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x v="163"/>
    <n v="6"/>
    <n v="1"/>
    <m/>
    <s v="17NPRB041206S29S2"/>
    <s v="C"/>
    <s v="ROUND"/>
    <n v="1"/>
    <s v="Female"/>
    <x v="1"/>
    <x v="1"/>
    <m/>
    <x v="2"/>
    <x v="1"/>
    <n v="1.8"/>
    <x v="109"/>
    <x v="0"/>
    <m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x v="164"/>
    <s v="NA"/>
    <n v="0"/>
    <m/>
    <s v="NA"/>
    <s v="NA"/>
    <s v="NA"/>
    <s v="NA"/>
    <s v="Female"/>
    <x v="1"/>
    <x v="1"/>
    <m/>
    <x v="2"/>
    <x v="1"/>
    <n v="1"/>
    <x v="110"/>
    <x v="0"/>
    <m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x v="165"/>
    <n v="2"/>
    <n v="1"/>
    <m/>
    <s v="17NPRB058202S41S5"/>
    <s v="B"/>
    <s v="ROUND"/>
    <n v="1"/>
    <s v="Female"/>
    <x v="2"/>
    <x v="1"/>
    <s v="prominent atresia of yolked oocytes"/>
    <x v="2"/>
    <x v="1"/>
    <n v="0.3"/>
    <x v="111"/>
    <x v="0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x v="118"/>
    <n v="2"/>
    <n v="1"/>
    <m/>
    <s v="17NPRB042302S29S13"/>
    <s v="A"/>
    <s v="ROUND"/>
    <n v="1"/>
    <s v="Female"/>
    <x v="2"/>
    <x v="1"/>
    <m/>
    <x v="2"/>
    <x v="1"/>
    <n v="0.8"/>
    <x v="112"/>
    <x v="0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x v="166"/>
    <n v="2"/>
    <n v="1"/>
    <m/>
    <s v="17NPRB050402S35S4"/>
    <s v="C"/>
    <s v="ROUND"/>
    <n v="1"/>
    <s v="Female"/>
    <x v="2"/>
    <x v="1"/>
    <m/>
    <x v="2"/>
    <x v="1"/>
    <n v="0.7"/>
    <x v="113"/>
    <x v="0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x v="167"/>
    <n v="2"/>
    <n v="1"/>
    <s v="Wrong scale imaged - No data"/>
    <s v="17NPRB053802S37S8"/>
    <s v="C"/>
    <s v="ROUND"/>
    <n v="1"/>
    <s v="Female"/>
    <x v="2"/>
    <x v="1"/>
    <m/>
    <x v="2"/>
    <x v="1"/>
    <n v="0.9"/>
    <x v="114"/>
    <x v="0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x v="166"/>
    <n v="2"/>
    <n v="1"/>
    <s v="Poor image scan -  No data"/>
    <s v="17NPRB051002S35S10"/>
    <s v="C"/>
    <s v="ROUND"/>
    <n v="1"/>
    <s v="Female"/>
    <x v="2"/>
    <x v="1"/>
    <m/>
    <x v="2"/>
    <x v="1"/>
    <n v="0.9"/>
    <x v="115"/>
    <x v="0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x v="103"/>
    <n v="2"/>
    <n v="1"/>
    <m/>
    <s v="17NPRB050702S35S7"/>
    <s v="B"/>
    <s v="ROUND"/>
    <n v="1"/>
    <s v="Female"/>
    <x v="2"/>
    <x v="1"/>
    <m/>
    <x v="2"/>
    <x v="1"/>
    <n v="1.2"/>
    <x v="116"/>
    <x v="0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x v="168"/>
    <n v="3"/>
    <n v="1"/>
    <m/>
    <s v="17NPRB017803S12S13"/>
    <s v="C"/>
    <s v="OTHER"/>
    <n v="1"/>
    <s v="Female"/>
    <x v="2"/>
    <x v="1"/>
    <s v="early"/>
    <x v="2"/>
    <x v="1"/>
    <n v="1"/>
    <x v="117"/>
    <x v="0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x v="169"/>
    <n v="3"/>
    <n v="1"/>
    <m/>
    <s v="17NPRB002303S2S8"/>
    <s v="C"/>
    <s v="AFRICA"/>
    <n v="1"/>
    <s v="Female"/>
    <x v="2"/>
    <x v="1"/>
    <m/>
    <x v="2"/>
    <x v="1"/>
    <n v="1.2"/>
    <x v="118"/>
    <x v="0"/>
    <m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x v="170"/>
    <n v="3"/>
    <n v="1"/>
    <m/>
    <s v="17NPRB028203S19S12"/>
    <s v="B"/>
    <s v="ROUND"/>
    <n v="1"/>
    <s v="Female"/>
    <x v="2"/>
    <x v="1"/>
    <s v="early"/>
    <x v="2"/>
    <x v="1"/>
    <n v="1.4"/>
    <x v="119"/>
    <x v="0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x v="171"/>
    <n v="3"/>
    <n v="1"/>
    <s v="Baseline unclear or regenerated - No data"/>
    <s v="17NPRB009003S6S15"/>
    <s v="A"/>
    <s v="SQUISHED"/>
    <n v="1"/>
    <s v="Female"/>
    <x v="2"/>
    <x v="1"/>
    <s v="early"/>
    <x v="2"/>
    <x v="1"/>
    <n v="1.3"/>
    <x v="120"/>
    <x v="0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x v="172"/>
    <n v="3"/>
    <n v="1"/>
    <m/>
    <s v="17NPRB029003S20S5"/>
    <s v="A"/>
    <s v="ROUND"/>
    <n v="1"/>
    <s v="Female"/>
    <x v="2"/>
    <x v="1"/>
    <m/>
    <x v="2"/>
    <x v="1"/>
    <n v="1.1000000000000001"/>
    <x v="121"/>
    <x v="0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x v="173"/>
    <n v="3"/>
    <n v="1"/>
    <m/>
    <s v="17NPRB002503S2S10"/>
    <s v="B"/>
    <s v="SQUISHED"/>
    <n v="1"/>
    <s v="Female"/>
    <x v="2"/>
    <x v="1"/>
    <m/>
    <x v="2"/>
    <x v="1"/>
    <n v="1.4"/>
    <x v="122"/>
    <x v="0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x v="110"/>
    <n v="3"/>
    <n v="3"/>
    <s v="Drasticly changed new perpendicular transect"/>
    <s v="17NPRB006603S5S6"/>
    <s v="C"/>
    <s v="OTHER"/>
    <n v="1"/>
    <s v="Female"/>
    <x v="2"/>
    <x v="1"/>
    <s v="early"/>
    <x v="2"/>
    <x v="1"/>
    <n v="1.6"/>
    <x v="123"/>
    <x v="0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x v="174"/>
    <n v="3"/>
    <n v="3"/>
    <m/>
    <s v="17NPRB016203S11S12"/>
    <s v="A"/>
    <s v="SQUISHED"/>
    <n v="1"/>
    <s v="Female"/>
    <x v="2"/>
    <x v="1"/>
    <m/>
    <x v="2"/>
    <x v="1"/>
    <n v="1.6"/>
    <x v="124"/>
    <x v="0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x v="175"/>
    <n v="3"/>
    <n v="1"/>
    <m/>
    <s v="17NPRB015703S11S7"/>
    <s v="B"/>
    <s v="ROUND"/>
    <n v="1"/>
    <s v="Female"/>
    <x v="2"/>
    <x v="1"/>
    <m/>
    <x v="2"/>
    <x v="1"/>
    <n v="1.8"/>
    <x v="125"/>
    <x v="0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x v="176"/>
    <n v="3"/>
    <n v="3"/>
    <s v="Baseline unclear or regenerated - No data"/>
    <s v="17NPRB013203S9S12"/>
    <s v="C"/>
    <s v="SQUISHED"/>
    <n v="1"/>
    <s v="Female"/>
    <x v="2"/>
    <x v="1"/>
    <m/>
    <x v="2"/>
    <x v="1"/>
    <n v="1.9"/>
    <x v="126"/>
    <x v="0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x v="177"/>
    <n v="3"/>
    <n v="1"/>
    <m/>
    <s v="17NPRB013003S9S10"/>
    <s v="C"/>
    <s v="AFRICA"/>
    <n v="1"/>
    <s v="Female"/>
    <x v="2"/>
    <x v="1"/>
    <m/>
    <x v="2"/>
    <x v="1"/>
    <n v="1.9"/>
    <x v="127"/>
    <x v="0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x v="124"/>
    <n v="3"/>
    <n v="3"/>
    <s v="Drasticly changed new perpendicular transect"/>
    <s v="17NPRB000703S1S7"/>
    <s v="A"/>
    <s v="OTHER"/>
    <n v="1"/>
    <s v="Female"/>
    <x v="2"/>
    <x v="1"/>
    <m/>
    <x v="2"/>
    <x v="1"/>
    <n v="1.4"/>
    <x v="128"/>
    <x v="0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x v="178"/>
    <n v="3"/>
    <n v="3"/>
    <s v="Poor image scan -  No data"/>
    <s v="17NPRB026903S18S14"/>
    <s v="C"/>
    <s v="OTHER"/>
    <n v="1"/>
    <s v="Female"/>
    <x v="2"/>
    <x v="1"/>
    <s v="early"/>
    <x v="2"/>
    <x v="1"/>
    <n v="1.3"/>
    <x v="129"/>
    <x v="0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x v="179"/>
    <n v="3"/>
    <n v="2"/>
    <m/>
    <s v="17NPRB021403S15S4"/>
    <s v="C"/>
    <s v="OTHER"/>
    <n v="1"/>
    <s v="Female"/>
    <x v="2"/>
    <x v="1"/>
    <s v="early"/>
    <x v="2"/>
    <x v="1"/>
    <n v="1.4"/>
    <x v="130"/>
    <x v="0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x v="180"/>
    <n v="3"/>
    <n v="2"/>
    <m/>
    <s v="17NPRB025103S17S11"/>
    <s v="C"/>
    <s v="OTHER"/>
    <n v="1"/>
    <s v="Female"/>
    <x v="2"/>
    <x v="1"/>
    <s v="early"/>
    <x v="2"/>
    <x v="1"/>
    <n v="1.8"/>
    <x v="131"/>
    <x v="0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x v="181"/>
    <n v="3"/>
    <n v="1"/>
    <m/>
    <s v="17NPRB004503S3S15"/>
    <s v="B"/>
    <s v="ROUND"/>
    <n v="1"/>
    <s v="Female"/>
    <x v="2"/>
    <x v="1"/>
    <m/>
    <x v="2"/>
    <x v="1"/>
    <n v="2.1"/>
    <x v="132"/>
    <x v="0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x v="182"/>
    <n v="3"/>
    <n v="1"/>
    <m/>
    <s v="17NPRB014903S10S14"/>
    <s v="C"/>
    <s v="AFRICA"/>
    <n v="1"/>
    <s v="Female"/>
    <x v="2"/>
    <x v="1"/>
    <m/>
    <x v="2"/>
    <x v="1"/>
    <n v="1.5"/>
    <x v="133"/>
    <x v="0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x v="183"/>
    <n v="3"/>
    <n v="1"/>
    <m/>
    <s v="17NPRB012203S9S2"/>
    <s v="A"/>
    <s v="ROUND"/>
    <n v="1"/>
    <s v="Female"/>
    <x v="2"/>
    <x v="1"/>
    <m/>
    <x v="2"/>
    <x v="1"/>
    <n v="1.9"/>
    <x v="134"/>
    <x v="0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x v="177"/>
    <n v="3"/>
    <n v="3"/>
    <m/>
    <s v="17NPRB009503S7S5"/>
    <s v="C"/>
    <s v="AFRICA"/>
    <n v="1"/>
    <s v="Female"/>
    <x v="2"/>
    <x v="1"/>
    <m/>
    <x v="2"/>
    <x v="1"/>
    <n v="2"/>
    <x v="135"/>
    <x v="0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x v="184"/>
    <n v="3"/>
    <n v="3"/>
    <m/>
    <s v="17NPRB014503S10S10"/>
    <s v="B"/>
    <s v="SQUISHED"/>
    <n v="1"/>
    <s v="Female"/>
    <x v="2"/>
    <x v="1"/>
    <s v="early"/>
    <x v="2"/>
    <x v="1"/>
    <n v="1.8"/>
    <x v="136"/>
    <x v="0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x v="185"/>
    <n v="3"/>
    <n v="2"/>
    <m/>
    <s v="17NPRB004303S3S13"/>
    <s v="G"/>
    <s v="OTHER"/>
    <n v="1"/>
    <s v="Female"/>
    <x v="2"/>
    <x v="1"/>
    <m/>
    <x v="2"/>
    <x v="1"/>
    <n v="1.5"/>
    <x v="137"/>
    <x v="0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x v="186"/>
    <n v="3"/>
    <n v="1"/>
    <s v="Baseline unclear or regenerated - No data"/>
    <s v="17NPRB017903S12S14"/>
    <s v="C"/>
    <s v="AFRICA"/>
    <n v="1"/>
    <s v="Female"/>
    <x v="2"/>
    <x v="1"/>
    <m/>
    <x v="2"/>
    <x v="1"/>
    <n v="2.6"/>
    <x v="138"/>
    <x v="0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x v="187"/>
    <n v="3"/>
    <n v="2"/>
    <s v="Drasticly changed new perpendicular transect"/>
    <s v="17NPRB024103S17S1"/>
    <s v="A"/>
    <s v="SQUISHED"/>
    <n v="1"/>
    <s v="Female"/>
    <x v="2"/>
    <x v="1"/>
    <m/>
    <x v="2"/>
    <x v="1"/>
    <n v="1.8"/>
    <x v="139"/>
    <x v="0"/>
    <s v="no printed label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x v="174"/>
    <n v="3"/>
    <n v="2"/>
    <m/>
    <s v="17NPRB005703S4S12"/>
    <s v="A"/>
    <s v="AFRICA"/>
    <n v="1"/>
    <s v="Female"/>
    <x v="2"/>
    <x v="1"/>
    <m/>
    <x v="2"/>
    <x v="1"/>
    <n v="1.9"/>
    <x v="140"/>
    <x v="0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x v="188"/>
    <n v="3"/>
    <n v="1"/>
    <m/>
    <s v="17NPRB023503S16S10"/>
    <s v="B"/>
    <s v="ROUND"/>
    <n v="1"/>
    <s v="Female"/>
    <x v="2"/>
    <x v="1"/>
    <m/>
    <x v="2"/>
    <x v="1"/>
    <n v="2"/>
    <x v="141"/>
    <x v="0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x v="189"/>
    <n v="3"/>
    <n v="1"/>
    <m/>
    <s v="17NPRB013903S10S4"/>
    <s v="A"/>
    <s v="ROUND"/>
    <n v="1"/>
    <s v="Female"/>
    <x v="2"/>
    <x v="1"/>
    <m/>
    <x v="2"/>
    <x v="1"/>
    <n v="1.8"/>
    <x v="142"/>
    <x v="0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x v="190"/>
    <n v="3"/>
    <n v="1"/>
    <m/>
    <s v="17NPRB028603S20S1"/>
    <s v="B"/>
    <s v="ROUND"/>
    <n v="1"/>
    <s v="Female"/>
    <x v="2"/>
    <x v="1"/>
    <m/>
    <x v="2"/>
    <x v="1"/>
    <n v="2.4"/>
    <x v="143"/>
    <x v="0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x v="191"/>
    <n v="3"/>
    <n v="1"/>
    <m/>
    <s v="17NPRB021603S15S6"/>
    <s v="B"/>
    <s v="ROUND"/>
    <n v="1"/>
    <s v="Female"/>
    <x v="2"/>
    <x v="1"/>
    <m/>
    <x v="2"/>
    <x v="1"/>
    <n v="2.1"/>
    <x v="144"/>
    <x v="0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x v="192"/>
    <n v="3"/>
    <n v="2"/>
    <s v="Baseline unclear or regenerated - No data"/>
    <s v="17NPRB026303S18S8"/>
    <s v="B"/>
    <s v="ROUND"/>
    <n v="1"/>
    <s v="Female"/>
    <x v="2"/>
    <x v="1"/>
    <m/>
    <x v="2"/>
    <x v="1"/>
    <n v="2.2999999999999998"/>
    <x v="145"/>
    <x v="0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x v="193"/>
    <n v="3"/>
    <n v="1"/>
    <m/>
    <s v="17NPRB014703S10S12"/>
    <s v="C"/>
    <s v="ROUND"/>
    <n v="1"/>
    <s v="Female"/>
    <x v="2"/>
    <x v="1"/>
    <m/>
    <x v="2"/>
    <x v="1"/>
    <n v="2"/>
    <x v="146"/>
    <x v="0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x v="194"/>
    <n v="3"/>
    <n v="3"/>
    <m/>
    <s v="17NPRB021303S15S3"/>
    <s v="A"/>
    <s v="SQUISHED"/>
    <n v="1"/>
    <s v="Female"/>
    <x v="2"/>
    <x v="1"/>
    <m/>
    <x v="2"/>
    <x v="1"/>
    <n v="2.5"/>
    <x v="147"/>
    <x v="0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x v="195"/>
    <n v="3"/>
    <n v="1"/>
    <m/>
    <s v="17NPRB018503S13S5"/>
    <s v="C"/>
    <s v="ROUND"/>
    <n v="1"/>
    <s v="Female"/>
    <x v="2"/>
    <x v="1"/>
    <m/>
    <x v="2"/>
    <x v="1"/>
    <n v="2.1"/>
    <x v="148"/>
    <x v="0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x v="196"/>
    <n v="3"/>
    <n v="2"/>
    <m/>
    <s v="17NPRB017203S12S7"/>
    <s v="C"/>
    <s v="SQUISHED"/>
    <n v="1"/>
    <s v="Female"/>
    <x v="2"/>
    <x v="1"/>
    <m/>
    <x v="2"/>
    <x v="1"/>
    <n v="2.4"/>
    <x v="149"/>
    <x v="0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x v="197"/>
    <n v="3"/>
    <n v="2"/>
    <m/>
    <s v="17NPRB018303S13S3"/>
    <s v="A"/>
    <s v="ROUND"/>
    <n v="1"/>
    <s v="Female"/>
    <x v="2"/>
    <x v="1"/>
    <m/>
    <x v="2"/>
    <x v="1"/>
    <n v="2.1"/>
    <x v="150"/>
    <x v="0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x v="171"/>
    <n v="3"/>
    <n v="3"/>
    <s v="Baseline unclear or regenerated - No data"/>
    <s v="17NPRB001403S1S14"/>
    <s v="A"/>
    <s v="AFRICA"/>
    <n v="1"/>
    <s v="Female"/>
    <x v="2"/>
    <x v="1"/>
    <m/>
    <x v="2"/>
    <x v="1"/>
    <n v="2"/>
    <x v="151"/>
    <x v="0"/>
    <m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x v="198"/>
    <n v="3"/>
    <n v="1"/>
    <m/>
    <s v="17NPRB018703S13S7"/>
    <s v="C"/>
    <s v="ROUND"/>
    <n v="1"/>
    <s v="Female"/>
    <x v="2"/>
    <x v="1"/>
    <m/>
    <x v="2"/>
    <x v="1"/>
    <n v="2"/>
    <x v="152"/>
    <x v="0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x v="199"/>
    <n v="3"/>
    <n v="1"/>
    <m/>
    <s v="17NPRB025503S17S15"/>
    <s v="B"/>
    <s v="ROUND"/>
    <n v="1"/>
    <s v="Female"/>
    <x v="2"/>
    <x v="1"/>
    <m/>
    <x v="2"/>
    <x v="1"/>
    <n v="2.5"/>
    <x v="153"/>
    <x v="0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x v="200"/>
    <n v="3"/>
    <n v="1"/>
    <m/>
    <s v="17NPRB020203S14S7"/>
    <s v="B"/>
    <s v="ROUND"/>
    <n v="1"/>
    <s v="Female"/>
    <x v="2"/>
    <x v="1"/>
    <m/>
    <x v="2"/>
    <x v="1"/>
    <n v="2.1"/>
    <x v="154"/>
    <x v="0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x v="201"/>
    <n v="3"/>
    <n v="2"/>
    <m/>
    <s v="17NPRB025603S18S1"/>
    <s v="C"/>
    <s v="ROUND"/>
    <n v="1"/>
    <s v="Female"/>
    <x v="2"/>
    <x v="1"/>
    <s v="late"/>
    <x v="2"/>
    <x v="1"/>
    <n v="2.6"/>
    <x v="155"/>
    <x v="0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x v="202"/>
    <n v="3"/>
    <n v="3"/>
    <m/>
    <s v="17NPRB008903S6S14"/>
    <s v="C"/>
    <s v="AFRICA"/>
    <n v="1"/>
    <s v="Female"/>
    <x v="2"/>
    <x v="1"/>
    <m/>
    <x v="2"/>
    <x v="1"/>
    <n v="2.2000000000000002"/>
    <x v="156"/>
    <x v="0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x v="203"/>
    <n v="3"/>
    <n v="1"/>
    <m/>
    <s v="17NPRB007203S5S12"/>
    <s v="E"/>
    <s v="SQUISHED"/>
    <n v="1"/>
    <s v="Female"/>
    <x v="2"/>
    <x v="1"/>
    <m/>
    <x v="2"/>
    <x v="1"/>
    <n v="1.5"/>
    <x v="157"/>
    <x v="0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x v="204"/>
    <n v="3"/>
    <n v="1"/>
    <m/>
    <s v="17NPRB013503S9S15"/>
    <s v="B"/>
    <s v="SQUISHED"/>
    <n v="1"/>
    <s v="Female"/>
    <x v="2"/>
    <x v="1"/>
    <m/>
    <x v="2"/>
    <x v="1"/>
    <n v="1.8"/>
    <x v="158"/>
    <x v="0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x v="205"/>
    <n v="3"/>
    <n v="1"/>
    <m/>
    <s v="17NPRB020003S14S5"/>
    <s v="B"/>
    <s v="ROUND"/>
    <n v="1"/>
    <s v="Female"/>
    <x v="2"/>
    <x v="1"/>
    <m/>
    <x v="2"/>
    <x v="1"/>
    <n v="2.4"/>
    <x v="159"/>
    <x v="0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x v="114"/>
    <n v="3"/>
    <n v="2"/>
    <s v="Baseline unclear or regenerated - No data"/>
    <s v="17NPRB025403S17S14"/>
    <s v="B"/>
    <s v="SQUISHED"/>
    <n v="1"/>
    <s v="Female"/>
    <x v="2"/>
    <x v="1"/>
    <m/>
    <x v="2"/>
    <x v="1"/>
    <n v="2"/>
    <x v="160"/>
    <x v="0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x v="206"/>
    <n v="3"/>
    <n v="3"/>
    <m/>
    <s v="17NPRB004403S3S14"/>
    <s v="C"/>
    <s v="SQUISHED"/>
    <n v="1"/>
    <s v="Female"/>
    <x v="2"/>
    <x v="1"/>
    <m/>
    <x v="2"/>
    <x v="1"/>
    <n v="2.6"/>
    <x v="161"/>
    <x v="0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x v="207"/>
    <n v="3"/>
    <n v="2"/>
    <s v="Baseline unclear or regenerated - No data"/>
    <s v="17NPRB022403S15S14"/>
    <s v="A"/>
    <s v="SQUISHED"/>
    <n v="1"/>
    <s v="Female"/>
    <x v="2"/>
    <x v="1"/>
    <m/>
    <x v="2"/>
    <x v="1"/>
    <n v="2.1"/>
    <x v="162"/>
    <x v="0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x v="208"/>
    <n v="3"/>
    <n v="1"/>
    <m/>
    <s v="17NPRB018003S12S15"/>
    <s v="B"/>
    <s v="ROUND"/>
    <n v="1"/>
    <s v="Female"/>
    <x v="2"/>
    <x v="1"/>
    <m/>
    <x v="2"/>
    <x v="1"/>
    <n v="2.2999999999999998"/>
    <x v="163"/>
    <x v="0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x v="209"/>
    <n v="3"/>
    <n v="3"/>
    <m/>
    <s v="17NPRB006803S5S8"/>
    <s v="OOA (OUT OF AREA)"/>
    <s v="OTHER"/>
    <n v="1"/>
    <s v="Female"/>
    <x v="2"/>
    <x v="1"/>
    <m/>
    <x v="2"/>
    <x v="1"/>
    <n v="2.6"/>
    <x v="164"/>
    <x v="0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x v="210"/>
    <n v="3"/>
    <n v="1"/>
    <m/>
    <s v="17NPRB011803S8S13"/>
    <s v="B"/>
    <s v="REGENERATED"/>
    <n v="1"/>
    <s v="Female"/>
    <x v="2"/>
    <x v="1"/>
    <m/>
    <x v="2"/>
    <x v="1"/>
    <n v="2.7"/>
    <x v="165"/>
    <x v="0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x v="211"/>
    <n v="3"/>
    <n v="1"/>
    <m/>
    <s v="17NPRB028503S19S15"/>
    <s v="B"/>
    <s v="ROUND"/>
    <n v="1"/>
    <s v="Female"/>
    <x v="2"/>
    <x v="1"/>
    <m/>
    <x v="2"/>
    <x v="1"/>
    <n v="2.2000000000000002"/>
    <x v="166"/>
    <x v="0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x v="212"/>
    <n v="3"/>
    <n v="2"/>
    <m/>
    <s v="17NPRB025303S17S13"/>
    <s v="A"/>
    <s v="ROUND"/>
    <n v="1"/>
    <s v="Female"/>
    <x v="2"/>
    <x v="1"/>
    <m/>
    <x v="2"/>
    <x v="1"/>
    <n v="2.1"/>
    <x v="167"/>
    <x v="0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x v="213"/>
    <n v="3"/>
    <n v="1"/>
    <s v="Baseline unclear or regenerated - No data"/>
    <s v="17NPRB012703S9S7"/>
    <s v="C"/>
    <s v="AFRICA"/>
    <n v="1"/>
    <s v="Female"/>
    <x v="2"/>
    <x v="1"/>
    <m/>
    <x v="2"/>
    <x v="1"/>
    <n v="2.7"/>
    <x v="168"/>
    <x v="0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x v="214"/>
    <n v="3"/>
    <n v="3"/>
    <m/>
    <s v="17NPRB003403S3S4"/>
    <s v="C"/>
    <s v="SQUISHED"/>
    <n v="1"/>
    <s v="Female"/>
    <x v="2"/>
    <x v="1"/>
    <m/>
    <x v="2"/>
    <x v="1"/>
    <n v="2.5"/>
    <x v="169"/>
    <x v="0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x v="215"/>
    <n v="3"/>
    <n v="1"/>
    <m/>
    <s v="17NPRB011203S8S7"/>
    <s v="OOA (OUT OF AREA)"/>
    <s v="ROUND"/>
    <n v="1"/>
    <s v="Female"/>
    <x v="2"/>
    <x v="1"/>
    <m/>
    <x v="2"/>
    <x v="1"/>
    <n v="2.4"/>
    <x v="170"/>
    <x v="0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x v="216"/>
    <n v="3"/>
    <n v="1"/>
    <m/>
    <s v="17NPRB018203S13S2"/>
    <s v="C"/>
    <s v="OTHER"/>
    <n v="1"/>
    <s v="Female"/>
    <x v="2"/>
    <x v="1"/>
    <m/>
    <x v="2"/>
    <x v="1"/>
    <n v="2.5"/>
    <x v="171"/>
    <x v="0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x v="217"/>
    <n v="3"/>
    <n v="1"/>
    <m/>
    <s v="17NPRB027603S19S6"/>
    <s v="B"/>
    <s v="ROUND"/>
    <n v="1"/>
    <s v="Female"/>
    <x v="2"/>
    <x v="1"/>
    <m/>
    <x v="2"/>
    <x v="1"/>
    <n v="2.6"/>
    <x v="172"/>
    <x v="0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x v="198"/>
    <n v="3"/>
    <n v="1"/>
    <m/>
    <s v="17NPRB017703S12S12"/>
    <s v="B"/>
    <s v="ROUND"/>
    <n v="1"/>
    <s v="Female"/>
    <x v="2"/>
    <x v="1"/>
    <s v="late"/>
    <x v="2"/>
    <x v="1"/>
    <n v="2.2999999999999998"/>
    <x v="173"/>
    <x v="0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x v="218"/>
    <n v="3"/>
    <n v="1"/>
    <m/>
    <s v="17NPRB028803S20S3"/>
    <s v="B"/>
    <s v="ROUND"/>
    <n v="1"/>
    <s v="Female"/>
    <x v="2"/>
    <x v="1"/>
    <m/>
    <x v="2"/>
    <x v="1"/>
    <n v="2.9"/>
    <x v="174"/>
    <x v="0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x v="219"/>
    <n v="3"/>
    <n v="1"/>
    <m/>
    <s v="17NPRB006903S5S9"/>
    <s v="C"/>
    <s v="ROUND"/>
    <n v="1"/>
    <s v="Female"/>
    <x v="2"/>
    <x v="1"/>
    <m/>
    <x v="2"/>
    <x v="1"/>
    <n v="3.1"/>
    <x v="175"/>
    <x v="0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x v="220"/>
    <n v="3"/>
    <n v="1"/>
    <m/>
    <s v="17NPRB004803S4S3"/>
    <s v="C"/>
    <s v="ROUND"/>
    <n v="1"/>
    <s v="Female"/>
    <x v="2"/>
    <x v="1"/>
    <m/>
    <x v="2"/>
    <x v="1"/>
    <n v="2.4"/>
    <x v="176"/>
    <x v="0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x v="221"/>
    <n v="3"/>
    <n v="1"/>
    <m/>
    <s v="17NPRB010603S8S1"/>
    <s v="C"/>
    <s v="ROUND"/>
    <n v="1"/>
    <s v="Female"/>
    <x v="2"/>
    <x v="1"/>
    <s v="late"/>
    <x v="2"/>
    <x v="1"/>
    <n v="3.1"/>
    <x v="177"/>
    <x v="0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x v="222"/>
    <n v="3"/>
    <n v="1"/>
    <m/>
    <s v="17NPRB003703S3S7"/>
    <s v="C"/>
    <s v="AFRICA"/>
    <n v="1"/>
    <s v="Female"/>
    <x v="2"/>
    <x v="1"/>
    <m/>
    <x v="2"/>
    <x v="1"/>
    <n v="1.9"/>
    <x v="178"/>
    <x v="0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x v="110"/>
    <n v="3"/>
    <n v="2"/>
    <s v="Poor image scan -  No data"/>
    <s v="17NPRB019303S13S13"/>
    <s v="A"/>
    <s v="SQUISHED"/>
    <n v="1"/>
    <s v="Female"/>
    <x v="2"/>
    <x v="1"/>
    <m/>
    <x v="2"/>
    <x v="1"/>
    <n v="2.7"/>
    <x v="179"/>
    <x v="0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x v="223"/>
    <n v="3"/>
    <n v="1"/>
    <m/>
    <s v="17NPRB023103S16S6"/>
    <s v="C"/>
    <s v="ROUND"/>
    <n v="1"/>
    <s v="Female"/>
    <x v="2"/>
    <x v="1"/>
    <m/>
    <x v="2"/>
    <x v="1"/>
    <n v="2.9"/>
    <x v="180"/>
    <x v="0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x v="224"/>
    <n v="3"/>
    <n v="1"/>
    <m/>
    <s v="17NPRB006103S5S1"/>
    <s v="C"/>
    <s v="ROUND"/>
    <n v="1"/>
    <s v="Female"/>
    <x v="2"/>
    <x v="1"/>
    <m/>
    <x v="2"/>
    <x v="1"/>
    <n v="2.9"/>
    <x v="181"/>
    <x v="0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x v="225"/>
    <n v="3"/>
    <n v="3"/>
    <m/>
    <s v="17NPRB027403S19S4"/>
    <s v="C"/>
    <s v="ROUND"/>
    <n v="1"/>
    <s v="Female"/>
    <x v="2"/>
    <x v="1"/>
    <m/>
    <x v="2"/>
    <x v="1"/>
    <n v="3.3"/>
    <x v="182"/>
    <x v="0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x v="226"/>
    <n v="3"/>
    <n v="1"/>
    <m/>
    <s v="17NPRB007503S5S15"/>
    <s v="A"/>
    <s v="ROUND"/>
    <n v="1"/>
    <s v="Female"/>
    <x v="2"/>
    <x v="1"/>
    <m/>
    <x v="2"/>
    <x v="1"/>
    <n v="3.1"/>
    <x v="183"/>
    <x v="0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x v="227"/>
    <n v="3"/>
    <n v="1"/>
    <s v="Baseline unclear or regenerated - No data"/>
    <s v="17NPRB008103S6S6"/>
    <s v="B"/>
    <s v="ROUND"/>
    <n v="1"/>
    <s v="Female"/>
    <x v="2"/>
    <x v="1"/>
    <m/>
    <x v="2"/>
    <x v="1"/>
    <n v="3"/>
    <x v="183"/>
    <x v="0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x v="228"/>
    <n v="3"/>
    <n v="1"/>
    <m/>
    <s v="17NPRB008503S6S10"/>
    <s v="A"/>
    <s v="ROUND"/>
    <n v="1"/>
    <s v="Female"/>
    <x v="2"/>
    <x v="1"/>
    <m/>
    <x v="2"/>
    <x v="1"/>
    <n v="3.9"/>
    <x v="184"/>
    <x v="0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x v="110"/>
    <n v="3"/>
    <n v="3"/>
    <s v="Baseline unclear or regenerated - No data"/>
    <s v="17NPRB007903S6S4"/>
    <s v="C"/>
    <s v="OTHER"/>
    <n v="1"/>
    <s v="Female"/>
    <x v="2"/>
    <x v="1"/>
    <m/>
    <x v="2"/>
    <x v="1"/>
    <n v="3.3"/>
    <x v="185"/>
    <x v="0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x v="229"/>
    <n v="3"/>
    <n v="3"/>
    <m/>
    <s v="17NPRB009603S7S6"/>
    <s v="C"/>
    <s v="SQUISHED"/>
    <n v="1"/>
    <s v="Female"/>
    <x v="2"/>
    <x v="1"/>
    <s v="late"/>
    <x v="2"/>
    <x v="1"/>
    <n v="3.9"/>
    <x v="186"/>
    <x v="0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x v="230"/>
    <n v="3"/>
    <n v="1"/>
    <m/>
    <s v="17NPRB005803S4S13"/>
    <s v="C"/>
    <s v="AFRICA"/>
    <n v="1"/>
    <s v="Female"/>
    <x v="2"/>
    <x v="1"/>
    <s v="late"/>
    <x v="2"/>
    <x v="1"/>
    <n v="4.2"/>
    <x v="187"/>
    <x v="1"/>
    <m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x v="231"/>
    <n v="4"/>
    <n v="1"/>
    <s v="Drasticly changed new perpendicular transect"/>
    <s v="17NPRB019604S14S1"/>
    <s v="B"/>
    <s v="OTHER"/>
    <n v="1"/>
    <s v="Female"/>
    <x v="2"/>
    <x v="1"/>
    <s v="early"/>
    <x v="2"/>
    <x v="1"/>
    <n v="1.2"/>
    <x v="188"/>
    <x v="0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x v="232"/>
    <n v="4"/>
    <n v="1"/>
    <m/>
    <s v="17NPRB022004S15S10"/>
    <s v="B"/>
    <s v="ROUND"/>
    <n v="1"/>
    <s v="Female"/>
    <x v="2"/>
    <x v="1"/>
    <s v="early"/>
    <x v="2"/>
    <x v="1"/>
    <n v="1.6"/>
    <x v="189"/>
    <x v="0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x v="233"/>
    <n v="4"/>
    <n v="1"/>
    <m/>
    <s v="17NPRB027104S19S1"/>
    <s v="C"/>
    <s v="ROUND"/>
    <n v="1"/>
    <s v="Female"/>
    <x v="2"/>
    <x v="1"/>
    <s v="early"/>
    <x v="2"/>
    <x v="1"/>
    <n v="1.4"/>
    <x v="190"/>
    <x v="0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x v="215"/>
    <n v="4"/>
    <n v="2"/>
    <s v="Baseline unclear or regenerated - No data"/>
    <s v="17NPRB015304S11S3"/>
    <s v="C"/>
    <s v="SQUISHED"/>
    <n v="1"/>
    <s v="Female"/>
    <x v="2"/>
    <x v="1"/>
    <m/>
    <x v="2"/>
    <x v="1"/>
    <n v="1.7"/>
    <x v="191"/>
    <x v="0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x v="234"/>
    <n v="4"/>
    <n v="1"/>
    <m/>
    <s v="17NPRB024704S17S7"/>
    <s v="B"/>
    <s v="SQUISHED"/>
    <n v="1"/>
    <s v="Female"/>
    <x v="2"/>
    <x v="1"/>
    <m/>
    <x v="2"/>
    <x v="1"/>
    <n v="2.2999999999999998"/>
    <x v="192"/>
    <x v="0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x v="235"/>
    <n v="4"/>
    <n v="1"/>
    <m/>
    <s v="17NPRB015004S10S15"/>
    <s v="B"/>
    <s v="ROUND"/>
    <n v="1"/>
    <s v="Female"/>
    <x v="2"/>
    <x v="1"/>
    <m/>
    <x v="2"/>
    <x v="1"/>
    <n v="1.6"/>
    <x v="193"/>
    <x v="0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x v="236"/>
    <n v="4"/>
    <n v="1"/>
    <m/>
    <s v="17NPRB014004S10S5"/>
    <s v="C"/>
    <s v="ROUND"/>
    <n v="1"/>
    <s v="Female"/>
    <x v="2"/>
    <x v="1"/>
    <s v="late"/>
    <x v="2"/>
    <x v="1"/>
    <n v="2"/>
    <x v="194"/>
    <x v="0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x v="237"/>
    <n v="4"/>
    <n v="1"/>
    <m/>
    <s v="17NPRB026704S18S12"/>
    <s v="C"/>
    <s v="ROUND"/>
    <n v="1"/>
    <s v="Female"/>
    <x v="2"/>
    <x v="1"/>
    <m/>
    <x v="2"/>
    <x v="1"/>
    <n v="2.4"/>
    <x v="195"/>
    <x v="0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x v="238"/>
    <n v="4"/>
    <n v="1"/>
    <m/>
    <s v="17NPRB014604S10S11"/>
    <s v="C"/>
    <s v="ROUND"/>
    <n v="1"/>
    <s v="Female"/>
    <x v="2"/>
    <x v="1"/>
    <m/>
    <x v="2"/>
    <x v="1"/>
    <n v="2.7"/>
    <x v="196"/>
    <x v="0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x v="239"/>
    <n v="4"/>
    <n v="1"/>
    <m/>
    <s v="17NPRB023204S16S7"/>
    <s v="C"/>
    <s v="OTHER"/>
    <n v="1"/>
    <s v="Female"/>
    <x v="2"/>
    <x v="1"/>
    <m/>
    <x v="2"/>
    <x v="1"/>
    <n v="1.9"/>
    <x v="197"/>
    <x v="0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x v="240"/>
    <n v="4"/>
    <n v="2"/>
    <m/>
    <s v="17NPRB019204S13S12"/>
    <s v="C"/>
    <s v="SQUISHED"/>
    <n v="1"/>
    <s v="Female"/>
    <x v="2"/>
    <x v="1"/>
    <m/>
    <x v="2"/>
    <x v="1"/>
    <n v="1.9"/>
    <x v="198"/>
    <x v="0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x v="241"/>
    <n v="4"/>
    <n v="1"/>
    <m/>
    <s v="17NPRB026204S18S7"/>
    <s v="B"/>
    <s v="ROUND"/>
    <n v="1"/>
    <s v="Female"/>
    <x v="2"/>
    <x v="1"/>
    <m/>
    <x v="2"/>
    <x v="1"/>
    <n v="2.2000000000000002"/>
    <x v="199"/>
    <x v="0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x v="114"/>
    <n v="4"/>
    <n v="1"/>
    <m/>
    <s v="17NPRB020104S14S6"/>
    <s v="C"/>
    <s v="AFRICA"/>
    <n v="1"/>
    <s v="Female"/>
    <x v="2"/>
    <x v="1"/>
    <m/>
    <x v="2"/>
    <x v="1"/>
    <n v="1.8"/>
    <x v="200"/>
    <x v="0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x v="112"/>
    <n v="4"/>
    <n v="1"/>
    <m/>
    <s v="17NPRB002004S2S5"/>
    <s v="B"/>
    <s v="SQUISHED"/>
    <n v="1"/>
    <s v="Female"/>
    <x v="2"/>
    <x v="1"/>
    <m/>
    <x v="2"/>
    <x v="1"/>
    <n v="1.9"/>
    <x v="201"/>
    <x v="0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x v="226"/>
    <n v="4"/>
    <n v="3"/>
    <m/>
    <s v="17NPRB010104S7S11"/>
    <s v="OOA (OUT OF AREA)"/>
    <s v="SQUISHED"/>
    <n v="1"/>
    <s v="Female"/>
    <x v="2"/>
    <x v="1"/>
    <m/>
    <x v="2"/>
    <x v="1"/>
    <n v="2.1"/>
    <x v="202"/>
    <x v="0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x v="242"/>
    <n v="4"/>
    <n v="1"/>
    <m/>
    <s v="17NPRB013804S10S3"/>
    <s v="C"/>
    <s v="AFRICA"/>
    <n v="1"/>
    <s v="Female"/>
    <x v="2"/>
    <x v="1"/>
    <m/>
    <x v="2"/>
    <x v="1"/>
    <n v="1.8"/>
    <x v="203"/>
    <x v="0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x v="243"/>
    <n v="4"/>
    <n v="3"/>
    <m/>
    <s v="17NPRB013604S10S1"/>
    <s v="A"/>
    <s v="SQUISHED"/>
    <n v="1"/>
    <s v="Female"/>
    <x v="2"/>
    <x v="1"/>
    <m/>
    <x v="2"/>
    <x v="1"/>
    <n v="2.6"/>
    <x v="204"/>
    <x v="0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x v="244"/>
    <n v="4"/>
    <n v="1"/>
    <m/>
    <s v="17NPRB024604S17S6"/>
    <s v="C"/>
    <s v="ROUND"/>
    <n v="1"/>
    <s v="Female"/>
    <x v="2"/>
    <x v="1"/>
    <s v="early"/>
    <x v="2"/>
    <x v="1"/>
    <n v="2.7"/>
    <x v="205"/>
    <x v="0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x v="210"/>
    <n v="4"/>
    <n v="1"/>
    <m/>
    <s v="17NPRB019704S14S2"/>
    <s v="B"/>
    <s v="ROUND"/>
    <n v="1"/>
    <s v="Female"/>
    <x v="2"/>
    <x v="1"/>
    <m/>
    <x v="2"/>
    <x v="1"/>
    <n v="2.5"/>
    <x v="206"/>
    <x v="0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x v="245"/>
    <n v="4"/>
    <n v="1"/>
    <m/>
    <s v="17NPRB008404S6S9"/>
    <s v="B"/>
    <s v="ROUND"/>
    <n v="1"/>
    <s v="Female"/>
    <x v="2"/>
    <x v="1"/>
    <m/>
    <x v="2"/>
    <x v="1"/>
    <n v="2.2999999999999998"/>
    <x v="207"/>
    <x v="0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x v="246"/>
    <n v="4"/>
    <n v="2"/>
    <m/>
    <s v="17NPRB007304S5S13"/>
    <s v="B"/>
    <s v="OTHER"/>
    <n v="1"/>
    <s v="Female"/>
    <x v="2"/>
    <x v="1"/>
    <m/>
    <x v="2"/>
    <x v="1"/>
    <n v="2.5"/>
    <x v="208"/>
    <x v="0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x v="247"/>
    <n v="4"/>
    <n v="1"/>
    <s v="Baseline unclear or regenerated - No data"/>
    <s v="17NPRB016104S11S11"/>
    <s v="C"/>
    <s v="AFRICA"/>
    <n v="1"/>
    <s v="Female"/>
    <x v="2"/>
    <x v="1"/>
    <m/>
    <x v="2"/>
    <x v="1"/>
    <n v="2.2999999999999998"/>
    <x v="209"/>
    <x v="0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x v="248"/>
    <n v="4"/>
    <n v="1"/>
    <m/>
    <s v="17NPRB012604S9S6"/>
    <s v="C"/>
    <s v="ROUND"/>
    <n v="1"/>
    <s v="Female"/>
    <x v="2"/>
    <x v="1"/>
    <m/>
    <x v="2"/>
    <x v="1"/>
    <n v="2.4"/>
    <x v="210"/>
    <x v="0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x v="249"/>
    <n v="4"/>
    <n v="1"/>
    <m/>
    <s v="17NPRB026004S18S5"/>
    <s v="C"/>
    <s v="ROUND"/>
    <n v="1"/>
    <s v="Female"/>
    <x v="2"/>
    <x v="1"/>
    <m/>
    <x v="2"/>
    <x v="1"/>
    <n v="1.9"/>
    <x v="211"/>
    <x v="0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x v="244"/>
    <n v="4"/>
    <n v="1"/>
    <m/>
    <s v="17NPRB022804S16S3"/>
    <s v="A"/>
    <s v="ROUND"/>
    <n v="1"/>
    <s v="Female"/>
    <x v="2"/>
    <x v="1"/>
    <m/>
    <x v="2"/>
    <x v="1"/>
    <n v="2.8"/>
    <x v="212"/>
    <x v="0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x v="250"/>
    <n v="4"/>
    <n v="1"/>
    <m/>
    <s v="17NPRB001904S2S4"/>
    <s v="B"/>
    <s v="ROUND"/>
    <n v="1"/>
    <s v="Female"/>
    <x v="2"/>
    <x v="1"/>
    <m/>
    <x v="2"/>
    <x v="1"/>
    <n v="2.6"/>
    <x v="213"/>
    <x v="0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x v="111"/>
    <n v="4"/>
    <n v="2"/>
    <m/>
    <s v="17NPRB015904S11S9"/>
    <s v="A"/>
    <s v="OTHER"/>
    <n v="1"/>
    <s v="Female"/>
    <x v="2"/>
    <x v="1"/>
    <m/>
    <x v="2"/>
    <x v="1"/>
    <n v="2.2000000000000002"/>
    <x v="214"/>
    <x v="0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x v="251"/>
    <n v="4"/>
    <n v="1"/>
    <m/>
    <s v="17NPRB005604S4S11"/>
    <s v="C"/>
    <s v="AFRICA"/>
    <n v="1"/>
    <s v="Female"/>
    <x v="2"/>
    <x v="1"/>
    <m/>
    <x v="2"/>
    <x v="1"/>
    <n v="2.4"/>
    <x v="215"/>
    <x v="0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x v="252"/>
    <n v="4"/>
    <n v="3"/>
    <m/>
    <s v="17NPRB025704S18S2"/>
    <s v="B"/>
    <s v="OTHER"/>
    <n v="1"/>
    <s v="Female"/>
    <x v="2"/>
    <x v="1"/>
    <m/>
    <x v="2"/>
    <x v="1"/>
    <n v="2.7"/>
    <x v="215"/>
    <x v="0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x v="200"/>
    <n v="4"/>
    <n v="3"/>
    <s v="Drasticly changed new perpendicular transect"/>
    <s v="17NPRB002804S2S13"/>
    <s v="B"/>
    <s v="OTHER"/>
    <n v="1"/>
    <s v="Female"/>
    <x v="2"/>
    <x v="1"/>
    <m/>
    <x v="2"/>
    <x v="1"/>
    <n v="2.2999999999999998"/>
    <x v="216"/>
    <x v="0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x v="253"/>
    <n v="4"/>
    <n v="1"/>
    <m/>
    <s v="17NPRB002604S2S11"/>
    <s v="A"/>
    <s v="ROUND"/>
    <n v="1"/>
    <s v="Female"/>
    <x v="2"/>
    <x v="1"/>
    <m/>
    <x v="2"/>
    <x v="1"/>
    <n v="3"/>
    <x v="217"/>
    <x v="0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x v="254"/>
    <n v="4"/>
    <n v="1"/>
    <s v="Baseline unclear or regenerated - No data"/>
    <s v="17NPRB009404S7S4"/>
    <s v="C"/>
    <s v="AFRICA"/>
    <n v="1"/>
    <s v="Female"/>
    <x v="2"/>
    <x v="1"/>
    <m/>
    <x v="2"/>
    <x v="1"/>
    <n v="3"/>
    <x v="218"/>
    <x v="0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x v="255"/>
    <n v="4"/>
    <n v="2"/>
    <m/>
    <s v="17NPRB019104S13S11"/>
    <s v="B"/>
    <s v="ROUND"/>
    <n v="1"/>
    <s v="Female"/>
    <x v="2"/>
    <x v="1"/>
    <m/>
    <x v="2"/>
    <x v="1"/>
    <n v="2.7"/>
    <x v="219"/>
    <x v="0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x v="256"/>
    <n v="4"/>
    <n v="3"/>
    <m/>
    <s v="17NPRB006304S5S3"/>
    <s v="C"/>
    <s v="SQUISHED"/>
    <n v="1"/>
    <s v="Female"/>
    <x v="2"/>
    <x v="1"/>
    <m/>
    <x v="2"/>
    <x v="1"/>
    <n v="2.2000000000000002"/>
    <x v="220"/>
    <x v="0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x v="257"/>
    <n v="4"/>
    <n v="1"/>
    <m/>
    <s v="17NPRB023904S16S14"/>
    <s v="B"/>
    <s v="ROUND"/>
    <n v="1"/>
    <s v="Female"/>
    <x v="2"/>
    <x v="1"/>
    <m/>
    <x v="2"/>
    <x v="1"/>
    <n v="2.9"/>
    <x v="221"/>
    <x v="0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x v="258"/>
    <n v="4"/>
    <n v="1"/>
    <s v="Scale not clear - data suspect"/>
    <s v="17NPRB010204S7S12"/>
    <s v="B"/>
    <s v="ROUND"/>
    <n v="1"/>
    <s v="Female"/>
    <x v="2"/>
    <x v="1"/>
    <m/>
    <x v="2"/>
    <x v="1"/>
    <n v="2.5"/>
    <x v="222"/>
    <x v="0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x v="259"/>
    <n v="4"/>
    <n v="2"/>
    <m/>
    <s v="17NPRB003304S3S3"/>
    <s v="C"/>
    <s v="ROUND"/>
    <n v="1"/>
    <s v="Female"/>
    <x v="2"/>
    <x v="1"/>
    <m/>
    <x v="2"/>
    <x v="1"/>
    <n v="3"/>
    <x v="223"/>
    <x v="0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x v="260"/>
    <n v="4"/>
    <n v="1"/>
    <m/>
    <s v="17NPRB026404S18S9"/>
    <s v="B"/>
    <s v="ROUND"/>
    <n v="1"/>
    <s v="Female"/>
    <x v="2"/>
    <x v="1"/>
    <s v="late"/>
    <x v="2"/>
    <x v="1"/>
    <n v="3.4"/>
    <x v="224"/>
    <x v="0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x v="261"/>
    <n v="4"/>
    <n v="1"/>
    <m/>
    <s v="17NPRB018604S13S6"/>
    <s v="C"/>
    <s v="ROUND"/>
    <n v="1"/>
    <s v="Female"/>
    <x v="2"/>
    <x v="1"/>
    <s v="late"/>
    <x v="2"/>
    <x v="1"/>
    <n v="3.2"/>
    <x v="225"/>
    <x v="0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x v="262"/>
    <n v="4"/>
    <n v="1"/>
    <m/>
    <s v="17NPRB015404S11S4"/>
    <s v="B"/>
    <s v="ROUND"/>
    <n v="1"/>
    <s v="Female"/>
    <x v="2"/>
    <x v="1"/>
    <m/>
    <x v="2"/>
    <x v="1"/>
    <n v="3.3"/>
    <x v="226"/>
    <x v="0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x v="263"/>
    <n v="4"/>
    <n v="1"/>
    <m/>
    <s v="17NPRB029904S20S14"/>
    <s v="B"/>
    <s v="SQUISHED"/>
    <n v="1"/>
    <s v="Female"/>
    <x v="2"/>
    <x v="1"/>
    <m/>
    <x v="2"/>
    <x v="1"/>
    <n v="4"/>
    <x v="227"/>
    <x v="0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x v="264"/>
    <n v="4"/>
    <n v="1"/>
    <m/>
    <s v="17NPRB022704S16S2"/>
    <s v="B"/>
    <s v="ROUND"/>
    <n v="1"/>
    <s v="Female"/>
    <x v="2"/>
    <x v="1"/>
    <m/>
    <x v="2"/>
    <x v="1"/>
    <n v="2.9"/>
    <x v="228"/>
    <x v="0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x v="265"/>
    <n v="4"/>
    <n v="1"/>
    <s v="Baseline unclear or regenerated - No data"/>
    <s v="17NPRB006504S5S5"/>
    <s v="C"/>
    <s v="SQUISHED"/>
    <n v="1"/>
    <s v="Female"/>
    <x v="2"/>
    <x v="1"/>
    <m/>
    <x v="2"/>
    <x v="1"/>
    <n v="3.2"/>
    <x v="229"/>
    <x v="0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x v="266"/>
    <n v="4"/>
    <n v="1"/>
    <m/>
    <s v="17NPRB012904S9S9"/>
    <s v="B"/>
    <s v="ROUND"/>
    <n v="1"/>
    <s v="Female"/>
    <x v="2"/>
    <x v="1"/>
    <m/>
    <x v="2"/>
    <x v="1"/>
    <n v="3.9"/>
    <x v="230"/>
    <x v="0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x v="267"/>
    <n v="4"/>
    <n v="1"/>
    <m/>
    <s v="17NPRB001804S2S3"/>
    <s v="B"/>
    <s v="ROUND"/>
    <n v="1"/>
    <s v="Female"/>
    <x v="2"/>
    <x v="1"/>
    <m/>
    <x v="2"/>
    <x v="1"/>
    <n v="2.4"/>
    <x v="231"/>
    <x v="0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x v="242"/>
    <n v="4"/>
    <n v="3"/>
    <m/>
    <s v="17NPRB007404S5S14"/>
    <s v="OOA (OUT OF AREA)"/>
    <s v="OTHER"/>
    <n v="1"/>
    <s v="Female"/>
    <x v="2"/>
    <x v="1"/>
    <m/>
    <x v="2"/>
    <x v="1"/>
    <n v="2.2999999999999998"/>
    <x v="231"/>
    <x v="0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x v="209"/>
    <n v="4"/>
    <n v="2"/>
    <m/>
    <s v="17NPRB019804S14S3"/>
    <s v="A"/>
    <s v="SQUISHED"/>
    <n v="1"/>
    <s v="Female"/>
    <x v="2"/>
    <x v="1"/>
    <s v="late"/>
    <x v="2"/>
    <x v="1"/>
    <n v="3"/>
    <x v="232"/>
    <x v="0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x v="259"/>
    <n v="4"/>
    <n v="1"/>
    <m/>
    <s v="17NPRB018804S13S8"/>
    <s v="B"/>
    <s v="ROUND"/>
    <n v="1"/>
    <s v="Female"/>
    <x v="2"/>
    <x v="1"/>
    <s v="late"/>
    <x v="2"/>
    <x v="1"/>
    <n v="3.4"/>
    <x v="233"/>
    <x v="0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x v="268"/>
    <n v="4"/>
    <n v="2"/>
    <m/>
    <s v="17NPRB004704S4S2"/>
    <s v="A"/>
    <s v="ROUND"/>
    <n v="1"/>
    <s v="Female"/>
    <x v="2"/>
    <x v="1"/>
    <m/>
    <x v="2"/>
    <x v="1"/>
    <n v="2.7"/>
    <x v="234"/>
    <x v="0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x v="183"/>
    <n v="4"/>
    <n v="1"/>
    <m/>
    <s v="17NPRB022504S15S15"/>
    <s v="C"/>
    <s v="OTHER"/>
    <n v="1"/>
    <s v="Female"/>
    <x v="2"/>
    <x v="1"/>
    <m/>
    <x v="2"/>
    <x v="1"/>
    <n v="2.9"/>
    <x v="235"/>
    <x v="0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x v="269"/>
    <n v="4"/>
    <n v="1"/>
    <s v="Drasticly changed new perpendicular transect"/>
    <s v="17NPRB020404S14S9"/>
    <s v="B"/>
    <s v="ROUND"/>
    <n v="1"/>
    <s v="Female"/>
    <x v="2"/>
    <x v="1"/>
    <m/>
    <x v="2"/>
    <x v="1"/>
    <n v="3.3"/>
    <x v="236"/>
    <x v="0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x v="270"/>
    <n v="4"/>
    <n v="1"/>
    <s v="Baseline unclear or regenerated - No data"/>
    <s v="17NPRB002404S2S9"/>
    <s v="C"/>
    <s v="ROUND"/>
    <n v="1"/>
    <s v="Female"/>
    <x v="2"/>
    <x v="1"/>
    <s v="late"/>
    <x v="2"/>
    <x v="1"/>
    <n v="4.0999999999999996"/>
    <x v="237"/>
    <x v="0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x v="228"/>
    <n v="4"/>
    <n v="3"/>
    <s v="Scale not clear - data suspect, "/>
    <s v="17NPRB010304S7S13"/>
    <s v="OOA (OUT OF AREA)"/>
    <s v="OTHER"/>
    <n v="1"/>
    <s v="Female"/>
    <x v="2"/>
    <x v="1"/>
    <m/>
    <x v="2"/>
    <x v="1"/>
    <n v="3.5"/>
    <x v="238"/>
    <x v="0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x v="264"/>
    <n v="4"/>
    <n v="1"/>
    <m/>
    <s v="17NPRB014404S10S9"/>
    <s v="B"/>
    <s v="SQUISHED"/>
    <n v="1"/>
    <s v="Female"/>
    <x v="2"/>
    <x v="1"/>
    <m/>
    <x v="2"/>
    <x v="1"/>
    <n v="3.2"/>
    <x v="239"/>
    <x v="0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x v="271"/>
    <n v="4"/>
    <n v="1"/>
    <s v="Poor image scan -  No data"/>
    <s v="17NPRB016604S12S1"/>
    <s v="C"/>
    <s v="ROUND"/>
    <n v="1"/>
    <s v="Female"/>
    <x v="2"/>
    <x v="1"/>
    <s v="late"/>
    <x v="2"/>
    <x v="1"/>
    <n v="2.7"/>
    <x v="240"/>
    <x v="0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x v="272"/>
    <n v="4"/>
    <n v="1"/>
    <m/>
    <s v="17NPRB025204S17S12"/>
    <s v="C"/>
    <s v="AFRICA"/>
    <n v="1"/>
    <s v="Female"/>
    <x v="2"/>
    <x v="1"/>
    <m/>
    <x v="2"/>
    <x v="1"/>
    <n v="3.5"/>
    <x v="241"/>
    <x v="0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x v="273"/>
    <n v="4"/>
    <n v="2"/>
    <m/>
    <s v="17NPRB004904S4S4"/>
    <s v="C"/>
    <s v="OTHER"/>
    <n v="1"/>
    <s v="Female"/>
    <x v="2"/>
    <x v="1"/>
    <m/>
    <x v="2"/>
    <x v="1"/>
    <n v="2.5"/>
    <x v="242"/>
    <x v="0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x v="274"/>
    <n v="4"/>
    <n v="1"/>
    <m/>
    <s v="17NPRB010704S8S2"/>
    <s v="C"/>
    <s v="ROUND"/>
    <n v="1"/>
    <s v="Female"/>
    <x v="2"/>
    <x v="1"/>
    <s v="late"/>
    <x v="2"/>
    <x v="1"/>
    <n v="3"/>
    <x v="243"/>
    <x v="0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x v="275"/>
    <n v="4"/>
    <n v="1"/>
    <m/>
    <s v="17NPRB017104S12S6"/>
    <s v="C"/>
    <s v="SQUISHED"/>
    <n v="1"/>
    <s v="Female"/>
    <x v="2"/>
    <x v="1"/>
    <s v="air bubbles in slide"/>
    <x v="2"/>
    <x v="1"/>
    <n v="5.4"/>
    <x v="244"/>
    <x v="0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x v="276"/>
    <n v="5"/>
    <n v="2"/>
    <m/>
    <s v="17NPRB012005S8S15"/>
    <s v="A"/>
    <s v="SQUISHED"/>
    <n v="1"/>
    <s v="Female"/>
    <x v="2"/>
    <x v="1"/>
    <s v="early"/>
    <x v="2"/>
    <x v="1"/>
    <n v="1"/>
    <x v="245"/>
    <x v="0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x v="186"/>
    <n v="5"/>
    <n v="1"/>
    <s v="Baseline unclear or regenerated - No data"/>
    <s v="17NPRB039305S27S3"/>
    <s v="C"/>
    <s v="AFRICA"/>
    <n v="1"/>
    <s v="Female"/>
    <x v="2"/>
    <x v="1"/>
    <s v="early"/>
    <x v="2"/>
    <x v="1"/>
    <n v="2"/>
    <x v="246"/>
    <x v="0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x v="164"/>
    <n v="5"/>
    <n v="1"/>
    <m/>
    <s v="17NPRB036805S25S8"/>
    <s v="B"/>
    <s v="ROUND"/>
    <n v="1"/>
    <s v="Female"/>
    <x v="2"/>
    <x v="1"/>
    <m/>
    <x v="2"/>
    <x v="1"/>
    <n v="1.6"/>
    <x v="247"/>
    <x v="0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x v="277"/>
    <n v="5"/>
    <n v="1"/>
    <m/>
    <s v="17NPRB027705S19S7"/>
    <s v="A"/>
    <s v="ROUND"/>
    <n v="1"/>
    <s v="Female"/>
    <x v="2"/>
    <x v="1"/>
    <m/>
    <x v="2"/>
    <x v="1"/>
    <n v="2.2999999999999998"/>
    <x v="248"/>
    <x v="0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x v="278"/>
    <n v="5"/>
    <n v="2"/>
    <m/>
    <s v="17NPRB034505S23S15"/>
    <s v="B"/>
    <s v="ROUND"/>
    <n v="1"/>
    <s v="Female"/>
    <x v="2"/>
    <x v="1"/>
    <m/>
    <x v="2"/>
    <x v="1"/>
    <n v="2.7"/>
    <x v="249"/>
    <x v="0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x v="279"/>
    <n v="5"/>
    <n v="1"/>
    <m/>
    <s v="17NPRB032405S22S9"/>
    <s v="A"/>
    <s v="ROUND"/>
    <n v="1"/>
    <s v="Female"/>
    <x v="2"/>
    <x v="1"/>
    <m/>
    <x v="2"/>
    <x v="1"/>
    <n v="2.5"/>
    <x v="250"/>
    <x v="0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x v="280"/>
    <n v="5"/>
    <n v="1"/>
    <m/>
    <s v="17NPRB040005S28S5"/>
    <s v="B"/>
    <s v="ROUND"/>
    <n v="1"/>
    <s v="Female"/>
    <x v="2"/>
    <x v="1"/>
    <s v="late"/>
    <x v="2"/>
    <x v="1"/>
    <n v="3.2"/>
    <x v="251"/>
    <x v="0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x v="281"/>
    <n v="5"/>
    <n v="2"/>
    <m/>
    <s v="17NPRB029505S20S10"/>
    <s v="B"/>
    <s v="OTHER"/>
    <n v="1"/>
    <s v="Female"/>
    <x v="2"/>
    <x v="1"/>
    <m/>
    <x v="2"/>
    <x v="1"/>
    <n v="3"/>
    <x v="252"/>
    <x v="0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x v="282"/>
    <n v="5"/>
    <n v="2"/>
    <s v="OUTLIER, remeasured in the lab as 204.12 mm,  117.0 g-Hinds, changed 5-9-2019 SEM"/>
    <s v="17NPRB033905S23S9"/>
    <s v="B"/>
    <s v="ROUND"/>
    <n v="1"/>
    <s v="Female"/>
    <x v="2"/>
    <x v="1"/>
    <m/>
    <x v="2"/>
    <x v="1"/>
    <n v="3.8"/>
    <x v="253"/>
    <x v="0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x v="283"/>
    <n v="5"/>
    <n v="3"/>
    <m/>
    <s v="17NPRB017005S12S5"/>
    <s v="C"/>
    <s v="OTHER"/>
    <n v="1"/>
    <s v="Female"/>
    <x v="2"/>
    <x v="1"/>
    <m/>
    <x v="2"/>
    <x v="1"/>
    <n v="2.6"/>
    <x v="254"/>
    <x v="0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x v="284"/>
    <n v="5"/>
    <n v="1"/>
    <s v="Baseline unclear or regenerated - No data"/>
    <s v="17NPRB034705S24S2"/>
    <s v="C"/>
    <s v="AFRICA"/>
    <n v="1"/>
    <s v="Female"/>
    <x v="2"/>
    <x v="1"/>
    <m/>
    <x v="2"/>
    <x v="1"/>
    <n v="3.5"/>
    <x v="255"/>
    <x v="0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x v="285"/>
    <n v="5"/>
    <n v="1"/>
    <s v="Baseline unclear or regenerated - No data"/>
    <s v="17NPRB009905S7S9"/>
    <s v="A"/>
    <s v="ROUND"/>
    <n v="1"/>
    <s v="Female"/>
    <x v="2"/>
    <x v="1"/>
    <m/>
    <x v="2"/>
    <x v="1"/>
    <n v="2.6"/>
    <x v="256"/>
    <x v="0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x v="286"/>
    <n v="5"/>
    <n v="1"/>
    <m/>
    <s v="17NPRB038405S26S9"/>
    <s v="B"/>
    <s v="ROUND"/>
    <n v="1"/>
    <s v="Female"/>
    <x v="2"/>
    <x v="1"/>
    <m/>
    <x v="2"/>
    <x v="1"/>
    <n v="3.3"/>
    <x v="257"/>
    <x v="0"/>
    <m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x v="201"/>
    <n v="5"/>
    <n v="1"/>
    <m/>
    <s v="17NPRB023705S16S12"/>
    <s v="C"/>
    <s v="ROUND"/>
    <n v="1"/>
    <s v="Female"/>
    <x v="2"/>
    <x v="1"/>
    <m/>
    <x v="2"/>
    <x v="1"/>
    <n v="3.2"/>
    <x v="258"/>
    <x v="0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x v="287"/>
    <n v="5"/>
    <n v="1"/>
    <m/>
    <s v="17NPRB008805S6S13"/>
    <s v="C"/>
    <s v="ROUND"/>
    <n v="1"/>
    <s v="Female"/>
    <x v="2"/>
    <x v="1"/>
    <m/>
    <x v="2"/>
    <x v="1"/>
    <n v="3"/>
    <x v="259"/>
    <x v="0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x v="288"/>
    <n v="5"/>
    <n v="1"/>
    <m/>
    <s v="17NPRB026605S18S11"/>
    <s v="B"/>
    <s v="ROUND"/>
    <n v="1"/>
    <s v="Female"/>
    <x v="2"/>
    <x v="1"/>
    <s v="late"/>
    <x v="2"/>
    <x v="1"/>
    <n v="2.7"/>
    <x v="260"/>
    <x v="0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x v="289"/>
    <n v="5"/>
    <n v="1"/>
    <m/>
    <s v="17NPRB033105S23S1"/>
    <s v="B"/>
    <s v="ROUND"/>
    <n v="1"/>
    <s v="Female"/>
    <x v="2"/>
    <x v="1"/>
    <m/>
    <x v="2"/>
    <x v="1"/>
    <n v="3.5"/>
    <x v="261"/>
    <x v="0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x v="290"/>
    <n v="5"/>
    <n v="1"/>
    <m/>
    <s v="17NPRB010505S7S15"/>
    <s v="C"/>
    <s v="OTHER"/>
    <n v="1"/>
    <s v="Female"/>
    <x v="2"/>
    <x v="1"/>
    <s v="late"/>
    <x v="2"/>
    <x v="1"/>
    <n v="3.4"/>
    <x v="262"/>
    <x v="0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x v="291"/>
    <n v="5"/>
    <n v="2"/>
    <m/>
    <s v="17NPRB027305S19S3"/>
    <s v="B"/>
    <s v="ROUND"/>
    <n v="1"/>
    <s v="Female"/>
    <x v="2"/>
    <x v="1"/>
    <s v="late"/>
    <x v="2"/>
    <x v="1"/>
    <n v="3"/>
    <x v="263"/>
    <x v="0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x v="292"/>
    <n v="5"/>
    <n v="1"/>
    <m/>
    <s v="17NPRB036605S25S6"/>
    <s v="B"/>
    <s v="ROUND"/>
    <n v="1"/>
    <s v="Female"/>
    <x v="2"/>
    <x v="1"/>
    <m/>
    <x v="2"/>
    <x v="1"/>
    <n v="3"/>
    <x v="264"/>
    <x v="0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x v="293"/>
    <n v="5"/>
    <n v="1"/>
    <s v="Drasticly changed new perpendicular transect"/>
    <s v="17NPRB034305S23S13"/>
    <s v="B"/>
    <s v="SQUISHED"/>
    <n v="1"/>
    <s v="Female"/>
    <x v="2"/>
    <x v="1"/>
    <s v="air bubbles in slide"/>
    <x v="2"/>
    <x v="1"/>
    <n v="4"/>
    <x v="265"/>
    <x v="0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x v="294"/>
    <n v="5"/>
    <n v="1"/>
    <m/>
    <s v="17NPRB001705S2S2"/>
    <s v="C"/>
    <s v="AFRICA"/>
    <n v="1"/>
    <s v="Female"/>
    <x v="2"/>
    <x v="1"/>
    <m/>
    <x v="2"/>
    <x v="1"/>
    <n v="4.2"/>
    <x v="266"/>
    <x v="0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x v="219"/>
    <n v="6"/>
    <n v="1"/>
    <s v="OUTLIER, remeasured in the lab as 199.53 mm,  103.7 g-Hinds;changed 5-9-2019 SEM"/>
    <s v="17NPRB040206S28S7"/>
    <s v="C"/>
    <s v="ROUND"/>
    <n v="1"/>
    <s v="Female"/>
    <x v="2"/>
    <x v="1"/>
    <s v="early"/>
    <x v="2"/>
    <x v="1"/>
    <n v="2.5"/>
    <x v="267"/>
    <x v="0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x v="295"/>
    <n v="6"/>
    <n v="1"/>
    <m/>
    <s v="17NPRB035706S24S12"/>
    <s v="B"/>
    <s v="ROUND"/>
    <n v="1"/>
    <s v="Female"/>
    <x v="2"/>
    <x v="1"/>
    <m/>
    <x v="2"/>
    <x v="1"/>
    <n v="3"/>
    <x v="268"/>
    <x v="0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x v="296"/>
    <n v="6"/>
    <n v="1"/>
    <m/>
    <s v="17NPRB005106S4S6"/>
    <s v="C"/>
    <s v="ROUND"/>
    <n v="1"/>
    <s v="Female"/>
    <x v="2"/>
    <x v="1"/>
    <m/>
    <x v="2"/>
    <x v="1"/>
    <n v="3.2"/>
    <x v="269"/>
    <x v="0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x v="297"/>
    <n v="6"/>
    <n v="2"/>
    <s v="Scale not clear - data suspect"/>
    <s v="17NPRB035206S24S7"/>
    <s v="C"/>
    <s v="OTHER"/>
    <n v="1"/>
    <s v="Female"/>
    <x v="2"/>
    <x v="1"/>
    <m/>
    <x v="2"/>
    <x v="1"/>
    <n v="3"/>
    <x v="270"/>
    <x v="0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x v="298"/>
    <n v="6"/>
    <n v="2"/>
    <m/>
    <s v="17NPRB034606S24S1"/>
    <s v="B"/>
    <s v="ROUND"/>
    <n v="1"/>
    <s v="Female"/>
    <x v="2"/>
    <x v="1"/>
    <m/>
    <x v="2"/>
    <x v="1"/>
    <n v="1.9"/>
    <x v="271"/>
    <x v="0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x v="299"/>
    <n v="6"/>
    <n v="1"/>
    <m/>
    <s v="17NPRB028106S19S11"/>
    <s v="B"/>
    <s v="ROUND"/>
    <n v="1"/>
    <s v="Female"/>
    <x v="2"/>
    <x v="1"/>
    <m/>
    <x v="2"/>
    <x v="1"/>
    <n v="3.2"/>
    <x v="272"/>
    <x v="0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x v="300"/>
    <n v="6"/>
    <n v="1"/>
    <s v="Baseline unclear or regenerated - No data"/>
    <s v="17NPRB030206S21S2"/>
    <s v="B"/>
    <s v="OTHER"/>
    <n v="1"/>
    <s v="Female"/>
    <x v="2"/>
    <x v="1"/>
    <m/>
    <x v="2"/>
    <x v="1"/>
    <n v="2.7"/>
    <x v="273"/>
    <x v="0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x v="301"/>
    <n v="6"/>
    <n v="1"/>
    <m/>
    <s v="17NPRB032206S22S7"/>
    <s v="C"/>
    <s v="ROUND"/>
    <n v="1"/>
    <s v="Female"/>
    <x v="2"/>
    <x v="1"/>
    <m/>
    <x v="2"/>
    <x v="1"/>
    <n v="3.7"/>
    <x v="274"/>
    <x v="0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x v="302"/>
    <n v="6"/>
    <n v="2"/>
    <m/>
    <s v="17NPRB013106S9S11"/>
    <s v="A"/>
    <s v="ROUND"/>
    <n v="1"/>
    <s v="Female"/>
    <x v="2"/>
    <x v="1"/>
    <m/>
    <x v="2"/>
    <x v="1"/>
    <n v="2.9"/>
    <x v="275"/>
    <x v="0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x v="303"/>
    <n v="6"/>
    <n v="3"/>
    <m/>
    <s v="17NPRB033706S23S7"/>
    <s v="A"/>
    <s v="OTHER"/>
    <n v="1"/>
    <s v="Female"/>
    <x v="2"/>
    <x v="1"/>
    <s v="late"/>
    <x v="2"/>
    <x v="1"/>
    <n v="3.5"/>
    <x v="276"/>
    <x v="0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x v="304"/>
    <n v="6"/>
    <n v="1"/>
    <m/>
    <s v="17NPRB001006S1S10"/>
    <s v="D"/>
    <s v="ROUND"/>
    <n v="1"/>
    <s v="Female"/>
    <x v="2"/>
    <x v="1"/>
    <m/>
    <x v="2"/>
    <x v="1"/>
    <n v="3.8"/>
    <x v="277"/>
    <x v="0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x v="305"/>
    <n v="6"/>
    <n v="1"/>
    <m/>
    <s v="17NPRB021106S15S1"/>
    <s v="C"/>
    <s v="ROUND"/>
    <n v="1"/>
    <s v="Female"/>
    <x v="2"/>
    <x v="1"/>
    <m/>
    <x v="2"/>
    <x v="1"/>
    <n v="3.9"/>
    <x v="278"/>
    <x v="0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x v="306"/>
    <n v="6"/>
    <n v="1"/>
    <m/>
    <s v="17NPRB032306S22S8"/>
    <s v="B"/>
    <s v="ROUND"/>
    <n v="1"/>
    <s v="Female"/>
    <x v="2"/>
    <x v="1"/>
    <m/>
    <x v="2"/>
    <x v="1"/>
    <n v="3.4"/>
    <x v="279"/>
    <x v="0"/>
    <m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x v="307"/>
    <n v="6"/>
    <n v="1"/>
    <m/>
    <s v="17NPRB030806S21S8"/>
    <s v="C"/>
    <s v="ROUND"/>
    <n v="1"/>
    <s v="Female"/>
    <x v="2"/>
    <x v="1"/>
    <m/>
    <x v="2"/>
    <x v="1"/>
    <n v="3.2"/>
    <x v="280"/>
    <x v="0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x v="308"/>
    <n v="6"/>
    <n v="1"/>
    <s v="Baseline unclear or regenerated - No data"/>
    <s v="17NPRB033006S22S15"/>
    <s v="C"/>
    <s v="AFRICA"/>
    <n v="1"/>
    <s v="Female"/>
    <x v="2"/>
    <x v="1"/>
    <s v="late"/>
    <x v="2"/>
    <x v="1"/>
    <n v="2.7"/>
    <x v="281"/>
    <x v="0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x v="309"/>
    <n v="6"/>
    <n v="2"/>
    <m/>
    <s v="17NPRB030706S21S7"/>
    <s v="A"/>
    <s v="SQUISHED"/>
    <n v="1"/>
    <s v="Female"/>
    <x v="2"/>
    <x v="1"/>
    <s v="late"/>
    <x v="2"/>
    <x v="1"/>
    <n v="4.0999999999999996"/>
    <x v="282"/>
    <x v="0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x v="310"/>
    <n v="6"/>
    <n v="1"/>
    <m/>
    <s v="17NPRB028406S19S14"/>
    <s v="B"/>
    <s v="SQUISHED"/>
    <n v="1"/>
    <s v="Female"/>
    <x v="2"/>
    <x v="1"/>
    <m/>
    <x v="2"/>
    <x v="1"/>
    <n v="3.4"/>
    <x v="283"/>
    <x v="0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x v="311"/>
    <n v="6"/>
    <n v="1"/>
    <m/>
    <s v="17NPRB027206S19S2"/>
    <s v="B"/>
    <s v="ROUND"/>
    <n v="1"/>
    <s v="Female"/>
    <x v="2"/>
    <x v="1"/>
    <m/>
    <x v="2"/>
    <x v="1"/>
    <n v="3.2"/>
    <x v="284"/>
    <x v="0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x v="312"/>
    <n v="6"/>
    <n v="1"/>
    <m/>
    <s v="17NPRB040406S28S9"/>
    <s v="A"/>
    <s v="ROUND"/>
    <n v="1"/>
    <s v="Female"/>
    <x v="2"/>
    <x v="1"/>
    <s v="late"/>
    <x v="2"/>
    <x v="1"/>
    <n v="3.1"/>
    <x v="285"/>
    <x v="0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x v="313"/>
    <n v="6"/>
    <n v="1"/>
    <s v="Baseline unclear or regenerated - No data"/>
    <s v="17NPRB038306S26S8"/>
    <s v="C"/>
    <s v="AFRICA"/>
    <n v="1"/>
    <s v="Female"/>
    <x v="2"/>
    <x v="1"/>
    <s v="late"/>
    <x v="2"/>
    <x v="1"/>
    <n v="4.4000000000000004"/>
    <x v="286"/>
    <x v="0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x v="217"/>
    <n v="6"/>
    <n v="1"/>
    <m/>
    <s v="17NPRB003906S3S9"/>
    <s v="C"/>
    <s v="ROUND"/>
    <n v="1"/>
    <s v="Female"/>
    <x v="2"/>
    <x v="1"/>
    <m/>
    <x v="2"/>
    <x v="1"/>
    <n v="3"/>
    <x v="287"/>
    <x v="0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x v="314"/>
    <n v="6"/>
    <n v="1"/>
    <m/>
    <s v="17NPRB029606S20S11"/>
    <s v="B"/>
    <s v="ROUND"/>
    <n v="1"/>
    <s v="Female"/>
    <x v="2"/>
    <x v="1"/>
    <m/>
    <x v="2"/>
    <x v="1"/>
    <n v="3.3"/>
    <x v="288"/>
    <x v="0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x v="176"/>
    <n v="6"/>
    <n v="1"/>
    <m/>
    <s v="17NPRB033206S23S2"/>
    <s v="B"/>
    <s v="ROUND"/>
    <n v="1"/>
    <s v="Female"/>
    <x v="2"/>
    <x v="1"/>
    <s v="late"/>
    <x v="2"/>
    <x v="1"/>
    <n v="3.1"/>
    <x v="289"/>
    <x v="0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x v="315"/>
    <n v="6"/>
    <n v="2"/>
    <s v="Baseline unclear or regenerated - No data"/>
    <s v="17NPRB031906S22S4"/>
    <s v="C"/>
    <s v="AFRICA"/>
    <n v="1"/>
    <s v="Female"/>
    <x v="2"/>
    <x v="1"/>
    <s v="late"/>
    <x v="2"/>
    <x v="1"/>
    <n v="4"/>
    <x v="290"/>
    <x v="0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x v="316"/>
    <n v="6"/>
    <n v="1"/>
    <m/>
    <s v="17NPRB024806S17S8"/>
    <s v="B"/>
    <s v="ROUND"/>
    <n v="1"/>
    <s v="Female"/>
    <x v="2"/>
    <x v="1"/>
    <s v="late"/>
    <x v="2"/>
    <x v="1"/>
    <n v="3.9"/>
    <x v="291"/>
    <x v="0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x v="270"/>
    <n v="6"/>
    <n v="1"/>
    <s v="Baseline unclear or regenerated - No data"/>
    <s v="17NPRB032806S22S13"/>
    <s v="C"/>
    <s v="AFRICA"/>
    <n v="1"/>
    <s v="Female"/>
    <x v="2"/>
    <x v="1"/>
    <m/>
    <x v="2"/>
    <x v="1"/>
    <n v="4.3"/>
    <x v="292"/>
    <x v="0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x v="265"/>
    <n v="6"/>
    <n v="1"/>
    <s v=" (override age. 6 year old. Final age. Cmh. 4/17/18)."/>
    <s v="17NPRB031506S21S15"/>
    <s v="B"/>
    <s v="ROUND"/>
    <n v="1"/>
    <s v="Female"/>
    <x v="2"/>
    <x v="1"/>
    <m/>
    <x v="2"/>
    <x v="1"/>
    <n v="3.6"/>
    <x v="293"/>
    <x v="0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x v="317"/>
    <n v="6"/>
    <n v="1"/>
    <m/>
    <s v="17NPRB031206S21S12"/>
    <s v="B"/>
    <s v="ROUND"/>
    <n v="1"/>
    <s v="Female"/>
    <x v="2"/>
    <x v="1"/>
    <m/>
    <x v="2"/>
    <x v="1"/>
    <n v="3.6"/>
    <x v="294"/>
    <x v="0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x v="318"/>
    <n v="6"/>
    <n v="2"/>
    <m/>
    <s v="17NPRB030306S21S3"/>
    <s v="A"/>
    <s v="ROUND"/>
    <n v="1"/>
    <s v="Female"/>
    <x v="2"/>
    <x v="1"/>
    <s v="late"/>
    <x v="2"/>
    <x v="1"/>
    <n v="3.6"/>
    <x v="295"/>
    <x v="0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x v="263"/>
    <n v="6"/>
    <n v="1"/>
    <s v=" Edge damage - data suspect, "/>
    <s v="17NPRB017406S12S9"/>
    <s v="A"/>
    <s v="ROUND"/>
    <n v="1"/>
    <s v="Female"/>
    <x v="2"/>
    <x v="1"/>
    <m/>
    <x v="2"/>
    <x v="1"/>
    <n v="6.5"/>
    <x v="296"/>
    <x v="1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x v="319"/>
    <n v="7"/>
    <n v="3"/>
    <m/>
    <s v="17NPRB027507S19S5"/>
    <s v="C"/>
    <s v="ROUND"/>
    <n v="1"/>
    <s v="Female"/>
    <x v="2"/>
    <x v="1"/>
    <s v="late"/>
    <x v="2"/>
    <x v="1"/>
    <n v="3.9"/>
    <x v="297"/>
    <x v="0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x v="223"/>
    <s v="NA"/>
    <n v="2"/>
    <m/>
    <s v="NA"/>
    <s v="B"/>
    <s v="SQUISHED"/>
    <s v="NA"/>
    <s v="Female"/>
    <x v="2"/>
    <x v="1"/>
    <s v="early"/>
    <x v="2"/>
    <x v="1"/>
    <n v="1.3"/>
    <x v="298"/>
    <x v="0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x v="195"/>
    <s v="NA"/>
    <n v="0"/>
    <m/>
    <s v="NA"/>
    <s v="NA"/>
    <s v="NA"/>
    <s v="NA"/>
    <s v="Female"/>
    <x v="2"/>
    <x v="1"/>
    <m/>
    <x v="2"/>
    <x v="1"/>
    <n v="1.8"/>
    <x v="299"/>
    <x v="0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x v="206"/>
    <s v="NA"/>
    <n v="0"/>
    <m/>
    <s v="NA"/>
    <s v="NA"/>
    <s v="NA"/>
    <s v="NA"/>
    <s v="Female"/>
    <x v="2"/>
    <x v="1"/>
    <m/>
    <x v="2"/>
    <x v="1"/>
    <n v="2.2000000000000002"/>
    <x v="300"/>
    <x v="0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x v="320"/>
    <s v="NA"/>
    <n v="0"/>
    <m/>
    <s v="NA"/>
    <s v="B"/>
    <s v="NA"/>
    <s v="NA"/>
    <s v="Female"/>
    <x v="2"/>
    <x v="1"/>
    <m/>
    <x v="2"/>
    <x v="1"/>
    <n v="1.8"/>
    <x v="268"/>
    <x v="0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x v="321"/>
    <s v="NA"/>
    <n v="2"/>
    <m/>
    <s v="NA"/>
    <s v="C"/>
    <s v="AFRICA"/>
    <s v="NA"/>
    <s v="Female"/>
    <x v="2"/>
    <x v="1"/>
    <m/>
    <x v="2"/>
    <x v="1"/>
    <n v="1.9"/>
    <x v="301"/>
    <x v="0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x v="223"/>
    <s v="NA"/>
    <n v="2"/>
    <m/>
    <s v="NA"/>
    <s v="OOA (OUT OF AREA)"/>
    <s v="OTHER"/>
    <s v="NA"/>
    <s v="Female"/>
    <x v="2"/>
    <x v="1"/>
    <m/>
    <x v="2"/>
    <x v="1"/>
    <n v="3"/>
    <x v="302"/>
    <x v="0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x v="292"/>
    <s v="NA"/>
    <n v="3"/>
    <m/>
    <s v="NA"/>
    <s v="C"/>
    <s v="ROUND"/>
    <s v="NA"/>
    <s v="Female"/>
    <x v="2"/>
    <x v="1"/>
    <s v="late"/>
    <x v="2"/>
    <x v="1"/>
    <n v="3.2"/>
    <x v="303"/>
    <x v="0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x v="196"/>
    <n v="3"/>
    <n v="1"/>
    <s v="Baseline unclear or regenerated - No data"/>
    <s v="17NPRB011103S8S6"/>
    <s v="C"/>
    <s v="AFRICA"/>
    <n v="1"/>
    <s v="Female"/>
    <x v="3"/>
    <x v="1"/>
    <m/>
    <x v="2"/>
    <x v="1"/>
    <n v="2"/>
    <x v="304"/>
    <x v="0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x v="205"/>
    <n v="3"/>
    <n v="1"/>
    <s v="Baseline unclear or regenerated - No data"/>
    <s v="17NPRB011003S8S5"/>
    <s v="C"/>
    <s v="ROUND"/>
    <n v="1"/>
    <s v="Female"/>
    <x v="3"/>
    <x v="1"/>
    <m/>
    <x v="2"/>
    <x v="1"/>
    <n v="2.1"/>
    <x v="305"/>
    <x v="0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x v="322"/>
    <n v="3"/>
    <n v="1"/>
    <s v="Baseline unclear or regenerated - No data"/>
    <s v="17NPRB017503S12S10"/>
    <s v="C"/>
    <s v="AFRICA"/>
    <n v="1"/>
    <s v="Female"/>
    <x v="3"/>
    <x v="1"/>
    <s v="early"/>
    <x v="2"/>
    <x v="1"/>
    <n v="2.2000000000000002"/>
    <x v="306"/>
    <x v="0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x v="163"/>
    <n v="3"/>
    <n v="3"/>
    <s v="Baseline unclear or regenerated - No data"/>
    <s v="17NPRB000503S1S5"/>
    <s v="A"/>
    <s v="SQUISHED"/>
    <n v="1"/>
    <s v="Female"/>
    <x v="3"/>
    <x v="1"/>
    <m/>
    <x v="2"/>
    <x v="1"/>
    <n v="2"/>
    <x v="269"/>
    <x v="0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x v="323"/>
    <n v="3"/>
    <n v="3"/>
    <m/>
    <s v="17NPRB016303S11S13"/>
    <s v="A"/>
    <s v="OTHER"/>
    <n v="1"/>
    <s v="Female"/>
    <x v="3"/>
    <x v="1"/>
    <s v="early"/>
    <x v="2"/>
    <x v="1"/>
    <n v="2.5"/>
    <x v="218"/>
    <x v="0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x v="324"/>
    <n v="3"/>
    <n v="1"/>
    <m/>
    <s v="17NPRB024903S17S9"/>
    <s v="B"/>
    <s v="ROUND"/>
    <n v="1"/>
    <s v="Female"/>
    <x v="3"/>
    <x v="1"/>
    <s v="early"/>
    <x v="2"/>
    <x v="1"/>
    <n v="2.6"/>
    <x v="307"/>
    <x v="0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x v="325"/>
    <n v="3"/>
    <n v="1"/>
    <m/>
    <s v="17NPRB021703S15S7"/>
    <s v="B"/>
    <s v="ROUND"/>
    <n v="1"/>
    <s v="Female"/>
    <x v="3"/>
    <x v="1"/>
    <m/>
    <x v="2"/>
    <x v="1"/>
    <n v="2.1"/>
    <x v="308"/>
    <x v="0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x v="326"/>
    <n v="3"/>
    <n v="1"/>
    <m/>
    <s v="17NPRB000803S1S8"/>
    <s v="C"/>
    <s v="AFRICA"/>
    <n v="1"/>
    <s v="Female"/>
    <x v="3"/>
    <x v="1"/>
    <m/>
    <x v="2"/>
    <x v="1"/>
    <n v="2.1"/>
    <x v="309"/>
    <x v="0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x v="327"/>
    <n v="3"/>
    <n v="1"/>
    <m/>
    <s v="17NPRB010003S7S10"/>
    <s v="C"/>
    <s v="ROUND"/>
    <n v="1"/>
    <s v="Female"/>
    <x v="3"/>
    <x v="1"/>
    <m/>
    <x v="2"/>
    <x v="1"/>
    <n v="2.2999999999999998"/>
    <x v="310"/>
    <x v="0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x v="195"/>
    <n v="3"/>
    <n v="1"/>
    <m/>
    <s v="17NPRB021803S15S8"/>
    <s v="B"/>
    <s v="ROUND"/>
    <n v="1"/>
    <s v="Female"/>
    <x v="3"/>
    <x v="1"/>
    <m/>
    <x v="2"/>
    <x v="1"/>
    <n v="2.9"/>
    <x v="311"/>
    <x v="0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x v="283"/>
    <n v="3"/>
    <n v="1"/>
    <m/>
    <s v="17NPRB013703S10S2"/>
    <s v="A"/>
    <s v="ROUND"/>
    <n v="1"/>
    <s v="Female"/>
    <x v="3"/>
    <x v="1"/>
    <m/>
    <x v="2"/>
    <x v="1"/>
    <n v="3.1"/>
    <x v="312"/>
    <x v="0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x v="328"/>
    <n v="3"/>
    <n v="1"/>
    <m/>
    <s v="17NPRB021903S15S9"/>
    <s v="A"/>
    <s v="ROUND"/>
    <n v="1"/>
    <s v="Female"/>
    <x v="3"/>
    <x v="1"/>
    <m/>
    <x v="2"/>
    <x v="1"/>
    <n v="3.8"/>
    <x v="313"/>
    <x v="0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x v="329"/>
    <n v="3"/>
    <n v="1"/>
    <m/>
    <s v="17NPRB019903S14S4"/>
    <s v="C"/>
    <s v="ROUND"/>
    <n v="1"/>
    <s v="Female"/>
    <x v="3"/>
    <x v="1"/>
    <m/>
    <x v="2"/>
    <x v="1"/>
    <n v="3.3"/>
    <x v="181"/>
    <x v="0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x v="330"/>
    <n v="3"/>
    <n v="2"/>
    <m/>
    <s v="17NPRB008203S6S7"/>
    <s v="B"/>
    <s v="SQUISHED"/>
    <n v="1"/>
    <s v="Female"/>
    <x v="3"/>
    <x v="1"/>
    <m/>
    <x v="2"/>
    <x v="1"/>
    <n v="3.7"/>
    <x v="314"/>
    <x v="0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x v="331"/>
    <n v="3"/>
    <n v="1"/>
    <m/>
    <s v="17NPRB025803S18S3"/>
    <s v="B"/>
    <s v="ROUND"/>
    <n v="1"/>
    <s v="Female"/>
    <x v="3"/>
    <x v="1"/>
    <m/>
    <x v="2"/>
    <x v="1"/>
    <n v="2.9"/>
    <x v="315"/>
    <x v="0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x v="332"/>
    <n v="3"/>
    <n v="1"/>
    <m/>
    <s v="17NPRB001603S2S1"/>
    <s v="B"/>
    <s v="ROUND"/>
    <n v="1"/>
    <s v="Female"/>
    <x v="3"/>
    <x v="1"/>
    <m/>
    <x v="2"/>
    <x v="1"/>
    <n v="2.8"/>
    <x v="316"/>
    <x v="0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x v="333"/>
    <n v="3"/>
    <n v="1"/>
    <m/>
    <s v="17NPRB011503S8S10"/>
    <s v="C"/>
    <s v="ROUND"/>
    <n v="1"/>
    <s v="Female"/>
    <x v="3"/>
    <x v="1"/>
    <m/>
    <x v="2"/>
    <x v="1"/>
    <n v="4.3"/>
    <x v="317"/>
    <x v="0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x v="219"/>
    <n v="3"/>
    <n v="1"/>
    <m/>
    <s v="17NPRB029403S20S9"/>
    <s v="C"/>
    <s v="ROUND"/>
    <n v="1"/>
    <s v="Female"/>
    <x v="3"/>
    <x v="1"/>
    <m/>
    <x v="2"/>
    <x v="1"/>
    <n v="3.9"/>
    <x v="318"/>
    <x v="0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x v="334"/>
    <n v="3"/>
    <n v="1"/>
    <m/>
    <s v="17NPRB016403S11S14"/>
    <s v="A"/>
    <s v="ROUND"/>
    <n v="1"/>
    <s v="Female"/>
    <x v="3"/>
    <x v="1"/>
    <m/>
    <x v="2"/>
    <x v="1"/>
    <n v="3.4"/>
    <x v="319"/>
    <x v="0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x v="335"/>
    <n v="3"/>
    <n v="1"/>
    <s v="changed age from 3 to 4 CMH 1/13/19, "/>
    <s v="17NPRB012503S9S5"/>
    <s v="C"/>
    <s v="ROUND"/>
    <n v="1"/>
    <s v="Female"/>
    <x v="3"/>
    <x v="1"/>
    <m/>
    <x v="2"/>
    <x v="1"/>
    <n v="4.0999999999999996"/>
    <x v="320"/>
    <x v="0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x v="336"/>
    <n v="3"/>
    <n v="1"/>
    <m/>
    <s v="17NPRB010403S7S14"/>
    <s v="C"/>
    <s v="ROUND"/>
    <n v="1"/>
    <s v="Female"/>
    <x v="3"/>
    <x v="1"/>
    <m/>
    <x v="2"/>
    <x v="1"/>
    <n v="3.9"/>
    <x v="321"/>
    <x v="0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x v="337"/>
    <n v="3"/>
    <n v="1"/>
    <s v="changed age from 3 to 5 CMH 1/13/19, Baseline unclear or regenerated - No data"/>
    <s v="17NPRB004003S3S10"/>
    <s v="C"/>
    <s v="ROUND"/>
    <n v="1"/>
    <s v="Female"/>
    <x v="3"/>
    <x v="1"/>
    <m/>
    <x v="2"/>
    <x v="1"/>
    <n v="3.3"/>
    <x v="322"/>
    <x v="0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x v="192"/>
    <n v="3"/>
    <n v="1"/>
    <m/>
    <s v="17NPRB005303S4S8"/>
    <s v="C"/>
    <s v="ROUND"/>
    <n v="1"/>
    <s v="Female"/>
    <x v="3"/>
    <x v="1"/>
    <m/>
    <x v="2"/>
    <x v="1"/>
    <n v="4.5999999999999996"/>
    <x v="323"/>
    <x v="0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x v="293"/>
    <n v="4"/>
    <n v="3"/>
    <s v="Baseline unclear or regenerated - No data"/>
    <s v="17NPRB002104S2S6"/>
    <s v="B"/>
    <s v="ROUND"/>
    <n v="1"/>
    <s v="Female"/>
    <x v="3"/>
    <x v="1"/>
    <m/>
    <x v="2"/>
    <x v="1"/>
    <n v="2.9"/>
    <x v="324"/>
    <x v="0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x v="338"/>
    <n v="4"/>
    <n v="1"/>
    <m/>
    <s v="17NPRB003204S3S2"/>
    <s v="C"/>
    <s v="ROUND"/>
    <n v="1"/>
    <s v="Female"/>
    <x v="3"/>
    <x v="1"/>
    <m/>
    <x v="2"/>
    <x v="1"/>
    <n v="3.3"/>
    <x v="325"/>
    <x v="0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x v="125"/>
    <n v="4"/>
    <n v="3"/>
    <s v="Baseline unclear or regenerated - No data"/>
    <s v="17NPRB001104S1S11"/>
    <s v="H"/>
    <s v="ROUND"/>
    <n v="1"/>
    <s v="Female"/>
    <x v="3"/>
    <x v="1"/>
    <m/>
    <x v="2"/>
    <x v="1"/>
    <n v="1.9"/>
    <x v="326"/>
    <x v="0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x v="339"/>
    <n v="4"/>
    <n v="1"/>
    <m/>
    <s v="17NPRB024204S17S2"/>
    <s v="B"/>
    <s v="ROUND"/>
    <n v="1"/>
    <s v="Female"/>
    <x v="3"/>
    <x v="1"/>
    <s v="early"/>
    <x v="2"/>
    <x v="1"/>
    <n v="2.5"/>
    <x v="327"/>
    <x v="0"/>
    <s v="no printed label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x v="292"/>
    <n v="4"/>
    <n v="2"/>
    <m/>
    <s v="17NPRB024004S16S15"/>
    <s v="A"/>
    <s v="SQUISHED"/>
    <n v="1"/>
    <s v="Female"/>
    <x v="3"/>
    <x v="1"/>
    <s v="early"/>
    <x v="2"/>
    <x v="1"/>
    <n v="2.6"/>
    <x v="328"/>
    <x v="0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x v="340"/>
    <n v="4"/>
    <n v="1"/>
    <s v="Baseline unclear or regenerated - No data, "/>
    <s v="17NPRB011304S8S8"/>
    <s v="OOA (OUT OF AREA)"/>
    <s v="SQUISHED"/>
    <n v="1"/>
    <s v="Female"/>
    <x v="3"/>
    <x v="1"/>
    <m/>
    <x v="2"/>
    <x v="1"/>
    <n v="2.8"/>
    <x v="329"/>
    <x v="0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x v="341"/>
    <n v="4"/>
    <n v="1"/>
    <s v="Baseline unclear or regenerated - No data"/>
    <s v="17NPRB017304S12S8"/>
    <s v="B"/>
    <s v="ROUND"/>
    <n v="1"/>
    <s v="Female"/>
    <x v="3"/>
    <x v="1"/>
    <m/>
    <x v="2"/>
    <x v="1"/>
    <n v="2.9"/>
    <x v="330"/>
    <x v="0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x v="332"/>
    <n v="4"/>
    <n v="1"/>
    <m/>
    <s v="17NPRB020504S14S10"/>
    <s v="B"/>
    <s v="ROUND"/>
    <n v="1"/>
    <s v="Female"/>
    <x v="3"/>
    <x v="1"/>
    <m/>
    <x v="2"/>
    <x v="1"/>
    <n v="2.4"/>
    <x v="331"/>
    <x v="0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x v="342"/>
    <n v="4"/>
    <n v="1"/>
    <m/>
    <s v="17NPRB003604S3S6"/>
    <s v="C"/>
    <s v="ROUND"/>
    <n v="1"/>
    <s v="Female"/>
    <x v="3"/>
    <x v="1"/>
    <m/>
    <x v="2"/>
    <x v="1"/>
    <n v="2.6"/>
    <x v="332"/>
    <x v="0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x v="232"/>
    <n v="4"/>
    <n v="1"/>
    <m/>
    <s v="17NPRB015204S11S2"/>
    <s v="A"/>
    <s v="ROUND"/>
    <n v="1"/>
    <s v="Female"/>
    <x v="3"/>
    <x v="1"/>
    <m/>
    <x v="2"/>
    <x v="1"/>
    <n v="2.9"/>
    <x v="333"/>
    <x v="0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x v="343"/>
    <n v="4"/>
    <n v="1"/>
    <m/>
    <s v="17NPRB000104S1S1"/>
    <s v="A"/>
    <s v="SQUISHED"/>
    <n v="1"/>
    <s v="Female"/>
    <x v="3"/>
    <x v="1"/>
    <m/>
    <x v="2"/>
    <x v="1"/>
    <n v="2.4"/>
    <x v="334"/>
    <x v="0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x v="344"/>
    <n v="4"/>
    <n v="1"/>
    <m/>
    <s v="17NPRB012104S9S1"/>
    <s v="B"/>
    <s v="ROUND"/>
    <n v="1"/>
    <s v="Female"/>
    <x v="3"/>
    <x v="1"/>
    <m/>
    <x v="2"/>
    <x v="1"/>
    <n v="2.8"/>
    <x v="335"/>
    <x v="0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x v="210"/>
    <n v="4"/>
    <n v="1"/>
    <m/>
    <s v="17NPRB019404S13S14"/>
    <s v="B"/>
    <s v="ROUND"/>
    <n v="1"/>
    <s v="Female"/>
    <x v="3"/>
    <x v="1"/>
    <m/>
    <x v="2"/>
    <x v="1"/>
    <n v="3.2"/>
    <x v="287"/>
    <x v="0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x v="345"/>
    <n v="4"/>
    <n v="1"/>
    <m/>
    <s v="17NPRB005904S4S14"/>
    <s v="C"/>
    <s v="ROUND"/>
    <n v="1"/>
    <s v="Female"/>
    <x v="3"/>
    <x v="1"/>
    <m/>
    <x v="2"/>
    <x v="1"/>
    <n v="3.1"/>
    <x v="336"/>
    <x v="0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x v="346"/>
    <n v="4"/>
    <n v="2"/>
    <s v="Scale not clear - data suspect"/>
    <s v="17NPRB015504S11S5"/>
    <s v="C"/>
    <s v="OTHER"/>
    <n v="1"/>
    <s v="Female"/>
    <x v="3"/>
    <x v="1"/>
    <m/>
    <x v="2"/>
    <x v="1"/>
    <n v="2.7"/>
    <x v="337"/>
    <x v="0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x v="217"/>
    <n v="4"/>
    <n v="1"/>
    <m/>
    <s v="17NPRB020304S14S8"/>
    <s v="A"/>
    <s v="ROUND"/>
    <n v="1"/>
    <s v="Female"/>
    <x v="3"/>
    <x v="1"/>
    <m/>
    <x v="2"/>
    <x v="1"/>
    <n v="3.1"/>
    <x v="338"/>
    <x v="0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x v="282"/>
    <n v="4"/>
    <n v="1"/>
    <m/>
    <s v="17NPRB026504S18S10"/>
    <s v="E"/>
    <s v="ROUND"/>
    <n v="1"/>
    <s v="Female"/>
    <x v="3"/>
    <x v="1"/>
    <m/>
    <x v="2"/>
    <x v="1"/>
    <n v="4.0999999999999996"/>
    <x v="339"/>
    <x v="0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x v="347"/>
    <n v="4"/>
    <n v="1"/>
    <m/>
    <s v="17NPRB015604S11S6"/>
    <s v="B"/>
    <s v="ROUND"/>
    <n v="1"/>
    <s v="Female"/>
    <x v="3"/>
    <x v="1"/>
    <m/>
    <x v="2"/>
    <x v="1"/>
    <n v="4"/>
    <x v="340"/>
    <x v="0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x v="348"/>
    <n v="4"/>
    <n v="1"/>
    <m/>
    <s v="17NPRB022904S16S4"/>
    <s v="B"/>
    <s v="ROUND"/>
    <n v="1"/>
    <s v="Female"/>
    <x v="3"/>
    <x v="1"/>
    <s v="early"/>
    <x v="2"/>
    <x v="1"/>
    <n v="4"/>
    <x v="341"/>
    <x v="0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x v="349"/>
    <n v="4"/>
    <n v="1"/>
    <m/>
    <s v="17NPRB021504S15S5"/>
    <s v="A"/>
    <s v="ROUND"/>
    <n v="1"/>
    <s v="Female"/>
    <x v="3"/>
    <x v="1"/>
    <m/>
    <x v="2"/>
    <x v="1"/>
    <n v="4.0999999999999996"/>
    <x v="342"/>
    <x v="0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x v="350"/>
    <n v="4"/>
    <n v="2"/>
    <s v="Scale missing - No data"/>
    <s v="17NPRB025004S17S10"/>
    <s v="A"/>
    <s v="SQUISHED"/>
    <n v="1"/>
    <s v="Female"/>
    <x v="3"/>
    <x v="1"/>
    <m/>
    <x v="2"/>
    <x v="1"/>
    <n v="4.3"/>
    <x v="343"/>
    <x v="0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x v="351"/>
    <n v="4"/>
    <n v="1"/>
    <m/>
    <s v="17NPRB000404S1S4"/>
    <s v="B"/>
    <s v="ROUND"/>
    <n v="1"/>
    <s v="Female"/>
    <x v="3"/>
    <x v="1"/>
    <m/>
    <x v="2"/>
    <x v="1"/>
    <n v="4.5"/>
    <x v="344"/>
    <x v="0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x v="352"/>
    <n v="4"/>
    <n v="3"/>
    <s v="Drasticly changed new perpendicular transect"/>
    <s v="17NPRB000204S1S2"/>
    <s v="B"/>
    <s v="SQUISHED"/>
    <n v="1"/>
    <s v="Female"/>
    <x v="3"/>
    <x v="1"/>
    <m/>
    <x v="2"/>
    <x v="1"/>
    <n v="3.9"/>
    <x v="345"/>
    <x v="0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x v="186"/>
    <n v="4"/>
    <n v="1"/>
    <m/>
    <s v="17NPRB026804S18S13"/>
    <s v="B"/>
    <s v="ROUND"/>
    <n v="1"/>
    <s v="Female"/>
    <x v="3"/>
    <x v="1"/>
    <s v="early"/>
    <x v="2"/>
    <x v="1"/>
    <n v="4.2"/>
    <x v="346"/>
    <x v="0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x v="353"/>
    <n v="4"/>
    <n v="1"/>
    <m/>
    <s v="17NPRB021004S14S15"/>
    <s v="C"/>
    <s v="ROUND"/>
    <n v="1"/>
    <s v="Female"/>
    <x v="3"/>
    <x v="1"/>
    <m/>
    <x v="2"/>
    <x v="1"/>
    <n v="2.8"/>
    <x v="347"/>
    <x v="0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x v="354"/>
    <n v="4"/>
    <n v="1"/>
    <m/>
    <s v="17NPRB003504S3S5"/>
    <s v="C"/>
    <s v="ROUND"/>
    <n v="1"/>
    <s v="Female"/>
    <x v="3"/>
    <x v="1"/>
    <m/>
    <x v="2"/>
    <x v="1"/>
    <n v="3.9"/>
    <x v="348"/>
    <x v="0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x v="355"/>
    <n v="4"/>
    <n v="1"/>
    <s v="Baseline unclear or regenerated - No data"/>
    <s v="17NPRB007804S6S3"/>
    <s v="C"/>
    <s v="AFRICA"/>
    <n v="1"/>
    <s v="Female"/>
    <x v="3"/>
    <x v="1"/>
    <m/>
    <x v="2"/>
    <x v="1"/>
    <n v="4.0999999999999996"/>
    <x v="349"/>
    <x v="0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x v="356"/>
    <n v="4"/>
    <n v="1"/>
    <m/>
    <s v="17NPRB012804S9S8"/>
    <s v="A"/>
    <s v="ROUND"/>
    <n v="1"/>
    <s v="Female"/>
    <x v="3"/>
    <x v="1"/>
    <s v="early"/>
    <x v="2"/>
    <x v="1"/>
    <n v="2.6"/>
    <x v="350"/>
    <x v="0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x v="357"/>
    <n v="4"/>
    <n v="1"/>
    <m/>
    <s v="17NPRB023404S16S9"/>
    <s v="B"/>
    <s v="ROUND"/>
    <n v="1"/>
    <s v="Female"/>
    <x v="3"/>
    <x v="1"/>
    <m/>
    <x v="2"/>
    <x v="1"/>
    <n v="4"/>
    <x v="351"/>
    <x v="0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x v="358"/>
    <n v="4"/>
    <n v="1"/>
    <m/>
    <s v="17NPRB044004S30S15"/>
    <s v="C"/>
    <s v="OTHER"/>
    <n v="1"/>
    <s v="Female"/>
    <x v="3"/>
    <x v="1"/>
    <s v="late"/>
    <x v="2"/>
    <x v="1"/>
    <n v="3.3"/>
    <x v="352"/>
    <x v="0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x v="359"/>
    <n v="4"/>
    <n v="3"/>
    <m/>
    <s v="17NPRB005204S4S7"/>
    <s v="OOA (OUT OF AREA)"/>
    <s v="OTHER"/>
    <n v="1"/>
    <s v="Female"/>
    <x v="3"/>
    <x v="1"/>
    <m/>
    <x v="2"/>
    <x v="1"/>
    <n v="4"/>
    <x v="353"/>
    <x v="0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x v="238"/>
    <n v="4"/>
    <n v="1"/>
    <m/>
    <s v="17NPRB018104S13S1"/>
    <s v="B"/>
    <s v="ROUND"/>
    <n v="1"/>
    <s v="Female"/>
    <x v="3"/>
    <x v="1"/>
    <m/>
    <x v="2"/>
    <x v="1"/>
    <n v="4.5"/>
    <x v="354"/>
    <x v="0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x v="360"/>
    <n v="4"/>
    <n v="1"/>
    <m/>
    <s v="17NPRB020904S14S14"/>
    <s v="B"/>
    <s v="ROUND"/>
    <n v="1"/>
    <s v="Female"/>
    <x v="3"/>
    <x v="1"/>
    <m/>
    <x v="2"/>
    <x v="1"/>
    <n v="4.3"/>
    <x v="355"/>
    <x v="0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x v="282"/>
    <n v="4"/>
    <n v="2"/>
    <m/>
    <s v="17NPRB018904S13S9"/>
    <s v="C"/>
    <s v="OTHER"/>
    <n v="1"/>
    <s v="Female"/>
    <x v="3"/>
    <x v="1"/>
    <m/>
    <x v="2"/>
    <x v="1"/>
    <n v="4.8"/>
    <x v="356"/>
    <x v="0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x v="272"/>
    <n v="4"/>
    <n v="1"/>
    <s v="Drasticly changed new perpendicular transect"/>
    <s v="17NPRB006204S5S2"/>
    <s v="C"/>
    <s v="OTHER"/>
    <n v="1"/>
    <s v="Female"/>
    <x v="3"/>
    <x v="1"/>
    <m/>
    <x v="2"/>
    <x v="1"/>
    <n v="3.9"/>
    <x v="357"/>
    <x v="0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x v="361"/>
    <n v="4"/>
    <n v="1"/>
    <m/>
    <s v="17NPRB030104S21S1"/>
    <s v="C"/>
    <s v="AFRICA"/>
    <n v="1"/>
    <s v="Female"/>
    <x v="3"/>
    <x v="1"/>
    <m/>
    <x v="2"/>
    <x v="1"/>
    <n v="3.2"/>
    <x v="358"/>
    <x v="0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x v="201"/>
    <n v="4"/>
    <n v="1"/>
    <m/>
    <s v="17NPRB011404S8S9"/>
    <s v="C"/>
    <s v="SQUISHED"/>
    <n v="1"/>
    <s v="Female"/>
    <x v="3"/>
    <x v="1"/>
    <s v="late"/>
    <x v="2"/>
    <x v="1"/>
    <n v="4.0999999999999996"/>
    <x v="359"/>
    <x v="0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x v="290"/>
    <n v="4"/>
    <n v="1"/>
    <s v="Drasticly changed new perpendicular transect"/>
    <s v="17NPRB028704S20S2"/>
    <s v="B"/>
    <s v="OTHER"/>
    <n v="1"/>
    <s v="Female"/>
    <x v="3"/>
    <x v="1"/>
    <m/>
    <x v="2"/>
    <x v="1"/>
    <n v="4.3"/>
    <x v="360"/>
    <x v="0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x v="362"/>
    <n v="4"/>
    <n v="1"/>
    <m/>
    <s v="17NPRB001204S1S12"/>
    <s v="C"/>
    <s v="ROUND"/>
    <n v="1"/>
    <s v="Female"/>
    <x v="3"/>
    <x v="1"/>
    <m/>
    <x v="2"/>
    <x v="1"/>
    <n v="3.9"/>
    <x v="361"/>
    <x v="0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x v="237"/>
    <n v="4"/>
    <n v="1"/>
    <m/>
    <s v="17NPRB007004S5S10"/>
    <s v="C"/>
    <s v="ROUND"/>
    <n v="1"/>
    <s v="Female"/>
    <x v="3"/>
    <x v="1"/>
    <m/>
    <x v="2"/>
    <x v="1"/>
    <n v="4.4000000000000004"/>
    <x v="362"/>
    <x v="0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x v="363"/>
    <n v="4"/>
    <n v="1"/>
    <m/>
    <s v="17NPRB014204S10S7"/>
    <s v="B"/>
    <s v="SQUISHED"/>
    <n v="1"/>
    <s v="Female"/>
    <x v="3"/>
    <x v="1"/>
    <m/>
    <x v="2"/>
    <x v="1"/>
    <n v="5.0999999999999996"/>
    <x v="363"/>
    <x v="0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x v="238"/>
    <n v="4"/>
    <n v="1"/>
    <s v="OUTLIER, remeasured in the lab as 192.00 mm-Hinds; changed 5--9-2019 SEM"/>
    <s v="17NPRB013404S9S14"/>
    <s v="B"/>
    <s v="ROUND"/>
    <n v="1"/>
    <s v="Female"/>
    <x v="3"/>
    <x v="1"/>
    <m/>
    <x v="2"/>
    <x v="1"/>
    <n v="4.9000000000000004"/>
    <x v="364"/>
    <x v="0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x v="346"/>
    <n v="4"/>
    <n v="1"/>
    <m/>
    <s v="17NPRB005404S4S9"/>
    <s v="C"/>
    <s v="ROUND"/>
    <n v="1"/>
    <s v="Female"/>
    <x v="3"/>
    <x v="1"/>
    <m/>
    <x v="2"/>
    <x v="1"/>
    <n v="3.4"/>
    <x v="365"/>
    <x v="0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x v="364"/>
    <n v="4"/>
    <n v="1"/>
    <m/>
    <s v="17NPRB004204S3S12"/>
    <s v="G"/>
    <s v="OTHER"/>
    <n v="1"/>
    <s v="Female"/>
    <x v="3"/>
    <x v="1"/>
    <m/>
    <x v="2"/>
    <x v="1"/>
    <n v="5.2"/>
    <x v="366"/>
    <x v="0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x v="365"/>
    <n v="4"/>
    <n v="1"/>
    <m/>
    <s v="17NPRB016704S12S2"/>
    <s v="B"/>
    <s v="ROUND"/>
    <n v="1"/>
    <s v="Female"/>
    <x v="3"/>
    <x v="1"/>
    <m/>
    <x v="2"/>
    <x v="1"/>
    <n v="4.5"/>
    <x v="367"/>
    <x v="0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x v="366"/>
    <n v="4"/>
    <n v="1"/>
    <m/>
    <s v="17NPRB003104S3S1"/>
    <s v="B"/>
    <s v="ROUND"/>
    <n v="1"/>
    <s v="Female"/>
    <x v="3"/>
    <x v="1"/>
    <m/>
    <x v="2"/>
    <x v="1"/>
    <n v="4.4000000000000004"/>
    <x v="368"/>
    <x v="0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x v="367"/>
    <n v="4"/>
    <n v="1"/>
    <m/>
    <s v="17NPRB004604S4S1"/>
    <s v="C"/>
    <s v="ROUND"/>
    <n v="1"/>
    <s v="Female"/>
    <x v="3"/>
    <x v="1"/>
    <m/>
    <x v="2"/>
    <x v="1"/>
    <n v="4.4000000000000004"/>
    <x v="369"/>
    <x v="0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x v="368"/>
    <n v="4"/>
    <n v="1"/>
    <m/>
    <s v="17NPRB024304S17S3"/>
    <s v="C"/>
    <s v="ROUND"/>
    <n v="1"/>
    <s v="Female"/>
    <x v="3"/>
    <x v="1"/>
    <s v="late"/>
    <x v="2"/>
    <x v="1"/>
    <n v="5.3"/>
    <x v="370"/>
    <x v="0"/>
    <s v="no printed label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x v="366"/>
    <n v="4"/>
    <n v="2"/>
    <s v="Baseline unclear or regenerated - No data"/>
    <s v="17NPRB007104S5S11"/>
    <s v="C"/>
    <s v="SQUISHED"/>
    <n v="1"/>
    <s v="Female"/>
    <x v="3"/>
    <x v="1"/>
    <m/>
    <x v="2"/>
    <x v="1"/>
    <n v="4.5999999999999996"/>
    <x v="371"/>
    <x v="0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x v="369"/>
    <n v="4"/>
    <n v="2"/>
    <s v="Poor image scan -  No data"/>
    <s v="17NPRB009104S7S1"/>
    <s v="OOA (OUT OF AREA)"/>
    <s v="OTHER"/>
    <n v="1"/>
    <s v="Female"/>
    <x v="3"/>
    <x v="1"/>
    <s v="late"/>
    <x v="2"/>
    <x v="1"/>
    <n v="5.0999999999999996"/>
    <x v="372"/>
    <x v="1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x v="370"/>
    <n v="4"/>
    <n v="2"/>
    <m/>
    <s v="17NPRB023604S16S11"/>
    <s v="B"/>
    <s v="OTHER"/>
    <n v="1"/>
    <s v="Female"/>
    <x v="3"/>
    <x v="1"/>
    <m/>
    <x v="2"/>
    <x v="1"/>
    <n v="6.5"/>
    <x v="373"/>
    <x v="1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x v="308"/>
    <n v="4"/>
    <n v="3"/>
    <m/>
    <s v="17NPRB009204S7S2"/>
    <s v="OOA (OUT OF AREA)"/>
    <s v="OTHER"/>
    <n v="1"/>
    <s v="Female"/>
    <x v="3"/>
    <x v="1"/>
    <s v="late"/>
    <x v="2"/>
    <x v="1"/>
    <n v="4.8"/>
    <x v="374"/>
    <x v="1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x v="371"/>
    <n v="4"/>
    <n v="1"/>
    <m/>
    <s v="17NPRB018404S13S4"/>
    <s v="C"/>
    <s v="ROUND"/>
    <n v="1"/>
    <s v="Female"/>
    <x v="3"/>
    <x v="1"/>
    <s v="late"/>
    <x v="2"/>
    <x v="1"/>
    <n v="4.3"/>
    <x v="375"/>
    <x v="1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x v="181"/>
    <n v="5"/>
    <n v="1"/>
    <m/>
    <s v="17NPRB039905S28S4"/>
    <s v="B"/>
    <s v="ROUND"/>
    <n v="1"/>
    <s v="Female"/>
    <x v="3"/>
    <x v="1"/>
    <m/>
    <x v="2"/>
    <x v="1"/>
    <n v="2.4"/>
    <x v="269"/>
    <x v="0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x v="372"/>
    <n v="5"/>
    <n v="1"/>
    <m/>
    <s v="17NPRB043205S30S7"/>
    <s v="C"/>
    <s v="ROUND"/>
    <n v="1"/>
    <s v="Female"/>
    <x v="3"/>
    <x v="1"/>
    <m/>
    <x v="2"/>
    <x v="1"/>
    <n v="2.8"/>
    <x v="376"/>
    <x v="0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x v="373"/>
    <n v="5"/>
    <n v="1"/>
    <m/>
    <s v="17NPRB012305S9S3"/>
    <s v="C"/>
    <s v="ROUND"/>
    <n v="1"/>
    <s v="Female"/>
    <x v="3"/>
    <x v="1"/>
    <m/>
    <x v="2"/>
    <x v="1"/>
    <n v="2"/>
    <x v="377"/>
    <x v="0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x v="374"/>
    <n v="5"/>
    <n v="1"/>
    <m/>
    <s v="17NPRB045505S31S15"/>
    <s v="B"/>
    <s v="ROUND"/>
    <n v="1"/>
    <s v="Female"/>
    <x v="3"/>
    <x v="1"/>
    <m/>
    <x v="2"/>
    <x v="1"/>
    <n v="3"/>
    <x v="378"/>
    <x v="0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x v="375"/>
    <n v="5"/>
    <n v="1"/>
    <m/>
    <s v="17NPRB009305S7S3"/>
    <s v="A"/>
    <s v="ROUND"/>
    <n v="1"/>
    <s v="Female"/>
    <x v="3"/>
    <x v="1"/>
    <m/>
    <x v="2"/>
    <x v="1"/>
    <n v="2.8"/>
    <x v="379"/>
    <x v="0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x v="376"/>
    <n v="5"/>
    <n v="1"/>
    <s v="Image missing - No data"/>
    <s v="17NPRB048205S33S12"/>
    <s v="C"/>
    <s v="ROUND"/>
    <n v="1"/>
    <s v="Female"/>
    <x v="3"/>
    <x v="1"/>
    <m/>
    <x v="2"/>
    <x v="1"/>
    <n v="2.6"/>
    <x v="380"/>
    <x v="0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x v="357"/>
    <n v="5"/>
    <n v="1"/>
    <m/>
    <s v="17NPRB014305S10S8"/>
    <s v="B"/>
    <s v="SQUISHED"/>
    <n v="1"/>
    <s v="Female"/>
    <x v="3"/>
    <x v="1"/>
    <m/>
    <x v="2"/>
    <x v="1"/>
    <n v="3.2"/>
    <x v="381"/>
    <x v="0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x v="377"/>
    <n v="5"/>
    <n v="1"/>
    <s v="Baseline unclear or regenerated - No data"/>
    <s v="17NPRB003005S2S15"/>
    <s v="C"/>
    <s v="AFRICA"/>
    <n v="1"/>
    <s v="Female"/>
    <x v="3"/>
    <x v="1"/>
    <m/>
    <x v="2"/>
    <x v="1"/>
    <n v="3.3"/>
    <x v="382"/>
    <x v="0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x v="378"/>
    <n v="5"/>
    <n v="2"/>
    <m/>
    <s v="17NPRB034005S23S10"/>
    <s v="B"/>
    <s v="ROUND"/>
    <n v="1"/>
    <s v="Female"/>
    <x v="3"/>
    <x v="1"/>
    <s v="early"/>
    <x v="2"/>
    <x v="1"/>
    <n v="3.5"/>
    <x v="383"/>
    <x v="0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x v="213"/>
    <n v="5"/>
    <n v="1"/>
    <m/>
    <s v="17NPRB027805S19S8"/>
    <s v="B"/>
    <s v="ROUND"/>
    <n v="1"/>
    <s v="Female"/>
    <x v="3"/>
    <x v="1"/>
    <m/>
    <x v="2"/>
    <x v="1"/>
    <n v="3.1"/>
    <x v="384"/>
    <x v="0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x v="379"/>
    <n v="5"/>
    <n v="1"/>
    <s v=" Edge damage - data suspect"/>
    <s v="17NPRB024405S17S4"/>
    <s v="B"/>
    <s v="ROUND"/>
    <n v="1"/>
    <s v="Female"/>
    <x v="3"/>
    <x v="1"/>
    <m/>
    <x v="2"/>
    <x v="1"/>
    <n v="3.3"/>
    <x v="234"/>
    <x v="0"/>
    <s v="no printed label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x v="380"/>
    <n v="5"/>
    <n v="1"/>
    <m/>
    <s v="17NPRB049505S34S10"/>
    <s v="H"/>
    <s v="OTHER"/>
    <n v="1"/>
    <s v="Female"/>
    <x v="3"/>
    <x v="1"/>
    <m/>
    <x v="2"/>
    <x v="1"/>
    <n v="3.6"/>
    <x v="385"/>
    <x v="0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x v="381"/>
    <n v="5"/>
    <n v="1"/>
    <m/>
    <s v="17NPRB038805S26S13"/>
    <s v="B"/>
    <s v="SQUISHED"/>
    <n v="1"/>
    <s v="Female"/>
    <x v="3"/>
    <x v="1"/>
    <m/>
    <x v="2"/>
    <x v="1"/>
    <n v="4.5"/>
    <x v="386"/>
    <x v="0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x v="382"/>
    <n v="5"/>
    <n v="1"/>
    <m/>
    <s v="17NPRB049205S34S7"/>
    <s v="B"/>
    <s v="ROUND"/>
    <n v="1"/>
    <s v="Female"/>
    <x v="3"/>
    <x v="1"/>
    <m/>
    <x v="2"/>
    <x v="1"/>
    <n v="4.4000000000000004"/>
    <x v="387"/>
    <x v="0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x v="383"/>
    <n v="5"/>
    <n v="1"/>
    <s v="Baseline unclear or regenerated - No data"/>
    <s v="17NPRB029105S20S6"/>
    <s v="C"/>
    <s v="AFRICA"/>
    <n v="1"/>
    <s v="Female"/>
    <x v="3"/>
    <x v="1"/>
    <m/>
    <x v="2"/>
    <x v="1"/>
    <n v="3.1"/>
    <x v="388"/>
    <x v="0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x v="384"/>
    <n v="5"/>
    <n v="1"/>
    <m/>
    <s v="17NPRB049405S34S9"/>
    <s v="B"/>
    <s v="OTHER"/>
    <n v="1"/>
    <s v="Female"/>
    <x v="3"/>
    <x v="1"/>
    <m/>
    <x v="2"/>
    <x v="1"/>
    <n v="3.8"/>
    <x v="389"/>
    <x v="0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x v="269"/>
    <n v="5"/>
    <n v="1"/>
    <m/>
    <s v="17NPRB031005S21S10"/>
    <s v="B"/>
    <s v="ROUND"/>
    <n v="1"/>
    <s v="Female"/>
    <x v="3"/>
    <x v="1"/>
    <m/>
    <x v="2"/>
    <x v="1"/>
    <n v="3.4"/>
    <x v="390"/>
    <x v="0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x v="260"/>
    <n v="5"/>
    <n v="2"/>
    <s v="Baseline unclear or regenerated - No data"/>
    <s v="17NPRB034205S23S12"/>
    <s v="A"/>
    <s v="SQUISHED"/>
    <n v="1"/>
    <s v="Female"/>
    <x v="3"/>
    <x v="1"/>
    <m/>
    <x v="2"/>
    <x v="1"/>
    <n v="4"/>
    <x v="391"/>
    <x v="0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x v="385"/>
    <n v="5"/>
    <n v="3"/>
    <m/>
    <s v="17NPRB043705S30S12"/>
    <s v="C"/>
    <s v="OTHER"/>
    <n v="1"/>
    <s v="Female"/>
    <x v="3"/>
    <x v="1"/>
    <m/>
    <x v="2"/>
    <x v="1"/>
    <n v="4"/>
    <x v="392"/>
    <x v="0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x v="288"/>
    <n v="5"/>
    <n v="2"/>
    <m/>
    <s v="17NPRB039805S28S3"/>
    <s v="A"/>
    <s v="ROUND"/>
    <n v="1"/>
    <s v="Female"/>
    <x v="3"/>
    <x v="1"/>
    <m/>
    <x v="2"/>
    <x v="1"/>
    <n v="3"/>
    <x v="393"/>
    <x v="0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x v="386"/>
    <n v="5"/>
    <n v="2"/>
    <m/>
    <s v="17NPRB047005S32S15"/>
    <s v="A"/>
    <s v="SQUISHED"/>
    <n v="1"/>
    <s v="Female"/>
    <x v="3"/>
    <x v="1"/>
    <m/>
    <x v="2"/>
    <x v="1"/>
    <n v="4"/>
    <x v="394"/>
    <x v="0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x v="387"/>
    <n v="5"/>
    <n v="2"/>
    <m/>
    <s v="17NPRB037805S26S3"/>
    <s v="C"/>
    <s v="SQUISHED"/>
    <n v="1"/>
    <s v="Female"/>
    <x v="3"/>
    <x v="1"/>
    <m/>
    <x v="2"/>
    <x v="1"/>
    <n v="3.2"/>
    <x v="395"/>
    <x v="0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x v="388"/>
    <n v="5"/>
    <n v="3"/>
    <s v="Baseline unclear or regenerated - No data"/>
    <s v="17NPRB043905S30S14"/>
    <s v="B"/>
    <s v="OTHER"/>
    <n v="1"/>
    <s v="Female"/>
    <x v="3"/>
    <x v="1"/>
    <s v="late"/>
    <x v="2"/>
    <x v="1"/>
    <n v="3.4"/>
    <x v="396"/>
    <x v="0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x v="389"/>
    <n v="5"/>
    <n v="3"/>
    <m/>
    <s v="17NPRB037005S25S10"/>
    <s v="B"/>
    <s v="ROUND"/>
    <n v="1"/>
    <s v="Female"/>
    <x v="3"/>
    <x v="1"/>
    <m/>
    <x v="2"/>
    <x v="1"/>
    <n v="4.2"/>
    <x v="397"/>
    <x v="0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x v="390"/>
    <n v="5"/>
    <n v="1"/>
    <s v="Edge damage - data suspect"/>
    <s v="17NPRB040105S28S6"/>
    <s v="B"/>
    <s v="ROUND"/>
    <n v="1"/>
    <s v="Female"/>
    <x v="3"/>
    <x v="1"/>
    <s v="late"/>
    <x v="2"/>
    <x v="1"/>
    <n v="3.9"/>
    <x v="398"/>
    <x v="0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x v="365"/>
    <n v="5"/>
    <n v="3"/>
    <m/>
    <s v="17NPRB002705S2S12"/>
    <s v="A"/>
    <s v="SQUISHED"/>
    <n v="1"/>
    <s v="Female"/>
    <x v="3"/>
    <x v="1"/>
    <m/>
    <x v="2"/>
    <x v="1"/>
    <n v="3.9"/>
    <x v="399"/>
    <x v="0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x v="226"/>
    <n v="5"/>
    <n v="1"/>
    <m/>
    <s v="17NPRB038505S26S10"/>
    <s v="A"/>
    <s v="ROUND"/>
    <n v="1"/>
    <s v="Female"/>
    <x v="3"/>
    <x v="1"/>
    <m/>
    <x v="2"/>
    <x v="1"/>
    <n v="3.4"/>
    <x v="400"/>
    <x v="0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x v="300"/>
    <n v="5"/>
    <n v="1"/>
    <m/>
    <s v="17NPRB043805S30S13"/>
    <s v="B"/>
    <s v="ROUND"/>
    <n v="1"/>
    <s v="Female"/>
    <x v="3"/>
    <x v="1"/>
    <m/>
    <x v="2"/>
    <x v="1"/>
    <n v="4.0999999999999996"/>
    <x v="401"/>
    <x v="0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x v="391"/>
    <n v="5"/>
    <n v="2"/>
    <s v="Baseline unclear or regenerated - No data"/>
    <s v="17NPRB020605S14S11"/>
    <s v="A"/>
    <s v="SQUISHED"/>
    <n v="1"/>
    <s v="Female"/>
    <x v="3"/>
    <x v="1"/>
    <m/>
    <x v="2"/>
    <x v="1"/>
    <n v="4.4000000000000004"/>
    <x v="402"/>
    <x v="0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x v="392"/>
    <n v="5"/>
    <n v="1"/>
    <m/>
    <s v="17NPRB043305S30S8"/>
    <s v="B"/>
    <s v="ROUND"/>
    <n v="1"/>
    <s v="Female"/>
    <x v="3"/>
    <x v="1"/>
    <m/>
    <x v="2"/>
    <x v="1"/>
    <n v="5"/>
    <x v="403"/>
    <x v="0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x v="393"/>
    <n v="5"/>
    <n v="1"/>
    <m/>
    <s v="17NPRB037605S26S1"/>
    <s v="B"/>
    <s v="ROUND"/>
    <n v="1"/>
    <s v="Female"/>
    <x v="3"/>
    <x v="1"/>
    <m/>
    <x v="2"/>
    <x v="1"/>
    <n v="5.4"/>
    <x v="404"/>
    <x v="0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x v="286"/>
    <n v="5"/>
    <n v="2"/>
    <m/>
    <s v="17NPRB031105S21S11"/>
    <s v="C"/>
    <s v="ROUND"/>
    <n v="1"/>
    <s v="Female"/>
    <x v="3"/>
    <x v="1"/>
    <m/>
    <x v="2"/>
    <x v="1"/>
    <n v="4.8"/>
    <x v="405"/>
    <x v="0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x v="394"/>
    <n v="5"/>
    <n v="2"/>
    <m/>
    <s v="17NPRB037905S26S4"/>
    <s v="A"/>
    <s v="ROUND"/>
    <n v="1"/>
    <s v="Female"/>
    <x v="3"/>
    <x v="1"/>
    <m/>
    <x v="2"/>
    <x v="1"/>
    <n v="5.8"/>
    <x v="406"/>
    <x v="0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x v="395"/>
    <n v="5"/>
    <n v="1"/>
    <s v="OUTLIER, remeasured in the lab as 190.38 mm-Hinds"/>
    <s v="17NPRB042605S30S1"/>
    <s v="A"/>
    <s v="ROUND"/>
    <n v="1"/>
    <s v="Female"/>
    <x v="3"/>
    <x v="1"/>
    <m/>
    <x v="2"/>
    <x v="1"/>
    <n v="5.9"/>
    <x v="407"/>
    <x v="0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x v="396"/>
    <n v="5"/>
    <n v="1"/>
    <m/>
    <s v="17NPRB001305S1S13"/>
    <s v="C"/>
    <s v="AFRICA"/>
    <n v="1"/>
    <s v="Female"/>
    <x v="3"/>
    <x v="1"/>
    <m/>
    <x v="2"/>
    <x v="1"/>
    <n v="6.5"/>
    <x v="408"/>
    <x v="0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x v="397"/>
    <n v="6"/>
    <n v="1"/>
    <m/>
    <s v="17NPRB035306S24S8"/>
    <s v="C"/>
    <s v="ROUND"/>
    <n v="1"/>
    <s v="Female"/>
    <x v="3"/>
    <x v="1"/>
    <m/>
    <x v="2"/>
    <x v="1"/>
    <n v="3.2"/>
    <x v="409"/>
    <x v="0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x v="396"/>
    <n v="6"/>
    <n v="1"/>
    <m/>
    <s v="17NPRB033506S23S5"/>
    <s v="D"/>
    <s v="ROUND"/>
    <n v="1"/>
    <s v="Female"/>
    <x v="3"/>
    <x v="1"/>
    <s v="late"/>
    <x v="2"/>
    <x v="1"/>
    <n v="4"/>
    <x v="410"/>
    <x v="0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x v="254"/>
    <n v="6"/>
    <n v="3"/>
    <m/>
    <s v="17NPRB023306S16S8"/>
    <s v="B"/>
    <s v="SQUISHED"/>
    <n v="1"/>
    <s v="Female"/>
    <x v="3"/>
    <x v="1"/>
    <m/>
    <x v="2"/>
    <x v="1"/>
    <n v="3.3"/>
    <x v="411"/>
    <x v="0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x v="295"/>
    <n v="6"/>
    <n v="1"/>
    <s v="Baseline unclear or regenerated - No data"/>
    <s v="17NPRB035906S24S14"/>
    <s v="C"/>
    <s v="OTHER"/>
    <n v="1"/>
    <s v="Female"/>
    <x v="3"/>
    <x v="1"/>
    <m/>
    <x v="2"/>
    <x v="1"/>
    <n v="3.9"/>
    <x v="412"/>
    <x v="0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x v="295"/>
    <n v="6"/>
    <n v="1"/>
    <s v="Baseline unclear or regenerated - No data"/>
    <s v="17NPRB029306S20S8"/>
    <s v="C"/>
    <s v="AFRICA"/>
    <n v="1"/>
    <s v="Female"/>
    <x v="3"/>
    <x v="1"/>
    <m/>
    <x v="2"/>
    <x v="1"/>
    <n v="4"/>
    <x v="413"/>
    <x v="0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x v="194"/>
    <n v="6"/>
    <n v="1"/>
    <m/>
    <s v="17NPRB037506S25S15"/>
    <s v="B"/>
    <s v="ROUND"/>
    <n v="1"/>
    <s v="Female"/>
    <x v="3"/>
    <x v="1"/>
    <m/>
    <x v="2"/>
    <x v="1"/>
    <n v="3.3"/>
    <x v="414"/>
    <x v="0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x v="398"/>
    <n v="6"/>
    <n v="1"/>
    <m/>
    <s v="17NPRB032606S22S11"/>
    <s v="A"/>
    <s v="ROUND"/>
    <n v="1"/>
    <s v="Female"/>
    <x v="3"/>
    <x v="1"/>
    <m/>
    <x v="2"/>
    <x v="1"/>
    <n v="3.2"/>
    <x v="415"/>
    <x v="0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x v="399"/>
    <n v="6"/>
    <n v="1"/>
    <s v="Baseline unclear or regenerated - No data"/>
    <s v="17NPRB031406S21S14"/>
    <s v="C"/>
    <s v="AFRICA"/>
    <n v="1"/>
    <s v="Female"/>
    <x v="3"/>
    <x v="1"/>
    <m/>
    <x v="2"/>
    <x v="1"/>
    <n v="4.2"/>
    <x v="416"/>
    <x v="0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x v="338"/>
    <n v="6"/>
    <n v="1"/>
    <m/>
    <s v="17NPRB000306S1S3"/>
    <s v="B"/>
    <s v="ROUND"/>
    <n v="1"/>
    <s v="Female"/>
    <x v="3"/>
    <x v="1"/>
    <m/>
    <x v="2"/>
    <x v="1"/>
    <n v="4"/>
    <x v="417"/>
    <x v="0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x v="400"/>
    <n v="6"/>
    <n v="2"/>
    <m/>
    <s v="17NPRB030406S21S4"/>
    <s v="A"/>
    <s v="SQUISHED"/>
    <n v="1"/>
    <s v="Female"/>
    <x v="3"/>
    <x v="1"/>
    <s v="early"/>
    <x v="2"/>
    <x v="1"/>
    <n v="4.4000000000000004"/>
    <x v="418"/>
    <x v="0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x v="401"/>
    <n v="6"/>
    <n v="2"/>
    <m/>
    <s v="17NPRB034906S24S4"/>
    <s v="A"/>
    <s v="SQUISHED"/>
    <n v="1"/>
    <s v="Female"/>
    <x v="3"/>
    <x v="1"/>
    <m/>
    <x v="2"/>
    <x v="1"/>
    <n v="4.5999999999999996"/>
    <x v="419"/>
    <x v="0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x v="402"/>
    <n v="6"/>
    <n v="3"/>
    <m/>
    <s v="17NPRB002206S2S7"/>
    <s v="A"/>
    <s v="SQUISHED"/>
    <n v="1"/>
    <s v="Female"/>
    <x v="3"/>
    <x v="1"/>
    <m/>
    <x v="2"/>
    <x v="1"/>
    <n v="5.3"/>
    <x v="420"/>
    <x v="0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x v="403"/>
    <n v="6"/>
    <n v="1"/>
    <m/>
    <s v="17NPRB022306S15S13"/>
    <s v="B"/>
    <s v="ROUND"/>
    <n v="1"/>
    <s v="Female"/>
    <x v="3"/>
    <x v="1"/>
    <m/>
    <x v="2"/>
    <x v="1"/>
    <n v="4.5"/>
    <x v="421"/>
    <x v="0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x v="404"/>
    <n v="6"/>
    <n v="3"/>
    <s v="Baseline unclear or regenerated - No data"/>
    <s v="17NPRB033306S23S3"/>
    <s v="C"/>
    <s v="ROUND"/>
    <n v="1"/>
    <s v="Female"/>
    <x v="3"/>
    <x v="1"/>
    <m/>
    <x v="2"/>
    <x v="1"/>
    <n v="4.8"/>
    <x v="422"/>
    <x v="0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x v="405"/>
    <n v="6"/>
    <n v="1"/>
    <s v="Drasticly changed new perpendicular transect"/>
    <s v="17NPRB034106S23S11"/>
    <s v="B"/>
    <s v="ROUND"/>
    <n v="1"/>
    <s v="Female"/>
    <x v="3"/>
    <x v="1"/>
    <m/>
    <x v="2"/>
    <x v="1"/>
    <n v="5.0999999999999996"/>
    <x v="423"/>
    <x v="0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x v="406"/>
    <n v="6"/>
    <n v="2"/>
    <m/>
    <s v="17NPRB031806S22S3"/>
    <s v="B"/>
    <s v="ROUND"/>
    <n v="1"/>
    <s v="Female"/>
    <x v="3"/>
    <x v="1"/>
    <m/>
    <x v="2"/>
    <x v="1"/>
    <n v="6.3"/>
    <x v="424"/>
    <x v="0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x v="407"/>
    <n v="6"/>
    <n v="2"/>
    <m/>
    <s v="17NPRB030006S20S15"/>
    <s v="C"/>
    <s v="ROUND"/>
    <n v="1"/>
    <s v="Female"/>
    <x v="3"/>
    <x v="1"/>
    <m/>
    <x v="2"/>
    <x v="1"/>
    <n v="4.5999999999999996"/>
    <x v="425"/>
    <x v="0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x v="408"/>
    <n v="6"/>
    <n v="1"/>
    <m/>
    <s v="17NPRB006406S5S4"/>
    <s v="A"/>
    <s v="AFRICA"/>
    <n v="1"/>
    <s v="Female"/>
    <x v="3"/>
    <x v="1"/>
    <m/>
    <x v="2"/>
    <x v="1"/>
    <n v="4"/>
    <x v="426"/>
    <x v="0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x v="409"/>
    <n v="6"/>
    <n v="2"/>
    <m/>
    <s v="17NPRB022206S15S12"/>
    <s v="A"/>
    <s v="OTHER"/>
    <n v="1"/>
    <s v="Female"/>
    <x v="3"/>
    <x v="1"/>
    <m/>
    <x v="2"/>
    <x v="1"/>
    <n v="4.5999999999999996"/>
    <x v="427"/>
    <x v="0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x v="346"/>
    <n v="6"/>
    <n v="1"/>
    <m/>
    <s v="17NPRB017606S12S11"/>
    <s v="B"/>
    <s v="ROUND"/>
    <n v="1"/>
    <s v="Female"/>
    <x v="3"/>
    <x v="1"/>
    <s v="early"/>
    <x v="2"/>
    <x v="1"/>
    <n v="3"/>
    <x v="428"/>
    <x v="0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x v="410"/>
    <n v="6"/>
    <n v="1"/>
    <m/>
    <s v="17NPRB008706S6S12"/>
    <s v="C"/>
    <s v="ROUND"/>
    <n v="1"/>
    <s v="Female"/>
    <x v="3"/>
    <x v="1"/>
    <m/>
    <x v="2"/>
    <x v="1"/>
    <n v="4.4000000000000004"/>
    <x v="429"/>
    <x v="0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x v="238"/>
    <n v="6"/>
    <n v="1"/>
    <m/>
    <s v="17NPRB002906S2S14"/>
    <s v="C"/>
    <s v="AFRICA"/>
    <n v="1"/>
    <s v="Female"/>
    <x v="3"/>
    <x v="1"/>
    <m/>
    <x v="2"/>
    <x v="1"/>
    <n v="4.5"/>
    <x v="354"/>
    <x v="0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x v="411"/>
    <n v="6"/>
    <n v="2"/>
    <m/>
    <s v="17NPRB036506S25S5"/>
    <s v="A"/>
    <s v="SQUISHED"/>
    <n v="1"/>
    <s v="Female"/>
    <x v="3"/>
    <x v="1"/>
    <m/>
    <x v="2"/>
    <x v="1"/>
    <n v="5.8"/>
    <x v="430"/>
    <x v="0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x v="412"/>
    <n v="6"/>
    <n v="2"/>
    <m/>
    <s v="17NPRB032006S22S5"/>
    <s v="C"/>
    <s v="ROUND"/>
    <n v="1"/>
    <s v="Female"/>
    <x v="3"/>
    <x v="1"/>
    <m/>
    <x v="2"/>
    <x v="1"/>
    <n v="7.1"/>
    <x v="431"/>
    <x v="0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x v="392"/>
    <n v="6"/>
    <n v="2"/>
    <s v="Baseline unclear or regenerated - No data"/>
    <s v="17NPRB033606S23S6"/>
    <s v="C"/>
    <s v="AFRICA"/>
    <n v="1"/>
    <s v="Female"/>
    <x v="3"/>
    <x v="1"/>
    <m/>
    <x v="2"/>
    <x v="1"/>
    <n v="4.5"/>
    <x v="432"/>
    <x v="0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x v="413"/>
    <n v="6"/>
    <n v="1"/>
    <m/>
    <s v="17NPRB028006S19S10"/>
    <s v="B"/>
    <s v="ROUND"/>
    <n v="1"/>
    <s v="Female"/>
    <x v="3"/>
    <x v="1"/>
    <m/>
    <x v="2"/>
    <x v="1"/>
    <n v="5.0999999999999996"/>
    <x v="433"/>
    <x v="0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x v="414"/>
    <n v="6"/>
    <n v="2"/>
    <m/>
    <s v="17NPRB029706S20S12"/>
    <s v="B"/>
    <s v="SQUISHED"/>
    <n v="1"/>
    <s v="Female"/>
    <x v="3"/>
    <x v="1"/>
    <m/>
    <x v="2"/>
    <x v="1"/>
    <n v="5.2"/>
    <x v="434"/>
    <x v="0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x v="254"/>
    <n v="6"/>
    <n v="1"/>
    <m/>
    <s v="17NPRB027006S18S15"/>
    <s v="B"/>
    <s v="ROUND"/>
    <n v="1"/>
    <s v="Female"/>
    <x v="3"/>
    <x v="1"/>
    <m/>
    <x v="2"/>
    <x v="1"/>
    <n v="4.2"/>
    <x v="435"/>
    <x v="0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x v="415"/>
    <n v="6"/>
    <n v="1"/>
    <m/>
    <s v="17NPRB000906S1S9"/>
    <s v="B"/>
    <s v="ROUND"/>
    <n v="1"/>
    <s v="Female"/>
    <x v="3"/>
    <x v="1"/>
    <m/>
    <x v="2"/>
    <x v="1"/>
    <n v="6"/>
    <x v="436"/>
    <x v="0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x v="416"/>
    <n v="6"/>
    <n v="1"/>
    <s v="Baseline unclear or regenerated - No data"/>
    <s v="17NPRB030906S21S9"/>
    <s v="C"/>
    <s v="OTHER"/>
    <n v="1"/>
    <s v="Female"/>
    <x v="3"/>
    <x v="1"/>
    <m/>
    <x v="2"/>
    <x v="1"/>
    <n v="5"/>
    <x v="437"/>
    <x v="0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x v="417"/>
    <n v="6"/>
    <n v="1"/>
    <m/>
    <s v="17NPRB048306S33S13"/>
    <s v="B"/>
    <s v="ROUND"/>
    <n v="1"/>
    <s v="Female"/>
    <x v="3"/>
    <x v="1"/>
    <s v="late"/>
    <x v="2"/>
    <x v="1"/>
    <n v="3.7"/>
    <x v="438"/>
    <x v="0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x v="405"/>
    <n v="6"/>
    <n v="1"/>
    <m/>
    <s v="17NPRB035506S24S10"/>
    <s v="B"/>
    <s v="ROUND"/>
    <n v="1"/>
    <s v="Female"/>
    <x v="3"/>
    <x v="1"/>
    <m/>
    <x v="2"/>
    <x v="1"/>
    <n v="5.7"/>
    <x v="439"/>
    <x v="0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x v="262"/>
    <n v="6"/>
    <n v="1"/>
    <m/>
    <s v="17NPRB032106S22S6"/>
    <s v="B"/>
    <s v="ROUND"/>
    <n v="1"/>
    <s v="Female"/>
    <x v="3"/>
    <x v="1"/>
    <m/>
    <x v="2"/>
    <x v="1"/>
    <n v="4.5999999999999996"/>
    <x v="440"/>
    <x v="0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x v="418"/>
    <n v="6"/>
    <n v="1"/>
    <m/>
    <s v="17NPRB029206S20S7"/>
    <s v="B"/>
    <s v="ROUND"/>
    <n v="1"/>
    <s v="Female"/>
    <x v="3"/>
    <x v="1"/>
    <m/>
    <x v="2"/>
    <x v="1"/>
    <n v="5.4"/>
    <x v="441"/>
    <x v="0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x v="324"/>
    <n v="6"/>
    <n v="1"/>
    <m/>
    <s v="17NPRB014106S10S6"/>
    <s v="A"/>
    <s v="ROUND"/>
    <n v="1"/>
    <s v="Female"/>
    <x v="3"/>
    <x v="1"/>
    <s v="late"/>
    <x v="2"/>
    <x v="1"/>
    <n v="3.8"/>
    <x v="442"/>
    <x v="0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x v="419"/>
    <n v="6"/>
    <n v="1"/>
    <m/>
    <s v="17NPRB032706S22S12"/>
    <s v="B"/>
    <s v="ROUND"/>
    <n v="1"/>
    <s v="Female"/>
    <x v="3"/>
    <x v="1"/>
    <m/>
    <x v="2"/>
    <x v="1"/>
    <n v="6.4"/>
    <x v="443"/>
    <x v="0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x v="420"/>
    <n v="6"/>
    <n v="1"/>
    <s v="Baseline unclear or regenerated - No data"/>
    <s v="17NPRB031606S22S1"/>
    <s v="C"/>
    <s v="AFRICA"/>
    <n v="1"/>
    <s v="Female"/>
    <x v="3"/>
    <x v="1"/>
    <m/>
    <x v="2"/>
    <x v="1"/>
    <n v="5"/>
    <x v="444"/>
    <x v="0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x v="421"/>
    <n v="6"/>
    <n v="1"/>
    <m/>
    <s v="17NPRB032906S22S14"/>
    <s v="D"/>
    <s v="ROUND"/>
    <n v="1"/>
    <s v="Female"/>
    <x v="3"/>
    <x v="1"/>
    <s v="late"/>
    <x v="2"/>
    <x v="1"/>
    <n v="5.8"/>
    <x v="445"/>
    <x v="0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x v="422"/>
    <n v="6"/>
    <n v="1"/>
    <m/>
    <s v="17NPRB006706S5S7"/>
    <s v="C"/>
    <s v="ROUND"/>
    <n v="1"/>
    <s v="Female"/>
    <x v="3"/>
    <x v="1"/>
    <s v="late"/>
    <x v="2"/>
    <x v="1"/>
    <n v="5"/>
    <x v="446"/>
    <x v="0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x v="423"/>
    <n v="6"/>
    <n v="3"/>
    <s v="OUTLIER, remeasured in the lab as 206.26 mm, 123.3g-Hinds; changed 5-9-2019 SEM"/>
    <s v="17NPRB026106S18S6"/>
    <s v="C"/>
    <s v="SQUISHED"/>
    <n v="1"/>
    <s v="Female"/>
    <x v="3"/>
    <x v="1"/>
    <m/>
    <x v="2"/>
    <x v="1"/>
    <n v="6.4"/>
    <x v="447"/>
    <x v="0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x v="424"/>
    <n v="6"/>
    <n v="1"/>
    <m/>
    <s v="17NPRB027906S19S9"/>
    <s v="B"/>
    <s v="ROUND"/>
    <n v="1"/>
    <s v="Female"/>
    <x v="3"/>
    <x v="1"/>
    <m/>
    <x v="2"/>
    <x v="1"/>
    <n v="6.2"/>
    <x v="448"/>
    <x v="0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x v="425"/>
    <n v="6"/>
    <n v="2"/>
    <m/>
    <s v="17NPRB037706S26S2"/>
    <s v="D"/>
    <s v="ROUND"/>
    <n v="1"/>
    <s v="Female"/>
    <x v="3"/>
    <x v="1"/>
    <m/>
    <x v="2"/>
    <x v="1"/>
    <n v="5.9"/>
    <x v="449"/>
    <x v="0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x v="426"/>
    <n v="6"/>
    <n v="1"/>
    <s v="Baseline unclear or regenerated - No data"/>
    <s v="17NPRB035106S24S6"/>
    <s v="C"/>
    <s v="AFRICA"/>
    <n v="1"/>
    <s v="Female"/>
    <x v="3"/>
    <x v="1"/>
    <m/>
    <x v="2"/>
    <x v="1"/>
    <n v="6"/>
    <x v="450"/>
    <x v="0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x v="427"/>
    <n v="6"/>
    <n v="2"/>
    <m/>
    <s v="17NPRB030506S21S5"/>
    <s v="B"/>
    <s v="ROUND"/>
    <n v="1"/>
    <s v="Female"/>
    <x v="3"/>
    <x v="1"/>
    <m/>
    <x v="2"/>
    <x v="1"/>
    <n v="7.7"/>
    <x v="451"/>
    <x v="1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x v="428"/>
    <n v="6"/>
    <n v="1"/>
    <m/>
    <s v="17NPRB031306S21S13"/>
    <s v="B"/>
    <s v="ROUND"/>
    <n v="1"/>
    <s v="Female"/>
    <x v="3"/>
    <x v="1"/>
    <m/>
    <x v="2"/>
    <x v="1"/>
    <n v="9.5"/>
    <x v="452"/>
    <x v="1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x v="429"/>
    <n v="6"/>
    <n v="2"/>
    <m/>
    <s v="17NPRB021206S15S2"/>
    <s v="B"/>
    <s v="SQUISHED"/>
    <n v="1"/>
    <s v="Female"/>
    <x v="3"/>
    <x v="1"/>
    <s v="late"/>
    <x v="2"/>
    <x v="1"/>
    <n v="10.3"/>
    <x v="453"/>
    <x v="1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x v="255"/>
    <n v="7"/>
    <n v="1"/>
    <m/>
    <s v="17NPRB028307S19S13"/>
    <s v="C"/>
    <s v="ROUND"/>
    <n v="1"/>
    <s v="Female"/>
    <x v="3"/>
    <x v="1"/>
    <m/>
    <x v="2"/>
    <x v="1"/>
    <n v="4.5"/>
    <x v="454"/>
    <x v="0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x v="343"/>
    <s v="NA"/>
    <n v="3"/>
    <m/>
    <s v="NA"/>
    <s v="B"/>
    <s v="SQUISHED"/>
    <s v="NA"/>
    <s v="Female"/>
    <x v="3"/>
    <x v="1"/>
    <m/>
    <x v="2"/>
    <x v="1"/>
    <n v="2.2000000000000002"/>
    <x v="455"/>
    <x v="0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x v="233"/>
    <s v="NA"/>
    <n v="0"/>
    <m/>
    <s v="NA"/>
    <s v="NA"/>
    <s v="NA"/>
    <s v="NA"/>
    <s v="Female"/>
    <x v="3"/>
    <x v="1"/>
    <s v="early"/>
    <x v="2"/>
    <x v="1"/>
    <n v="2.4"/>
    <x v="456"/>
    <x v="0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x v="430"/>
    <s v="NA"/>
    <n v="2"/>
    <m/>
    <s v="NA"/>
    <s v="A"/>
    <s v="SQUISHED"/>
    <s v="NA"/>
    <s v="Female"/>
    <x v="3"/>
    <x v="1"/>
    <m/>
    <x v="2"/>
    <x v="1"/>
    <n v="3.8"/>
    <x v="457"/>
    <x v="0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x v="431"/>
    <s v="NA"/>
    <n v="2"/>
    <m/>
    <s v="NA"/>
    <s v="A"/>
    <s v="SQUISHED"/>
    <s v="NA"/>
    <s v="Female"/>
    <x v="3"/>
    <x v="1"/>
    <m/>
    <x v="2"/>
    <x v="1"/>
    <n v="3.1"/>
    <x v="458"/>
    <x v="0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x v="432"/>
    <s v="NA"/>
    <n v="2"/>
    <m/>
    <s v="NA"/>
    <s v="B"/>
    <s v="SQUISHED"/>
    <s v="NA"/>
    <s v="Female"/>
    <x v="3"/>
    <x v="1"/>
    <m/>
    <x v="2"/>
    <x v="1"/>
    <n v="2.9"/>
    <x v="459"/>
    <x v="0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x v="381"/>
    <s v="NA"/>
    <n v="0"/>
    <m/>
    <s v="NA"/>
    <s v="NA"/>
    <s v="NA"/>
    <s v="NA"/>
    <s v="Female"/>
    <x v="3"/>
    <x v="1"/>
    <s v="late"/>
    <x v="2"/>
    <x v="1"/>
    <n v="5.4"/>
    <x v="460"/>
    <x v="0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x v="319"/>
    <n v="4"/>
    <n v="3"/>
    <s v="Drasticly changed new perpendicular transect"/>
    <s v="17NPRB000604S1S6"/>
    <s v="C"/>
    <s v="AFRICA"/>
    <n v="1"/>
    <s v="Female"/>
    <x v="4"/>
    <x v="1"/>
    <m/>
    <x v="2"/>
    <x v="1"/>
    <n v="5.2"/>
    <x v="461"/>
    <x v="0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x v="329"/>
    <n v="4"/>
    <n v="1"/>
    <m/>
    <s v="17NPRB048904S34S4"/>
    <s v="B"/>
    <s v="ROUND"/>
    <n v="1"/>
    <s v="Female"/>
    <x v="4"/>
    <x v="1"/>
    <m/>
    <x v="2"/>
    <x v="1"/>
    <n v="4.3"/>
    <x v="462"/>
    <x v="0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x v="433"/>
    <n v="4"/>
    <n v="2"/>
    <m/>
    <s v="17NPRB016904S12S4"/>
    <s v="C"/>
    <s v="ROUND"/>
    <n v="1"/>
    <s v="Female"/>
    <x v="4"/>
    <x v="1"/>
    <m/>
    <x v="2"/>
    <x v="1"/>
    <n v="5.6"/>
    <x v="463"/>
    <x v="1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x v="385"/>
    <n v="4"/>
    <n v="2"/>
    <m/>
    <s v="17NPRB019504S13S15"/>
    <s v="B"/>
    <s v="OTHER"/>
    <n v="1"/>
    <s v="Female"/>
    <x v="4"/>
    <x v="1"/>
    <m/>
    <x v="2"/>
    <x v="1"/>
    <n v="6.7"/>
    <x v="464"/>
    <x v="1"/>
    <m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x v="434"/>
    <n v="5"/>
    <n v="1"/>
    <m/>
    <s v="17NPRB040905S28S14"/>
    <s v="B"/>
    <s v="ROUND"/>
    <n v="1"/>
    <s v="Female"/>
    <x v="4"/>
    <x v="1"/>
    <m/>
    <x v="2"/>
    <x v="1"/>
    <n v="4.8"/>
    <x v="465"/>
    <x v="0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x v="435"/>
    <n v="5"/>
    <n v="1"/>
    <m/>
    <s v="17NPRB045605S32S1"/>
    <s v="C"/>
    <s v="ROUND"/>
    <n v="1"/>
    <s v="Female"/>
    <x v="4"/>
    <x v="1"/>
    <m/>
    <x v="2"/>
    <x v="1"/>
    <n v="3.8"/>
    <x v="466"/>
    <x v="0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x v="436"/>
    <n v="6"/>
    <n v="1"/>
    <m/>
    <s v="17NPRB038106S26S6"/>
    <s v="A"/>
    <s v="ROUND"/>
    <n v="1"/>
    <s v="Female"/>
    <x v="4"/>
    <x v="1"/>
    <m/>
    <x v="2"/>
    <x v="1"/>
    <n v="3.7"/>
    <x v="467"/>
    <x v="0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x v="437"/>
    <n v="6"/>
    <n v="2"/>
    <m/>
    <s v="17NPRB033806S23S8"/>
    <s v="A"/>
    <s v="ROUND"/>
    <n v="1"/>
    <s v="Female"/>
    <x v="4"/>
    <x v="1"/>
    <m/>
    <x v="2"/>
    <x v="1"/>
    <n v="5.5"/>
    <x v="468"/>
    <x v="0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x v="438"/>
    <n v="6"/>
    <n v="1"/>
    <m/>
    <s v="17NPRB039106S27S1"/>
    <s v="A"/>
    <s v="ROUND"/>
    <n v="1"/>
    <s v="Female"/>
    <x v="4"/>
    <x v="1"/>
    <m/>
    <x v="2"/>
    <x v="1"/>
    <n v="6.4"/>
    <x v="469"/>
    <x v="0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x v="439"/>
    <n v="6"/>
    <n v="1"/>
    <m/>
    <s v="17NPRB025906S18S4"/>
    <s v="B"/>
    <s v="ROUND"/>
    <n v="1"/>
    <s v="Female"/>
    <x v="4"/>
    <x v="1"/>
    <m/>
    <x v="2"/>
    <x v="1"/>
    <n v="6.7"/>
    <x v="470"/>
    <x v="0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x v="440"/>
    <n v="6"/>
    <n v="1"/>
    <m/>
    <s v="17NPRB035606S24S11"/>
    <s v="C"/>
    <s v="ROUND"/>
    <n v="1"/>
    <s v="Female"/>
    <x v="4"/>
    <x v="1"/>
    <m/>
    <x v="2"/>
    <x v="1"/>
    <n v="6.6"/>
    <x v="471"/>
    <x v="1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x v="441"/>
    <n v="6"/>
    <n v="1"/>
    <m/>
    <s v="17NPRB030606S21S6"/>
    <s v="C"/>
    <s v="AFRICA"/>
    <n v="1"/>
    <s v="Female"/>
    <x v="4"/>
    <x v="1"/>
    <m/>
    <x v="2"/>
    <x v="1"/>
    <n v="5.4"/>
    <x v="472"/>
    <x v="1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x v="442"/>
    <n v="6"/>
    <n v="2"/>
    <m/>
    <s v="17NPRB031706S22S2"/>
    <s v="C"/>
    <s v="AFRICA"/>
    <n v="1"/>
    <s v="Female"/>
    <x v="4"/>
    <x v="1"/>
    <m/>
    <x v="2"/>
    <x v="1"/>
    <n v="8.1"/>
    <x v="473"/>
    <x v="1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x v="443"/>
    <n v="6"/>
    <n v="1"/>
    <m/>
    <s v="17NPRB043606S30S11"/>
    <s v="B"/>
    <s v="ROUND"/>
    <n v="1"/>
    <s v="Female"/>
    <x v="4"/>
    <x v="1"/>
    <m/>
    <x v="2"/>
    <x v="1"/>
    <n v="6.6"/>
    <x v="474"/>
    <x v="1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x v="385"/>
    <n v="6"/>
    <n v="1"/>
    <m/>
    <s v="17NPRB019006S13S10"/>
    <s v="B"/>
    <s v="ROUND"/>
    <n v="1"/>
    <s v="Female"/>
    <x v="4"/>
    <x v="1"/>
    <m/>
    <x v="2"/>
    <x v="1"/>
    <n v="6.2"/>
    <x v="475"/>
    <x v="1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x v="444"/>
    <n v="6"/>
    <n v="1"/>
    <m/>
    <s v="17NPRB022606S16S1"/>
    <s v="C"/>
    <s v="ROUND"/>
    <n v="1"/>
    <s v="Female"/>
    <x v="4"/>
    <x v="1"/>
    <m/>
    <x v="2"/>
    <x v="1"/>
    <n v="9.8000000000000007"/>
    <x v="476"/>
    <x v="1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x v="165"/>
    <s v="NA"/>
    <n v="0"/>
    <m/>
    <s v="NA"/>
    <s v="NA"/>
    <s v="NA"/>
    <s v="NA"/>
    <s v="Female"/>
    <x v="4"/>
    <x v="1"/>
    <m/>
    <x v="2"/>
    <x v="1"/>
    <n v="2.4"/>
    <x v="477"/>
    <x v="0"/>
    <m/>
  </r>
  <r>
    <m/>
    <m/>
    <m/>
    <m/>
    <m/>
    <m/>
    <m/>
    <m/>
    <m/>
    <m/>
    <m/>
    <m/>
    <m/>
    <m/>
    <m/>
    <m/>
    <m/>
    <m/>
    <m/>
    <m/>
    <m/>
    <m/>
    <m/>
    <m/>
    <m/>
    <m/>
    <m/>
    <x v="445"/>
    <m/>
    <m/>
    <m/>
    <m/>
    <m/>
    <m/>
    <m/>
    <m/>
    <x v="5"/>
    <x v="2"/>
    <m/>
    <x v="3"/>
    <x v="2"/>
    <m/>
    <x v="478"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x v="445"/>
    <m/>
    <m/>
    <m/>
    <m/>
    <m/>
    <m/>
    <m/>
    <m/>
    <x v="5"/>
    <x v="2"/>
    <m/>
    <x v="3"/>
    <x v="2"/>
    <m/>
    <x v="478"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x v="445"/>
    <m/>
    <m/>
    <m/>
    <m/>
    <m/>
    <m/>
    <m/>
    <m/>
    <x v="5"/>
    <x v="2"/>
    <m/>
    <x v="3"/>
    <x v="2"/>
    <m/>
    <x v="478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1"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n v="3"/>
    <n v="2"/>
    <m/>
    <s v="17NPRB038003S26S5"/>
    <s v="A"/>
    <s v="SQUISHED"/>
    <n v="1"/>
    <s v="Female"/>
    <n v="1"/>
    <x v="0"/>
    <s v="lots of atresia"/>
    <n v="2"/>
    <s v="Mature"/>
    <n v="0.1"/>
    <n v="1.464E-3"/>
    <s v="immature"/>
    <m/>
    <n v="0"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n v="2"/>
    <n v="1"/>
    <m/>
    <s v="17NPRB049902S34S14"/>
    <s v="C"/>
    <s v="ROUND"/>
    <n v="1"/>
    <s v="Female"/>
    <n v="1"/>
    <x v="0"/>
    <s v="hemorrhage present"/>
    <n v="2"/>
    <s v="Mature"/>
    <n v="0.1"/>
    <n v="1.6609999999999999E-3"/>
    <s v="immature"/>
    <m/>
    <n v="0"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n v="3"/>
    <n v="1"/>
    <m/>
    <s v="17NPRB071503S50S3"/>
    <s v="B"/>
    <s v="ROUND"/>
    <n v="1"/>
    <s v="Female"/>
    <n v="1"/>
    <x v="0"/>
    <m/>
    <n v="2"/>
    <s v="Mature"/>
    <n v="0.1"/>
    <n v="1.689E-3"/>
    <s v="immature"/>
    <m/>
    <n v="0"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n v="2"/>
    <n v="1"/>
    <s v="Baseline unclear or regenerated - No data"/>
    <s v="17NPRB075802S53S1"/>
    <s v="C"/>
    <s v="AFRICA"/>
    <n v="1"/>
    <s v="Female"/>
    <n v="1"/>
    <x v="0"/>
    <s v="prominent atresia"/>
    <n v="2"/>
    <s v="Mature"/>
    <n v="0.1"/>
    <n v="1.7210000000000001E-3"/>
    <s v="immature"/>
    <m/>
    <n v="0"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n v="3"/>
    <n v="1"/>
    <m/>
    <s v="17NPRB073303S51S6"/>
    <s v="B"/>
    <s v="ROUND"/>
    <n v="1"/>
    <s v="Female"/>
    <n v="1"/>
    <x v="0"/>
    <m/>
    <n v="2"/>
    <s v="Mature"/>
    <n v="0.1"/>
    <n v="1.7539999999999999E-3"/>
    <s v="immature"/>
    <m/>
    <n v="0"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n v="3"/>
    <n v="1"/>
    <m/>
    <s v="17NPRB070903S49S12"/>
    <s v="C"/>
    <s v="ROUND"/>
    <n v="1"/>
    <s v="Female"/>
    <n v="1"/>
    <x v="0"/>
    <m/>
    <n v="2"/>
    <s v="Mature"/>
    <n v="0.1"/>
    <n v="1.7700000000000001E-3"/>
    <s v="immature"/>
    <m/>
    <n v="0"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n v="3"/>
    <n v="1"/>
    <m/>
    <s v="17NPRB040803S28S13"/>
    <s v="A"/>
    <s v="ROUND"/>
    <n v="1"/>
    <s v="Female"/>
    <n v="1"/>
    <x v="0"/>
    <s v="atresia prominent"/>
    <n v="2"/>
    <s v="Mature"/>
    <n v="0.1"/>
    <n v="1.8079999999999999E-3"/>
    <s v="immature"/>
    <m/>
    <n v="0"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n v="2"/>
    <n v="3"/>
    <s v="Image missing - No data"/>
    <s v="17NPRB036002S24S15"/>
    <s v="C"/>
    <s v="ROUND"/>
    <n v="1"/>
    <s v="Female"/>
    <n v="1"/>
    <x v="0"/>
    <m/>
    <n v="2"/>
    <s v="Mature"/>
    <n v="0.1"/>
    <n v="1.815E-3"/>
    <s v="immature"/>
    <m/>
    <n v="0"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n v="4"/>
    <n v="2"/>
    <m/>
    <s v="17NPRB041504S29S5"/>
    <s v="A"/>
    <s v="ROUND"/>
    <n v="1"/>
    <s v="Female"/>
    <n v="1"/>
    <x v="0"/>
    <m/>
    <n v="2"/>
    <s v="Mature"/>
    <n v="0.1"/>
    <n v="1.818E-3"/>
    <s v="immature"/>
    <m/>
    <n v="0"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n v="3"/>
    <n v="2"/>
    <m/>
    <s v="17NPRB070603S49S9"/>
    <s v="A"/>
    <s v="OTHER"/>
    <n v="1"/>
    <s v="Female"/>
    <n v="1"/>
    <x v="0"/>
    <m/>
    <n v="1"/>
    <s v="Immature"/>
    <n v="0.1"/>
    <n v="1.838E-3"/>
    <s v="immature"/>
    <m/>
    <n v="0"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n v="2"/>
    <n v="1"/>
    <m/>
    <s v="17NPRB054502S37S15"/>
    <s v="B"/>
    <s v="ROUND"/>
    <n v="1"/>
    <s v="Female"/>
    <n v="1"/>
    <x v="0"/>
    <m/>
    <n v="2"/>
    <s v="Mature"/>
    <n v="0.1"/>
    <n v="1.859E-3"/>
    <s v="immature"/>
    <m/>
    <n v="0"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n v="3"/>
    <n v="1"/>
    <m/>
    <s v="17NPRB071203S49S15"/>
    <s v="B"/>
    <s v="ROUND"/>
    <n v="1"/>
    <s v="Female"/>
    <n v="1"/>
    <x v="0"/>
    <s v="prominent atresia"/>
    <n v="2"/>
    <s v="Mature"/>
    <n v="0.1"/>
    <n v="1.905E-3"/>
    <s v="immature"/>
    <m/>
    <n v="0"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n v="2"/>
    <n v="1"/>
    <m/>
    <s v="17NPRB045202S31S12"/>
    <s v="B"/>
    <s v="ROUND"/>
    <n v="1"/>
    <s v="Female"/>
    <n v="1"/>
    <x v="0"/>
    <m/>
    <n v="2"/>
    <s v="Mature"/>
    <n v="0.1"/>
    <n v="1.9380000000000001E-3"/>
    <s v="immature"/>
    <m/>
    <n v="0"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n v="2"/>
    <n v="1"/>
    <m/>
    <s v="17NPRB048402S33S14"/>
    <s v="B"/>
    <s v="ROUND"/>
    <n v="1"/>
    <s v="Female"/>
    <n v="1"/>
    <x v="0"/>
    <m/>
    <n v="2"/>
    <s v="Mature"/>
    <n v="0.1"/>
    <n v="2.0330000000000001E-3"/>
    <s v="immature"/>
    <m/>
    <n v="0"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n v="3"/>
    <n v="1"/>
    <m/>
    <s v="17NPRB075903S53S2"/>
    <s v="B"/>
    <s v="ROUND"/>
    <n v="1"/>
    <s v="Female"/>
    <n v="1"/>
    <x v="0"/>
    <s v="prominent atresia"/>
    <n v="2"/>
    <s v="Mature"/>
    <n v="0.1"/>
    <n v="2.0530000000000001E-3"/>
    <s v="immature"/>
    <m/>
    <n v="0"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n v="3"/>
    <n v="1"/>
    <m/>
    <s v="17NPRB069503S48S13"/>
    <s v="B"/>
    <s v="ROUND"/>
    <n v="1"/>
    <s v="Female"/>
    <n v="1"/>
    <x v="0"/>
    <m/>
    <n v="1"/>
    <s v="Immature"/>
    <n v="0.1"/>
    <n v="2.1189999999999998E-3"/>
    <s v="immature"/>
    <m/>
    <n v="0"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n v="2"/>
    <n v="1"/>
    <m/>
    <s v="17NPRB065802S46S6"/>
    <s v="B"/>
    <s v="ROUND"/>
    <n v="1"/>
    <s v="Female"/>
    <n v="1"/>
    <x v="0"/>
    <m/>
    <n v="2"/>
    <s v="Mature"/>
    <n v="0.1"/>
    <n v="2.1229999999999999E-3"/>
    <s v="immature"/>
    <m/>
    <n v="0"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n v="3"/>
    <n v="1"/>
    <m/>
    <s v="17NPRB074203S51S15"/>
    <s v="B"/>
    <s v="ROUND"/>
    <n v="1"/>
    <s v="Female"/>
    <n v="1"/>
    <x v="0"/>
    <m/>
    <n v="2"/>
    <s v="Mature"/>
    <n v="0.1"/>
    <n v="2.1740000000000002E-3"/>
    <s v="immature"/>
    <m/>
    <n v="0"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n v="2"/>
    <n v="1"/>
    <m/>
    <s v="17NPRB066202S46S10"/>
    <s v="B"/>
    <s v="ROUND"/>
    <n v="1"/>
    <s v="Female"/>
    <n v="1"/>
    <x v="0"/>
    <m/>
    <n v="2"/>
    <s v="Mature"/>
    <n v="0.1"/>
    <n v="2.2030000000000001E-3"/>
    <s v="immature"/>
    <m/>
    <n v="0"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n v="2"/>
    <n v="1"/>
    <m/>
    <s v="17NPRB052702S36S12"/>
    <s v="A"/>
    <s v="ROUND"/>
    <n v="1"/>
    <s v="Female"/>
    <n v="1"/>
    <x v="0"/>
    <m/>
    <n v="2"/>
    <s v="Mature"/>
    <n v="0.1"/>
    <n v="2.2469999999999999E-3"/>
    <s v="immature"/>
    <m/>
    <n v="0"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n v="2"/>
    <n v="1"/>
    <m/>
    <s v="17NPRB065402S46S2"/>
    <s v="B"/>
    <s v="ROUND"/>
    <n v="1"/>
    <s v="Female"/>
    <n v="1"/>
    <x v="0"/>
    <m/>
    <n v="2"/>
    <s v="Mature"/>
    <n v="0.1"/>
    <n v="2.336E-3"/>
    <s v="immature"/>
    <m/>
    <n v="0"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n v="3"/>
    <n v="2"/>
    <m/>
    <s v="17NPRB046103S32S6"/>
    <s v="B"/>
    <s v="ROUND"/>
    <n v="1"/>
    <s v="Female"/>
    <n v="1"/>
    <x v="0"/>
    <m/>
    <n v="2"/>
    <s v="Mature"/>
    <n v="0.2"/>
    <n v="2.3779999999999999E-3"/>
    <s v="immature"/>
    <s v="borderline stage 2-3, send in?"/>
    <n v="0"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n v="2"/>
    <n v="1"/>
    <m/>
    <s v="17NPRB053302S37S3"/>
    <s v="C"/>
    <s v="ROUND"/>
    <n v="1"/>
    <s v="Female"/>
    <n v="1"/>
    <x v="0"/>
    <m/>
    <n v="2"/>
    <s v="Mature"/>
    <n v="0.1"/>
    <n v="2.398E-3"/>
    <s v="immature"/>
    <m/>
    <n v="0"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n v="2"/>
    <n v="1"/>
    <m/>
    <s v="17NPRB040502S28S10"/>
    <s v="A"/>
    <s v="ROUND"/>
    <n v="1"/>
    <s v="Female"/>
    <n v="1"/>
    <x v="0"/>
    <m/>
    <n v="2"/>
    <s v="Mature"/>
    <n v="0.1"/>
    <n v="2.415E-3"/>
    <s v="immature"/>
    <m/>
    <n v="0"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n v="2"/>
    <n v="1"/>
    <m/>
    <s v="17NPRB049102S34S6"/>
    <s v="B"/>
    <s v="SQUISHED"/>
    <n v="1"/>
    <s v="Female"/>
    <n v="1"/>
    <x v="0"/>
    <m/>
    <n v="2"/>
    <s v="Mature"/>
    <n v="0.1"/>
    <n v="2.457E-3"/>
    <s v="immature"/>
    <m/>
    <n v="0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n v="3"/>
    <n v="1"/>
    <m/>
    <s v="17NPRB049003S34S5"/>
    <s v="C"/>
    <s v="ROUND"/>
    <n v="1"/>
    <s v="Female"/>
    <n v="1"/>
    <x v="0"/>
    <m/>
    <n v="2"/>
    <s v="Mature"/>
    <n v="0.2"/>
    <n v="2.516E-3"/>
    <s v="immature"/>
    <s v="borderline stage II-III"/>
    <n v="0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n v="3"/>
    <n v="1"/>
    <m/>
    <s v="17NPRB073703S51S10"/>
    <s v="B"/>
    <s v="ROUND"/>
    <n v="1"/>
    <s v="Female"/>
    <n v="1"/>
    <x v="0"/>
    <s v="prominent atresia"/>
    <n v="2"/>
    <s v="Mature"/>
    <n v="0.2"/>
    <n v="2.6180000000000001E-3"/>
    <s v="immature"/>
    <m/>
    <n v="0"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n v="2"/>
    <n v="1"/>
    <m/>
    <s v="17NPRB065602S46S4"/>
    <s v="B"/>
    <s v="ROUND"/>
    <n v="1"/>
    <s v="Female"/>
    <n v="1"/>
    <x v="0"/>
    <m/>
    <n v="2"/>
    <s v="Mature"/>
    <n v="0.1"/>
    <n v="2.6459999999999999E-3"/>
    <s v="immature"/>
    <m/>
    <n v="0"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n v="4"/>
    <n v="3"/>
    <m/>
    <s v="17NPRB072604S50S14"/>
    <s v="C"/>
    <s v="ROUND"/>
    <n v="1"/>
    <s v="Female"/>
    <n v="1"/>
    <x v="0"/>
    <m/>
    <n v="2"/>
    <s v="Mature"/>
    <n v="0.2"/>
    <n v="2.66E-3"/>
    <s v="immature"/>
    <m/>
    <n v="0"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n v="2"/>
    <n v="1"/>
    <m/>
    <s v="17NPRB063702S44S15"/>
    <s v="B"/>
    <s v="SQUISHED"/>
    <n v="1"/>
    <s v="Female"/>
    <n v="1"/>
    <x v="0"/>
    <m/>
    <n v="2"/>
    <s v="Mature"/>
    <n v="0.1"/>
    <n v="2.6949999999999999E-3"/>
    <s v="immature"/>
    <m/>
    <n v="0"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n v="3"/>
    <n v="1"/>
    <m/>
    <s v="17NPRB044503S31S5"/>
    <s v="C"/>
    <s v="ROUND"/>
    <n v="1"/>
    <s v="Female"/>
    <n v="1"/>
    <x v="0"/>
    <s v="atresia prominent"/>
    <n v="2"/>
    <s v="Mature"/>
    <n v="0.2"/>
    <n v="2.699E-3"/>
    <s v="immature"/>
    <m/>
    <n v="0"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n v="2"/>
    <n v="2"/>
    <m/>
    <s v="17NPRB053502S37S5"/>
    <s v="A"/>
    <s v="SQUISHED"/>
    <n v="1"/>
    <s v="Female"/>
    <n v="1"/>
    <x v="0"/>
    <s v="lots of empty space"/>
    <n v="2"/>
    <s v="Mature"/>
    <n v="0.1"/>
    <n v="2.7399999999999998E-3"/>
    <s v="immature"/>
    <m/>
    <n v="0"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n v="3"/>
    <n v="2"/>
    <m/>
    <s v="17NPRB042503S29S15"/>
    <s v="A"/>
    <s v="ROUND"/>
    <n v="1"/>
    <s v="Female"/>
    <n v="1"/>
    <x v="0"/>
    <s v="atresia prominent"/>
    <n v="2"/>
    <s v="Mature"/>
    <n v="0.2"/>
    <n v="2.7550000000000001E-3"/>
    <s v="immature"/>
    <m/>
    <n v="0"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n v="3"/>
    <n v="1"/>
    <m/>
    <s v="17NPRB045003S31S10"/>
    <s v="C"/>
    <s v="AFRICA"/>
    <n v="1"/>
    <s v="Female"/>
    <n v="1"/>
    <x v="0"/>
    <s v="prior spawning"/>
    <n v="2"/>
    <s v="Mature"/>
    <n v="0.2"/>
    <n v="2.8860000000000001E-3"/>
    <s v="immature"/>
    <m/>
    <n v="0"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n v="2"/>
    <n v="1"/>
    <m/>
    <s v="17NPRB055202S39S5"/>
    <s v="B"/>
    <s v="ROUND"/>
    <n v="1"/>
    <s v="Female"/>
    <n v="1"/>
    <x v="0"/>
    <m/>
    <n v="2"/>
    <s v="Mature"/>
    <n v="0.1"/>
    <n v="2.9069999999999999E-3"/>
    <s v="immature"/>
    <m/>
    <n v="0"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n v="2"/>
    <n v="1"/>
    <m/>
    <s v="17NPRB063202S44S10"/>
    <s v="B"/>
    <s v="ROUND"/>
    <n v="1"/>
    <s v="Female"/>
    <n v="1"/>
    <x v="0"/>
    <s v="prominent atresia"/>
    <n v="2"/>
    <s v="Mature"/>
    <n v="0.2"/>
    <n v="3.1350000000000002E-3"/>
    <s v="immature"/>
    <m/>
    <n v="0"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n v="3"/>
    <n v="1"/>
    <m/>
    <s v="17NPRB072803S51S1"/>
    <s v="B"/>
    <s v="ROUND"/>
    <n v="1"/>
    <s v="Female"/>
    <n v="1"/>
    <x v="0"/>
    <s v="atresia and hemorrhage"/>
    <n v="2"/>
    <s v="Mature"/>
    <n v="0.2"/>
    <n v="3.356E-3"/>
    <s v="immature"/>
    <m/>
    <n v="0"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n v="3"/>
    <n v="1"/>
    <m/>
    <s v="17NPRB075203S52S10"/>
    <s v="B"/>
    <s v="ROUND"/>
    <n v="1"/>
    <s v="Female"/>
    <n v="1"/>
    <x v="0"/>
    <s v="prominent atresia"/>
    <n v="2"/>
    <s v="Mature"/>
    <n v="0.2"/>
    <n v="3.3609999999999998E-3"/>
    <s v="immature"/>
    <m/>
    <n v="0"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n v="2"/>
    <n v="1"/>
    <s v="Baseline unclear or regenerated - No data"/>
    <s v="17NPRB042202S29S12"/>
    <s v="C"/>
    <s v="AFRICA"/>
    <n v="1"/>
    <s v="Female"/>
    <n v="1"/>
    <x v="0"/>
    <m/>
    <n v="2"/>
    <s v="Mature"/>
    <n v="0.2"/>
    <n v="3.431E-3"/>
    <s v="immature"/>
    <m/>
    <n v="0"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n v="2"/>
    <n v="1"/>
    <m/>
    <s v="17NPRB057602S40S14"/>
    <s v="B"/>
    <s v="ROUND"/>
    <n v="1"/>
    <s v="Female"/>
    <n v="1"/>
    <x v="0"/>
    <m/>
    <n v="2"/>
    <s v="Mature"/>
    <n v="0.1"/>
    <n v="3.4719999999999998E-3"/>
    <s v="immature"/>
    <m/>
    <n v="0"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n v="3"/>
    <n v="2"/>
    <s v="Baseline unclear or regenerated - No data"/>
    <s v="17NPRB044403S31S4"/>
    <s v="A"/>
    <s v="ROUND"/>
    <n v="1"/>
    <s v="Female"/>
    <n v="1"/>
    <x v="0"/>
    <m/>
    <n v="2"/>
    <s v="Mature"/>
    <n v="0.2"/>
    <n v="3.503E-3"/>
    <s v="immature"/>
    <m/>
    <n v="0"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n v="3"/>
    <n v="1"/>
    <m/>
    <s v="17NPRB073103S51S4"/>
    <s v="B"/>
    <s v="ROUND"/>
    <n v="1"/>
    <s v="Female"/>
    <n v="1"/>
    <x v="0"/>
    <m/>
    <n v="2"/>
    <s v="Mature"/>
    <n v="0.2"/>
    <n v="3.509E-3"/>
    <s v="immature"/>
    <m/>
    <n v="0"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n v="4"/>
    <n v="1"/>
    <m/>
    <s v="17NPRB043504S30S10"/>
    <s v="B"/>
    <s v="ROUND"/>
    <n v="1"/>
    <s v="Female"/>
    <n v="1"/>
    <x v="0"/>
    <m/>
    <n v="2"/>
    <s v="Mature"/>
    <n v="0.3"/>
    <n v="3.5209999999999998E-3"/>
    <s v="immature"/>
    <m/>
    <n v="0"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n v="2"/>
    <n v="3"/>
    <m/>
    <s v="17NPRB054602S38S1"/>
    <s v="C"/>
    <s v="SQUISHED"/>
    <n v="1"/>
    <s v="Female"/>
    <n v="1"/>
    <x v="0"/>
    <m/>
    <n v="2"/>
    <s v="Mature"/>
    <n v="0.2"/>
    <n v="3.5969999999999999E-3"/>
    <s v="immature"/>
    <m/>
    <n v="0"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n v="2"/>
    <n v="1"/>
    <m/>
    <s v="17NPRB066402S46S12"/>
    <s v="A"/>
    <s v="ROUND"/>
    <n v="1"/>
    <s v="Female"/>
    <n v="1"/>
    <x v="0"/>
    <m/>
    <n v="2"/>
    <s v="Mature"/>
    <n v="0.2"/>
    <n v="3.7590000000000002E-3"/>
    <s v="immature"/>
    <m/>
    <n v="0"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n v="2"/>
    <n v="1"/>
    <m/>
    <s v="17NPRB066102S46S9"/>
    <s v="B"/>
    <s v="ROUND"/>
    <n v="1"/>
    <s v="Female"/>
    <n v="1"/>
    <x v="0"/>
    <m/>
    <n v="2"/>
    <s v="Mature"/>
    <n v="0.1"/>
    <n v="3.8170000000000001E-3"/>
    <s v="immature"/>
    <m/>
    <n v="0"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n v="2"/>
    <n v="1"/>
    <m/>
    <s v="17NPRB058702S41S10"/>
    <s v="B"/>
    <s v="ROUND"/>
    <n v="1"/>
    <s v="Female"/>
    <n v="1"/>
    <x v="0"/>
    <s v="hemorrhage present"/>
    <n v="2"/>
    <s v="Mature"/>
    <n v="0.2"/>
    <n v="3.8310000000000002E-3"/>
    <s v="immature"/>
    <m/>
    <n v="0"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n v="2"/>
    <n v="1"/>
    <s v="Wrong scale imaged - No data"/>
    <s v="17NPRB053702S37S7"/>
    <s v="C"/>
    <s v="AFRICA"/>
    <n v="1"/>
    <s v="Female"/>
    <n v="1"/>
    <x v="0"/>
    <m/>
    <n v="2"/>
    <s v="Mature"/>
    <n v="0.2"/>
    <n v="3.8990000000000001E-3"/>
    <s v="immature"/>
    <m/>
    <n v="0"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n v="3"/>
    <n v="1"/>
    <m/>
    <s v="17NPRB073203S51S5"/>
    <s v="B"/>
    <s v="ROUND"/>
    <n v="1"/>
    <s v="Female"/>
    <n v="1"/>
    <x v="0"/>
    <m/>
    <n v="2"/>
    <s v="Mature"/>
    <n v="0.2"/>
    <n v="3.9060000000000002E-3"/>
    <s v="immature"/>
    <m/>
    <n v="0"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n v="2"/>
    <n v="1"/>
    <m/>
    <s v="17NPRB049602S34S11"/>
    <s v="B"/>
    <s v="ROUND"/>
    <n v="1"/>
    <s v="Female"/>
    <n v="1"/>
    <x v="0"/>
    <m/>
    <n v="2"/>
    <s v="Mature"/>
    <n v="0.2"/>
    <n v="3.9760000000000004E-3"/>
    <s v="immature"/>
    <m/>
    <n v="0"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n v="2"/>
    <n v="2"/>
    <m/>
    <s v="17NPRB035802S24S13"/>
    <s v="A"/>
    <s v="SQUISHED"/>
    <n v="1"/>
    <s v="Female"/>
    <n v="1"/>
    <x v="0"/>
    <m/>
    <n v="2"/>
    <s v="Mature"/>
    <n v="0.2"/>
    <n v="3.9919999999999999E-3"/>
    <s v="immature"/>
    <m/>
    <n v="0"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n v="2"/>
    <n v="1"/>
    <m/>
    <s v="17NPRB067802S47S11"/>
    <s v="A"/>
    <s v="ROUND"/>
    <n v="1"/>
    <s v="Female"/>
    <n v="1"/>
    <x v="0"/>
    <m/>
    <n v="2"/>
    <s v="Mature"/>
    <n v="0.2"/>
    <n v="4.0080000000000003E-3"/>
    <s v="immature"/>
    <m/>
    <n v="0"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n v="2"/>
    <n v="1"/>
    <s v="Image missing - No data"/>
    <s v="17NPRB053202S37S2"/>
    <s v="C"/>
    <s v="ROUND"/>
    <n v="1"/>
    <s v="Female"/>
    <n v="1"/>
    <x v="0"/>
    <m/>
    <n v="1"/>
    <s v="Immature"/>
    <n v="0.1"/>
    <n v="4.0159999999999996E-3"/>
    <s v="immature"/>
    <m/>
    <n v="0"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n v="2"/>
    <n v="2"/>
    <s v="Drasticly changed new perpendicular transect"/>
    <s v="17NPRB035402S24S9"/>
    <s v="A"/>
    <s v="SQUISHED"/>
    <n v="1"/>
    <s v="Female"/>
    <n v="1"/>
    <x v="0"/>
    <m/>
    <n v="2"/>
    <s v="Mature"/>
    <n v="0.2"/>
    <n v="4.032E-3"/>
    <s v="immature"/>
    <m/>
    <n v="0"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n v="2"/>
    <n v="1"/>
    <m/>
    <s v="17NPRB039402S27S4"/>
    <s v="A"/>
    <s v="ROUND"/>
    <n v="1"/>
    <s v="Female"/>
    <n v="1"/>
    <x v="0"/>
    <m/>
    <n v="2"/>
    <s v="Mature"/>
    <n v="0.2"/>
    <n v="4.1669999999999997E-3"/>
    <s v="immature"/>
    <m/>
    <n v="0"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n v="2"/>
    <n v="1"/>
    <m/>
    <s v="17NPRB056302S40S1"/>
    <s v="B"/>
    <s v="ROUND"/>
    <n v="1"/>
    <s v="Female"/>
    <n v="1"/>
    <x v="0"/>
    <m/>
    <n v="2"/>
    <s v="Mature"/>
    <n v="0.2"/>
    <n v="4.2919999999999998E-3"/>
    <s v="immature"/>
    <m/>
    <n v="0"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n v="3"/>
    <n v="1"/>
    <s v="Baseline unclear or regenerated - No data"/>
    <s v="17NPRB074503S52S3"/>
    <s v="C"/>
    <s v="AFRICA"/>
    <n v="1"/>
    <s v="Female"/>
    <n v="1"/>
    <x v="0"/>
    <s v="hemorrhage present"/>
    <n v="2"/>
    <s v="Mature"/>
    <n v="0.3"/>
    <n v="4.3039999999999997E-3"/>
    <s v="immature"/>
    <m/>
    <n v="0"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n v="3"/>
    <n v="1"/>
    <m/>
    <s v="17NPRB042703S30S2"/>
    <s v="B"/>
    <s v="ROUND"/>
    <n v="1"/>
    <s v="Female"/>
    <n v="1"/>
    <x v="0"/>
    <s v="hemorrhage present"/>
    <n v="2"/>
    <s v="Mature"/>
    <n v="0.3"/>
    <n v="4.3480000000000003E-3"/>
    <s v="immature"/>
    <m/>
    <n v="0"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n v="2"/>
    <n v="1"/>
    <m/>
    <s v="17NPRB042002S29S10"/>
    <s v="A"/>
    <s v="ROUND"/>
    <n v="1"/>
    <s v="Female"/>
    <n v="1"/>
    <x v="0"/>
    <m/>
    <n v="2"/>
    <s v="Mature"/>
    <n v="0.2"/>
    <n v="4.3759999999999997E-3"/>
    <s v="immature"/>
    <m/>
    <n v="0"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n v="3"/>
    <n v="1"/>
    <m/>
    <s v="17NPRB041903S29S9"/>
    <s v="B"/>
    <s v="ROUND"/>
    <n v="1"/>
    <s v="Female"/>
    <n v="1"/>
    <x v="0"/>
    <m/>
    <n v="2"/>
    <s v="Mature"/>
    <n v="0.2"/>
    <n v="4.4349999999999997E-3"/>
    <s v="immature"/>
    <s v="start 11/1 afternoon"/>
    <n v="0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n v="3"/>
    <n v="3"/>
    <m/>
    <s v="17NPRB063803S45S1"/>
    <s v="B"/>
    <s v="SQUISHED"/>
    <n v="1"/>
    <s v="Female"/>
    <n v="1"/>
    <x v="0"/>
    <s v="prominent atresia"/>
    <n v="2"/>
    <s v="Mature"/>
    <n v="0.2"/>
    <n v="4.4539999999999996E-3"/>
    <s v="immature"/>
    <m/>
    <n v="0"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n v="2"/>
    <n v="1"/>
    <m/>
    <s v="17NPRB071002S49S13"/>
    <s v="A"/>
    <s v="ROUND"/>
    <n v="1"/>
    <s v="Female"/>
    <n v="1"/>
    <x v="0"/>
    <m/>
    <n v="1"/>
    <s v="Immature"/>
    <n v="0.2"/>
    <n v="4.5149999999999999E-3"/>
    <s v="immature"/>
    <m/>
    <n v="0"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n v="3"/>
    <n v="1"/>
    <m/>
    <s v="17NPRB070503S49S8"/>
    <s v="B"/>
    <s v="ROUND"/>
    <n v="1"/>
    <s v="Female"/>
    <n v="1"/>
    <x v="0"/>
    <s v="prominent atresia"/>
    <n v="2"/>
    <s v="Mature"/>
    <n v="0.3"/>
    <n v="4.5180000000000003E-3"/>
    <s v="immature"/>
    <m/>
    <n v="0"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n v="3"/>
    <n v="1"/>
    <m/>
    <s v="17NPRB073403S51S7"/>
    <s v="B"/>
    <s v="ROUND"/>
    <n v="1"/>
    <s v="Female"/>
    <n v="1"/>
    <x v="0"/>
    <s v="prominent atresia"/>
    <n v="2"/>
    <s v="Mature"/>
    <n v="0.3"/>
    <n v="4.5659999999999997E-3"/>
    <s v="immature"/>
    <m/>
    <n v="0"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n v="2"/>
    <n v="1"/>
    <m/>
    <s v="17NPRB064802S45S11"/>
    <s v="B"/>
    <s v="ROUND"/>
    <n v="1"/>
    <s v="Female"/>
    <n v="1"/>
    <x v="0"/>
    <m/>
    <n v="2"/>
    <s v="Mature"/>
    <n v="0.2"/>
    <n v="4.6080000000000001E-3"/>
    <s v="immature"/>
    <m/>
    <n v="0"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n v="2"/>
    <n v="1"/>
    <m/>
    <s v="17NPRB046502S32S10"/>
    <s v="C"/>
    <s v="ROUND"/>
    <n v="1"/>
    <s v="Female"/>
    <n v="1"/>
    <x v="0"/>
    <m/>
    <n v="2"/>
    <s v="Mature"/>
    <n v="0.2"/>
    <n v="4.6299999999999996E-3"/>
    <s v="immature"/>
    <m/>
    <n v="0"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n v="3"/>
    <n v="2"/>
    <m/>
    <s v="17NPRB067103S47S4"/>
    <s v="B"/>
    <s v="ROUND"/>
    <n v="1"/>
    <s v="Female"/>
    <n v="1"/>
    <x v="0"/>
    <s v="atresia prominent and hemorrhage"/>
    <n v="2"/>
    <s v="Mature"/>
    <n v="0.3"/>
    <n v="4.6369999999999996E-3"/>
    <s v="immature"/>
    <m/>
    <n v="0"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n v="2"/>
    <n v="1"/>
    <m/>
    <s v="17NPRB056802S40S6"/>
    <s v="B"/>
    <s v="ROUND"/>
    <n v="1"/>
    <s v="Female"/>
    <n v="1"/>
    <x v="0"/>
    <m/>
    <n v="2"/>
    <s v="Mature"/>
    <n v="0.2"/>
    <n v="4.6730000000000001E-3"/>
    <s v="immature"/>
    <m/>
    <n v="0"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n v="3"/>
    <n v="1"/>
    <m/>
    <s v="17NPRB073603S51S9"/>
    <s v="B"/>
    <s v="ROUND"/>
    <n v="1"/>
    <s v="Female"/>
    <n v="1"/>
    <x v="0"/>
    <s v="prominent atresia"/>
    <n v="2"/>
    <s v="Mature"/>
    <n v="0.3"/>
    <n v="4.7099999999999998E-3"/>
    <s v="immature"/>
    <m/>
    <n v="0"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n v="3"/>
    <n v="1"/>
    <m/>
    <s v="17NPRB050603S35S6"/>
    <s v="B"/>
    <s v="ROUND"/>
    <n v="1"/>
    <s v="Female"/>
    <n v="1"/>
    <x v="0"/>
    <s v="prominent atresia"/>
    <n v="2"/>
    <s v="Mature"/>
    <n v="0.3"/>
    <n v="4.9670000000000001E-3"/>
    <s v="immature"/>
    <m/>
    <n v="0"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n v="2"/>
    <n v="1"/>
    <m/>
    <s v="17NPRB061702S43S10"/>
    <s v="B"/>
    <s v="SQUISHED"/>
    <n v="1"/>
    <s v="Female"/>
    <n v="1"/>
    <x v="0"/>
    <m/>
    <n v="2"/>
    <s v="Mature"/>
    <n v="0.2"/>
    <n v="5.1279999999999997E-3"/>
    <s v="immature"/>
    <m/>
    <n v="0"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n v="2"/>
    <n v="1"/>
    <m/>
    <s v="17NPRB069602S48S14"/>
    <s v="B"/>
    <s v="OTHER"/>
    <n v="1"/>
    <s v="Female"/>
    <n v="1"/>
    <x v="0"/>
    <m/>
    <n v="2"/>
    <s v="Mature"/>
    <n v="0.2"/>
    <n v="5.1679999999999999E-3"/>
    <s v="immature"/>
    <m/>
    <n v="0"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n v="2"/>
    <n v="1"/>
    <m/>
    <s v="17NPRB065002S45S13"/>
    <s v="B"/>
    <s v="ROUND"/>
    <n v="1"/>
    <s v="Female"/>
    <n v="1"/>
    <x v="0"/>
    <m/>
    <n v="2"/>
    <s v="Mature"/>
    <n v="0.2"/>
    <n v="5.4349999999999997E-3"/>
    <s v="immature"/>
    <m/>
    <n v="0"/>
  </r>
  <r>
    <n v="2017"/>
    <s v="Oct2017 - Sep18"/>
    <d v="2020-11-12T00:00:00"/>
    <n v="1"/>
    <n v="74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"/>
    <n v="2"/>
    <n v="184"/>
    <n v="68.8"/>
    <n v="6"/>
    <n v="1"/>
    <m/>
    <s v="17NPRB074306S52S1"/>
    <s v="B"/>
    <s v="ROUND"/>
    <n v="1"/>
    <s v="Female"/>
    <n v="1"/>
    <x v="0"/>
    <s v="prominent atresia"/>
    <n v="2"/>
    <s v="Mature"/>
    <n v="0.4"/>
    <n v="5.8139999999999997E-3"/>
    <s v="immature"/>
    <s v="upper end of stage 2"/>
    <n v="0"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n v="2"/>
    <n v="1"/>
    <s v="Wrong scale imaged - No data"/>
    <s v="17NPRB053602S37S6"/>
    <s v="C"/>
    <s v="ROUND"/>
    <n v="1"/>
    <s v="Female"/>
    <n v="1"/>
    <x v="0"/>
    <m/>
    <n v="2"/>
    <s v="Mature"/>
    <n v="0.3"/>
    <n v="5.9519999999999998E-3"/>
    <s v="immature"/>
    <m/>
    <n v="0"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n v="3"/>
    <n v="3"/>
    <m/>
    <s v="17NPRB052103S36S6"/>
    <s v="B"/>
    <s v="OTHER"/>
    <n v="1"/>
    <s v="Female"/>
    <n v="1"/>
    <x v="0"/>
    <m/>
    <n v="2"/>
    <s v="Mature"/>
    <n v="0.4"/>
    <n v="7.2069999999999999E-3"/>
    <s v="immature"/>
    <m/>
    <n v="0"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n v="2"/>
    <n v="2"/>
    <m/>
    <s v="17NPRB039002S26S15"/>
    <s v="A"/>
    <s v="ROUND"/>
    <n v="1"/>
    <s v="Female"/>
    <n v="1"/>
    <x v="0"/>
    <m/>
    <n v="2"/>
    <s v="Mature"/>
    <n v="0.3"/>
    <n v="7.2290000000000002E-3"/>
    <s v="immature"/>
    <m/>
    <n v="0"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n v="2"/>
    <n v="1"/>
    <m/>
    <s v="17NPRB067302S47S6"/>
    <s v="A"/>
    <s v="ROUND"/>
    <n v="1"/>
    <s v="Female"/>
    <n v="2"/>
    <x v="1"/>
    <s v="early"/>
    <n v="2"/>
    <s v="Mature"/>
    <n v="0.1"/>
    <n v="2.049E-3"/>
    <s v="immature"/>
    <m/>
    <n v="0"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n v="3"/>
    <n v="3"/>
    <m/>
    <s v="17NPRB074903S52S7"/>
    <s v="B"/>
    <s v="OTHER"/>
    <n v="1"/>
    <s v="Female"/>
    <n v="2"/>
    <x v="1"/>
    <s v="prominent atresia"/>
    <n v="2"/>
    <s v="Mature"/>
    <n v="0.2"/>
    <n v="2.7100000000000002E-3"/>
    <s v="immature"/>
    <m/>
    <n v="0"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n v="2"/>
    <n v="1"/>
    <m/>
    <s v="17NPRB046002S32S5"/>
    <s v="B"/>
    <s v="ROUND"/>
    <n v="1"/>
    <s v="Female"/>
    <n v="2"/>
    <x v="1"/>
    <m/>
    <n v="2"/>
    <s v="Mature"/>
    <n v="0.2"/>
    <n v="3.431E-3"/>
    <s v="immature"/>
    <m/>
    <n v="0"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n v="2"/>
    <n v="3"/>
    <m/>
    <s v="17NPRB041802S29S8"/>
    <s v="C"/>
    <s v="OTHER"/>
    <n v="1"/>
    <s v="Female"/>
    <n v="2"/>
    <x v="1"/>
    <m/>
    <n v="2"/>
    <s v="Mature"/>
    <n v="0.2"/>
    <n v="3.7880000000000001E-3"/>
    <s v="immature"/>
    <m/>
    <n v="0"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n v="2"/>
    <n v="1"/>
    <m/>
    <s v="17NPRB069102S48S9"/>
    <s v="B"/>
    <s v="ROUND"/>
    <n v="1"/>
    <s v="Female"/>
    <n v="2"/>
    <x v="1"/>
    <s v="early"/>
    <n v="2"/>
    <s v="Mature"/>
    <n v="0.2"/>
    <n v="3.8539999999999998E-3"/>
    <s v="immature"/>
    <m/>
    <n v="0"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n v="2"/>
    <n v="1"/>
    <m/>
    <s v="17NPRB067002S47S3"/>
    <s v="B"/>
    <s v="ROUND"/>
    <n v="1"/>
    <s v="Female"/>
    <n v="2"/>
    <x v="1"/>
    <m/>
    <n v="2"/>
    <s v="Mature"/>
    <n v="0.2"/>
    <n v="4.0730000000000002E-3"/>
    <s v="immature"/>
    <m/>
    <n v="0"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n v="2"/>
    <n v="1"/>
    <m/>
    <s v="17NPRB045402S31S14"/>
    <s v="A"/>
    <s v="SQUISHED"/>
    <n v="1"/>
    <s v="Female"/>
    <n v="2"/>
    <x v="1"/>
    <m/>
    <n v="2"/>
    <s v="Mature"/>
    <n v="0.2"/>
    <n v="4.3200000000000001E-3"/>
    <s v="immature"/>
    <s v="maybe a stage III"/>
    <n v="0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n v="2"/>
    <n v="2"/>
    <m/>
    <s v="17NPRB068502S48S3"/>
    <s v="B"/>
    <s v="SQUISHED"/>
    <n v="1"/>
    <s v="Female"/>
    <n v="2"/>
    <x v="1"/>
    <s v="early"/>
    <n v="2"/>
    <s v="Mature"/>
    <n v="0.2"/>
    <n v="4.3200000000000001E-3"/>
    <s v="immature"/>
    <m/>
    <n v="0"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n v="3"/>
    <n v="3"/>
    <m/>
    <s v="17NPRB058803S41S11"/>
    <s v="C"/>
    <s v="ROUND"/>
    <n v="1"/>
    <s v="Female"/>
    <n v="2"/>
    <x v="1"/>
    <m/>
    <n v="2"/>
    <s v="Mature"/>
    <n v="0.2"/>
    <n v="4.3290000000000004E-3"/>
    <s v="immature"/>
    <m/>
    <n v="0"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n v="2"/>
    <n v="2"/>
    <m/>
    <s v="17NPRB036302S25S3"/>
    <s v="A"/>
    <s v="SQUISHED"/>
    <n v="1"/>
    <s v="Female"/>
    <n v="2"/>
    <x v="1"/>
    <m/>
    <n v="2"/>
    <s v="Mature"/>
    <n v="0.2"/>
    <n v="4.4349999999999997E-3"/>
    <s v="immature"/>
    <m/>
    <n v="0"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n v="2"/>
    <n v="2"/>
    <m/>
    <s v="17NPRB068602S48S4"/>
    <s v="A"/>
    <s v="SQUISHED"/>
    <n v="1"/>
    <s v="Female"/>
    <n v="2"/>
    <x v="1"/>
    <s v="early"/>
    <n v="2"/>
    <s v="Mature"/>
    <n v="0.2"/>
    <n v="4.7390000000000002E-3"/>
    <s v="immature"/>
    <m/>
    <n v="0"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n v="3"/>
    <n v="1"/>
    <m/>
    <s v="17NPRB070803S49S11"/>
    <s v="B"/>
    <s v="ROUND"/>
    <n v="1"/>
    <s v="Female"/>
    <n v="2"/>
    <x v="1"/>
    <m/>
    <n v="2"/>
    <s v="Mature"/>
    <n v="0.3"/>
    <n v="5.5250000000000004E-3"/>
    <s v="immature"/>
    <m/>
    <n v="0"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n v="2"/>
    <n v="3"/>
    <m/>
    <s v="17NPRB038902S26S14"/>
    <s v="A"/>
    <s v="SQUISHED"/>
    <n v="1"/>
    <s v="Female"/>
    <n v="2"/>
    <x v="1"/>
    <m/>
    <n v="3"/>
    <s v="Mature"/>
    <n v="0.3"/>
    <n v="5.7689999999999998E-3"/>
    <s v="immature"/>
    <m/>
    <n v="0"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n v="2"/>
    <n v="3"/>
    <m/>
    <s v="17NPRB050202S35S2"/>
    <s v="C"/>
    <s v="ROUND"/>
    <n v="1"/>
    <s v="Female"/>
    <n v="2"/>
    <x v="1"/>
    <m/>
    <n v="2"/>
    <s v="Mature"/>
    <n v="0.3"/>
    <n v="5.8939999999999999E-3"/>
    <s v="immature"/>
    <m/>
    <n v="0"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n v="3"/>
    <n v="1"/>
    <m/>
    <s v="17NPRB075603S52S14"/>
    <s v="B"/>
    <s v="ROUND"/>
    <n v="1"/>
    <s v="Female"/>
    <n v="2"/>
    <x v="1"/>
    <s v="prominent atresia"/>
    <n v="2"/>
    <s v="Mature"/>
    <n v="0.4"/>
    <n v="6.7000000000000002E-3"/>
    <s v="immature"/>
    <m/>
    <n v="0"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n v="3"/>
    <n v="1"/>
    <m/>
    <s v="17NPRB053003S36S15"/>
    <s v="B"/>
    <s v="ROUND"/>
    <n v="1"/>
    <s v="Female"/>
    <n v="2"/>
    <x v="1"/>
    <m/>
    <n v="2"/>
    <s v="Mature"/>
    <n v="0.5"/>
    <n v="6.8490000000000001E-3"/>
    <s v="immature"/>
    <m/>
    <n v="0"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n v="2"/>
    <n v="1"/>
    <m/>
    <s v="17NPRB051902S36S4"/>
    <s v="B"/>
    <s v="ROUND"/>
    <n v="1"/>
    <s v="Female"/>
    <n v="2"/>
    <x v="1"/>
    <m/>
    <n v="3"/>
    <s v="Mature"/>
    <n v="0.4"/>
    <n v="7.1170000000000001E-3"/>
    <s v="immature"/>
    <s v="maybe a stage II"/>
    <n v="0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n v="2"/>
    <n v="1"/>
    <m/>
    <s v="17NPRB047402S33S4"/>
    <s v="B"/>
    <s v="ROUND"/>
    <n v="1"/>
    <s v="Female"/>
    <n v="2"/>
    <x v="1"/>
    <m/>
    <n v="3"/>
    <s v="Mature"/>
    <n v="0.4"/>
    <n v="7.6189999999999999E-3"/>
    <s v="immature"/>
    <s v="lower end stage III"/>
    <n v="0"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n v="2"/>
    <n v="1"/>
    <m/>
    <s v="17NPRB050902S35S9"/>
    <s v="B"/>
    <s v="ROUND"/>
    <n v="1"/>
    <s v="Female"/>
    <n v="2"/>
    <x v="1"/>
    <m/>
    <n v="2"/>
    <s v="Mature"/>
    <n v="0.4"/>
    <n v="7.6779999999999999E-3"/>
    <s v="immature"/>
    <m/>
    <n v="0"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n v="3"/>
    <n v="2"/>
    <m/>
    <s v="17NPRB020803S14S13"/>
    <s v="A"/>
    <s v="SQUISHED"/>
    <n v="1"/>
    <s v="Female"/>
    <n v="2"/>
    <x v="1"/>
    <m/>
    <n v="3"/>
    <s v="Mature"/>
    <n v="0.5"/>
    <n v="8.489E-3"/>
    <s v="immature"/>
    <m/>
    <n v="0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n v="2"/>
    <n v="1"/>
    <m/>
    <s v="17NPRB041102S29S1"/>
    <s v="A"/>
    <s v="ROUND"/>
    <n v="1"/>
    <s v="Female"/>
    <n v="2"/>
    <x v="1"/>
    <m/>
    <n v="3"/>
    <s v="Mature"/>
    <n v="0.5"/>
    <n v="9.5420000000000001E-3"/>
    <s v="immature"/>
    <m/>
    <n v="0"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n v="5"/>
    <n v="1"/>
    <m/>
    <s v="17NPRB042105S29S11"/>
    <s v="A"/>
    <s v="OTHER"/>
    <n v="1"/>
    <s v="Female"/>
    <n v="2"/>
    <x v="1"/>
    <m/>
    <n v="3"/>
    <s v="Mature"/>
    <n v="0.9"/>
    <n v="1.0429000000000001E-2"/>
    <s v="immature"/>
    <m/>
    <n v="0"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s v="NA"/>
    <n v="0"/>
    <m/>
    <s v="NA"/>
    <s v="NA"/>
    <s v="NA"/>
    <s v="NA"/>
    <s v="Female"/>
    <n v="2"/>
    <x v="1"/>
    <m/>
    <n v="3"/>
    <s v="Mature"/>
    <n v="1"/>
    <n v="1.3587E-2"/>
    <s v="immature"/>
    <m/>
    <n v="0"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n v="4"/>
    <n v="1"/>
    <m/>
    <s v="17NPRB024504S17S5"/>
    <s v="B"/>
    <s v="ROUND"/>
    <n v="1"/>
    <s v="Female"/>
    <n v="2"/>
    <x v="1"/>
    <s v="late"/>
    <n v="3"/>
    <s v="Mature"/>
    <n v="1.1000000000000001"/>
    <n v="1.5448999999999999E-2"/>
    <s v="immature"/>
    <s v="no printed label"/>
    <n v="1"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n v="2"/>
    <n v="1"/>
    <m/>
    <s v="17NPRB047802S33S8"/>
    <s v="A"/>
    <s v="ROUND"/>
    <n v="1"/>
    <s v="Female"/>
    <n v="2"/>
    <x v="1"/>
    <m/>
    <n v="3"/>
    <s v="Mature"/>
    <n v="0.9"/>
    <n v="1.7274000000000001E-2"/>
    <s v="immature"/>
    <m/>
    <n v="1"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n v="5"/>
    <n v="1"/>
    <m/>
    <s v="17NPRB005505S4S10"/>
    <s v="C"/>
    <s v="ROUND"/>
    <n v="1"/>
    <s v="Female"/>
    <n v="2"/>
    <x v="1"/>
    <m/>
    <n v="3"/>
    <s v="Mature"/>
    <n v="1.8"/>
    <n v="1.7804E-2"/>
    <s v="immature"/>
    <m/>
    <n v="1"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n v="3"/>
    <n v="1"/>
    <m/>
    <s v="17NPRB001503S1S15"/>
    <s v="C"/>
    <s v="ROUND"/>
    <n v="1"/>
    <s v="Female"/>
    <n v="2"/>
    <x v="1"/>
    <m/>
    <n v="3"/>
    <s v="Mature"/>
    <n v="1.5"/>
    <n v="1.9633999999999999E-2"/>
    <s v="immature"/>
    <m/>
    <n v="1"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n v="6"/>
    <n v="1"/>
    <m/>
    <s v="17NPRB041206S29S2"/>
    <s v="C"/>
    <s v="ROUND"/>
    <n v="1"/>
    <s v="Female"/>
    <n v="2"/>
    <x v="1"/>
    <m/>
    <n v="3"/>
    <s v="Mature"/>
    <n v="1.8"/>
    <n v="2.2086000000000001E-2"/>
    <s v="immature"/>
    <m/>
    <n v="1"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n v="3"/>
    <n v="1"/>
    <m/>
    <s v="17NPRB070403S49S7"/>
    <s v="B"/>
    <s v="SQUISHED"/>
    <n v="1"/>
    <s v="Female"/>
    <n v="3"/>
    <x v="1"/>
    <s v="prominent atresia of yolked oocytes"/>
    <n v="2"/>
    <s v="Mature"/>
    <n v="0.1"/>
    <n v="1.441E-3"/>
    <s v="immature"/>
    <m/>
    <n v="0"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n v="3"/>
    <n v="1"/>
    <m/>
    <s v="17NPRB049703S34S12"/>
    <s v="A"/>
    <s v="ROUND"/>
    <n v="1"/>
    <s v="Female"/>
    <n v="3"/>
    <x v="1"/>
    <s v="prominent atresia of yolked oocytes"/>
    <n v="2"/>
    <s v="Mature"/>
    <n v="0.2"/>
    <n v="3.2469999999999999E-3"/>
    <s v="immature"/>
    <s v="started only sampling &lt;170mm and immature (stage I/II)"/>
    <n v="0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n v="3"/>
    <n v="1"/>
    <m/>
    <s v="17NPRB069803S49S1"/>
    <s v="C"/>
    <s v="ROUND"/>
    <n v="1"/>
    <s v="Female"/>
    <n v="3"/>
    <x v="1"/>
    <s v="prominent atresia of yolked oocytes"/>
    <n v="2"/>
    <s v="Mature"/>
    <n v="0.2"/>
    <n v="3.8760000000000001E-3"/>
    <s v="immature"/>
    <m/>
    <n v="0"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n v="3"/>
    <n v="1"/>
    <s v="Wrong scale imaged - No data"/>
    <s v="17NPRB054003S37S10"/>
    <s v="C"/>
    <s v="AFRICA"/>
    <n v="1"/>
    <s v="Female"/>
    <n v="3"/>
    <x v="1"/>
    <s v="prominent atresia"/>
    <n v="2"/>
    <s v="Mature"/>
    <n v="0.3"/>
    <n v="4.4510000000000001E-3"/>
    <s v="immature"/>
    <m/>
    <n v="0"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n v="2"/>
    <n v="1"/>
    <m/>
    <s v="17NPRB058202S41S5"/>
    <s v="B"/>
    <s v="ROUND"/>
    <n v="1"/>
    <s v="Female"/>
    <n v="3"/>
    <x v="1"/>
    <s v="prominent atresia of yolked oocytes"/>
    <n v="3"/>
    <s v="Mature"/>
    <n v="0.3"/>
    <n v="5.587E-3"/>
    <s v="immature"/>
    <m/>
    <n v="0"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n v="3"/>
    <n v="3"/>
    <m/>
    <s v="17NPRB043003S30S5"/>
    <s v="A"/>
    <s v="ROUND"/>
    <n v="1"/>
    <s v="Female"/>
    <n v="3"/>
    <x v="1"/>
    <s v="prominent atresia of yolked oocytes"/>
    <n v="2"/>
    <s v="Mature"/>
    <n v="0.5"/>
    <n v="7.8250000000000004E-3"/>
    <s v="immature"/>
    <s v="borderline stage 2-3, send in?"/>
    <n v="0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n v="3"/>
    <n v="1"/>
    <m/>
    <s v="17NPRB072403S50S12"/>
    <s v="B"/>
    <s v="ROUND"/>
    <n v="1"/>
    <s v="Female"/>
    <n v="3"/>
    <x v="1"/>
    <m/>
    <n v="2"/>
    <s v="Mature"/>
    <n v="0.5"/>
    <n v="9.5239999999999995E-3"/>
    <s v="immature"/>
    <m/>
    <n v="0"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n v="3"/>
    <n v="1"/>
    <m/>
    <s v="17NPRB074003S51S13"/>
    <s v="B"/>
    <s v="ROUND"/>
    <n v="1"/>
    <s v="Female"/>
    <n v="3"/>
    <x v="1"/>
    <m/>
    <n v="2"/>
    <s v="Mature"/>
    <n v="0.6"/>
    <n v="1.0118E-2"/>
    <s v="immature"/>
    <s v="between stage 2-3"/>
    <n v="0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n v="3"/>
    <n v="1"/>
    <m/>
    <s v="17NPRB072703S50S15"/>
    <s v="B"/>
    <s v="ROUND"/>
    <n v="1"/>
    <s v="Female"/>
    <n v="3"/>
    <x v="1"/>
    <s v="prominent atresia"/>
    <n v="2"/>
    <s v="Mature"/>
    <n v="0.8"/>
    <n v="1.2678E-2"/>
    <s v="immature"/>
    <m/>
    <n v="0"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n v="2"/>
    <n v="1"/>
    <m/>
    <s v="17NPRB042302S29S13"/>
    <s v="A"/>
    <s v="ROUND"/>
    <n v="1"/>
    <s v="Female"/>
    <n v="3"/>
    <x v="1"/>
    <m/>
    <n v="3"/>
    <s v="Mature"/>
    <n v="0.8"/>
    <n v="1.4010999999999999E-2"/>
    <s v="immature"/>
    <m/>
    <n v="1"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n v="3"/>
    <n v="1"/>
    <m/>
    <s v="17NPRB017803S12S13"/>
    <s v="C"/>
    <s v="OTHER"/>
    <n v="1"/>
    <s v="Female"/>
    <n v="3"/>
    <x v="1"/>
    <s v="early"/>
    <n v="3"/>
    <s v="Mature"/>
    <n v="1"/>
    <n v="1.4245000000000001E-2"/>
    <s v="immature"/>
    <m/>
    <n v="1"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n v="2"/>
    <n v="1"/>
    <m/>
    <s v="17NPRB050402S35S4"/>
    <s v="C"/>
    <s v="ROUND"/>
    <n v="1"/>
    <s v="Female"/>
    <n v="3"/>
    <x v="1"/>
    <m/>
    <n v="3"/>
    <s v="Mature"/>
    <n v="0.7"/>
    <n v="1.4522999999999999E-2"/>
    <s v="immature"/>
    <m/>
    <n v="1"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s v="NA"/>
    <n v="2"/>
    <m/>
    <s v="NA"/>
    <s v="B"/>
    <s v="SQUISHED"/>
    <s v="NA"/>
    <s v="Female"/>
    <n v="3"/>
    <x v="1"/>
    <s v="early"/>
    <n v="3"/>
    <s v="Mature"/>
    <n v="1.3"/>
    <n v="1.5169E-2"/>
    <s v="immature"/>
    <m/>
    <n v="1"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n v="3"/>
    <n v="1"/>
    <m/>
    <s v="17NPRB002303S2S8"/>
    <s v="C"/>
    <s v="AFRICA"/>
    <n v="1"/>
    <s v="Female"/>
    <n v="3"/>
    <x v="1"/>
    <m/>
    <n v="3"/>
    <s v="Mature"/>
    <n v="1.2"/>
    <n v="1.5209E-2"/>
    <s v="immature"/>
    <m/>
    <n v="1"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n v="3"/>
    <n v="1"/>
    <m/>
    <s v="17NPRB028203S19S12"/>
    <s v="B"/>
    <s v="ROUND"/>
    <n v="1"/>
    <s v="Female"/>
    <n v="3"/>
    <x v="1"/>
    <s v="early"/>
    <n v="3"/>
    <s v="Mature"/>
    <n v="1.4"/>
    <n v="1.6374E-2"/>
    <s v="immature"/>
    <m/>
    <n v="1"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n v="2"/>
    <n v="1"/>
    <s v="Wrong scale imaged - No data"/>
    <s v="17NPRB053802S37S8"/>
    <s v="C"/>
    <s v="ROUND"/>
    <n v="1"/>
    <s v="Female"/>
    <n v="3"/>
    <x v="1"/>
    <m/>
    <n v="3"/>
    <s v="Mature"/>
    <n v="0.9"/>
    <n v="1.6423E-2"/>
    <s v="immature"/>
    <m/>
    <n v="1"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n v="5"/>
    <n v="2"/>
    <m/>
    <s v="17NPRB012005S8S15"/>
    <s v="A"/>
    <s v="SQUISHED"/>
    <n v="1"/>
    <s v="Female"/>
    <n v="3"/>
    <x v="1"/>
    <s v="early"/>
    <n v="3"/>
    <s v="Mature"/>
    <n v="1"/>
    <n v="1.6501999999999999E-2"/>
    <s v="immature"/>
    <m/>
    <n v="1"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n v="3"/>
    <n v="1"/>
    <s v="Baseline unclear or regenerated - No data"/>
    <s v="17NPRB009003S6S15"/>
    <s v="A"/>
    <s v="SQUISHED"/>
    <n v="1"/>
    <s v="Female"/>
    <n v="3"/>
    <x v="1"/>
    <s v="early"/>
    <n v="3"/>
    <s v="Mature"/>
    <n v="1.3"/>
    <n v="1.6539000000000002E-2"/>
    <s v="immature"/>
    <m/>
    <n v="1"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n v="4"/>
    <n v="1"/>
    <s v="Drasticly changed new perpendicular transect"/>
    <s v="17NPRB019604S14S1"/>
    <s v="B"/>
    <s v="OTHER"/>
    <n v="1"/>
    <s v="Female"/>
    <n v="3"/>
    <x v="1"/>
    <s v="early"/>
    <n v="3"/>
    <s v="Mature"/>
    <n v="1.2"/>
    <n v="1.6782999999999999E-2"/>
    <s v="immature"/>
    <m/>
    <n v="1"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n v="3"/>
    <n v="1"/>
    <m/>
    <s v="17NPRB029003S20S5"/>
    <s v="A"/>
    <s v="ROUND"/>
    <n v="1"/>
    <s v="Female"/>
    <n v="3"/>
    <x v="1"/>
    <m/>
    <n v="3"/>
    <s v="Mature"/>
    <n v="1.1000000000000001"/>
    <n v="1.6871000000000001E-2"/>
    <s v="immature"/>
    <m/>
    <n v="1"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n v="5"/>
    <n v="1"/>
    <s v="Baseline unclear or regenerated - No data"/>
    <s v="17NPRB039305S27S3"/>
    <s v="C"/>
    <s v="AFRICA"/>
    <n v="1"/>
    <s v="Female"/>
    <n v="3"/>
    <x v="1"/>
    <s v="early"/>
    <n v="3"/>
    <s v="Mature"/>
    <n v="2"/>
    <n v="1.8067E-2"/>
    <s v="immature"/>
    <m/>
    <n v="1"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n v="4"/>
    <n v="1"/>
    <m/>
    <s v="17NPRB022004S15S10"/>
    <s v="B"/>
    <s v="ROUND"/>
    <n v="1"/>
    <s v="Female"/>
    <n v="3"/>
    <x v="1"/>
    <s v="early"/>
    <n v="3"/>
    <s v="Mature"/>
    <n v="1.6"/>
    <n v="1.8265E-2"/>
    <s v="immature"/>
    <m/>
    <n v="1"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n v="2"/>
    <n v="1"/>
    <s v="Poor image scan -  No data"/>
    <s v="17NPRB051002S35S10"/>
    <s v="C"/>
    <s v="ROUND"/>
    <n v="1"/>
    <s v="Female"/>
    <n v="3"/>
    <x v="1"/>
    <m/>
    <n v="3"/>
    <s v="Mature"/>
    <n v="0.9"/>
    <n v="1.8672000000000001E-2"/>
    <s v="immature"/>
    <m/>
    <n v="1"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n v="3"/>
    <n v="1"/>
    <m/>
    <s v="17NPRB002503S2S10"/>
    <s v="B"/>
    <s v="SQUISHED"/>
    <n v="1"/>
    <s v="Female"/>
    <n v="3"/>
    <x v="1"/>
    <m/>
    <n v="3"/>
    <s v="Mature"/>
    <n v="1.4"/>
    <n v="1.8742000000000002E-2"/>
    <s v="immature"/>
    <m/>
    <n v="1"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n v="3"/>
    <n v="3"/>
    <s v="Drasticly changed new perpendicular transect"/>
    <s v="17NPRB006603S5S6"/>
    <s v="C"/>
    <s v="OTHER"/>
    <n v="1"/>
    <s v="Female"/>
    <n v="3"/>
    <x v="1"/>
    <s v="early"/>
    <n v="3"/>
    <s v="Mature"/>
    <n v="1.6"/>
    <n v="1.9025E-2"/>
    <s v="immature"/>
    <m/>
    <n v="1"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n v="4"/>
    <n v="1"/>
    <m/>
    <s v="17NPRB027104S19S1"/>
    <s v="C"/>
    <s v="ROUND"/>
    <n v="1"/>
    <s v="Female"/>
    <n v="3"/>
    <x v="1"/>
    <s v="early"/>
    <n v="3"/>
    <s v="Mature"/>
    <n v="1.4"/>
    <n v="1.9257E-2"/>
    <s v="immature"/>
    <m/>
    <n v="1"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n v="3"/>
    <n v="3"/>
    <m/>
    <s v="17NPRB016203S11S12"/>
    <s v="A"/>
    <s v="SQUISHED"/>
    <n v="1"/>
    <s v="Female"/>
    <n v="3"/>
    <x v="1"/>
    <m/>
    <n v="3"/>
    <s v="Mature"/>
    <n v="1.6"/>
    <n v="0.02"/>
    <s v="immature"/>
    <m/>
    <n v="1"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n v="2"/>
    <n v="1"/>
    <m/>
    <s v="17NPRB050702S35S7"/>
    <s v="B"/>
    <s v="ROUND"/>
    <n v="1"/>
    <s v="Female"/>
    <n v="3"/>
    <x v="1"/>
    <m/>
    <n v="3"/>
    <s v="Mature"/>
    <n v="1.2"/>
    <n v="2.027E-2"/>
    <s v="immature"/>
    <m/>
    <n v="1"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n v="3"/>
    <n v="1"/>
    <m/>
    <s v="17NPRB015703S11S7"/>
    <s v="B"/>
    <s v="ROUND"/>
    <n v="1"/>
    <s v="Female"/>
    <n v="3"/>
    <x v="1"/>
    <m/>
    <n v="3"/>
    <s v="Mature"/>
    <n v="1.8"/>
    <n v="2.0362000000000002E-2"/>
    <s v="immature"/>
    <m/>
    <n v="1"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n v="4"/>
    <n v="2"/>
    <s v="Baseline unclear or regenerated - No data"/>
    <s v="17NPRB015304S11S3"/>
    <s v="C"/>
    <s v="SQUISHED"/>
    <n v="1"/>
    <s v="Female"/>
    <n v="3"/>
    <x v="1"/>
    <m/>
    <n v="3"/>
    <s v="Mature"/>
    <n v="1.7"/>
    <n v="2.0705999999999999E-2"/>
    <s v="immature"/>
    <m/>
    <n v="1"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n v="4"/>
    <n v="1"/>
    <m/>
    <s v="17NPRB024704S17S7"/>
    <s v="B"/>
    <s v="SQUISHED"/>
    <n v="1"/>
    <s v="Female"/>
    <n v="3"/>
    <x v="1"/>
    <m/>
    <n v="3"/>
    <s v="Mature"/>
    <n v="2.2999999999999998"/>
    <n v="2.0871000000000001E-2"/>
    <s v="immature"/>
    <m/>
    <n v="1"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n v="3"/>
    <n v="3"/>
    <s v="Baseline unclear or regenerated - No data"/>
    <s v="17NPRB013203S9S12"/>
    <s v="C"/>
    <s v="SQUISHED"/>
    <n v="1"/>
    <s v="Female"/>
    <n v="3"/>
    <x v="1"/>
    <m/>
    <n v="3"/>
    <s v="Mature"/>
    <n v="1.9"/>
    <n v="2.1017999999999998E-2"/>
    <s v="immature"/>
    <m/>
    <n v="1"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n v="3"/>
    <n v="1"/>
    <m/>
    <s v="17NPRB013003S9S10"/>
    <s v="C"/>
    <s v="AFRICA"/>
    <n v="1"/>
    <s v="Female"/>
    <n v="3"/>
    <x v="1"/>
    <m/>
    <n v="3"/>
    <s v="Mature"/>
    <n v="1.9"/>
    <n v="2.1063999999999999E-2"/>
    <s v="immature"/>
    <m/>
    <n v="1"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n v="3"/>
    <n v="3"/>
    <s v="Drasticly changed new perpendicular transect"/>
    <s v="17NPRB000703S1S7"/>
    <s v="A"/>
    <s v="OTHER"/>
    <n v="1"/>
    <s v="Female"/>
    <n v="3"/>
    <x v="1"/>
    <m/>
    <n v="3"/>
    <s v="Mature"/>
    <n v="1.4"/>
    <n v="2.1083999999999999E-2"/>
    <s v="immature"/>
    <m/>
    <n v="1"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n v="3"/>
    <n v="3"/>
    <s v="Poor image scan -  No data"/>
    <s v="17NPRB026903S18S14"/>
    <s v="C"/>
    <s v="OTHER"/>
    <n v="1"/>
    <s v="Female"/>
    <n v="3"/>
    <x v="1"/>
    <s v="early"/>
    <n v="3"/>
    <s v="Mature"/>
    <n v="1.3"/>
    <n v="2.1346E-2"/>
    <s v="immature"/>
    <m/>
    <n v="1"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s v="NA"/>
    <n v="0"/>
    <m/>
    <s v="NA"/>
    <s v="NA"/>
    <s v="NA"/>
    <s v="NA"/>
    <s v="Female"/>
    <n v="3"/>
    <x v="1"/>
    <m/>
    <n v="3"/>
    <s v="Mature"/>
    <n v="1.8"/>
    <n v="2.1351999999999999E-2"/>
    <s v="immature"/>
    <m/>
    <n v="1"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n v="3"/>
    <n v="2"/>
    <m/>
    <s v="17NPRB021403S15S4"/>
    <s v="C"/>
    <s v="OTHER"/>
    <n v="1"/>
    <s v="Female"/>
    <n v="3"/>
    <x v="1"/>
    <s v="early"/>
    <n v="3"/>
    <s v="Mature"/>
    <n v="1.4"/>
    <n v="2.1374000000000001E-2"/>
    <s v="immature"/>
    <m/>
    <n v="1"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n v="3"/>
    <n v="2"/>
    <m/>
    <s v="17NPRB025103S17S11"/>
    <s v="C"/>
    <s v="OTHER"/>
    <n v="1"/>
    <s v="Female"/>
    <n v="3"/>
    <x v="1"/>
    <s v="early"/>
    <n v="3"/>
    <s v="Mature"/>
    <n v="1.8"/>
    <n v="2.1429E-2"/>
    <s v="immature"/>
    <m/>
    <n v="1"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n v="3"/>
    <n v="1"/>
    <m/>
    <s v="17NPRB004503S3S15"/>
    <s v="B"/>
    <s v="ROUND"/>
    <n v="1"/>
    <s v="Female"/>
    <n v="3"/>
    <x v="1"/>
    <m/>
    <n v="3"/>
    <s v="Mature"/>
    <n v="2.1"/>
    <n v="2.1472000000000002E-2"/>
    <s v="immature"/>
    <m/>
    <n v="1"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n v="3"/>
    <n v="1"/>
    <m/>
    <s v="17NPRB014903S10S14"/>
    <s v="C"/>
    <s v="AFRICA"/>
    <n v="1"/>
    <s v="Female"/>
    <n v="3"/>
    <x v="1"/>
    <m/>
    <n v="3"/>
    <s v="Mature"/>
    <n v="1.5"/>
    <n v="2.1552000000000002E-2"/>
    <s v="immature"/>
    <m/>
    <n v="1"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n v="5"/>
    <n v="1"/>
    <m/>
    <s v="17NPRB036805S25S8"/>
    <s v="B"/>
    <s v="ROUND"/>
    <n v="1"/>
    <s v="Female"/>
    <n v="3"/>
    <x v="1"/>
    <m/>
    <n v="3"/>
    <s v="Mature"/>
    <n v="1.6"/>
    <n v="2.1739000000000001E-2"/>
    <s v="immature"/>
    <m/>
    <n v="1"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n v="5"/>
    <n v="1"/>
    <m/>
    <s v="17NPRB027705S19S7"/>
    <s v="A"/>
    <s v="ROUND"/>
    <n v="1"/>
    <s v="Female"/>
    <n v="3"/>
    <x v="1"/>
    <m/>
    <n v="3"/>
    <s v="Mature"/>
    <n v="2.2999999999999998"/>
    <n v="2.2093999999999999E-2"/>
    <s v="immature"/>
    <m/>
    <n v="1"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n v="3"/>
    <n v="1"/>
    <m/>
    <s v="17NPRB012203S9S2"/>
    <s v="A"/>
    <s v="ROUND"/>
    <n v="1"/>
    <s v="Female"/>
    <n v="3"/>
    <x v="1"/>
    <m/>
    <n v="3"/>
    <s v="Mature"/>
    <n v="1.9"/>
    <n v="2.2119E-2"/>
    <s v="immature"/>
    <m/>
    <n v="1"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n v="3"/>
    <n v="3"/>
    <m/>
    <s v="17NPRB009503S7S5"/>
    <s v="C"/>
    <s v="AFRICA"/>
    <n v="1"/>
    <s v="Female"/>
    <n v="3"/>
    <x v="1"/>
    <m/>
    <n v="3"/>
    <s v="Mature"/>
    <n v="2"/>
    <n v="2.2172999999999998E-2"/>
    <s v="immature"/>
    <m/>
    <n v="1"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n v="6"/>
    <n v="1"/>
    <s v="OUTLIER, remeasured in the lab as 199.53 mm,  103.7 g-Hinds;changed 5-9-2019 SEM"/>
    <s v="17NPRB040206S28S7"/>
    <s v="C"/>
    <s v="ROUND"/>
    <n v="1"/>
    <s v="Female"/>
    <n v="3"/>
    <x v="1"/>
    <s v="early"/>
    <n v="3"/>
    <s v="Mature"/>
    <n v="2.5"/>
    <n v="2.2341E-2"/>
    <s v="immature"/>
    <m/>
    <n v="1"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n v="3"/>
    <n v="3"/>
    <m/>
    <s v="17NPRB014503S10S10"/>
    <s v="B"/>
    <s v="SQUISHED"/>
    <n v="1"/>
    <s v="Female"/>
    <n v="3"/>
    <x v="1"/>
    <s v="early"/>
    <n v="3"/>
    <s v="Mature"/>
    <n v="1.8"/>
    <n v="2.2443999999999999E-2"/>
    <s v="immature"/>
    <m/>
    <n v="1"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n v="4"/>
    <n v="1"/>
    <m/>
    <s v="17NPRB015004S10S15"/>
    <s v="B"/>
    <s v="ROUND"/>
    <n v="1"/>
    <s v="Female"/>
    <n v="3"/>
    <x v="1"/>
    <m/>
    <n v="3"/>
    <s v="Mature"/>
    <n v="1.6"/>
    <n v="2.2727000000000001E-2"/>
    <s v="immature"/>
    <m/>
    <n v="1"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n v="5"/>
    <n v="2"/>
    <m/>
    <s v="17NPRB034505S23S15"/>
    <s v="B"/>
    <s v="ROUND"/>
    <n v="1"/>
    <s v="Female"/>
    <n v="3"/>
    <x v="1"/>
    <m/>
    <n v="3"/>
    <s v="Mature"/>
    <n v="2.7"/>
    <n v="2.2745999999999999E-2"/>
    <s v="immature"/>
    <m/>
    <n v="1"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n v="5"/>
    <n v="1"/>
    <m/>
    <s v="17NPRB032405S22S9"/>
    <s v="A"/>
    <s v="ROUND"/>
    <n v="1"/>
    <s v="Female"/>
    <n v="3"/>
    <x v="1"/>
    <m/>
    <n v="3"/>
    <s v="Mature"/>
    <n v="2.5"/>
    <n v="2.2873000000000001E-2"/>
    <s v="immature"/>
    <m/>
    <n v="1"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n v="4"/>
    <n v="1"/>
    <m/>
    <s v="17NPRB014004S10S5"/>
    <s v="C"/>
    <s v="ROUND"/>
    <n v="1"/>
    <s v="Female"/>
    <n v="3"/>
    <x v="1"/>
    <s v="late"/>
    <n v="3"/>
    <s v="Mature"/>
    <n v="2"/>
    <n v="2.2962E-2"/>
    <s v="immature"/>
    <m/>
    <n v="1"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n v="4"/>
    <n v="1"/>
    <m/>
    <s v="17NPRB026704S18S12"/>
    <s v="C"/>
    <s v="ROUND"/>
    <n v="1"/>
    <s v="Female"/>
    <n v="3"/>
    <x v="1"/>
    <m/>
    <n v="3"/>
    <s v="Mature"/>
    <n v="2.4"/>
    <n v="2.3120999999999999E-2"/>
    <s v="immature"/>
    <m/>
    <n v="1"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n v="3"/>
    <n v="2"/>
    <m/>
    <s v="17NPRB004303S3S13"/>
    <s v="G"/>
    <s v="OTHER"/>
    <n v="1"/>
    <s v="Female"/>
    <n v="3"/>
    <x v="1"/>
    <m/>
    <n v="3"/>
    <s v="Mature"/>
    <n v="1.5"/>
    <n v="2.3255999999999999E-2"/>
    <s v="immature"/>
    <m/>
    <n v="1"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s v="NA"/>
    <n v="0"/>
    <m/>
    <s v="NA"/>
    <s v="NA"/>
    <s v="NA"/>
    <s v="NA"/>
    <s v="Female"/>
    <n v="3"/>
    <x v="1"/>
    <m/>
    <n v="3"/>
    <s v="Mature"/>
    <n v="2.2000000000000002"/>
    <n v="2.3428999999999998E-2"/>
    <s v="immature"/>
    <m/>
    <n v="1"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n v="3"/>
    <n v="1"/>
    <s v="Baseline unclear or regenerated - No data"/>
    <s v="17NPRB017903S12S14"/>
    <s v="C"/>
    <s v="AFRICA"/>
    <n v="1"/>
    <s v="Female"/>
    <n v="3"/>
    <x v="1"/>
    <m/>
    <n v="3"/>
    <s v="Mature"/>
    <n v="2.6"/>
    <n v="2.3487000000000001E-2"/>
    <s v="immature"/>
    <m/>
    <n v="1"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n v="3"/>
    <n v="2"/>
    <s v="Drasticly changed new perpendicular transect"/>
    <s v="17NPRB024103S17S1"/>
    <s v="A"/>
    <s v="SQUISHED"/>
    <n v="1"/>
    <s v="Female"/>
    <n v="3"/>
    <x v="1"/>
    <m/>
    <n v="3"/>
    <s v="Mature"/>
    <n v="1.8"/>
    <n v="2.3715E-2"/>
    <s v="immature"/>
    <s v="no printed label"/>
    <n v="1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n v="3"/>
    <n v="2"/>
    <m/>
    <s v="17NPRB005703S4S12"/>
    <s v="A"/>
    <s v="AFRICA"/>
    <n v="1"/>
    <s v="Female"/>
    <n v="3"/>
    <x v="1"/>
    <m/>
    <n v="3"/>
    <s v="Mature"/>
    <n v="1.9"/>
    <n v="2.375E-2"/>
    <s v="immature"/>
    <m/>
    <n v="1"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n v="4"/>
    <n v="1"/>
    <m/>
    <s v="17NPRB014604S10S11"/>
    <s v="C"/>
    <s v="ROUND"/>
    <n v="1"/>
    <s v="Female"/>
    <n v="3"/>
    <x v="1"/>
    <m/>
    <n v="3"/>
    <s v="Mature"/>
    <n v="2.7"/>
    <n v="2.3768000000000001E-2"/>
    <s v="immature"/>
    <m/>
    <n v="1"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n v="3"/>
    <n v="1"/>
    <m/>
    <s v="17NPRB023503S16S10"/>
    <s v="B"/>
    <s v="ROUND"/>
    <n v="1"/>
    <s v="Female"/>
    <n v="3"/>
    <x v="1"/>
    <m/>
    <n v="3"/>
    <s v="Mature"/>
    <n v="2"/>
    <n v="2.3838000000000002E-2"/>
    <s v="immature"/>
    <m/>
    <n v="1"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n v="3"/>
    <n v="1"/>
    <m/>
    <s v="17NPRB013903S10S4"/>
    <s v="A"/>
    <s v="ROUND"/>
    <n v="1"/>
    <s v="Female"/>
    <n v="3"/>
    <x v="1"/>
    <m/>
    <n v="3"/>
    <s v="Mature"/>
    <n v="1.8"/>
    <n v="2.3841000000000001E-2"/>
    <s v="immature"/>
    <m/>
    <n v="1"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n v="4"/>
    <n v="1"/>
    <m/>
    <s v="17NPRB023204S16S7"/>
    <s v="C"/>
    <s v="OTHER"/>
    <n v="1"/>
    <s v="Female"/>
    <n v="3"/>
    <x v="1"/>
    <m/>
    <n v="3"/>
    <s v="Mature"/>
    <n v="1.9"/>
    <n v="2.3959999999999999E-2"/>
    <s v="immature"/>
    <m/>
    <n v="1"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n v="4"/>
    <n v="2"/>
    <m/>
    <s v="17NPRB019204S13S12"/>
    <s v="C"/>
    <s v="SQUISHED"/>
    <n v="1"/>
    <s v="Female"/>
    <n v="3"/>
    <x v="1"/>
    <m/>
    <n v="3"/>
    <s v="Mature"/>
    <n v="1.9"/>
    <n v="2.4421999999999999E-2"/>
    <s v="immature"/>
    <m/>
    <n v="1"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n v="6"/>
    <n v="1"/>
    <m/>
    <s v="17NPRB035706S24S12"/>
    <s v="B"/>
    <s v="ROUND"/>
    <n v="1"/>
    <s v="Female"/>
    <n v="3"/>
    <x v="1"/>
    <m/>
    <n v="3"/>
    <s v="Mature"/>
    <n v="3"/>
    <n v="2.4490000000000001E-2"/>
    <s v="immature"/>
    <m/>
    <n v="1"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s v="NA"/>
    <n v="0"/>
    <m/>
    <s v="NA"/>
    <s v="B"/>
    <s v="NA"/>
    <s v="NA"/>
    <s v="Female"/>
    <n v="3"/>
    <x v="1"/>
    <m/>
    <n v="3"/>
    <s v="Mature"/>
    <n v="1.8"/>
    <n v="2.4490000000000001E-2"/>
    <s v="immature"/>
    <m/>
    <n v="1"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n v="6"/>
    <n v="1"/>
    <m/>
    <s v="17NPRB005106S4S6"/>
    <s v="C"/>
    <s v="ROUND"/>
    <n v="1"/>
    <s v="Female"/>
    <n v="3"/>
    <x v="1"/>
    <m/>
    <n v="3"/>
    <s v="Mature"/>
    <n v="3.2"/>
    <n v="2.4539999999999999E-2"/>
    <s v="immature"/>
    <m/>
    <n v="1"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n v="3"/>
    <n v="1"/>
    <m/>
    <s v="17NPRB028603S20S1"/>
    <s v="B"/>
    <s v="ROUND"/>
    <n v="1"/>
    <s v="Female"/>
    <n v="3"/>
    <x v="1"/>
    <m/>
    <n v="3"/>
    <s v="Mature"/>
    <n v="2.4"/>
    <n v="2.4565E-2"/>
    <s v="immature"/>
    <m/>
    <n v="1"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n v="3"/>
    <n v="1"/>
    <m/>
    <s v="17NPRB021603S15S6"/>
    <s v="B"/>
    <s v="ROUND"/>
    <n v="1"/>
    <s v="Female"/>
    <n v="3"/>
    <x v="1"/>
    <m/>
    <n v="3"/>
    <s v="Mature"/>
    <n v="2.1"/>
    <n v="2.4590000000000001E-2"/>
    <s v="immature"/>
    <m/>
    <n v="1"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n v="4"/>
    <n v="1"/>
    <m/>
    <s v="17NPRB026204S18S7"/>
    <s v="B"/>
    <s v="ROUND"/>
    <n v="1"/>
    <s v="Female"/>
    <n v="3"/>
    <x v="1"/>
    <m/>
    <n v="3"/>
    <s v="Mature"/>
    <n v="2.2000000000000002"/>
    <n v="2.4774999999999998E-2"/>
    <s v="immature"/>
    <m/>
    <n v="1"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n v="3"/>
    <n v="2"/>
    <s v="Baseline unclear or regenerated - No data"/>
    <s v="17NPRB026303S18S8"/>
    <s v="B"/>
    <s v="ROUND"/>
    <n v="1"/>
    <s v="Female"/>
    <n v="3"/>
    <x v="1"/>
    <m/>
    <n v="3"/>
    <s v="Mature"/>
    <n v="2.2999999999999998"/>
    <n v="2.4784E-2"/>
    <s v="immature"/>
    <m/>
    <n v="1"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n v="4"/>
    <n v="1"/>
    <m/>
    <s v="17NPRB020104S14S6"/>
    <s v="C"/>
    <s v="AFRICA"/>
    <n v="1"/>
    <s v="Female"/>
    <n v="3"/>
    <x v="1"/>
    <m/>
    <n v="3"/>
    <s v="Mature"/>
    <n v="1.8"/>
    <n v="2.4792999999999999E-2"/>
    <s v="immature"/>
    <m/>
    <n v="1"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n v="3"/>
    <n v="1"/>
    <m/>
    <s v="17NPRB014703S10S12"/>
    <s v="C"/>
    <s v="ROUND"/>
    <n v="1"/>
    <s v="Female"/>
    <n v="3"/>
    <x v="1"/>
    <m/>
    <n v="3"/>
    <s v="Mature"/>
    <n v="2"/>
    <n v="2.4813999999999999E-2"/>
    <s v="immature"/>
    <m/>
    <n v="1"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n v="3"/>
    <n v="3"/>
    <m/>
    <s v="17NPRB021303S15S3"/>
    <s v="A"/>
    <s v="SQUISHED"/>
    <n v="1"/>
    <s v="Female"/>
    <n v="3"/>
    <x v="1"/>
    <m/>
    <n v="3"/>
    <s v="Mature"/>
    <n v="2.5"/>
    <n v="2.4826000000000001E-2"/>
    <s v="immature"/>
    <m/>
    <n v="1"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n v="4"/>
    <n v="1"/>
    <m/>
    <s v="17NPRB002004S2S5"/>
    <s v="B"/>
    <s v="SQUISHED"/>
    <n v="1"/>
    <s v="Female"/>
    <n v="3"/>
    <x v="1"/>
    <m/>
    <n v="3"/>
    <s v="Mature"/>
    <n v="1.9"/>
    <n v="2.4868999999999999E-2"/>
    <s v="immature"/>
    <m/>
    <n v="1"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n v="3"/>
    <n v="1"/>
    <m/>
    <s v="17NPRB018503S13S5"/>
    <s v="C"/>
    <s v="ROUND"/>
    <n v="1"/>
    <s v="Female"/>
    <n v="3"/>
    <x v="1"/>
    <m/>
    <n v="3"/>
    <s v="Mature"/>
    <n v="2.1"/>
    <n v="2.4910999999999999E-2"/>
    <s v="immature"/>
    <m/>
    <n v="1"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n v="3"/>
    <n v="2"/>
    <m/>
    <s v="17NPRB017203S12S7"/>
    <s v="C"/>
    <s v="SQUISHED"/>
    <n v="1"/>
    <s v="Female"/>
    <n v="3"/>
    <x v="1"/>
    <m/>
    <n v="3"/>
    <s v="Mature"/>
    <n v="2.4"/>
    <n v="2.5026E-2"/>
    <s v="immature"/>
    <m/>
    <n v="1"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n v="4"/>
    <n v="3"/>
    <m/>
    <s v="17NPRB010104S7S11"/>
    <s v="OOA (OUT OF AREA)"/>
    <s v="SQUISHED"/>
    <n v="1"/>
    <s v="Female"/>
    <n v="3"/>
    <x v="1"/>
    <m/>
    <n v="3"/>
    <s v="Mature"/>
    <n v="2.1"/>
    <n v="2.5090000000000001E-2"/>
    <s v="immature"/>
    <m/>
    <n v="1"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n v="3"/>
    <n v="2"/>
    <m/>
    <s v="17NPRB018303S13S3"/>
    <s v="A"/>
    <s v="ROUND"/>
    <n v="1"/>
    <s v="Female"/>
    <n v="3"/>
    <x v="1"/>
    <m/>
    <n v="3"/>
    <s v="Mature"/>
    <n v="2.1"/>
    <n v="2.5180000000000001E-2"/>
    <s v="immature"/>
    <m/>
    <n v="1"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n v="5"/>
    <n v="1"/>
    <m/>
    <s v="17NPRB040005S28S5"/>
    <s v="B"/>
    <s v="ROUND"/>
    <n v="1"/>
    <s v="Female"/>
    <n v="3"/>
    <x v="1"/>
    <s v="late"/>
    <n v="3"/>
    <s v="Mature"/>
    <n v="3.2"/>
    <n v="2.5217E-2"/>
    <s v="immature"/>
    <m/>
    <n v="1"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n v="4"/>
    <n v="1"/>
    <m/>
    <s v="17NPRB013804S10S3"/>
    <s v="C"/>
    <s v="AFRICA"/>
    <n v="1"/>
    <s v="Female"/>
    <n v="3"/>
    <x v="1"/>
    <m/>
    <n v="3"/>
    <s v="Mature"/>
    <n v="1.8"/>
    <n v="2.5245E-2"/>
    <s v="immature"/>
    <m/>
    <n v="1"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n v="3"/>
    <n v="3"/>
    <s v="Baseline unclear or regenerated - No data"/>
    <s v="17NPRB001403S1S14"/>
    <s v="A"/>
    <s v="AFRICA"/>
    <n v="1"/>
    <s v="Female"/>
    <n v="3"/>
    <x v="1"/>
    <m/>
    <n v="3"/>
    <s v="Mature"/>
    <n v="2"/>
    <n v="2.5444999999999999E-2"/>
    <s v="immature"/>
    <m/>
    <n v="1"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n v="5"/>
    <n v="2"/>
    <m/>
    <s v="17NPRB029505S20S10"/>
    <s v="B"/>
    <s v="OTHER"/>
    <n v="1"/>
    <s v="Female"/>
    <n v="3"/>
    <x v="1"/>
    <m/>
    <n v="3"/>
    <s v="Mature"/>
    <n v="3"/>
    <n v="2.5597000000000002E-2"/>
    <s v="immature"/>
    <m/>
    <n v="1"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n v="3"/>
    <n v="1"/>
    <m/>
    <s v="17NPRB018703S13S7"/>
    <s v="C"/>
    <s v="ROUND"/>
    <n v="1"/>
    <s v="Female"/>
    <n v="3"/>
    <x v="1"/>
    <m/>
    <n v="3"/>
    <s v="Mature"/>
    <n v="2"/>
    <n v="2.5641000000000001E-2"/>
    <s v="immature"/>
    <m/>
    <n v="1"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n v="3"/>
    <n v="1"/>
    <m/>
    <s v="17NPRB025503S17S15"/>
    <s v="B"/>
    <s v="ROUND"/>
    <n v="1"/>
    <s v="Female"/>
    <n v="3"/>
    <x v="1"/>
    <m/>
    <n v="3"/>
    <s v="Mature"/>
    <n v="2.5"/>
    <n v="2.5773000000000001E-2"/>
    <s v="immature"/>
    <m/>
    <n v="1"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n v="6"/>
    <n v="2"/>
    <s v="Scale not clear - data suspect"/>
    <s v="17NPRB035206S24S7"/>
    <s v="C"/>
    <s v="OTHER"/>
    <n v="1"/>
    <s v="Female"/>
    <n v="3"/>
    <x v="1"/>
    <m/>
    <n v="3"/>
    <s v="Mature"/>
    <n v="3"/>
    <n v="2.5884000000000001E-2"/>
    <s v="immature"/>
    <m/>
    <n v="1"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n v="3"/>
    <n v="1"/>
    <m/>
    <s v="17NPRB020203S14S7"/>
    <s v="B"/>
    <s v="ROUND"/>
    <n v="1"/>
    <s v="Female"/>
    <n v="3"/>
    <x v="1"/>
    <m/>
    <n v="3"/>
    <s v="Mature"/>
    <n v="2.1"/>
    <n v="2.5894E-2"/>
    <s v="immature"/>
    <m/>
    <n v="1"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n v="6"/>
    <n v="2"/>
    <m/>
    <s v="17NPRB034606S24S1"/>
    <s v="B"/>
    <s v="ROUND"/>
    <n v="1"/>
    <s v="Female"/>
    <n v="3"/>
    <x v="1"/>
    <m/>
    <n v="3"/>
    <s v="Mature"/>
    <n v="1.9"/>
    <n v="2.5921E-2"/>
    <s v="immature"/>
    <m/>
    <n v="1"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n v="4"/>
    <n v="3"/>
    <m/>
    <s v="17NPRB013604S10S1"/>
    <s v="A"/>
    <s v="SQUISHED"/>
    <n v="1"/>
    <s v="Female"/>
    <n v="3"/>
    <x v="1"/>
    <m/>
    <n v="3"/>
    <s v="Mature"/>
    <n v="2.6"/>
    <n v="2.6210000000000001E-2"/>
    <s v="immature"/>
    <m/>
    <n v="1"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n v="3"/>
    <n v="2"/>
    <m/>
    <s v="17NPRB025603S18S1"/>
    <s v="C"/>
    <s v="ROUND"/>
    <n v="1"/>
    <s v="Female"/>
    <n v="3"/>
    <x v="1"/>
    <s v="late"/>
    <n v="3"/>
    <s v="Mature"/>
    <n v="2.6"/>
    <n v="2.6235999999999999E-2"/>
    <s v="immature"/>
    <m/>
    <n v="1"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n v="3"/>
    <n v="3"/>
    <m/>
    <s v="17NPRB008903S6S14"/>
    <s v="C"/>
    <s v="AFRICA"/>
    <n v="1"/>
    <s v="Female"/>
    <n v="3"/>
    <x v="1"/>
    <m/>
    <n v="3"/>
    <s v="Mature"/>
    <n v="2.2000000000000002"/>
    <n v="2.6346999999999999E-2"/>
    <s v="immature"/>
    <m/>
    <n v="1"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n v="4"/>
    <n v="1"/>
    <m/>
    <s v="17NPRB024604S17S6"/>
    <s v="C"/>
    <s v="ROUND"/>
    <n v="1"/>
    <s v="Female"/>
    <n v="3"/>
    <x v="1"/>
    <s v="early"/>
    <n v="3"/>
    <s v="Mature"/>
    <n v="2.7"/>
    <n v="2.6445E-2"/>
    <s v="immature"/>
    <m/>
    <n v="1"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n v="4"/>
    <n v="1"/>
    <m/>
    <s v="17NPRB019704S14S2"/>
    <s v="B"/>
    <s v="ROUND"/>
    <n v="1"/>
    <s v="Female"/>
    <n v="3"/>
    <x v="1"/>
    <m/>
    <n v="3"/>
    <s v="Mature"/>
    <n v="2.5"/>
    <n v="2.6483E-2"/>
    <s v="immature"/>
    <m/>
    <n v="1"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n v="3"/>
    <n v="1"/>
    <m/>
    <s v="17NPRB007203S5S12"/>
    <s v="E"/>
    <s v="SQUISHED"/>
    <n v="1"/>
    <s v="Female"/>
    <n v="3"/>
    <x v="1"/>
    <m/>
    <n v="3"/>
    <s v="Mature"/>
    <n v="1.5"/>
    <n v="2.6643E-2"/>
    <s v="immature"/>
    <m/>
    <n v="1"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n v="3"/>
    <n v="1"/>
    <m/>
    <s v="17NPRB013503S9S15"/>
    <s v="B"/>
    <s v="SQUISHED"/>
    <n v="1"/>
    <s v="Female"/>
    <n v="3"/>
    <x v="1"/>
    <m/>
    <n v="3"/>
    <s v="Mature"/>
    <n v="1.8"/>
    <n v="2.6786000000000001E-2"/>
    <s v="immature"/>
    <m/>
    <n v="1"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n v="3"/>
    <n v="1"/>
    <m/>
    <s v="17NPRB020003S14S5"/>
    <s v="B"/>
    <s v="ROUND"/>
    <n v="1"/>
    <s v="Female"/>
    <n v="3"/>
    <x v="1"/>
    <m/>
    <n v="3"/>
    <s v="Mature"/>
    <n v="2.4"/>
    <n v="2.6816E-2"/>
    <s v="immature"/>
    <m/>
    <n v="1"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n v="4"/>
    <n v="1"/>
    <m/>
    <s v="17NPRB008404S6S9"/>
    <s v="B"/>
    <s v="ROUND"/>
    <n v="1"/>
    <s v="Female"/>
    <n v="3"/>
    <x v="1"/>
    <m/>
    <n v="3"/>
    <s v="Mature"/>
    <n v="2.2999999999999998"/>
    <n v="2.6963999999999998E-2"/>
    <s v="immature"/>
    <m/>
    <n v="1"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n v="4"/>
    <n v="2"/>
    <m/>
    <s v="17NPRB007304S5S13"/>
    <s v="B"/>
    <s v="OTHER"/>
    <n v="1"/>
    <s v="Female"/>
    <n v="3"/>
    <x v="1"/>
    <m/>
    <n v="3"/>
    <s v="Mature"/>
    <n v="2.5"/>
    <n v="2.6969E-2"/>
    <s v="immature"/>
    <m/>
    <n v="1"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n v="6"/>
    <n v="1"/>
    <m/>
    <s v="17NPRB028106S19S11"/>
    <s v="B"/>
    <s v="ROUND"/>
    <n v="1"/>
    <s v="Female"/>
    <n v="3"/>
    <x v="1"/>
    <m/>
    <n v="3"/>
    <s v="Mature"/>
    <n v="3.2"/>
    <n v="2.7050000000000001E-2"/>
    <s v="immature"/>
    <m/>
    <n v="1"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n v="4"/>
    <n v="1"/>
    <s v="Baseline unclear or regenerated - No data"/>
    <s v="17NPRB016104S11S11"/>
    <s v="C"/>
    <s v="AFRICA"/>
    <n v="1"/>
    <s v="Female"/>
    <n v="3"/>
    <x v="1"/>
    <m/>
    <n v="3"/>
    <s v="Mature"/>
    <n v="2.2999999999999998"/>
    <n v="2.7251000000000001E-2"/>
    <s v="immature"/>
    <m/>
    <n v="1"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n v="4"/>
    <n v="1"/>
    <m/>
    <s v="17NPRB012604S9S6"/>
    <s v="C"/>
    <s v="ROUND"/>
    <n v="1"/>
    <s v="Female"/>
    <n v="3"/>
    <x v="1"/>
    <m/>
    <n v="3"/>
    <s v="Mature"/>
    <n v="2.4"/>
    <n v="2.7272999999999999E-2"/>
    <s v="immature"/>
    <m/>
    <n v="1"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n v="4"/>
    <n v="1"/>
    <m/>
    <s v="17NPRB026004S18S5"/>
    <s v="C"/>
    <s v="ROUND"/>
    <n v="1"/>
    <s v="Female"/>
    <n v="3"/>
    <x v="1"/>
    <m/>
    <n v="3"/>
    <s v="Mature"/>
    <n v="1.9"/>
    <n v="2.7338000000000001E-2"/>
    <s v="immature"/>
    <m/>
    <n v="1"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n v="4"/>
    <n v="1"/>
    <m/>
    <s v="17NPRB022804S16S3"/>
    <s v="A"/>
    <s v="ROUND"/>
    <n v="1"/>
    <s v="Female"/>
    <n v="3"/>
    <x v="1"/>
    <m/>
    <n v="3"/>
    <s v="Mature"/>
    <n v="2.8"/>
    <n v="2.7424E-2"/>
    <s v="immature"/>
    <m/>
    <n v="1"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n v="4"/>
    <n v="1"/>
    <m/>
    <s v="17NPRB001904S2S4"/>
    <s v="B"/>
    <s v="ROUND"/>
    <n v="1"/>
    <s v="Female"/>
    <n v="3"/>
    <x v="1"/>
    <m/>
    <n v="3"/>
    <s v="Mature"/>
    <n v="2.6"/>
    <n v="2.7484000000000001E-2"/>
    <s v="immature"/>
    <m/>
    <n v="1"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n v="3"/>
    <n v="2"/>
    <s v="Baseline unclear or regenerated - No data"/>
    <s v="17NPRB025403S17S14"/>
    <s v="B"/>
    <s v="SQUISHED"/>
    <n v="1"/>
    <s v="Female"/>
    <n v="3"/>
    <x v="1"/>
    <m/>
    <n v="3"/>
    <s v="Mature"/>
    <n v="2"/>
    <n v="2.7548E-2"/>
    <s v="immature"/>
    <m/>
    <n v="1"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s v="NA"/>
    <n v="2"/>
    <m/>
    <s v="NA"/>
    <s v="C"/>
    <s v="AFRICA"/>
    <s v="NA"/>
    <s v="Female"/>
    <n v="3"/>
    <x v="1"/>
    <m/>
    <n v="3"/>
    <s v="Mature"/>
    <n v="1.9"/>
    <n v="2.7576E-2"/>
    <s v="immature"/>
    <m/>
    <n v="1"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n v="4"/>
    <n v="2"/>
    <m/>
    <s v="17NPRB015904S11S9"/>
    <s v="A"/>
    <s v="OTHER"/>
    <n v="1"/>
    <s v="Female"/>
    <n v="3"/>
    <x v="1"/>
    <m/>
    <n v="3"/>
    <s v="Mature"/>
    <n v="2.2000000000000002"/>
    <n v="2.7673E-2"/>
    <s v="immature"/>
    <m/>
    <n v="1"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n v="3"/>
    <n v="3"/>
    <m/>
    <s v="17NPRB004403S3S14"/>
    <s v="C"/>
    <s v="SQUISHED"/>
    <n v="1"/>
    <s v="Female"/>
    <n v="3"/>
    <x v="1"/>
    <m/>
    <n v="3"/>
    <s v="Mature"/>
    <n v="2.6"/>
    <n v="2.7688999999999998E-2"/>
    <s v="immature"/>
    <m/>
    <n v="1"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n v="4"/>
    <n v="1"/>
    <m/>
    <s v="17NPRB005604S4S11"/>
    <s v="C"/>
    <s v="AFRICA"/>
    <n v="1"/>
    <s v="Female"/>
    <n v="3"/>
    <x v="1"/>
    <m/>
    <n v="3"/>
    <s v="Mature"/>
    <n v="2.4"/>
    <n v="2.7778000000000001E-2"/>
    <s v="immature"/>
    <m/>
    <n v="1"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n v="4"/>
    <n v="3"/>
    <m/>
    <s v="17NPRB025704S18S2"/>
    <s v="B"/>
    <s v="OTHER"/>
    <n v="1"/>
    <s v="Female"/>
    <n v="3"/>
    <x v="1"/>
    <m/>
    <n v="3"/>
    <s v="Mature"/>
    <n v="2.7"/>
    <n v="2.7778000000000001E-2"/>
    <s v="immature"/>
    <m/>
    <n v="1"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n v="3"/>
    <n v="2"/>
    <s v="Baseline unclear or regenerated - No data"/>
    <s v="17NPRB022403S15S14"/>
    <s v="A"/>
    <s v="SQUISHED"/>
    <n v="1"/>
    <s v="Female"/>
    <n v="3"/>
    <x v="1"/>
    <m/>
    <n v="3"/>
    <s v="Mature"/>
    <n v="2.1"/>
    <n v="2.7962999999999998E-2"/>
    <s v="immature"/>
    <m/>
    <n v="1"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n v="6"/>
    <n v="1"/>
    <s v="Baseline unclear or regenerated - No data"/>
    <s v="17NPRB030206S21S2"/>
    <s v="B"/>
    <s v="OTHER"/>
    <n v="1"/>
    <s v="Female"/>
    <n v="3"/>
    <x v="1"/>
    <m/>
    <n v="3"/>
    <s v="Mature"/>
    <n v="2.7"/>
    <n v="2.7979E-2"/>
    <s v="immature"/>
    <m/>
    <n v="1"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n v="3"/>
    <n v="1"/>
    <m/>
    <s v="17NPRB018003S12S15"/>
    <s v="B"/>
    <s v="ROUND"/>
    <n v="1"/>
    <s v="Female"/>
    <n v="3"/>
    <x v="1"/>
    <m/>
    <n v="3"/>
    <s v="Mature"/>
    <n v="2.2999999999999998"/>
    <n v="2.8083E-2"/>
    <s v="immature"/>
    <m/>
    <n v="1"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n v="3"/>
    <n v="3"/>
    <m/>
    <s v="17NPRB006803S5S8"/>
    <s v="OOA (OUT OF AREA)"/>
    <s v="OTHER"/>
    <n v="1"/>
    <s v="Female"/>
    <n v="3"/>
    <x v="1"/>
    <m/>
    <n v="3"/>
    <s v="Mature"/>
    <n v="2.6"/>
    <n v="2.8322E-2"/>
    <s v="immature"/>
    <m/>
    <n v="1"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n v="4"/>
    <n v="3"/>
    <s v="Drasticly changed new perpendicular transect"/>
    <s v="17NPRB002804S2S13"/>
    <s v="B"/>
    <s v="OTHER"/>
    <n v="1"/>
    <s v="Female"/>
    <n v="3"/>
    <x v="1"/>
    <m/>
    <n v="3"/>
    <s v="Mature"/>
    <n v="2.2999999999999998"/>
    <n v="2.836E-2"/>
    <s v="immature"/>
    <m/>
    <n v="1"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n v="6"/>
    <n v="1"/>
    <m/>
    <s v="17NPRB032206S22S7"/>
    <s v="C"/>
    <s v="ROUND"/>
    <n v="1"/>
    <s v="Female"/>
    <n v="3"/>
    <x v="1"/>
    <m/>
    <n v="3"/>
    <s v="Mature"/>
    <n v="3.7"/>
    <n v="2.8570999999999999E-2"/>
    <s v="immature"/>
    <m/>
    <n v="1"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n v="3"/>
    <n v="1"/>
    <m/>
    <s v="17NPRB011803S8S13"/>
    <s v="B"/>
    <s v="REGENERATED"/>
    <n v="1"/>
    <s v="Female"/>
    <n v="3"/>
    <x v="1"/>
    <m/>
    <n v="3"/>
    <s v="Mature"/>
    <n v="2.7"/>
    <n v="2.8601999999999999E-2"/>
    <s v="immature"/>
    <m/>
    <n v="1"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n v="3"/>
    <n v="1"/>
    <m/>
    <s v="17NPRB028503S19S15"/>
    <s v="B"/>
    <s v="ROUND"/>
    <n v="1"/>
    <s v="Female"/>
    <n v="3"/>
    <x v="1"/>
    <m/>
    <n v="3"/>
    <s v="Mature"/>
    <n v="2.2000000000000002"/>
    <n v="2.8608999999999999E-2"/>
    <s v="immature"/>
    <m/>
    <n v="1"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n v="4"/>
    <n v="1"/>
    <m/>
    <s v="17NPRB002604S2S11"/>
    <s v="A"/>
    <s v="ROUND"/>
    <n v="1"/>
    <s v="Female"/>
    <n v="3"/>
    <x v="1"/>
    <m/>
    <n v="3"/>
    <s v="Mature"/>
    <n v="3"/>
    <n v="2.8625999999999999E-2"/>
    <s v="immature"/>
    <m/>
    <n v="1"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n v="4"/>
    <n v="1"/>
    <s v="Baseline unclear or regenerated - No data"/>
    <s v="17NPRB009404S7S4"/>
    <s v="C"/>
    <s v="AFRICA"/>
    <n v="1"/>
    <s v="Female"/>
    <n v="3"/>
    <x v="1"/>
    <m/>
    <n v="3"/>
    <s v="Mature"/>
    <n v="3"/>
    <n v="2.8736000000000001E-2"/>
    <s v="immature"/>
    <m/>
    <n v="1"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n v="5"/>
    <n v="2"/>
    <s v="OUTLIER, remeasured in the lab as 204.12 mm,  117.0 g-Hinds, changed 5-9-2019 SEM"/>
    <s v="17NPRB033905S23S9"/>
    <s v="B"/>
    <s v="ROUND"/>
    <n v="1"/>
    <s v="Female"/>
    <n v="3"/>
    <x v="1"/>
    <m/>
    <n v="3"/>
    <s v="Mature"/>
    <n v="3.8"/>
    <n v="2.8766E-2"/>
    <s v="immature"/>
    <m/>
    <n v="1"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n v="3"/>
    <n v="2"/>
    <m/>
    <s v="17NPRB025303S17S13"/>
    <s v="A"/>
    <s v="ROUND"/>
    <n v="1"/>
    <s v="Female"/>
    <n v="3"/>
    <x v="1"/>
    <m/>
    <n v="3"/>
    <s v="Mature"/>
    <n v="2.1"/>
    <n v="2.8806999999999999E-2"/>
    <s v="immature"/>
    <m/>
    <n v="1"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n v="4"/>
    <n v="2"/>
    <m/>
    <s v="17NPRB019104S13S11"/>
    <s v="B"/>
    <s v="ROUND"/>
    <n v="1"/>
    <s v="Female"/>
    <n v="3"/>
    <x v="1"/>
    <m/>
    <n v="3"/>
    <s v="Mature"/>
    <n v="2.7"/>
    <n v="2.8815E-2"/>
    <s v="immature"/>
    <m/>
    <n v="1"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n v="3"/>
    <n v="1"/>
    <s v="Baseline unclear or regenerated - No data"/>
    <s v="17NPRB012703S9S7"/>
    <s v="C"/>
    <s v="AFRICA"/>
    <n v="1"/>
    <s v="Female"/>
    <n v="3"/>
    <x v="1"/>
    <m/>
    <n v="3"/>
    <s v="Mature"/>
    <n v="2.7"/>
    <n v="2.8908E-2"/>
    <s v="immature"/>
    <m/>
    <n v="1"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n v="5"/>
    <n v="3"/>
    <m/>
    <s v="17NPRB017005S12S5"/>
    <s v="C"/>
    <s v="OTHER"/>
    <n v="1"/>
    <s v="Female"/>
    <n v="3"/>
    <x v="1"/>
    <m/>
    <n v="3"/>
    <s v="Mature"/>
    <n v="2.6"/>
    <n v="2.8953E-2"/>
    <s v="immature"/>
    <m/>
    <n v="1"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n v="4"/>
    <n v="3"/>
    <m/>
    <s v="17NPRB006304S5S3"/>
    <s v="C"/>
    <s v="SQUISHED"/>
    <n v="1"/>
    <s v="Female"/>
    <n v="3"/>
    <x v="1"/>
    <m/>
    <n v="3"/>
    <s v="Mature"/>
    <n v="2.2000000000000002"/>
    <n v="2.9024000000000001E-2"/>
    <s v="immature"/>
    <m/>
    <n v="1"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n v="3"/>
    <n v="3"/>
    <m/>
    <s v="17NPRB003403S3S4"/>
    <s v="C"/>
    <s v="SQUISHED"/>
    <n v="1"/>
    <s v="Female"/>
    <n v="3"/>
    <x v="1"/>
    <m/>
    <n v="3"/>
    <s v="Mature"/>
    <n v="2.5"/>
    <n v="2.9069999999999999E-2"/>
    <s v="immature"/>
    <m/>
    <n v="1"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n v="6"/>
    <n v="2"/>
    <m/>
    <s v="17NPRB013106S9S11"/>
    <s v="A"/>
    <s v="ROUND"/>
    <n v="1"/>
    <s v="Female"/>
    <n v="3"/>
    <x v="1"/>
    <m/>
    <n v="3"/>
    <s v="Mature"/>
    <n v="2.9"/>
    <n v="2.9086999999999998E-2"/>
    <s v="immature"/>
    <m/>
    <n v="1"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n v="6"/>
    <n v="3"/>
    <m/>
    <s v="17NPRB033706S23S7"/>
    <s v="A"/>
    <s v="OTHER"/>
    <n v="1"/>
    <s v="Female"/>
    <n v="3"/>
    <x v="1"/>
    <s v="late"/>
    <n v="3"/>
    <s v="Mature"/>
    <n v="3.5"/>
    <n v="2.9093999999999998E-2"/>
    <s v="immature"/>
    <m/>
    <n v="1"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n v="6"/>
    <n v="1"/>
    <m/>
    <s v="17NPRB001006S1S10"/>
    <s v="D"/>
    <s v="ROUND"/>
    <n v="1"/>
    <s v="Female"/>
    <n v="3"/>
    <x v="1"/>
    <m/>
    <n v="3"/>
    <s v="Mature"/>
    <n v="3.8"/>
    <n v="2.9118999999999999E-2"/>
    <s v="immature"/>
    <m/>
    <n v="1"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n v="4"/>
    <n v="1"/>
    <m/>
    <s v="17NPRB023904S16S14"/>
    <s v="B"/>
    <s v="ROUND"/>
    <n v="1"/>
    <s v="Female"/>
    <n v="3"/>
    <x v="1"/>
    <m/>
    <n v="3"/>
    <s v="Mature"/>
    <n v="2.9"/>
    <n v="2.9175E-2"/>
    <s v="immature"/>
    <m/>
    <n v="1"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n v="4"/>
    <n v="1"/>
    <s v="Scale not clear - data suspect"/>
    <s v="17NPRB010204S7S12"/>
    <s v="B"/>
    <s v="ROUND"/>
    <n v="1"/>
    <s v="Female"/>
    <n v="3"/>
    <x v="1"/>
    <m/>
    <n v="3"/>
    <s v="Mature"/>
    <n v="2.5"/>
    <n v="2.9205999999999999E-2"/>
    <s v="immature"/>
    <m/>
    <n v="1"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n v="3"/>
    <n v="1"/>
    <m/>
    <s v="17NPRB011203S8S7"/>
    <s v="OOA (OUT OF AREA)"/>
    <s v="ROUND"/>
    <n v="1"/>
    <s v="Female"/>
    <n v="3"/>
    <x v="1"/>
    <m/>
    <n v="3"/>
    <s v="Mature"/>
    <n v="2.4"/>
    <n v="2.9232999999999999E-2"/>
    <s v="immature"/>
    <m/>
    <n v="1"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n v="4"/>
    <n v="2"/>
    <m/>
    <s v="17NPRB003304S3S3"/>
    <s v="C"/>
    <s v="ROUND"/>
    <n v="1"/>
    <s v="Female"/>
    <n v="3"/>
    <x v="1"/>
    <m/>
    <n v="3"/>
    <s v="Mature"/>
    <n v="3"/>
    <n v="2.9267999999999999E-2"/>
    <s v="immature"/>
    <m/>
    <n v="1"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n v="6"/>
    <n v="1"/>
    <m/>
    <s v="17NPRB021106S15S1"/>
    <s v="C"/>
    <s v="ROUND"/>
    <n v="1"/>
    <s v="Female"/>
    <n v="3"/>
    <x v="1"/>
    <m/>
    <n v="3"/>
    <s v="Mature"/>
    <n v="3.9"/>
    <n v="2.9322999999999998E-2"/>
    <s v="immature"/>
    <m/>
    <n v="1"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n v="3"/>
    <n v="1"/>
    <m/>
    <s v="17NPRB018203S13S2"/>
    <s v="C"/>
    <s v="OTHER"/>
    <n v="1"/>
    <s v="Female"/>
    <n v="3"/>
    <x v="1"/>
    <m/>
    <n v="3"/>
    <s v="Mature"/>
    <n v="2.5"/>
    <n v="2.9377E-2"/>
    <s v="immature"/>
    <m/>
    <n v="1"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n v="3"/>
    <n v="1"/>
    <m/>
    <s v="17NPRB027603S19S6"/>
    <s v="B"/>
    <s v="ROUND"/>
    <n v="1"/>
    <s v="Female"/>
    <n v="3"/>
    <x v="1"/>
    <m/>
    <n v="3"/>
    <s v="Mature"/>
    <n v="2.6"/>
    <n v="2.9378999999999999E-2"/>
    <s v="immature"/>
    <m/>
    <n v="1"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n v="3"/>
    <n v="1"/>
    <m/>
    <s v="17NPRB017703S12S12"/>
    <s v="B"/>
    <s v="ROUND"/>
    <n v="1"/>
    <s v="Female"/>
    <n v="3"/>
    <x v="1"/>
    <s v="late"/>
    <n v="3"/>
    <s v="Mature"/>
    <n v="2.2999999999999998"/>
    <n v="2.9486999999999999E-2"/>
    <s v="immature"/>
    <m/>
    <n v="1"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n v="6"/>
    <n v="1"/>
    <m/>
    <s v="17NPRB032306S22S8"/>
    <s v="B"/>
    <s v="ROUND"/>
    <n v="1"/>
    <s v="Female"/>
    <n v="3"/>
    <x v="1"/>
    <m/>
    <n v="3"/>
    <s v="Mature"/>
    <n v="3.4"/>
    <n v="2.9590999999999999E-2"/>
    <s v="immature"/>
    <m/>
    <n v="1"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n v="3"/>
    <n v="1"/>
    <m/>
    <s v="17NPRB028803S20S3"/>
    <s v="B"/>
    <s v="ROUND"/>
    <n v="1"/>
    <s v="Female"/>
    <n v="3"/>
    <x v="1"/>
    <m/>
    <n v="3"/>
    <s v="Mature"/>
    <n v="2.9"/>
    <n v="2.9592E-2"/>
    <s v="immature"/>
    <m/>
    <n v="1"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n v="3"/>
    <n v="1"/>
    <m/>
    <s v="17NPRB006903S5S9"/>
    <s v="C"/>
    <s v="ROUND"/>
    <n v="1"/>
    <s v="Female"/>
    <n v="3"/>
    <x v="1"/>
    <m/>
    <n v="3"/>
    <s v="Mature"/>
    <n v="3.1"/>
    <n v="2.9894E-2"/>
    <s v="immature"/>
    <m/>
    <n v="1"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n v="3"/>
    <n v="1"/>
    <m/>
    <s v="17NPRB004803S4S3"/>
    <s v="C"/>
    <s v="ROUND"/>
    <n v="1"/>
    <s v="Female"/>
    <n v="3"/>
    <x v="1"/>
    <m/>
    <n v="3"/>
    <s v="Mature"/>
    <n v="2.4"/>
    <n v="3.0037999999999999E-2"/>
    <s v="immature"/>
    <m/>
    <n v="1"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n v="4"/>
    <n v="1"/>
    <m/>
    <s v="17NPRB026404S18S9"/>
    <s v="B"/>
    <s v="ROUND"/>
    <n v="1"/>
    <s v="Female"/>
    <n v="3"/>
    <x v="1"/>
    <s v="late"/>
    <n v="3"/>
    <s v="Mature"/>
    <n v="3.4"/>
    <n v="3.0141999999999999E-2"/>
    <s v="immature"/>
    <m/>
    <n v="1"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n v="6"/>
    <n v="1"/>
    <m/>
    <s v="17NPRB030806S21S8"/>
    <s v="C"/>
    <s v="ROUND"/>
    <n v="1"/>
    <s v="Female"/>
    <n v="3"/>
    <x v="1"/>
    <m/>
    <n v="3"/>
    <s v="Mature"/>
    <n v="3.2"/>
    <n v="3.0245999999999999E-2"/>
    <s v="immature"/>
    <m/>
    <n v="1"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n v="4"/>
    <n v="1"/>
    <m/>
    <s v="17NPRB018604S13S6"/>
    <s v="C"/>
    <s v="ROUND"/>
    <n v="1"/>
    <s v="Female"/>
    <n v="3"/>
    <x v="1"/>
    <s v="late"/>
    <n v="3"/>
    <s v="Mature"/>
    <n v="3.2"/>
    <n v="3.0332000000000001E-2"/>
    <s v="immature"/>
    <m/>
    <n v="1"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n v="5"/>
    <n v="1"/>
    <s v="Baseline unclear or regenerated - No data"/>
    <s v="17NPRB034705S24S2"/>
    <s v="C"/>
    <s v="AFRICA"/>
    <n v="1"/>
    <s v="Female"/>
    <n v="3"/>
    <x v="1"/>
    <m/>
    <n v="3"/>
    <s v="Mature"/>
    <n v="3.5"/>
    <n v="3.0488000000000001E-2"/>
    <s v="immature"/>
    <m/>
    <n v="1"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n v="4"/>
    <n v="1"/>
    <m/>
    <s v="17NPRB015404S11S4"/>
    <s v="B"/>
    <s v="ROUND"/>
    <n v="1"/>
    <s v="Female"/>
    <n v="3"/>
    <x v="1"/>
    <m/>
    <n v="3"/>
    <s v="Mature"/>
    <n v="3.3"/>
    <n v="3.0556E-2"/>
    <s v="immature"/>
    <m/>
    <n v="1"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n v="6"/>
    <n v="1"/>
    <s v="Baseline unclear or regenerated - No data"/>
    <s v="17NPRB033006S22S15"/>
    <s v="C"/>
    <s v="AFRICA"/>
    <n v="1"/>
    <s v="Female"/>
    <n v="3"/>
    <x v="1"/>
    <s v="late"/>
    <n v="3"/>
    <s v="Mature"/>
    <n v="2.7"/>
    <n v="3.0578000000000001E-2"/>
    <s v="immature"/>
    <m/>
    <n v="1"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n v="5"/>
    <n v="1"/>
    <s v="Baseline unclear or regenerated - No data"/>
    <s v="17NPRB009905S7S9"/>
    <s v="A"/>
    <s v="ROUND"/>
    <n v="1"/>
    <s v="Female"/>
    <n v="3"/>
    <x v="1"/>
    <m/>
    <n v="3"/>
    <s v="Mature"/>
    <n v="2.6"/>
    <n v="3.0623999999999998E-2"/>
    <s v="immature"/>
    <m/>
    <n v="1"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n v="4"/>
    <n v="1"/>
    <m/>
    <s v="17NPRB029904S20S14"/>
    <s v="B"/>
    <s v="SQUISHED"/>
    <n v="1"/>
    <s v="Female"/>
    <n v="3"/>
    <x v="1"/>
    <m/>
    <n v="3"/>
    <s v="Mature"/>
    <n v="4"/>
    <n v="3.1032000000000001E-2"/>
    <s v="immature"/>
    <m/>
    <n v="1"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n v="4"/>
    <n v="1"/>
    <m/>
    <s v="17NPRB022704S16S2"/>
    <s v="B"/>
    <s v="ROUND"/>
    <n v="1"/>
    <s v="Female"/>
    <n v="3"/>
    <x v="1"/>
    <m/>
    <n v="3"/>
    <s v="Mature"/>
    <n v="2.9"/>
    <n v="3.1083E-2"/>
    <s v="immature"/>
    <m/>
    <n v="1"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n v="6"/>
    <n v="2"/>
    <m/>
    <s v="17NPRB030706S21S7"/>
    <s v="A"/>
    <s v="SQUISHED"/>
    <n v="1"/>
    <s v="Female"/>
    <n v="3"/>
    <x v="1"/>
    <s v="late"/>
    <n v="3"/>
    <s v="Mature"/>
    <n v="4.0999999999999996"/>
    <n v="3.1345999999999999E-2"/>
    <s v="immature"/>
    <m/>
    <n v="1"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n v="3"/>
    <n v="1"/>
    <m/>
    <s v="17NPRB010603S8S1"/>
    <s v="C"/>
    <s v="ROUND"/>
    <n v="1"/>
    <s v="Female"/>
    <n v="3"/>
    <x v="1"/>
    <s v="late"/>
    <n v="3"/>
    <s v="Mature"/>
    <n v="3.1"/>
    <n v="3.1440000000000003E-2"/>
    <s v="immature"/>
    <m/>
    <n v="1"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n v="5"/>
    <n v="1"/>
    <m/>
    <s v="17NPRB038405S26S9"/>
    <s v="B"/>
    <s v="ROUND"/>
    <n v="1"/>
    <s v="Female"/>
    <n v="3"/>
    <x v="1"/>
    <m/>
    <n v="3"/>
    <s v="Mature"/>
    <n v="3.3"/>
    <n v="3.1459000000000001E-2"/>
    <s v="immature"/>
    <m/>
    <n v="1"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n v="3"/>
    <n v="1"/>
    <m/>
    <s v="17NPRB003703S3S7"/>
    <s v="C"/>
    <s v="AFRICA"/>
    <n v="1"/>
    <s v="Female"/>
    <n v="3"/>
    <x v="1"/>
    <m/>
    <n v="3"/>
    <s v="Mature"/>
    <n v="1.9"/>
    <n v="3.1509000000000002E-2"/>
    <s v="immature"/>
    <m/>
    <n v="1"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n v="4"/>
    <n v="1"/>
    <s v="Baseline unclear or regenerated - No data"/>
    <s v="17NPRB006504S5S5"/>
    <s v="C"/>
    <s v="SQUISHED"/>
    <n v="1"/>
    <s v="Female"/>
    <n v="3"/>
    <x v="1"/>
    <m/>
    <n v="3"/>
    <s v="Mature"/>
    <n v="3.2"/>
    <n v="3.1872999999999999E-2"/>
    <s v="immature"/>
    <m/>
    <n v="1"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n v="4"/>
    <n v="1"/>
    <m/>
    <s v="17NPRB012904S9S9"/>
    <s v="B"/>
    <s v="ROUND"/>
    <n v="1"/>
    <s v="Female"/>
    <n v="3"/>
    <x v="1"/>
    <m/>
    <n v="3"/>
    <s v="Mature"/>
    <n v="3.9"/>
    <n v="3.1967000000000002E-2"/>
    <s v="immature"/>
    <m/>
    <n v="1"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n v="6"/>
    <n v="1"/>
    <m/>
    <s v="17NPRB028406S19S14"/>
    <s v="B"/>
    <s v="SQUISHED"/>
    <n v="1"/>
    <s v="Female"/>
    <n v="3"/>
    <x v="1"/>
    <m/>
    <n v="3"/>
    <s v="Mature"/>
    <n v="3.4"/>
    <n v="3.2015000000000002E-2"/>
    <s v="immature"/>
    <m/>
    <n v="1"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n v="3"/>
    <n v="2"/>
    <s v="Poor image scan -  No data"/>
    <s v="17NPRB019303S13S13"/>
    <s v="A"/>
    <s v="SQUISHED"/>
    <n v="1"/>
    <s v="Female"/>
    <n v="3"/>
    <x v="1"/>
    <m/>
    <n v="3"/>
    <s v="Mature"/>
    <n v="2.7"/>
    <n v="3.2105000000000002E-2"/>
    <s v="immature"/>
    <m/>
    <n v="1"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n v="4"/>
    <n v="1"/>
    <m/>
    <s v="17NPRB001804S2S3"/>
    <s v="B"/>
    <s v="ROUND"/>
    <n v="1"/>
    <s v="Female"/>
    <n v="3"/>
    <x v="1"/>
    <m/>
    <n v="3"/>
    <s v="Mature"/>
    <n v="2.4"/>
    <n v="3.2258000000000002E-2"/>
    <s v="immature"/>
    <m/>
    <n v="1"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n v="4"/>
    <n v="3"/>
    <m/>
    <s v="17NPRB007404S5S14"/>
    <s v="OOA (OUT OF AREA)"/>
    <s v="OTHER"/>
    <n v="1"/>
    <s v="Female"/>
    <n v="3"/>
    <x v="1"/>
    <m/>
    <n v="3"/>
    <s v="Mature"/>
    <n v="2.2999999999999998"/>
    <n v="3.2258000000000002E-2"/>
    <s v="immature"/>
    <m/>
    <n v="1"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n v="5"/>
    <n v="1"/>
    <m/>
    <s v="17NPRB023705S16S12"/>
    <s v="C"/>
    <s v="ROUND"/>
    <n v="1"/>
    <s v="Female"/>
    <n v="3"/>
    <x v="1"/>
    <m/>
    <n v="3"/>
    <s v="Mature"/>
    <n v="3.2"/>
    <n v="3.2291E-2"/>
    <s v="immature"/>
    <m/>
    <n v="1"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n v="6"/>
    <n v="1"/>
    <m/>
    <s v="17NPRB027206S19S2"/>
    <s v="B"/>
    <s v="ROUND"/>
    <n v="1"/>
    <s v="Female"/>
    <n v="3"/>
    <x v="1"/>
    <m/>
    <n v="3"/>
    <s v="Mature"/>
    <n v="3.2"/>
    <n v="3.2487000000000002E-2"/>
    <s v="immature"/>
    <m/>
    <n v="1"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n v="6"/>
    <n v="1"/>
    <m/>
    <s v="17NPRB040406S28S9"/>
    <s v="A"/>
    <s v="ROUND"/>
    <n v="1"/>
    <s v="Female"/>
    <n v="3"/>
    <x v="1"/>
    <s v="late"/>
    <n v="3"/>
    <s v="Mature"/>
    <n v="3.1"/>
    <n v="3.2495000000000003E-2"/>
    <s v="immature"/>
    <m/>
    <n v="1"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n v="5"/>
    <n v="1"/>
    <m/>
    <s v="17NPRB008805S6S13"/>
    <s v="C"/>
    <s v="ROUND"/>
    <n v="1"/>
    <s v="Female"/>
    <n v="3"/>
    <x v="1"/>
    <m/>
    <n v="3"/>
    <s v="Mature"/>
    <n v="3"/>
    <n v="3.2502999999999997E-2"/>
    <s v="immature"/>
    <m/>
    <n v="1"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n v="5"/>
    <n v="1"/>
    <m/>
    <s v="17NPRB026605S18S11"/>
    <s v="B"/>
    <s v="ROUND"/>
    <n v="1"/>
    <s v="Female"/>
    <n v="3"/>
    <x v="1"/>
    <s v="late"/>
    <n v="3"/>
    <s v="Mature"/>
    <n v="2.7"/>
    <n v="3.2648000000000003E-2"/>
    <s v="immature"/>
    <m/>
    <n v="1"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n v="5"/>
    <n v="1"/>
    <m/>
    <s v="17NPRB033105S23S1"/>
    <s v="B"/>
    <s v="ROUND"/>
    <n v="1"/>
    <s v="Female"/>
    <n v="3"/>
    <x v="1"/>
    <m/>
    <n v="3"/>
    <s v="Mature"/>
    <n v="3.5"/>
    <n v="3.2648999999999997E-2"/>
    <s v="immature"/>
    <m/>
    <n v="1"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n v="4"/>
    <n v="2"/>
    <m/>
    <s v="17NPRB019804S14S3"/>
    <s v="A"/>
    <s v="SQUISHED"/>
    <n v="1"/>
    <s v="Female"/>
    <n v="3"/>
    <x v="1"/>
    <s v="late"/>
    <n v="3"/>
    <s v="Mature"/>
    <n v="3"/>
    <n v="3.2680000000000001E-2"/>
    <s v="immature"/>
    <m/>
    <n v="1"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n v="6"/>
    <n v="1"/>
    <s v="Baseline unclear or regenerated - No data"/>
    <s v="17NPRB038306S26S8"/>
    <s v="C"/>
    <s v="AFRICA"/>
    <n v="1"/>
    <s v="Female"/>
    <n v="3"/>
    <x v="1"/>
    <s v="late"/>
    <n v="3"/>
    <s v="Mature"/>
    <n v="4.4000000000000004"/>
    <n v="3.2761999999999999E-2"/>
    <s v="immature"/>
    <m/>
    <n v="1"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n v="5"/>
    <n v="1"/>
    <m/>
    <s v="17NPRB010505S7S15"/>
    <s v="C"/>
    <s v="OTHER"/>
    <n v="1"/>
    <s v="Female"/>
    <n v="3"/>
    <x v="1"/>
    <s v="late"/>
    <n v="3"/>
    <s v="Mature"/>
    <n v="3.4"/>
    <n v="3.2819000000000001E-2"/>
    <s v="immature"/>
    <m/>
    <n v="1"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n v="7"/>
    <n v="3"/>
    <m/>
    <s v="17NPRB027507S19S5"/>
    <s v="C"/>
    <s v="ROUND"/>
    <n v="1"/>
    <s v="Female"/>
    <n v="3"/>
    <x v="1"/>
    <s v="late"/>
    <n v="3"/>
    <s v="Mature"/>
    <n v="3.9"/>
    <n v="3.3078999999999997E-2"/>
    <s v="immature"/>
    <m/>
    <n v="1"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n v="5"/>
    <n v="2"/>
    <m/>
    <s v="17NPRB027305S19S3"/>
    <s v="B"/>
    <s v="ROUND"/>
    <n v="1"/>
    <s v="Female"/>
    <n v="3"/>
    <x v="1"/>
    <s v="late"/>
    <n v="3"/>
    <s v="Mature"/>
    <n v="3"/>
    <n v="3.3112999999999997E-2"/>
    <s v="immature"/>
    <m/>
    <n v="1"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n v="4"/>
    <n v="1"/>
    <m/>
    <s v="17NPRB018804S13S8"/>
    <s v="B"/>
    <s v="ROUND"/>
    <n v="1"/>
    <s v="Female"/>
    <n v="3"/>
    <x v="1"/>
    <s v="late"/>
    <n v="3"/>
    <s v="Mature"/>
    <n v="3.4"/>
    <n v="3.3170999999999999E-2"/>
    <s v="immature"/>
    <m/>
    <n v="1"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n v="4"/>
    <n v="2"/>
    <m/>
    <s v="17NPRB004704S4S2"/>
    <s v="A"/>
    <s v="ROUND"/>
    <n v="1"/>
    <s v="Female"/>
    <n v="3"/>
    <x v="1"/>
    <m/>
    <n v="3"/>
    <s v="Mature"/>
    <n v="2.7"/>
    <n v="3.3708000000000002E-2"/>
    <s v="immature"/>
    <m/>
    <n v="1"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n v="4"/>
    <n v="1"/>
    <m/>
    <s v="17NPRB022504S15S15"/>
    <s v="C"/>
    <s v="OTHER"/>
    <n v="1"/>
    <s v="Female"/>
    <n v="3"/>
    <x v="1"/>
    <m/>
    <n v="3"/>
    <s v="Mature"/>
    <n v="2.9"/>
    <n v="3.3759999999999998E-2"/>
    <s v="immature"/>
    <m/>
    <n v="1"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n v="3"/>
    <n v="1"/>
    <m/>
    <s v="17NPRB023103S16S6"/>
    <s v="C"/>
    <s v="ROUND"/>
    <n v="1"/>
    <s v="Female"/>
    <n v="3"/>
    <x v="1"/>
    <m/>
    <n v="3"/>
    <s v="Mature"/>
    <n v="2.9"/>
    <n v="3.3839000000000001E-2"/>
    <s v="immature"/>
    <m/>
    <n v="1"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n v="4"/>
    <n v="1"/>
    <s v="Drasticly changed new perpendicular transect"/>
    <s v="17NPRB020404S14S9"/>
    <s v="B"/>
    <s v="ROUND"/>
    <n v="1"/>
    <s v="Female"/>
    <n v="3"/>
    <x v="1"/>
    <m/>
    <n v="3"/>
    <s v="Mature"/>
    <n v="3.3"/>
    <n v="3.3881000000000001E-2"/>
    <s v="immature"/>
    <m/>
    <n v="1"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n v="6"/>
    <n v="1"/>
    <m/>
    <s v="17NPRB003906S3S9"/>
    <s v="C"/>
    <s v="ROUND"/>
    <n v="1"/>
    <s v="Female"/>
    <n v="3"/>
    <x v="1"/>
    <m/>
    <n v="3"/>
    <s v="Mature"/>
    <n v="3"/>
    <n v="3.3897999999999998E-2"/>
    <s v="immature"/>
    <m/>
    <n v="1"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n v="5"/>
    <n v="1"/>
    <m/>
    <s v="17NPRB036605S25S6"/>
    <s v="B"/>
    <s v="ROUND"/>
    <n v="1"/>
    <s v="Female"/>
    <n v="3"/>
    <x v="1"/>
    <m/>
    <n v="3"/>
    <s v="Mature"/>
    <n v="3"/>
    <n v="3.4014000000000003E-2"/>
    <s v="immature"/>
    <m/>
    <n v="1"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n v="6"/>
    <n v="1"/>
    <m/>
    <s v="17NPRB029606S20S11"/>
    <s v="B"/>
    <s v="ROUND"/>
    <n v="1"/>
    <s v="Female"/>
    <n v="3"/>
    <x v="1"/>
    <m/>
    <n v="3"/>
    <s v="Mature"/>
    <n v="3.3"/>
    <n v="3.4056000000000003E-2"/>
    <s v="immature"/>
    <m/>
    <n v="1"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n v="4"/>
    <n v="1"/>
    <s v="Baseline unclear or regenerated - No data"/>
    <s v="17NPRB002404S2S9"/>
    <s v="C"/>
    <s v="ROUND"/>
    <n v="1"/>
    <s v="Female"/>
    <n v="3"/>
    <x v="1"/>
    <s v="late"/>
    <n v="3"/>
    <s v="Mature"/>
    <n v="4.0999999999999996"/>
    <n v="3.4138000000000002E-2"/>
    <s v="immature"/>
    <m/>
    <n v="1"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n v="4"/>
    <n v="3"/>
    <s v="Scale not clear - data suspect, "/>
    <s v="17NPRB010304S7S13"/>
    <s v="OOA (OUT OF AREA)"/>
    <s v="OTHER"/>
    <n v="1"/>
    <s v="Female"/>
    <n v="3"/>
    <x v="1"/>
    <m/>
    <n v="3"/>
    <s v="Mature"/>
    <n v="3.5"/>
    <n v="3.4247E-2"/>
    <s v="immature"/>
    <m/>
    <n v="1"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n v="6"/>
    <n v="1"/>
    <m/>
    <s v="17NPRB033206S23S2"/>
    <s v="B"/>
    <s v="ROUND"/>
    <n v="1"/>
    <s v="Female"/>
    <n v="3"/>
    <x v="1"/>
    <s v="late"/>
    <n v="3"/>
    <s v="Mature"/>
    <n v="3.1"/>
    <n v="3.4292000000000003E-2"/>
    <s v="immature"/>
    <m/>
    <n v="1"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n v="4"/>
    <n v="1"/>
    <m/>
    <s v="17NPRB014404S10S9"/>
    <s v="B"/>
    <s v="SQUISHED"/>
    <n v="1"/>
    <s v="Female"/>
    <n v="3"/>
    <x v="1"/>
    <m/>
    <n v="3"/>
    <s v="Mature"/>
    <n v="3.2"/>
    <n v="3.4298000000000002E-2"/>
    <s v="immature"/>
    <m/>
    <n v="1"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s v="NA"/>
    <n v="2"/>
    <m/>
    <s v="NA"/>
    <s v="OOA (OUT OF AREA)"/>
    <s v="OTHER"/>
    <s v="NA"/>
    <s v="Female"/>
    <n v="3"/>
    <x v="1"/>
    <m/>
    <n v="3"/>
    <s v="Mature"/>
    <n v="3"/>
    <n v="3.5006000000000002E-2"/>
    <s v="immature"/>
    <m/>
    <n v="1"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n v="6"/>
    <n v="2"/>
    <s v="Baseline unclear or regenerated - No data"/>
    <s v="17NPRB031906S22S4"/>
    <s v="C"/>
    <s v="AFRICA"/>
    <n v="1"/>
    <s v="Female"/>
    <n v="3"/>
    <x v="1"/>
    <s v="late"/>
    <n v="3"/>
    <s v="Mature"/>
    <n v="4"/>
    <n v="3.5118999999999997E-2"/>
    <s v="immature"/>
    <m/>
    <n v="1"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n v="4"/>
    <n v="1"/>
    <s v="Poor image scan -  No data"/>
    <s v="17NPRB016604S12S1"/>
    <s v="C"/>
    <s v="ROUND"/>
    <n v="1"/>
    <s v="Female"/>
    <n v="3"/>
    <x v="1"/>
    <s v="late"/>
    <n v="3"/>
    <s v="Mature"/>
    <n v="2.7"/>
    <n v="3.5156E-2"/>
    <s v="immature"/>
    <m/>
    <n v="1"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n v="6"/>
    <n v="1"/>
    <m/>
    <s v="17NPRB024806S17S8"/>
    <s v="B"/>
    <s v="ROUND"/>
    <n v="1"/>
    <s v="Female"/>
    <n v="3"/>
    <x v="1"/>
    <s v="late"/>
    <n v="3"/>
    <s v="Mature"/>
    <n v="3.9"/>
    <n v="3.5552E-2"/>
    <s v="immature"/>
    <m/>
    <n v="1"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n v="3"/>
    <n v="1"/>
    <m/>
    <s v="17NPRB006103S5S1"/>
    <s v="C"/>
    <s v="ROUND"/>
    <n v="1"/>
    <s v="Female"/>
    <n v="3"/>
    <x v="1"/>
    <m/>
    <n v="3"/>
    <s v="Mature"/>
    <n v="2.9"/>
    <n v="3.5714000000000003E-2"/>
    <s v="immature"/>
    <m/>
    <n v="1"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n v="6"/>
    <n v="1"/>
    <s v="Baseline unclear or regenerated - No data"/>
    <s v="17NPRB032806S22S13"/>
    <s v="C"/>
    <s v="AFRICA"/>
    <n v="1"/>
    <s v="Female"/>
    <n v="3"/>
    <x v="1"/>
    <m/>
    <n v="3"/>
    <s v="Mature"/>
    <n v="4.3"/>
    <n v="3.5803000000000001E-2"/>
    <s v="immature"/>
    <m/>
    <n v="1"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n v="6"/>
    <n v="1"/>
    <s v=" (override age. 6 year old. Final age. Cmh. 4/17/18)."/>
    <s v="17NPRB031506S21S15"/>
    <s v="B"/>
    <s v="ROUND"/>
    <n v="1"/>
    <s v="Female"/>
    <n v="3"/>
    <x v="1"/>
    <m/>
    <n v="3"/>
    <s v="Mature"/>
    <n v="3.6"/>
    <n v="3.5857E-2"/>
    <s v="immature"/>
    <m/>
    <n v="1"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n v="6"/>
    <n v="1"/>
    <m/>
    <s v="17NPRB031206S21S12"/>
    <s v="B"/>
    <s v="ROUND"/>
    <n v="1"/>
    <s v="Female"/>
    <n v="3"/>
    <x v="1"/>
    <m/>
    <n v="3"/>
    <s v="Mature"/>
    <n v="3.6"/>
    <n v="3.6072E-2"/>
    <s v="immature"/>
    <m/>
    <n v="1"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n v="3"/>
    <n v="3"/>
    <m/>
    <s v="17NPRB027403S19S4"/>
    <s v="C"/>
    <s v="ROUND"/>
    <n v="1"/>
    <s v="Female"/>
    <n v="3"/>
    <x v="1"/>
    <m/>
    <n v="3"/>
    <s v="Mature"/>
    <n v="3.3"/>
    <n v="3.6184000000000001E-2"/>
    <s v="immature"/>
    <m/>
    <n v="1"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s v="NA"/>
    <n v="3"/>
    <m/>
    <s v="NA"/>
    <s v="C"/>
    <s v="ROUND"/>
    <s v="NA"/>
    <s v="Female"/>
    <n v="3"/>
    <x v="1"/>
    <s v="late"/>
    <n v="3"/>
    <s v="Mature"/>
    <n v="3.2"/>
    <n v="3.6281000000000001E-2"/>
    <s v="immature"/>
    <m/>
    <n v="1"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n v="4"/>
    <n v="1"/>
    <m/>
    <s v="17NPRB025204S17S12"/>
    <s v="C"/>
    <s v="AFRICA"/>
    <n v="1"/>
    <s v="Female"/>
    <n v="3"/>
    <x v="1"/>
    <m/>
    <n v="3"/>
    <s v="Mature"/>
    <n v="3.5"/>
    <n v="3.6842E-2"/>
    <s v="immature"/>
    <m/>
    <n v="1"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n v="3"/>
    <n v="1"/>
    <m/>
    <s v="17NPRB007503S5S15"/>
    <s v="A"/>
    <s v="ROUND"/>
    <n v="1"/>
    <s v="Female"/>
    <n v="3"/>
    <x v="1"/>
    <m/>
    <n v="3"/>
    <s v="Mature"/>
    <n v="3.1"/>
    <n v="3.7037E-2"/>
    <s v="immature"/>
    <m/>
    <n v="1"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n v="3"/>
    <n v="1"/>
    <s v="Baseline unclear or regenerated - No data"/>
    <s v="17NPRB008103S6S6"/>
    <s v="B"/>
    <s v="ROUND"/>
    <n v="1"/>
    <s v="Female"/>
    <n v="3"/>
    <x v="1"/>
    <m/>
    <n v="3"/>
    <s v="Mature"/>
    <n v="3"/>
    <n v="3.7037E-2"/>
    <s v="immature"/>
    <m/>
    <n v="1"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n v="6"/>
    <n v="2"/>
    <m/>
    <s v="17NPRB030306S21S3"/>
    <s v="A"/>
    <s v="ROUND"/>
    <n v="1"/>
    <s v="Female"/>
    <n v="3"/>
    <x v="1"/>
    <s v="late"/>
    <n v="3"/>
    <s v="Mature"/>
    <n v="3.6"/>
    <n v="3.7421999999999997E-2"/>
    <s v="immature"/>
    <m/>
    <n v="1"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n v="5"/>
    <n v="1"/>
    <s v="Drasticly changed new perpendicular transect"/>
    <s v="17NPRB034305S23S13"/>
    <s v="B"/>
    <s v="SQUISHED"/>
    <n v="1"/>
    <s v="Female"/>
    <n v="3"/>
    <x v="1"/>
    <s v="air bubbles in slide"/>
    <n v="3"/>
    <s v="Mature"/>
    <n v="4"/>
    <n v="3.7843000000000002E-2"/>
    <s v="immature"/>
    <m/>
    <n v="1"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n v="3"/>
    <n v="1"/>
    <m/>
    <s v="17NPRB008503S6S10"/>
    <s v="A"/>
    <s v="ROUND"/>
    <n v="1"/>
    <s v="Female"/>
    <n v="3"/>
    <x v="1"/>
    <m/>
    <n v="3"/>
    <s v="Mature"/>
    <n v="3.9"/>
    <n v="3.8159999999999999E-2"/>
    <s v="immature"/>
    <m/>
    <n v="1"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n v="4"/>
    <n v="2"/>
    <m/>
    <s v="17NPRB004904S4S4"/>
    <s v="C"/>
    <s v="OTHER"/>
    <n v="1"/>
    <s v="Female"/>
    <n v="3"/>
    <x v="1"/>
    <m/>
    <n v="3"/>
    <s v="Mature"/>
    <n v="2.5"/>
    <n v="3.8285E-2"/>
    <s v="immature"/>
    <m/>
    <n v="1"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n v="3"/>
    <n v="3"/>
    <s v="Baseline unclear or regenerated - No data"/>
    <s v="17NPRB007903S6S4"/>
    <s v="C"/>
    <s v="OTHER"/>
    <n v="1"/>
    <s v="Female"/>
    <n v="3"/>
    <x v="1"/>
    <m/>
    <n v="3"/>
    <s v="Mature"/>
    <n v="3.3"/>
    <n v="3.9239000000000003E-2"/>
    <s v="immature"/>
    <m/>
    <n v="1"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n v="5"/>
    <n v="1"/>
    <m/>
    <s v="17NPRB001705S2S2"/>
    <s v="C"/>
    <s v="AFRICA"/>
    <n v="1"/>
    <s v="Female"/>
    <n v="3"/>
    <x v="1"/>
    <m/>
    <n v="3"/>
    <s v="Mature"/>
    <n v="4.2"/>
    <n v="3.9585000000000002E-2"/>
    <s v="immature"/>
    <m/>
    <n v="1"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n v="4"/>
    <n v="1"/>
    <m/>
    <s v="17NPRB010704S8S2"/>
    <s v="C"/>
    <s v="ROUND"/>
    <n v="1"/>
    <s v="Female"/>
    <n v="3"/>
    <x v="1"/>
    <s v="late"/>
    <n v="3"/>
    <s v="Mature"/>
    <n v="3"/>
    <n v="4.0214E-2"/>
    <s v="immature"/>
    <m/>
    <n v="1"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n v="3"/>
    <n v="3"/>
    <m/>
    <s v="17NPRB009603S7S6"/>
    <s v="C"/>
    <s v="SQUISHED"/>
    <n v="1"/>
    <s v="Female"/>
    <n v="3"/>
    <x v="1"/>
    <s v="late"/>
    <n v="3"/>
    <s v="Mature"/>
    <n v="3.9"/>
    <n v="4.1577999999999997E-2"/>
    <s v="immature"/>
    <m/>
    <n v="1"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n v="4"/>
    <n v="1"/>
    <m/>
    <s v="17NPRB017104S12S6"/>
    <s v="C"/>
    <s v="SQUISHED"/>
    <n v="1"/>
    <s v="Female"/>
    <n v="3"/>
    <x v="1"/>
    <s v="air bubbles in slide"/>
    <n v="3"/>
    <s v="Mature"/>
    <n v="5.4"/>
    <n v="4.6392000000000003E-2"/>
    <s v="immature"/>
    <m/>
    <n v="1"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n v="3"/>
    <n v="1"/>
    <m/>
    <s v="17NPRB005803S4S13"/>
    <s v="C"/>
    <s v="AFRICA"/>
    <n v="1"/>
    <s v="Female"/>
    <n v="3"/>
    <x v="1"/>
    <s v="late"/>
    <n v="3"/>
    <s v="Mature"/>
    <n v="4.2"/>
    <n v="5.0238999999999999E-2"/>
    <s v="mature"/>
    <m/>
    <n v="1"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n v="6"/>
    <n v="1"/>
    <s v=" Edge damage - data suspect, "/>
    <s v="17NPRB017406S12S9"/>
    <s v="A"/>
    <s v="ROUND"/>
    <n v="1"/>
    <s v="Female"/>
    <n v="3"/>
    <x v="1"/>
    <m/>
    <n v="3"/>
    <s v="Mature"/>
    <n v="6.5"/>
    <n v="5.0427E-2"/>
    <s v="mature"/>
    <m/>
    <n v="1"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n v="3"/>
    <n v="1"/>
    <s v="Baseline unclear or regenerated - No data"/>
    <s v="17NPRB011103S8S6"/>
    <s v="C"/>
    <s v="AFRICA"/>
    <n v="1"/>
    <s v="Female"/>
    <n v="4"/>
    <x v="1"/>
    <m/>
    <n v="3"/>
    <s v="Mature"/>
    <n v="2"/>
    <n v="2.0854999999999999E-2"/>
    <s v="immature"/>
    <m/>
    <n v="1"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n v="3"/>
    <n v="1"/>
    <s v="Baseline unclear or regenerated - No data"/>
    <s v="17NPRB011003S8S5"/>
    <s v="C"/>
    <s v="ROUND"/>
    <n v="1"/>
    <s v="Female"/>
    <n v="4"/>
    <x v="1"/>
    <m/>
    <n v="3"/>
    <s v="Mature"/>
    <n v="2.1"/>
    <n v="2.3463999999999999E-2"/>
    <s v="immature"/>
    <m/>
    <n v="1"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n v="3"/>
    <n v="1"/>
    <s v="Baseline unclear or regenerated - No data"/>
    <s v="17NPRB017503S12S10"/>
    <s v="C"/>
    <s v="AFRICA"/>
    <n v="1"/>
    <s v="Female"/>
    <n v="4"/>
    <x v="1"/>
    <s v="early"/>
    <n v="3"/>
    <s v="Mature"/>
    <n v="2.2000000000000002"/>
    <n v="2.3605000000000001E-2"/>
    <s v="immature"/>
    <m/>
    <n v="1"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n v="3"/>
    <n v="3"/>
    <s v="Baseline unclear or regenerated - No data"/>
    <s v="17NPRB000503S1S5"/>
    <s v="A"/>
    <s v="SQUISHED"/>
    <n v="1"/>
    <s v="Female"/>
    <n v="4"/>
    <x v="1"/>
    <m/>
    <n v="3"/>
    <s v="Mature"/>
    <n v="2"/>
    <n v="2.4539999999999999E-2"/>
    <s v="immature"/>
    <m/>
    <n v="1"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n v="5"/>
    <n v="1"/>
    <m/>
    <s v="17NPRB039905S28S4"/>
    <s v="B"/>
    <s v="ROUND"/>
    <n v="1"/>
    <s v="Female"/>
    <n v="4"/>
    <x v="1"/>
    <m/>
    <n v="3"/>
    <s v="Mature"/>
    <n v="2.4"/>
    <n v="2.4539999999999999E-2"/>
    <s v="immature"/>
    <m/>
    <n v="1"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n v="5"/>
    <n v="1"/>
    <m/>
    <s v="17NPRB043205S30S7"/>
    <s v="C"/>
    <s v="ROUND"/>
    <n v="1"/>
    <s v="Female"/>
    <n v="4"/>
    <x v="1"/>
    <m/>
    <n v="3"/>
    <s v="Mature"/>
    <n v="2.8"/>
    <n v="2.4867E-2"/>
    <s v="immature"/>
    <m/>
    <n v="1"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n v="5"/>
    <n v="1"/>
    <m/>
    <s v="17NPRB012305S9S3"/>
    <s v="C"/>
    <s v="ROUND"/>
    <n v="1"/>
    <s v="Female"/>
    <n v="4"/>
    <x v="1"/>
    <m/>
    <n v="3"/>
    <s v="Mature"/>
    <n v="2"/>
    <n v="2.6918000000000001E-2"/>
    <s v="immature"/>
    <m/>
    <n v="1"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n v="5"/>
    <n v="1"/>
    <m/>
    <s v="17NPRB045505S31S15"/>
    <s v="B"/>
    <s v="ROUND"/>
    <n v="1"/>
    <s v="Female"/>
    <n v="4"/>
    <x v="1"/>
    <m/>
    <n v="3"/>
    <s v="Mature"/>
    <n v="3"/>
    <n v="2.7050999999999999E-2"/>
    <s v="immature"/>
    <m/>
    <n v="1"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n v="4"/>
    <n v="3"/>
    <s v="Baseline unclear or regenerated - No data"/>
    <s v="17NPRB002104S2S6"/>
    <s v="B"/>
    <s v="ROUND"/>
    <n v="1"/>
    <s v="Female"/>
    <n v="4"/>
    <x v="1"/>
    <m/>
    <n v="3"/>
    <s v="Mature"/>
    <n v="2.9"/>
    <n v="2.7435999999999999E-2"/>
    <s v="immature"/>
    <m/>
    <n v="1"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n v="4"/>
    <n v="1"/>
    <m/>
    <s v="17NPRB003204S3S2"/>
    <s v="C"/>
    <s v="ROUND"/>
    <n v="1"/>
    <s v="Female"/>
    <n v="4"/>
    <x v="1"/>
    <m/>
    <n v="3"/>
    <s v="Mature"/>
    <n v="3.3"/>
    <n v="2.8521999999999999E-2"/>
    <s v="immature"/>
    <m/>
    <n v="1"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n v="6"/>
    <n v="1"/>
    <m/>
    <s v="17NPRB035306S24S8"/>
    <s v="C"/>
    <s v="ROUND"/>
    <n v="1"/>
    <s v="Female"/>
    <n v="4"/>
    <x v="1"/>
    <m/>
    <n v="3"/>
    <s v="Mature"/>
    <n v="3.2"/>
    <n v="2.8597000000000001E-2"/>
    <s v="immature"/>
    <m/>
    <n v="1"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n v="3"/>
    <n v="3"/>
    <m/>
    <s v="17NPRB016303S11S13"/>
    <s v="A"/>
    <s v="OTHER"/>
    <n v="1"/>
    <s v="Female"/>
    <n v="4"/>
    <x v="1"/>
    <s v="early"/>
    <n v="3"/>
    <s v="Mature"/>
    <n v="2.5"/>
    <n v="2.8736000000000001E-2"/>
    <s v="immature"/>
    <m/>
    <n v="1"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n v="4"/>
    <n v="3"/>
    <s v="Baseline unclear or regenerated - No data"/>
    <s v="17NPRB001104S1S11"/>
    <s v="H"/>
    <s v="ROUND"/>
    <n v="1"/>
    <s v="Female"/>
    <n v="4"/>
    <x v="1"/>
    <m/>
    <n v="3"/>
    <s v="Mature"/>
    <n v="1.9"/>
    <n v="2.8919E-2"/>
    <s v="immature"/>
    <m/>
    <n v="1"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n v="4"/>
    <n v="1"/>
    <m/>
    <s v="17NPRB024204S17S2"/>
    <s v="B"/>
    <s v="ROUND"/>
    <n v="1"/>
    <s v="Female"/>
    <n v="4"/>
    <x v="1"/>
    <s v="early"/>
    <n v="3"/>
    <s v="Mature"/>
    <n v="2.5"/>
    <n v="2.9412000000000001E-2"/>
    <s v="immature"/>
    <s v="no printed label"/>
    <n v="1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n v="4"/>
    <n v="2"/>
    <m/>
    <s v="17NPRB024004S16S15"/>
    <s v="A"/>
    <s v="SQUISHED"/>
    <n v="1"/>
    <s v="Female"/>
    <n v="4"/>
    <x v="1"/>
    <s v="early"/>
    <n v="3"/>
    <s v="Mature"/>
    <n v="2.6"/>
    <n v="2.9478000000000001E-2"/>
    <s v="immature"/>
    <m/>
    <n v="1"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n v="5"/>
    <n v="1"/>
    <m/>
    <s v="17NPRB009305S7S3"/>
    <s v="A"/>
    <s v="ROUND"/>
    <n v="1"/>
    <s v="Female"/>
    <n v="4"/>
    <x v="1"/>
    <m/>
    <n v="3"/>
    <s v="Mature"/>
    <n v="2.8"/>
    <n v="2.9756000000000001E-2"/>
    <s v="immature"/>
    <m/>
    <n v="1"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n v="3"/>
    <n v="1"/>
    <m/>
    <s v="17NPRB024903S17S9"/>
    <s v="B"/>
    <s v="ROUND"/>
    <n v="1"/>
    <s v="Female"/>
    <n v="4"/>
    <x v="1"/>
    <s v="early"/>
    <n v="3"/>
    <s v="Mature"/>
    <n v="2.6"/>
    <n v="2.9781999999999999E-2"/>
    <s v="immature"/>
    <m/>
    <n v="1"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n v="3"/>
    <n v="1"/>
    <m/>
    <s v="17NPRB021703S15S7"/>
    <s v="B"/>
    <s v="ROUND"/>
    <n v="1"/>
    <s v="Female"/>
    <n v="4"/>
    <x v="1"/>
    <m/>
    <n v="3"/>
    <s v="Mature"/>
    <n v="2.1"/>
    <n v="2.9787000000000001E-2"/>
    <s v="immature"/>
    <m/>
    <n v="1"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n v="3"/>
    <n v="1"/>
    <m/>
    <s v="17NPRB000803S1S8"/>
    <s v="C"/>
    <s v="AFRICA"/>
    <n v="1"/>
    <s v="Female"/>
    <n v="4"/>
    <x v="1"/>
    <m/>
    <n v="3"/>
    <s v="Mature"/>
    <n v="2.1"/>
    <n v="2.9957000000000001E-2"/>
    <s v="immature"/>
    <m/>
    <n v="1"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n v="6"/>
    <n v="1"/>
    <m/>
    <s v="17NPRB033506S23S5"/>
    <s v="D"/>
    <s v="ROUND"/>
    <n v="1"/>
    <s v="Female"/>
    <n v="4"/>
    <x v="1"/>
    <s v="late"/>
    <n v="3"/>
    <s v="Mature"/>
    <n v="4"/>
    <n v="3.0030000000000001E-2"/>
    <s v="immature"/>
    <m/>
    <n v="1"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n v="5"/>
    <n v="1"/>
    <s v="Image missing - No data"/>
    <s v="17NPRB048205S33S12"/>
    <s v="C"/>
    <s v="ROUND"/>
    <n v="1"/>
    <s v="Female"/>
    <n v="4"/>
    <x v="1"/>
    <m/>
    <n v="3"/>
    <s v="Mature"/>
    <n v="2.6"/>
    <n v="3.0197000000000002E-2"/>
    <s v="immature"/>
    <m/>
    <n v="1"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s v="NA"/>
    <n v="3"/>
    <m/>
    <s v="NA"/>
    <s v="B"/>
    <s v="SQUISHED"/>
    <s v="NA"/>
    <s v="Female"/>
    <n v="4"/>
    <x v="1"/>
    <m/>
    <n v="3"/>
    <s v="Mature"/>
    <n v="2.2000000000000002"/>
    <n v="3.0598E-2"/>
    <s v="immature"/>
    <m/>
    <n v="1"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n v="5"/>
    <n v="1"/>
    <m/>
    <s v="17NPRB014305S10S8"/>
    <s v="B"/>
    <s v="SQUISHED"/>
    <n v="1"/>
    <s v="Female"/>
    <n v="4"/>
    <x v="1"/>
    <m/>
    <n v="3"/>
    <s v="Mature"/>
    <n v="3.2"/>
    <n v="3.1008000000000001E-2"/>
    <s v="immature"/>
    <m/>
    <n v="1"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n v="4"/>
    <n v="1"/>
    <s v="Baseline unclear or regenerated - No data, "/>
    <s v="17NPRB011304S8S8"/>
    <s v="OOA (OUT OF AREA)"/>
    <s v="SQUISHED"/>
    <n v="1"/>
    <s v="Female"/>
    <n v="4"/>
    <x v="1"/>
    <m/>
    <n v="3"/>
    <s v="Mature"/>
    <n v="2.8"/>
    <n v="3.1146E-2"/>
    <s v="immature"/>
    <m/>
    <n v="1"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n v="5"/>
    <n v="1"/>
    <s v="Baseline unclear or regenerated - No data"/>
    <s v="17NPRB003005S2S15"/>
    <s v="C"/>
    <s v="AFRICA"/>
    <n v="1"/>
    <s v="Female"/>
    <n v="4"/>
    <x v="1"/>
    <m/>
    <n v="3"/>
    <s v="Mature"/>
    <n v="3.3"/>
    <n v="3.1308999999999997E-2"/>
    <s v="immature"/>
    <m/>
    <n v="1"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n v="4"/>
    <n v="1"/>
    <s v="Baseline unclear or regenerated - No data"/>
    <s v="17NPRB017304S12S8"/>
    <s v="B"/>
    <s v="ROUND"/>
    <n v="1"/>
    <s v="Female"/>
    <n v="4"/>
    <x v="1"/>
    <m/>
    <n v="3"/>
    <s v="Mature"/>
    <n v="2.9"/>
    <n v="3.1316999999999998E-2"/>
    <s v="immature"/>
    <m/>
    <n v="1"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n v="6"/>
    <n v="3"/>
    <m/>
    <s v="17NPRB023306S16S8"/>
    <s v="B"/>
    <s v="SQUISHED"/>
    <n v="1"/>
    <s v="Female"/>
    <n v="4"/>
    <x v="1"/>
    <m/>
    <n v="3"/>
    <s v="Mature"/>
    <n v="3.3"/>
    <n v="3.1608999999999998E-2"/>
    <s v="immature"/>
    <m/>
    <n v="1"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n v="4"/>
    <n v="1"/>
    <m/>
    <s v="17NPRB020504S14S10"/>
    <s v="B"/>
    <s v="ROUND"/>
    <n v="1"/>
    <s v="Female"/>
    <n v="4"/>
    <x v="1"/>
    <m/>
    <n v="3"/>
    <s v="Mature"/>
    <n v="2.4"/>
    <n v="3.1704000000000003E-2"/>
    <s v="immature"/>
    <m/>
    <n v="1"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n v="6"/>
    <n v="1"/>
    <s v="Baseline unclear or regenerated - No data"/>
    <s v="17NPRB035906S24S14"/>
    <s v="C"/>
    <s v="OTHER"/>
    <n v="1"/>
    <s v="Female"/>
    <n v="4"/>
    <x v="1"/>
    <m/>
    <n v="3"/>
    <s v="Mature"/>
    <n v="3.9"/>
    <n v="3.1836999999999997E-2"/>
    <s v="immature"/>
    <m/>
    <n v="1"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n v="5"/>
    <n v="2"/>
    <m/>
    <s v="17NPRB034005S23S10"/>
    <s v="B"/>
    <s v="ROUND"/>
    <n v="1"/>
    <s v="Female"/>
    <n v="4"/>
    <x v="1"/>
    <s v="early"/>
    <n v="3"/>
    <s v="Mature"/>
    <n v="3.5"/>
    <n v="3.2437000000000001E-2"/>
    <s v="immature"/>
    <m/>
    <n v="1"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n v="4"/>
    <n v="1"/>
    <m/>
    <s v="17NPRB003604S3S6"/>
    <s v="C"/>
    <s v="ROUND"/>
    <n v="1"/>
    <s v="Female"/>
    <n v="4"/>
    <x v="1"/>
    <m/>
    <n v="3"/>
    <s v="Mature"/>
    <n v="2.6"/>
    <n v="3.2580999999999999E-2"/>
    <s v="immature"/>
    <m/>
    <n v="1"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n v="6"/>
    <n v="1"/>
    <s v="Baseline unclear or regenerated - No data"/>
    <s v="17NPRB029306S20S8"/>
    <s v="C"/>
    <s v="AFRICA"/>
    <n v="1"/>
    <s v="Female"/>
    <n v="4"/>
    <x v="1"/>
    <m/>
    <n v="3"/>
    <s v="Mature"/>
    <n v="4"/>
    <n v="3.2653000000000001E-2"/>
    <s v="immature"/>
    <m/>
    <n v="1"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n v="6"/>
    <n v="1"/>
    <m/>
    <s v="17NPRB037506S25S15"/>
    <s v="B"/>
    <s v="ROUND"/>
    <n v="1"/>
    <s v="Female"/>
    <n v="4"/>
    <x v="1"/>
    <m/>
    <n v="3"/>
    <s v="Mature"/>
    <n v="3.3"/>
    <n v="3.2771000000000002E-2"/>
    <s v="immature"/>
    <m/>
    <n v="1"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n v="6"/>
    <n v="1"/>
    <m/>
    <s v="17NPRB032606S22S11"/>
    <s v="A"/>
    <s v="ROUND"/>
    <n v="1"/>
    <s v="Female"/>
    <n v="4"/>
    <x v="1"/>
    <m/>
    <n v="3"/>
    <s v="Mature"/>
    <n v="3.2"/>
    <n v="3.2821000000000003E-2"/>
    <s v="immature"/>
    <m/>
    <n v="1"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s v="NA"/>
    <n v="0"/>
    <m/>
    <s v="NA"/>
    <s v="NA"/>
    <s v="NA"/>
    <s v="NA"/>
    <s v="Female"/>
    <n v="4"/>
    <x v="1"/>
    <s v="early"/>
    <n v="3"/>
    <s v="Mature"/>
    <n v="2.4"/>
    <n v="3.3012E-2"/>
    <s v="immature"/>
    <m/>
    <n v="1"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n v="4"/>
    <n v="1"/>
    <m/>
    <s v="17NPRB015204S11S2"/>
    <s v="A"/>
    <s v="ROUND"/>
    <n v="1"/>
    <s v="Female"/>
    <n v="4"/>
    <x v="1"/>
    <m/>
    <n v="3"/>
    <s v="Mature"/>
    <n v="2.9"/>
    <n v="3.3105000000000002E-2"/>
    <s v="immature"/>
    <m/>
    <n v="1"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n v="5"/>
    <n v="1"/>
    <m/>
    <s v="17NPRB027805S19S8"/>
    <s v="B"/>
    <s v="ROUND"/>
    <n v="1"/>
    <s v="Female"/>
    <n v="4"/>
    <x v="1"/>
    <m/>
    <n v="3"/>
    <s v="Mature"/>
    <n v="3.1"/>
    <n v="3.3190999999999998E-2"/>
    <s v="immature"/>
    <m/>
    <n v="1"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n v="4"/>
    <n v="1"/>
    <m/>
    <s v="17NPRB000104S1S1"/>
    <s v="A"/>
    <s v="SQUISHED"/>
    <n v="1"/>
    <s v="Female"/>
    <n v="4"/>
    <x v="1"/>
    <m/>
    <n v="3"/>
    <s v="Mature"/>
    <n v="2.4"/>
    <n v="3.338E-2"/>
    <s v="immature"/>
    <m/>
    <n v="1"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n v="3"/>
    <n v="1"/>
    <m/>
    <s v="17NPRB010003S7S10"/>
    <s v="C"/>
    <s v="ROUND"/>
    <n v="1"/>
    <s v="Female"/>
    <n v="4"/>
    <x v="1"/>
    <m/>
    <n v="3"/>
    <s v="Mature"/>
    <n v="2.2999999999999998"/>
    <n v="3.3528000000000002E-2"/>
    <s v="immature"/>
    <m/>
    <n v="1"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n v="5"/>
    <n v="1"/>
    <s v=" Edge damage - data suspect"/>
    <s v="17NPRB024405S17S4"/>
    <s v="B"/>
    <s v="ROUND"/>
    <n v="1"/>
    <s v="Female"/>
    <n v="4"/>
    <x v="1"/>
    <m/>
    <n v="3"/>
    <s v="Mature"/>
    <n v="3.3"/>
    <n v="3.3708000000000002E-2"/>
    <s v="immature"/>
    <s v="no printed label"/>
    <n v="1"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n v="4"/>
    <n v="1"/>
    <m/>
    <s v="17NPRB012104S9S1"/>
    <s v="B"/>
    <s v="ROUND"/>
    <n v="1"/>
    <s v="Female"/>
    <n v="4"/>
    <x v="1"/>
    <m/>
    <n v="3"/>
    <s v="Mature"/>
    <n v="2.8"/>
    <n v="3.3735000000000001E-2"/>
    <s v="immature"/>
    <m/>
    <n v="1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n v="5"/>
    <n v="1"/>
    <m/>
    <s v="17NPRB049505S34S10"/>
    <s v="H"/>
    <s v="OTHER"/>
    <n v="1"/>
    <s v="Female"/>
    <n v="4"/>
    <x v="1"/>
    <m/>
    <n v="3"/>
    <s v="Mature"/>
    <n v="3.6"/>
    <n v="3.3738999999999998E-2"/>
    <s v="immature"/>
    <m/>
    <n v="1"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n v="4"/>
    <n v="1"/>
    <m/>
    <s v="17NPRB019404S13S14"/>
    <s v="B"/>
    <s v="ROUND"/>
    <n v="1"/>
    <s v="Female"/>
    <n v="4"/>
    <x v="1"/>
    <m/>
    <n v="3"/>
    <s v="Mature"/>
    <n v="3.2"/>
    <n v="3.3897999999999998E-2"/>
    <s v="immature"/>
    <m/>
    <n v="1"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n v="6"/>
    <n v="1"/>
    <s v="Baseline unclear or regenerated - No data"/>
    <s v="17NPRB031406S21S14"/>
    <s v="C"/>
    <s v="AFRICA"/>
    <n v="1"/>
    <s v="Female"/>
    <n v="4"/>
    <x v="1"/>
    <m/>
    <n v="3"/>
    <s v="Mature"/>
    <n v="4.2"/>
    <n v="3.4118999999999997E-2"/>
    <s v="immature"/>
    <m/>
    <n v="1"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n v="3"/>
    <n v="1"/>
    <m/>
    <s v="17NPRB021803S15S8"/>
    <s v="B"/>
    <s v="ROUND"/>
    <n v="1"/>
    <s v="Female"/>
    <n v="4"/>
    <x v="1"/>
    <m/>
    <n v="3"/>
    <s v="Mature"/>
    <n v="2.9"/>
    <n v="3.4401000000000001E-2"/>
    <s v="immature"/>
    <m/>
    <n v="1"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n v="4"/>
    <n v="1"/>
    <m/>
    <s v="17NPRB005904S4S14"/>
    <s v="C"/>
    <s v="ROUND"/>
    <n v="1"/>
    <s v="Female"/>
    <n v="4"/>
    <x v="1"/>
    <m/>
    <n v="3"/>
    <s v="Mature"/>
    <n v="3.1"/>
    <n v="3.4405999999999999E-2"/>
    <s v="immature"/>
    <m/>
    <n v="1"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n v="5"/>
    <n v="1"/>
    <m/>
    <s v="17NPRB038805S26S13"/>
    <s v="B"/>
    <s v="SQUISHED"/>
    <n v="1"/>
    <s v="Female"/>
    <n v="4"/>
    <x v="1"/>
    <m/>
    <n v="3"/>
    <s v="Mature"/>
    <n v="4.5"/>
    <n v="3.4430000000000002E-2"/>
    <s v="immature"/>
    <m/>
    <n v="1"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n v="3"/>
    <n v="1"/>
    <m/>
    <s v="17NPRB013703S10S2"/>
    <s v="A"/>
    <s v="ROUND"/>
    <n v="1"/>
    <s v="Female"/>
    <n v="4"/>
    <x v="1"/>
    <m/>
    <n v="3"/>
    <s v="Mature"/>
    <n v="3.1"/>
    <n v="3.4521000000000003E-2"/>
    <s v="immature"/>
    <m/>
    <n v="1"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n v="6"/>
    <n v="1"/>
    <m/>
    <s v="17NPRB000306S1S3"/>
    <s v="B"/>
    <s v="ROUND"/>
    <n v="1"/>
    <s v="Female"/>
    <n v="4"/>
    <x v="1"/>
    <m/>
    <n v="3"/>
    <s v="Mature"/>
    <n v="4"/>
    <n v="3.4571999999999999E-2"/>
    <s v="immature"/>
    <m/>
    <n v="1"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n v="5"/>
    <n v="1"/>
    <m/>
    <s v="17NPRB049205S34S7"/>
    <s v="B"/>
    <s v="ROUND"/>
    <n v="1"/>
    <s v="Female"/>
    <n v="4"/>
    <x v="1"/>
    <m/>
    <n v="3"/>
    <s v="Mature"/>
    <n v="4.4000000000000004"/>
    <n v="3.4618000000000003E-2"/>
    <s v="immature"/>
    <m/>
    <n v="1"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n v="4"/>
    <n v="2"/>
    <s v="Scale not clear - data suspect"/>
    <s v="17NPRB015504S11S5"/>
    <s v="C"/>
    <s v="OTHER"/>
    <n v="1"/>
    <s v="Female"/>
    <n v="4"/>
    <x v="1"/>
    <m/>
    <n v="3"/>
    <s v="Mature"/>
    <n v="2.7"/>
    <n v="3.4660000000000003E-2"/>
    <s v="immature"/>
    <m/>
    <n v="1"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n v="5"/>
    <n v="1"/>
    <s v="Baseline unclear or regenerated - No data"/>
    <s v="17NPRB029105S20S6"/>
    <s v="C"/>
    <s v="AFRICA"/>
    <n v="1"/>
    <s v="Female"/>
    <n v="4"/>
    <x v="1"/>
    <m/>
    <n v="3"/>
    <s v="Mature"/>
    <n v="3.1"/>
    <n v="3.4831000000000001E-2"/>
    <s v="immature"/>
    <m/>
    <n v="1"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n v="5"/>
    <n v="1"/>
    <m/>
    <s v="17NPRB049405S34S9"/>
    <s v="B"/>
    <s v="OTHER"/>
    <n v="1"/>
    <s v="Female"/>
    <n v="4"/>
    <x v="1"/>
    <m/>
    <n v="3"/>
    <s v="Mature"/>
    <n v="3.8"/>
    <n v="3.4861999999999997E-2"/>
    <s v="immature"/>
    <m/>
    <n v="1"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n v="3"/>
    <n v="1"/>
    <m/>
    <s v="17NPRB021903S15S9"/>
    <s v="A"/>
    <s v="ROUND"/>
    <n v="1"/>
    <s v="Female"/>
    <n v="4"/>
    <x v="1"/>
    <m/>
    <n v="3"/>
    <s v="Mature"/>
    <n v="3.8"/>
    <n v="3.4894000000000001E-2"/>
    <s v="immature"/>
    <m/>
    <n v="1"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n v="5"/>
    <n v="1"/>
    <m/>
    <s v="17NPRB031005S21S10"/>
    <s v="B"/>
    <s v="ROUND"/>
    <n v="1"/>
    <s v="Female"/>
    <n v="4"/>
    <x v="1"/>
    <m/>
    <n v="3"/>
    <s v="Mature"/>
    <n v="3.4"/>
    <n v="3.4908000000000002E-2"/>
    <s v="immature"/>
    <m/>
    <n v="1"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n v="4"/>
    <n v="1"/>
    <m/>
    <s v="17NPRB020304S14S8"/>
    <s v="A"/>
    <s v="ROUND"/>
    <n v="1"/>
    <s v="Female"/>
    <n v="4"/>
    <x v="1"/>
    <m/>
    <n v="3"/>
    <s v="Mature"/>
    <n v="3.1"/>
    <n v="3.5027999999999997E-2"/>
    <s v="immature"/>
    <m/>
    <n v="1"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n v="4"/>
    <n v="1"/>
    <m/>
    <s v="17NPRB026504S18S10"/>
    <s v="E"/>
    <s v="ROUND"/>
    <n v="1"/>
    <s v="Female"/>
    <n v="4"/>
    <x v="1"/>
    <m/>
    <n v="3"/>
    <s v="Mature"/>
    <n v="4.0999999999999996"/>
    <n v="3.5042999999999998E-2"/>
    <s v="immature"/>
    <m/>
    <n v="1"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n v="4"/>
    <n v="1"/>
    <m/>
    <s v="17NPRB015604S11S6"/>
    <s v="B"/>
    <s v="ROUND"/>
    <n v="1"/>
    <s v="Female"/>
    <n v="4"/>
    <x v="1"/>
    <m/>
    <n v="3"/>
    <s v="Mature"/>
    <n v="4"/>
    <n v="3.5397999999999999E-2"/>
    <s v="immature"/>
    <m/>
    <n v="1"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s v="NA"/>
    <n v="2"/>
    <m/>
    <s v="NA"/>
    <s v="A"/>
    <s v="SQUISHED"/>
    <s v="NA"/>
    <s v="Female"/>
    <n v="4"/>
    <x v="1"/>
    <m/>
    <n v="3"/>
    <s v="Mature"/>
    <n v="3.8"/>
    <n v="3.5415000000000002E-2"/>
    <s v="immature"/>
    <m/>
    <n v="1"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n v="5"/>
    <n v="2"/>
    <s v="Baseline unclear or regenerated - No data"/>
    <s v="17NPRB034205S23S12"/>
    <s v="A"/>
    <s v="SQUISHED"/>
    <n v="1"/>
    <s v="Female"/>
    <n v="4"/>
    <x v="1"/>
    <m/>
    <n v="3"/>
    <s v="Mature"/>
    <n v="4"/>
    <n v="3.5460999999999999E-2"/>
    <s v="immature"/>
    <m/>
    <n v="1"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n v="6"/>
    <n v="2"/>
    <m/>
    <s v="17NPRB030406S21S4"/>
    <s v="A"/>
    <s v="SQUISHED"/>
    <n v="1"/>
    <s v="Female"/>
    <n v="4"/>
    <x v="1"/>
    <s v="early"/>
    <n v="3"/>
    <s v="Mature"/>
    <n v="4.4000000000000004"/>
    <n v="3.5484000000000002E-2"/>
    <s v="immature"/>
    <m/>
    <n v="1"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n v="5"/>
    <n v="3"/>
    <m/>
    <s v="17NPRB043705S30S12"/>
    <s v="C"/>
    <s v="OTHER"/>
    <n v="1"/>
    <s v="Female"/>
    <n v="4"/>
    <x v="1"/>
    <m/>
    <n v="3"/>
    <s v="Mature"/>
    <n v="4"/>
    <n v="3.5587000000000001E-2"/>
    <s v="immature"/>
    <m/>
    <n v="1"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n v="3"/>
    <n v="1"/>
    <m/>
    <s v="17NPRB019903S14S4"/>
    <s v="C"/>
    <s v="ROUND"/>
    <n v="1"/>
    <s v="Female"/>
    <n v="4"/>
    <x v="1"/>
    <m/>
    <n v="3"/>
    <s v="Mature"/>
    <n v="3.3"/>
    <n v="3.5714000000000003E-2"/>
    <s v="immature"/>
    <m/>
    <n v="1"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n v="6"/>
    <n v="2"/>
    <m/>
    <s v="17NPRB034906S24S4"/>
    <s v="A"/>
    <s v="SQUISHED"/>
    <n v="1"/>
    <s v="Female"/>
    <n v="4"/>
    <x v="1"/>
    <m/>
    <n v="3"/>
    <s v="Mature"/>
    <n v="4.5999999999999996"/>
    <n v="3.5825999999999997E-2"/>
    <s v="immature"/>
    <m/>
    <n v="1"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n v="4"/>
    <n v="1"/>
    <m/>
    <s v="17NPRB022904S16S4"/>
    <s v="B"/>
    <s v="ROUND"/>
    <n v="1"/>
    <s v="Female"/>
    <n v="4"/>
    <x v="1"/>
    <s v="early"/>
    <n v="3"/>
    <s v="Mature"/>
    <n v="4"/>
    <n v="3.5971000000000003E-2"/>
    <s v="immature"/>
    <m/>
    <n v="1"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n v="6"/>
    <n v="3"/>
    <m/>
    <s v="17NPRB002206S2S7"/>
    <s v="A"/>
    <s v="SQUISHED"/>
    <n v="1"/>
    <s v="Female"/>
    <n v="4"/>
    <x v="1"/>
    <m/>
    <n v="3"/>
    <s v="Mature"/>
    <n v="5.3"/>
    <n v="3.603E-2"/>
    <s v="immature"/>
    <m/>
    <n v="1"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n v="4"/>
    <n v="1"/>
    <m/>
    <s v="17NPRB021504S15S5"/>
    <s v="A"/>
    <s v="ROUND"/>
    <n v="1"/>
    <s v="Female"/>
    <n v="4"/>
    <x v="1"/>
    <m/>
    <n v="3"/>
    <s v="Mature"/>
    <n v="4.0999999999999996"/>
    <n v="3.6155E-2"/>
    <s v="immature"/>
    <m/>
    <n v="1"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n v="4"/>
    <n v="2"/>
    <s v="Scale missing - No data"/>
    <s v="17NPRB025004S17S10"/>
    <s v="A"/>
    <s v="SQUISHED"/>
    <n v="1"/>
    <s v="Female"/>
    <n v="4"/>
    <x v="1"/>
    <m/>
    <n v="3"/>
    <s v="Mature"/>
    <n v="4.3"/>
    <n v="3.6165000000000003E-2"/>
    <s v="immature"/>
    <m/>
    <n v="1"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n v="5"/>
    <n v="2"/>
    <m/>
    <s v="17NPRB039805S28S3"/>
    <s v="A"/>
    <s v="ROUND"/>
    <n v="1"/>
    <s v="Female"/>
    <n v="4"/>
    <x v="1"/>
    <m/>
    <n v="3"/>
    <s v="Mature"/>
    <n v="3"/>
    <n v="3.6276000000000003E-2"/>
    <s v="immature"/>
    <m/>
    <n v="1"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n v="4"/>
    <n v="1"/>
    <m/>
    <s v="17NPRB000404S1S4"/>
    <s v="B"/>
    <s v="ROUND"/>
    <n v="1"/>
    <s v="Female"/>
    <n v="4"/>
    <x v="1"/>
    <m/>
    <n v="3"/>
    <s v="Mature"/>
    <n v="4.5"/>
    <n v="3.6348999999999999E-2"/>
    <s v="immature"/>
    <m/>
    <n v="1"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n v="3"/>
    <n v="2"/>
    <m/>
    <s v="17NPRB008203S6S7"/>
    <s v="B"/>
    <s v="SQUISHED"/>
    <n v="1"/>
    <s v="Female"/>
    <n v="4"/>
    <x v="1"/>
    <m/>
    <n v="3"/>
    <s v="Mature"/>
    <n v="3.7"/>
    <n v="3.6416999999999998E-2"/>
    <s v="immature"/>
    <m/>
    <n v="1"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n v="6"/>
    <n v="1"/>
    <m/>
    <s v="17NPRB022306S15S13"/>
    <s v="B"/>
    <s v="ROUND"/>
    <n v="1"/>
    <s v="Female"/>
    <n v="4"/>
    <x v="1"/>
    <m/>
    <n v="3"/>
    <s v="Mature"/>
    <n v="4.5"/>
    <n v="3.6436999999999997E-2"/>
    <s v="immature"/>
    <m/>
    <n v="1"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n v="4"/>
    <n v="3"/>
    <s v="Drasticly changed new perpendicular transect"/>
    <s v="17NPRB000204S1S2"/>
    <s v="B"/>
    <s v="SQUISHED"/>
    <n v="1"/>
    <s v="Female"/>
    <n v="4"/>
    <x v="1"/>
    <m/>
    <n v="3"/>
    <s v="Mature"/>
    <n v="3.9"/>
    <n v="3.6483000000000002E-2"/>
    <s v="immature"/>
    <m/>
    <n v="1"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n v="5"/>
    <n v="2"/>
    <m/>
    <s v="17NPRB047005S32S15"/>
    <s v="A"/>
    <s v="SQUISHED"/>
    <n v="1"/>
    <s v="Female"/>
    <n v="4"/>
    <x v="1"/>
    <m/>
    <n v="3"/>
    <s v="Mature"/>
    <n v="4"/>
    <n v="3.653E-2"/>
    <s v="immature"/>
    <m/>
    <n v="1"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n v="5"/>
    <n v="2"/>
    <m/>
    <s v="17NPRB037805S26S3"/>
    <s v="C"/>
    <s v="SQUISHED"/>
    <n v="1"/>
    <s v="Female"/>
    <n v="4"/>
    <x v="1"/>
    <m/>
    <n v="3"/>
    <s v="Mature"/>
    <n v="3.2"/>
    <n v="3.6570999999999999E-2"/>
    <s v="immature"/>
    <m/>
    <n v="1"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n v="3"/>
    <n v="1"/>
    <m/>
    <s v="17NPRB025803S18S3"/>
    <s v="B"/>
    <s v="ROUND"/>
    <n v="1"/>
    <s v="Female"/>
    <n v="4"/>
    <x v="1"/>
    <m/>
    <n v="3"/>
    <s v="Mature"/>
    <n v="2.9"/>
    <n v="3.6849E-2"/>
    <s v="immature"/>
    <m/>
    <n v="1"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n v="3"/>
    <n v="1"/>
    <m/>
    <s v="17NPRB001603S2S1"/>
    <s v="B"/>
    <s v="ROUND"/>
    <n v="1"/>
    <s v="Female"/>
    <n v="4"/>
    <x v="1"/>
    <m/>
    <n v="3"/>
    <s v="Mature"/>
    <n v="2.8"/>
    <n v="3.6988E-2"/>
    <s v="immature"/>
    <m/>
    <n v="1"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n v="6"/>
    <n v="3"/>
    <s v="Baseline unclear or regenerated - No data"/>
    <s v="17NPRB033306S23S3"/>
    <s v="C"/>
    <s v="ROUND"/>
    <n v="1"/>
    <s v="Female"/>
    <n v="4"/>
    <x v="1"/>
    <m/>
    <n v="3"/>
    <s v="Mature"/>
    <n v="4.8"/>
    <n v="3.7007999999999999E-2"/>
    <s v="immature"/>
    <m/>
    <n v="1"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n v="5"/>
    <n v="3"/>
    <s v="Baseline unclear or regenerated - No data"/>
    <s v="17NPRB043905S30S14"/>
    <s v="B"/>
    <s v="OTHER"/>
    <n v="1"/>
    <s v="Female"/>
    <n v="4"/>
    <x v="1"/>
    <s v="late"/>
    <n v="3"/>
    <s v="Mature"/>
    <n v="3.4"/>
    <n v="3.7076999999999999E-2"/>
    <s v="immature"/>
    <m/>
    <n v="1"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n v="3"/>
    <n v="1"/>
    <m/>
    <s v="17NPRB011503S8S10"/>
    <s v="C"/>
    <s v="ROUND"/>
    <n v="1"/>
    <s v="Female"/>
    <n v="4"/>
    <x v="1"/>
    <m/>
    <n v="3"/>
    <s v="Mature"/>
    <n v="4.3"/>
    <n v="3.7132999999999999E-2"/>
    <s v="immature"/>
    <m/>
    <n v="1"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n v="6"/>
    <n v="1"/>
    <s v="Drasticly changed new perpendicular transect"/>
    <s v="17NPRB034106S23S11"/>
    <s v="B"/>
    <s v="ROUND"/>
    <n v="1"/>
    <s v="Female"/>
    <n v="4"/>
    <x v="1"/>
    <m/>
    <n v="3"/>
    <s v="Mature"/>
    <n v="5.0999999999999996"/>
    <n v="3.7226000000000002E-2"/>
    <s v="immature"/>
    <m/>
    <n v="1"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n v="3"/>
    <n v="1"/>
    <m/>
    <s v="17NPRB029403S20S9"/>
    <s v="C"/>
    <s v="ROUND"/>
    <n v="1"/>
    <s v="Female"/>
    <n v="4"/>
    <x v="1"/>
    <m/>
    <n v="3"/>
    <s v="Mature"/>
    <n v="3.9"/>
    <n v="3.7608000000000003E-2"/>
    <s v="immature"/>
    <m/>
    <n v="1"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n v="5"/>
    <n v="3"/>
    <m/>
    <s v="17NPRB037005S25S10"/>
    <s v="B"/>
    <s v="ROUND"/>
    <n v="1"/>
    <s v="Female"/>
    <n v="4"/>
    <x v="1"/>
    <m/>
    <n v="3"/>
    <s v="Mature"/>
    <n v="4.2"/>
    <n v="3.7906000000000002E-2"/>
    <s v="immature"/>
    <m/>
    <n v="1"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n v="4"/>
    <n v="1"/>
    <m/>
    <s v="17NPRB026804S18S13"/>
    <s v="B"/>
    <s v="ROUND"/>
    <n v="1"/>
    <s v="Female"/>
    <n v="4"/>
    <x v="1"/>
    <s v="early"/>
    <n v="3"/>
    <s v="Mature"/>
    <n v="4.2"/>
    <n v="3.7940000000000002E-2"/>
    <s v="immature"/>
    <m/>
    <n v="1"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n v="6"/>
    <n v="2"/>
    <m/>
    <s v="17NPRB031806S22S3"/>
    <s v="B"/>
    <s v="ROUND"/>
    <n v="1"/>
    <s v="Female"/>
    <n v="4"/>
    <x v="1"/>
    <m/>
    <n v="3"/>
    <s v="Mature"/>
    <n v="6.3"/>
    <n v="3.7952E-2"/>
    <s v="immature"/>
    <m/>
    <n v="1"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s v="NA"/>
    <n v="2"/>
    <m/>
    <s v="NA"/>
    <s v="A"/>
    <s v="SQUISHED"/>
    <s v="NA"/>
    <s v="Female"/>
    <n v="4"/>
    <x v="1"/>
    <m/>
    <n v="3"/>
    <s v="Mature"/>
    <n v="3.1"/>
    <n v="3.7990000000000003E-2"/>
    <s v="immature"/>
    <m/>
    <n v="1"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n v="4"/>
    <n v="1"/>
    <m/>
    <s v="17NPRB021004S14S15"/>
    <s v="C"/>
    <s v="ROUND"/>
    <n v="1"/>
    <s v="Female"/>
    <n v="4"/>
    <x v="1"/>
    <m/>
    <n v="3"/>
    <s v="Mature"/>
    <n v="2.8"/>
    <n v="3.7991999999999998E-2"/>
    <s v="immature"/>
    <m/>
    <n v="1"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n v="6"/>
    <n v="2"/>
    <m/>
    <s v="17NPRB030006S20S15"/>
    <s v="C"/>
    <s v="ROUND"/>
    <n v="1"/>
    <s v="Female"/>
    <n v="4"/>
    <x v="1"/>
    <m/>
    <n v="3"/>
    <s v="Mature"/>
    <n v="4.5999999999999996"/>
    <n v="3.8017000000000002E-2"/>
    <s v="immature"/>
    <m/>
    <n v="1"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n v="6"/>
    <n v="1"/>
    <m/>
    <s v="17NPRB006406S5S4"/>
    <s v="A"/>
    <s v="AFRICA"/>
    <n v="1"/>
    <s v="Female"/>
    <n v="4"/>
    <x v="1"/>
    <m/>
    <n v="3"/>
    <s v="Mature"/>
    <n v="4"/>
    <n v="3.8094999999999997E-2"/>
    <s v="immature"/>
    <m/>
    <n v="1"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n v="4"/>
    <n v="1"/>
    <m/>
    <s v="17NPRB003504S3S5"/>
    <s v="C"/>
    <s v="ROUND"/>
    <n v="1"/>
    <s v="Female"/>
    <n v="4"/>
    <x v="1"/>
    <m/>
    <n v="3"/>
    <s v="Mature"/>
    <n v="3.9"/>
    <n v="3.8122999999999997E-2"/>
    <s v="immature"/>
    <m/>
    <n v="1"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n v="6"/>
    <n v="2"/>
    <m/>
    <s v="17NPRB022206S15S12"/>
    <s v="A"/>
    <s v="OTHER"/>
    <n v="1"/>
    <s v="Female"/>
    <n v="4"/>
    <x v="1"/>
    <m/>
    <n v="3"/>
    <s v="Mature"/>
    <n v="4.5999999999999996"/>
    <n v="3.8269999999999998E-2"/>
    <s v="immature"/>
    <m/>
    <n v="1"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n v="4"/>
    <n v="1"/>
    <s v="Baseline unclear or regenerated - No data"/>
    <s v="17NPRB007804S6S3"/>
    <s v="C"/>
    <s v="AFRICA"/>
    <n v="1"/>
    <s v="Female"/>
    <n v="4"/>
    <x v="1"/>
    <m/>
    <n v="3"/>
    <s v="Mature"/>
    <n v="4.0999999999999996"/>
    <n v="3.8281999999999997E-2"/>
    <s v="immature"/>
    <m/>
    <n v="1"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n v="5"/>
    <n v="1"/>
    <s v="Edge damage - data suspect"/>
    <s v="17NPRB040105S28S6"/>
    <s v="B"/>
    <s v="ROUND"/>
    <n v="1"/>
    <s v="Female"/>
    <n v="4"/>
    <x v="1"/>
    <s v="late"/>
    <n v="3"/>
    <s v="Mature"/>
    <n v="3.9"/>
    <n v="3.8309999999999997E-2"/>
    <s v="immature"/>
    <m/>
    <n v="1"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n v="4"/>
    <n v="1"/>
    <m/>
    <s v="17NPRB012804S9S8"/>
    <s v="A"/>
    <s v="ROUND"/>
    <n v="1"/>
    <s v="Female"/>
    <n v="4"/>
    <x v="1"/>
    <s v="early"/>
    <n v="3"/>
    <s v="Mature"/>
    <n v="2.6"/>
    <n v="3.8462000000000003E-2"/>
    <s v="immature"/>
    <m/>
    <n v="1"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n v="6"/>
    <n v="1"/>
    <m/>
    <s v="17NPRB017606S12S11"/>
    <s v="B"/>
    <s v="ROUND"/>
    <n v="1"/>
    <s v="Female"/>
    <n v="4"/>
    <x v="1"/>
    <s v="early"/>
    <n v="3"/>
    <s v="Mature"/>
    <n v="3"/>
    <n v="3.8510999999999997E-2"/>
    <s v="immature"/>
    <m/>
    <n v="1"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n v="4"/>
    <n v="1"/>
    <m/>
    <s v="17NPRB023404S16S9"/>
    <s v="B"/>
    <s v="ROUND"/>
    <n v="1"/>
    <s v="Female"/>
    <n v="4"/>
    <x v="1"/>
    <m/>
    <n v="3"/>
    <s v="Mature"/>
    <n v="4"/>
    <n v="3.8760000000000003E-2"/>
    <s v="immature"/>
    <m/>
    <n v="1"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n v="4"/>
    <n v="1"/>
    <m/>
    <s v="17NPRB044004S30S15"/>
    <s v="C"/>
    <s v="OTHER"/>
    <n v="1"/>
    <s v="Female"/>
    <n v="4"/>
    <x v="1"/>
    <s v="late"/>
    <n v="3"/>
    <s v="Mature"/>
    <n v="3.3"/>
    <n v="3.8914999999999998E-2"/>
    <s v="immature"/>
    <m/>
    <n v="1"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n v="5"/>
    <n v="3"/>
    <m/>
    <s v="17NPRB002705S2S12"/>
    <s v="A"/>
    <s v="SQUISHED"/>
    <n v="1"/>
    <s v="Female"/>
    <n v="4"/>
    <x v="1"/>
    <m/>
    <n v="3"/>
    <s v="Mature"/>
    <n v="3.9"/>
    <n v="3.8961000000000003E-2"/>
    <s v="immature"/>
    <m/>
    <n v="1"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n v="3"/>
    <n v="1"/>
    <m/>
    <s v="17NPRB016403S11S14"/>
    <s v="A"/>
    <s v="ROUND"/>
    <n v="1"/>
    <s v="Female"/>
    <n v="4"/>
    <x v="1"/>
    <m/>
    <n v="3"/>
    <s v="Mature"/>
    <n v="3.4"/>
    <n v="3.8990999999999998E-2"/>
    <s v="immature"/>
    <m/>
    <n v="1"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n v="4"/>
    <n v="3"/>
    <m/>
    <s v="17NPRB005204S4S7"/>
    <s v="OOA (OUT OF AREA)"/>
    <s v="OTHER"/>
    <n v="1"/>
    <s v="Female"/>
    <n v="4"/>
    <x v="1"/>
    <m/>
    <n v="3"/>
    <s v="Mature"/>
    <n v="4"/>
    <n v="3.9253999999999997E-2"/>
    <s v="immature"/>
    <m/>
    <n v="1"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n v="6"/>
    <n v="1"/>
    <m/>
    <s v="17NPRB008706S6S12"/>
    <s v="C"/>
    <s v="ROUND"/>
    <n v="1"/>
    <s v="Female"/>
    <n v="4"/>
    <x v="1"/>
    <m/>
    <n v="3"/>
    <s v="Mature"/>
    <n v="4.4000000000000004"/>
    <n v="3.9426999999999997E-2"/>
    <s v="immature"/>
    <m/>
    <n v="1"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n v="4"/>
    <n v="1"/>
    <m/>
    <s v="17NPRB018104S13S1"/>
    <s v="B"/>
    <s v="ROUND"/>
    <n v="1"/>
    <s v="Female"/>
    <n v="4"/>
    <x v="1"/>
    <m/>
    <n v="3"/>
    <s v="Mature"/>
    <n v="4.5"/>
    <n v="3.9613000000000002E-2"/>
    <s v="immature"/>
    <m/>
    <n v="1"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n v="6"/>
    <n v="1"/>
    <m/>
    <s v="17NPRB002906S2S14"/>
    <s v="C"/>
    <s v="AFRICA"/>
    <n v="1"/>
    <s v="Female"/>
    <n v="4"/>
    <x v="1"/>
    <m/>
    <n v="3"/>
    <s v="Mature"/>
    <n v="4.5"/>
    <n v="3.9613000000000002E-2"/>
    <s v="immature"/>
    <m/>
    <n v="1"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n v="6"/>
    <n v="2"/>
    <m/>
    <s v="17NPRB036506S25S5"/>
    <s v="A"/>
    <s v="SQUISHED"/>
    <n v="1"/>
    <s v="Female"/>
    <n v="4"/>
    <x v="1"/>
    <m/>
    <n v="3"/>
    <s v="Mature"/>
    <n v="5.8"/>
    <n v="3.9671999999999999E-2"/>
    <s v="immature"/>
    <m/>
    <n v="1"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n v="4"/>
    <n v="1"/>
    <m/>
    <s v="17NPRB020904S14S14"/>
    <s v="B"/>
    <s v="ROUND"/>
    <n v="1"/>
    <s v="Female"/>
    <n v="4"/>
    <x v="1"/>
    <m/>
    <n v="3"/>
    <s v="Mature"/>
    <n v="4.3"/>
    <n v="4.0037000000000003E-2"/>
    <s v="immature"/>
    <m/>
    <n v="1"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n v="6"/>
    <n v="2"/>
    <m/>
    <s v="17NPRB032006S22S5"/>
    <s v="C"/>
    <s v="ROUND"/>
    <n v="1"/>
    <s v="Female"/>
    <n v="4"/>
    <x v="1"/>
    <m/>
    <n v="3"/>
    <s v="Mature"/>
    <n v="7.1"/>
    <n v="4.0044999999999997E-2"/>
    <s v="immature"/>
    <m/>
    <n v="1"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n v="6"/>
    <n v="2"/>
    <s v="Baseline unclear or regenerated - No data"/>
    <s v="17NPRB033606S23S6"/>
    <s v="C"/>
    <s v="AFRICA"/>
    <n v="1"/>
    <s v="Female"/>
    <n v="4"/>
    <x v="1"/>
    <m/>
    <n v="3"/>
    <s v="Mature"/>
    <n v="4.5"/>
    <n v="4.0071000000000002E-2"/>
    <s v="immature"/>
    <m/>
    <n v="1"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n v="6"/>
    <n v="1"/>
    <m/>
    <s v="17NPRB028006S19S10"/>
    <s v="B"/>
    <s v="ROUND"/>
    <n v="1"/>
    <s v="Female"/>
    <n v="4"/>
    <x v="1"/>
    <m/>
    <n v="3"/>
    <s v="Mature"/>
    <n v="5.0999999999999996"/>
    <n v="4.0093999999999998E-2"/>
    <s v="immature"/>
    <m/>
    <n v="1"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s v="NA"/>
    <n v="2"/>
    <m/>
    <s v="NA"/>
    <s v="B"/>
    <s v="SQUISHED"/>
    <s v="NA"/>
    <s v="Female"/>
    <n v="4"/>
    <x v="1"/>
    <m/>
    <n v="3"/>
    <s v="Mature"/>
    <n v="2.9"/>
    <n v="4.0166E-2"/>
    <s v="immature"/>
    <m/>
    <n v="1"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n v="6"/>
    <n v="2"/>
    <m/>
    <s v="17NPRB029706S20S12"/>
    <s v="B"/>
    <s v="SQUISHED"/>
    <n v="1"/>
    <s v="Female"/>
    <n v="4"/>
    <x v="1"/>
    <m/>
    <n v="3"/>
    <s v="Mature"/>
    <n v="5.2"/>
    <n v="4.0184999999999998E-2"/>
    <s v="immature"/>
    <m/>
    <n v="1"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n v="6"/>
    <n v="1"/>
    <m/>
    <s v="17NPRB027006S18S15"/>
    <s v="B"/>
    <s v="ROUND"/>
    <n v="1"/>
    <s v="Female"/>
    <n v="4"/>
    <x v="1"/>
    <m/>
    <n v="3"/>
    <s v="Mature"/>
    <n v="4.2"/>
    <n v="4.0230000000000002E-2"/>
    <s v="immature"/>
    <m/>
    <n v="1"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n v="6"/>
    <n v="1"/>
    <m/>
    <s v="17NPRB000906S1S9"/>
    <s v="B"/>
    <s v="ROUND"/>
    <n v="1"/>
    <s v="Female"/>
    <n v="4"/>
    <x v="1"/>
    <m/>
    <n v="3"/>
    <s v="Mature"/>
    <n v="6"/>
    <n v="4.0240999999999999E-2"/>
    <s v="immature"/>
    <m/>
    <n v="1"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n v="6"/>
    <n v="1"/>
    <s v="Baseline unclear or regenerated - No data"/>
    <s v="17NPRB030906S21S9"/>
    <s v="C"/>
    <s v="OTHER"/>
    <n v="1"/>
    <s v="Female"/>
    <n v="4"/>
    <x v="1"/>
    <m/>
    <n v="3"/>
    <s v="Mature"/>
    <n v="5"/>
    <n v="4.0355000000000002E-2"/>
    <s v="immature"/>
    <m/>
    <n v="1"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n v="5"/>
    <n v="1"/>
    <m/>
    <s v="17NPRB038505S26S10"/>
    <s v="A"/>
    <s v="ROUND"/>
    <n v="1"/>
    <s v="Female"/>
    <n v="4"/>
    <x v="1"/>
    <m/>
    <n v="3"/>
    <s v="Mature"/>
    <n v="3.4"/>
    <n v="4.0620999999999997E-2"/>
    <s v="immature"/>
    <m/>
    <n v="1"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n v="4"/>
    <n v="2"/>
    <m/>
    <s v="17NPRB018904S13S9"/>
    <s v="C"/>
    <s v="OTHER"/>
    <n v="1"/>
    <s v="Female"/>
    <n v="4"/>
    <x v="1"/>
    <m/>
    <n v="3"/>
    <s v="Mature"/>
    <n v="4.8"/>
    <n v="4.1026E-2"/>
    <s v="immature"/>
    <m/>
    <n v="1"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n v="4"/>
    <n v="1"/>
    <s v="Drasticly changed new perpendicular transect"/>
    <s v="17NPRB006204S5S2"/>
    <s v="C"/>
    <s v="OTHER"/>
    <n v="1"/>
    <s v="Female"/>
    <n v="4"/>
    <x v="1"/>
    <m/>
    <n v="3"/>
    <s v="Mature"/>
    <n v="3.9"/>
    <n v="4.1052999999999999E-2"/>
    <s v="immature"/>
    <m/>
    <n v="1"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n v="4"/>
    <n v="1"/>
    <m/>
    <s v="17NPRB030104S21S1"/>
    <s v="C"/>
    <s v="AFRICA"/>
    <n v="1"/>
    <s v="Female"/>
    <n v="4"/>
    <x v="1"/>
    <m/>
    <n v="3"/>
    <s v="Mature"/>
    <n v="3.2"/>
    <n v="4.129E-2"/>
    <s v="immature"/>
    <m/>
    <n v="1"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n v="6"/>
    <n v="1"/>
    <m/>
    <s v="17NPRB048306S33S13"/>
    <s v="B"/>
    <s v="ROUND"/>
    <n v="1"/>
    <s v="Female"/>
    <n v="4"/>
    <x v="1"/>
    <s v="late"/>
    <n v="3"/>
    <s v="Mature"/>
    <n v="3.7"/>
    <n v="4.1294999999999998E-2"/>
    <s v="immature"/>
    <m/>
    <n v="1"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s v="NA"/>
    <n v="0"/>
    <m/>
    <s v="NA"/>
    <s v="NA"/>
    <s v="NA"/>
    <s v="NA"/>
    <s v="Female"/>
    <n v="4"/>
    <x v="1"/>
    <s v="late"/>
    <n v="3"/>
    <s v="Mature"/>
    <n v="5.4"/>
    <n v="4.1315999999999999E-2"/>
    <s v="immature"/>
    <m/>
    <n v="1"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n v="4"/>
    <n v="1"/>
    <m/>
    <s v="17NPRB011404S8S9"/>
    <s v="C"/>
    <s v="SQUISHED"/>
    <n v="1"/>
    <s v="Female"/>
    <n v="4"/>
    <x v="1"/>
    <s v="late"/>
    <n v="3"/>
    <s v="Mature"/>
    <n v="4.0999999999999996"/>
    <n v="4.1371999999999999E-2"/>
    <s v="immature"/>
    <m/>
    <n v="1"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n v="4"/>
    <n v="1"/>
    <s v="Drasticly changed new perpendicular transect"/>
    <s v="17NPRB028704S20S2"/>
    <s v="B"/>
    <s v="OTHER"/>
    <n v="1"/>
    <s v="Female"/>
    <n v="4"/>
    <x v="1"/>
    <m/>
    <n v="3"/>
    <s v="Mature"/>
    <n v="4.3"/>
    <n v="4.1506000000000001E-2"/>
    <s v="immature"/>
    <m/>
    <n v="1"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n v="6"/>
    <n v="1"/>
    <m/>
    <s v="17NPRB035506S24S10"/>
    <s v="B"/>
    <s v="ROUND"/>
    <n v="1"/>
    <s v="Female"/>
    <n v="4"/>
    <x v="1"/>
    <m/>
    <n v="3"/>
    <s v="Mature"/>
    <n v="5.7"/>
    <n v="4.1605999999999997E-2"/>
    <s v="immature"/>
    <m/>
    <n v="1"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n v="4"/>
    <n v="1"/>
    <m/>
    <s v="17NPRB001204S1S12"/>
    <s v="C"/>
    <s v="ROUND"/>
    <n v="1"/>
    <s v="Female"/>
    <n v="4"/>
    <x v="1"/>
    <m/>
    <n v="3"/>
    <s v="Mature"/>
    <n v="3.9"/>
    <n v="4.1667000000000003E-2"/>
    <s v="immature"/>
    <m/>
    <n v="1"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n v="4"/>
    <n v="1"/>
    <m/>
    <s v="17NPRB007004S5S10"/>
    <s v="C"/>
    <s v="ROUND"/>
    <n v="1"/>
    <s v="Female"/>
    <n v="4"/>
    <x v="1"/>
    <m/>
    <n v="3"/>
    <s v="Mature"/>
    <n v="4.4000000000000004"/>
    <n v="4.2389000000000003E-2"/>
    <s v="immature"/>
    <m/>
    <n v="1"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n v="5"/>
    <n v="1"/>
    <m/>
    <s v="17NPRB043805S30S13"/>
    <s v="B"/>
    <s v="ROUND"/>
    <n v="1"/>
    <s v="Female"/>
    <n v="4"/>
    <x v="1"/>
    <m/>
    <n v="3"/>
    <s v="Mature"/>
    <n v="4.0999999999999996"/>
    <n v="4.2486999999999997E-2"/>
    <s v="immature"/>
    <m/>
    <n v="1"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n v="6"/>
    <n v="1"/>
    <m/>
    <s v="17NPRB032106S22S6"/>
    <s v="B"/>
    <s v="ROUND"/>
    <n v="1"/>
    <s v="Female"/>
    <n v="4"/>
    <x v="1"/>
    <m/>
    <n v="3"/>
    <s v="Mature"/>
    <n v="4.5999999999999996"/>
    <n v="4.2592999999999999E-2"/>
    <s v="immature"/>
    <m/>
    <n v="1"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n v="4"/>
    <n v="1"/>
    <m/>
    <s v="17NPRB014204S10S7"/>
    <s v="B"/>
    <s v="SQUISHED"/>
    <n v="1"/>
    <s v="Female"/>
    <n v="4"/>
    <x v="1"/>
    <m/>
    <n v="3"/>
    <s v="Mature"/>
    <n v="5.0999999999999996"/>
    <n v="4.3074000000000001E-2"/>
    <s v="immature"/>
    <m/>
    <n v="1"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n v="4"/>
    <n v="1"/>
    <s v="OUTLIER, remeasured in the lab as 192.00 mm-Hinds; changed 5--9-2019 SEM"/>
    <s v="17NPRB013404S9S14"/>
    <s v="B"/>
    <s v="ROUND"/>
    <n v="1"/>
    <s v="Female"/>
    <n v="4"/>
    <x v="1"/>
    <m/>
    <n v="3"/>
    <s v="Mature"/>
    <n v="4.9000000000000004"/>
    <n v="4.3133999999999999E-2"/>
    <s v="immature"/>
    <m/>
    <n v="1"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n v="3"/>
    <n v="1"/>
    <s v="changed age from 3 to 4 CMH 1/13/19, "/>
    <s v="17NPRB012503S9S5"/>
    <s v="C"/>
    <s v="ROUND"/>
    <n v="1"/>
    <s v="Female"/>
    <n v="4"/>
    <x v="1"/>
    <m/>
    <n v="3"/>
    <s v="Mature"/>
    <n v="4.0999999999999996"/>
    <n v="4.3249000000000003E-2"/>
    <s v="immature"/>
    <m/>
    <n v="1"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n v="6"/>
    <n v="1"/>
    <m/>
    <s v="17NPRB029206S20S7"/>
    <s v="B"/>
    <s v="ROUND"/>
    <n v="1"/>
    <s v="Female"/>
    <n v="4"/>
    <x v="1"/>
    <m/>
    <n v="3"/>
    <s v="Mature"/>
    <n v="5.4"/>
    <n v="4.3373000000000002E-2"/>
    <s v="immature"/>
    <m/>
    <n v="1"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n v="6"/>
    <n v="1"/>
    <m/>
    <s v="17NPRB014106S10S6"/>
    <s v="A"/>
    <s v="ROUND"/>
    <n v="1"/>
    <s v="Female"/>
    <n v="4"/>
    <x v="1"/>
    <s v="late"/>
    <n v="3"/>
    <s v="Mature"/>
    <n v="3.8"/>
    <n v="4.3527999999999997E-2"/>
    <s v="immature"/>
    <m/>
    <n v="1"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n v="4"/>
    <n v="1"/>
    <m/>
    <s v="17NPRB005404S4S9"/>
    <s v="C"/>
    <s v="ROUND"/>
    <n v="1"/>
    <s v="Female"/>
    <n v="4"/>
    <x v="1"/>
    <m/>
    <n v="3"/>
    <s v="Mature"/>
    <n v="3.4"/>
    <n v="4.3645999999999997E-2"/>
    <s v="immature"/>
    <m/>
    <n v="1"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n v="5"/>
    <n v="2"/>
    <s v="Baseline unclear or regenerated - No data"/>
    <s v="17NPRB020605S14S11"/>
    <s v="A"/>
    <s v="SQUISHED"/>
    <n v="1"/>
    <s v="Female"/>
    <n v="4"/>
    <x v="1"/>
    <m/>
    <n v="3"/>
    <s v="Mature"/>
    <n v="4.4000000000000004"/>
    <n v="4.3651000000000002E-2"/>
    <s v="immature"/>
    <m/>
    <n v="1"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n v="6"/>
    <n v="1"/>
    <m/>
    <s v="17NPRB032706S22S12"/>
    <s v="B"/>
    <s v="ROUND"/>
    <n v="1"/>
    <s v="Female"/>
    <n v="4"/>
    <x v="1"/>
    <m/>
    <n v="3"/>
    <s v="Mature"/>
    <n v="6.4"/>
    <n v="4.3836E-2"/>
    <s v="immature"/>
    <m/>
    <n v="1"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n v="6"/>
    <n v="1"/>
    <s v="Baseline unclear or regenerated - No data"/>
    <s v="17NPRB031606S22S1"/>
    <s v="C"/>
    <s v="AFRICA"/>
    <n v="1"/>
    <s v="Female"/>
    <n v="4"/>
    <x v="1"/>
    <m/>
    <n v="3"/>
    <s v="Mature"/>
    <n v="5"/>
    <n v="4.3975E-2"/>
    <s v="immature"/>
    <m/>
    <n v="1"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n v="5"/>
    <n v="1"/>
    <m/>
    <s v="17NPRB043305S30S8"/>
    <s v="B"/>
    <s v="ROUND"/>
    <n v="1"/>
    <s v="Female"/>
    <n v="4"/>
    <x v="1"/>
    <m/>
    <n v="3"/>
    <s v="Mature"/>
    <n v="5"/>
    <n v="4.4524000000000001E-2"/>
    <s v="immature"/>
    <m/>
    <n v="1"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n v="5"/>
    <n v="1"/>
    <m/>
    <s v="17NPRB037605S26S1"/>
    <s v="B"/>
    <s v="ROUND"/>
    <n v="1"/>
    <s v="Female"/>
    <n v="4"/>
    <x v="1"/>
    <m/>
    <n v="3"/>
    <s v="Mature"/>
    <n v="5.4"/>
    <n v="4.4554000000000003E-2"/>
    <s v="immature"/>
    <m/>
    <n v="1"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n v="6"/>
    <n v="1"/>
    <m/>
    <s v="17NPRB032906S22S14"/>
    <s v="D"/>
    <s v="ROUND"/>
    <n v="1"/>
    <s v="Female"/>
    <n v="4"/>
    <x v="1"/>
    <s v="late"/>
    <n v="3"/>
    <s v="Mature"/>
    <n v="5.8"/>
    <n v="4.4581000000000003E-2"/>
    <s v="immature"/>
    <m/>
    <n v="1"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n v="4"/>
    <n v="1"/>
    <m/>
    <s v="17NPRB004204S3S12"/>
    <s v="G"/>
    <s v="OTHER"/>
    <n v="1"/>
    <s v="Female"/>
    <n v="4"/>
    <x v="1"/>
    <m/>
    <n v="3"/>
    <s v="Mature"/>
    <n v="5.2"/>
    <n v="4.4635000000000001E-2"/>
    <s v="immature"/>
    <m/>
    <n v="1"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n v="4"/>
    <n v="1"/>
    <m/>
    <s v="17NPRB016704S12S2"/>
    <s v="B"/>
    <s v="ROUND"/>
    <n v="1"/>
    <s v="Female"/>
    <n v="4"/>
    <x v="1"/>
    <m/>
    <n v="3"/>
    <s v="Mature"/>
    <n v="4.5"/>
    <n v="4.4955000000000002E-2"/>
    <s v="immature"/>
    <m/>
    <n v="1"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n v="3"/>
    <n v="1"/>
    <m/>
    <s v="17NPRB010403S7S14"/>
    <s v="C"/>
    <s v="ROUND"/>
    <n v="1"/>
    <s v="Female"/>
    <n v="4"/>
    <x v="1"/>
    <m/>
    <n v="3"/>
    <s v="Mature"/>
    <n v="3.9"/>
    <n v="4.5034999999999999E-2"/>
    <s v="immature"/>
    <m/>
    <n v="1"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n v="4"/>
    <n v="1"/>
    <m/>
    <s v="17NPRB003104S3S1"/>
    <s v="B"/>
    <s v="ROUND"/>
    <n v="1"/>
    <s v="Female"/>
    <n v="4"/>
    <x v="1"/>
    <m/>
    <n v="3"/>
    <s v="Mature"/>
    <n v="4.4000000000000004"/>
    <n v="4.5081999999999997E-2"/>
    <s v="immature"/>
    <m/>
    <n v="1"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n v="4"/>
    <n v="1"/>
    <m/>
    <s v="17NPRB004604S4S1"/>
    <s v="C"/>
    <s v="ROUND"/>
    <n v="1"/>
    <s v="Female"/>
    <n v="4"/>
    <x v="1"/>
    <m/>
    <n v="3"/>
    <s v="Mature"/>
    <n v="4.4000000000000004"/>
    <n v="4.5220999999999997E-2"/>
    <s v="immature"/>
    <m/>
    <n v="1"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n v="4"/>
    <n v="1"/>
    <m/>
    <s v="17NPRB024304S17S3"/>
    <s v="C"/>
    <s v="ROUND"/>
    <n v="1"/>
    <s v="Female"/>
    <n v="4"/>
    <x v="1"/>
    <s v="late"/>
    <n v="3"/>
    <s v="Mature"/>
    <n v="5.3"/>
    <n v="4.5415999999999998E-2"/>
    <s v="immature"/>
    <s v="no printed label"/>
    <n v="1"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n v="6"/>
    <n v="1"/>
    <m/>
    <s v="17NPRB006706S5S7"/>
    <s v="C"/>
    <s v="ROUND"/>
    <n v="1"/>
    <s v="Female"/>
    <n v="4"/>
    <x v="1"/>
    <s v="late"/>
    <n v="3"/>
    <s v="Mature"/>
    <n v="5"/>
    <n v="4.5496000000000002E-2"/>
    <s v="immature"/>
    <m/>
    <n v="1"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n v="6"/>
    <n v="3"/>
    <s v="OUTLIER, remeasured in the lab as 206.26 mm, 123.3g-Hinds; changed 5-9-2019 SEM"/>
    <s v="17NPRB026106S18S6"/>
    <s v="C"/>
    <s v="SQUISHED"/>
    <n v="1"/>
    <s v="Female"/>
    <n v="4"/>
    <x v="1"/>
    <m/>
    <n v="3"/>
    <s v="Mature"/>
    <n v="6.4"/>
    <n v="4.5649000000000002E-2"/>
    <s v="immature"/>
    <m/>
    <n v="1"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n v="5"/>
    <n v="2"/>
    <m/>
    <s v="17NPRB031105S21S11"/>
    <s v="C"/>
    <s v="ROUND"/>
    <n v="1"/>
    <s v="Female"/>
    <n v="4"/>
    <x v="1"/>
    <m/>
    <n v="3"/>
    <s v="Mature"/>
    <n v="4.8"/>
    <n v="4.5758E-2"/>
    <s v="immature"/>
    <m/>
    <n v="1"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n v="6"/>
    <n v="1"/>
    <m/>
    <s v="17NPRB027906S19S9"/>
    <s v="B"/>
    <s v="ROUND"/>
    <n v="1"/>
    <s v="Female"/>
    <n v="4"/>
    <x v="1"/>
    <m/>
    <n v="3"/>
    <s v="Mature"/>
    <n v="6.2"/>
    <n v="4.5858000000000003E-2"/>
    <s v="immature"/>
    <m/>
    <n v="1"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n v="3"/>
    <n v="1"/>
    <s v="changed age from 3 to 5 CMH 1/13/19, Baseline unclear or regenerated - No data"/>
    <s v="17NPRB004003S3S10"/>
    <s v="C"/>
    <s v="ROUND"/>
    <n v="1"/>
    <s v="Female"/>
    <n v="4"/>
    <x v="1"/>
    <m/>
    <n v="3"/>
    <s v="Mature"/>
    <n v="3.3"/>
    <n v="4.6941999999999998E-2"/>
    <s v="immature"/>
    <m/>
    <n v="1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n v="4"/>
    <n v="2"/>
    <s v="Baseline unclear or regenerated - No data"/>
    <s v="17NPRB007104S5S11"/>
    <s v="C"/>
    <s v="SQUISHED"/>
    <n v="1"/>
    <s v="Female"/>
    <n v="4"/>
    <x v="1"/>
    <m/>
    <n v="3"/>
    <s v="Mature"/>
    <n v="4.5999999999999996"/>
    <n v="4.7130999999999999E-2"/>
    <s v="immature"/>
    <m/>
    <n v="1"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n v="6"/>
    <n v="2"/>
    <m/>
    <s v="17NPRB037706S26S2"/>
    <s v="D"/>
    <s v="ROUND"/>
    <n v="1"/>
    <s v="Female"/>
    <n v="4"/>
    <x v="1"/>
    <m/>
    <n v="3"/>
    <s v="Mature"/>
    <n v="5.9"/>
    <n v="4.7199999999999999E-2"/>
    <s v="immature"/>
    <m/>
    <n v="1"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n v="5"/>
    <n v="2"/>
    <m/>
    <s v="17NPRB037905S26S4"/>
    <s v="A"/>
    <s v="ROUND"/>
    <n v="1"/>
    <s v="Female"/>
    <n v="4"/>
    <x v="1"/>
    <m/>
    <n v="3"/>
    <s v="Mature"/>
    <n v="5.8"/>
    <n v="4.7697000000000003E-2"/>
    <s v="immature"/>
    <m/>
    <n v="1"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n v="5"/>
    <n v="1"/>
    <s v="OUTLIER, remeasured in the lab as 190.38 mm-Hinds"/>
    <s v="17NPRB042605S30S1"/>
    <s v="A"/>
    <s v="ROUND"/>
    <n v="1"/>
    <s v="Female"/>
    <n v="4"/>
    <x v="1"/>
    <m/>
    <n v="3"/>
    <s v="Mature"/>
    <n v="5.9"/>
    <n v="4.7735E-2"/>
    <s v="immature"/>
    <m/>
    <n v="1"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n v="7"/>
    <n v="1"/>
    <m/>
    <s v="17NPRB028307S19S13"/>
    <s v="C"/>
    <s v="ROUND"/>
    <n v="1"/>
    <s v="Female"/>
    <n v="4"/>
    <x v="1"/>
    <m/>
    <n v="3"/>
    <s v="Mature"/>
    <n v="4.5"/>
    <n v="4.8025999999999999E-2"/>
    <s v="immature"/>
    <m/>
    <n v="1"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n v="6"/>
    <n v="1"/>
    <s v="Baseline unclear or regenerated - No data"/>
    <s v="17NPRB035106S24S6"/>
    <s v="C"/>
    <s v="AFRICA"/>
    <n v="1"/>
    <s v="Female"/>
    <n v="4"/>
    <x v="1"/>
    <m/>
    <n v="3"/>
    <s v="Mature"/>
    <n v="6"/>
    <n v="4.8503999999999999E-2"/>
    <s v="immature"/>
    <m/>
    <n v="1"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n v="5"/>
    <n v="1"/>
    <m/>
    <s v="17NPRB001305S1S13"/>
    <s v="C"/>
    <s v="AFRICA"/>
    <n v="1"/>
    <s v="Female"/>
    <n v="4"/>
    <x v="1"/>
    <m/>
    <n v="3"/>
    <s v="Mature"/>
    <n v="6.5"/>
    <n v="4.8799000000000002E-2"/>
    <s v="immature"/>
    <m/>
    <n v="1"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n v="3"/>
    <n v="1"/>
    <m/>
    <s v="17NPRB005303S4S8"/>
    <s v="C"/>
    <s v="ROUND"/>
    <n v="1"/>
    <s v="Female"/>
    <n v="4"/>
    <x v="1"/>
    <m/>
    <n v="3"/>
    <s v="Mature"/>
    <n v="4.5999999999999996"/>
    <n v="4.9569000000000002E-2"/>
    <s v="immature"/>
    <m/>
    <n v="1"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n v="4"/>
    <n v="2"/>
    <s v="Poor image scan -  No data"/>
    <s v="17NPRB009104S7S1"/>
    <s v="OOA (OUT OF AREA)"/>
    <s v="OTHER"/>
    <n v="1"/>
    <s v="Female"/>
    <n v="4"/>
    <x v="1"/>
    <s v="late"/>
    <n v="3"/>
    <s v="Mature"/>
    <n v="5.0999999999999996"/>
    <n v="5.0296E-2"/>
    <s v="mature"/>
    <m/>
    <n v="1"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n v="4"/>
    <n v="2"/>
    <m/>
    <s v="17NPRB023604S16S11"/>
    <s v="B"/>
    <s v="OTHER"/>
    <n v="1"/>
    <s v="Female"/>
    <n v="4"/>
    <x v="1"/>
    <m/>
    <n v="3"/>
    <s v="Mature"/>
    <n v="6.5"/>
    <n v="5.1382999999999998E-2"/>
    <s v="mature"/>
    <m/>
    <n v="1"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n v="4"/>
    <n v="3"/>
    <m/>
    <s v="17NPRB009204S7S2"/>
    <s v="OOA (OUT OF AREA)"/>
    <s v="OTHER"/>
    <n v="1"/>
    <s v="Female"/>
    <n v="4"/>
    <x v="1"/>
    <s v="late"/>
    <n v="3"/>
    <s v="Mature"/>
    <n v="4.8"/>
    <n v="5.4359999999999999E-2"/>
    <s v="mature"/>
    <m/>
    <n v="1"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n v="4"/>
    <n v="1"/>
    <m/>
    <s v="17NPRB018404S13S4"/>
    <s v="C"/>
    <s v="ROUND"/>
    <n v="1"/>
    <s v="Female"/>
    <n v="4"/>
    <x v="1"/>
    <s v="late"/>
    <n v="3"/>
    <s v="Mature"/>
    <n v="4.3"/>
    <n v="5.5556000000000001E-2"/>
    <s v="mature"/>
    <m/>
    <n v="1"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n v="6"/>
    <n v="2"/>
    <m/>
    <s v="17NPRB030506S21S5"/>
    <s v="B"/>
    <s v="ROUND"/>
    <n v="1"/>
    <s v="Female"/>
    <n v="4"/>
    <x v="1"/>
    <m/>
    <n v="3"/>
    <s v="Mature"/>
    <n v="7.7"/>
    <n v="5.6827000000000003E-2"/>
    <s v="mature"/>
    <m/>
    <n v="1"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n v="6"/>
    <n v="1"/>
    <m/>
    <s v="17NPRB031306S21S13"/>
    <s v="B"/>
    <s v="ROUND"/>
    <n v="1"/>
    <s v="Female"/>
    <n v="4"/>
    <x v="1"/>
    <m/>
    <n v="3"/>
    <s v="Mature"/>
    <n v="9.5"/>
    <n v="5.8750999999999998E-2"/>
    <s v="mature"/>
    <m/>
    <n v="1"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n v="6"/>
    <n v="2"/>
    <m/>
    <s v="17NPRB021206S15S2"/>
    <s v="B"/>
    <s v="SQUISHED"/>
    <n v="1"/>
    <s v="Female"/>
    <n v="4"/>
    <x v="1"/>
    <s v="late"/>
    <n v="3"/>
    <s v="Mature"/>
    <n v="10.3"/>
    <n v="6.1824999999999998E-2"/>
    <s v="mature"/>
    <m/>
    <n v="1"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n v="6"/>
    <n v="1"/>
    <m/>
    <s v="17NPRB038106S26S6"/>
    <s v="A"/>
    <s v="ROUND"/>
    <n v="1"/>
    <s v="Female"/>
    <n v="5"/>
    <x v="1"/>
    <m/>
    <n v="3"/>
    <s v="Mature"/>
    <n v="3.7"/>
    <n v="3.6275000000000002E-2"/>
    <s v="immature"/>
    <m/>
    <n v="1"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n v="5"/>
    <n v="1"/>
    <m/>
    <s v="17NPRB040905S28S14"/>
    <s v="B"/>
    <s v="ROUND"/>
    <n v="1"/>
    <s v="Female"/>
    <n v="5"/>
    <x v="1"/>
    <m/>
    <n v="3"/>
    <s v="Mature"/>
    <n v="4.8"/>
    <n v="3.6951999999999999E-2"/>
    <s v="immature"/>
    <m/>
    <n v="1"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n v="5"/>
    <n v="1"/>
    <m/>
    <s v="17NPRB045605S32S1"/>
    <s v="C"/>
    <s v="ROUND"/>
    <n v="1"/>
    <s v="Female"/>
    <n v="5"/>
    <x v="1"/>
    <m/>
    <n v="3"/>
    <s v="Mature"/>
    <n v="3.8"/>
    <n v="3.7886000000000003E-2"/>
    <s v="immature"/>
    <m/>
    <n v="1"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n v="6"/>
    <n v="2"/>
    <m/>
    <s v="17NPRB033806S23S8"/>
    <s v="A"/>
    <s v="ROUND"/>
    <n v="1"/>
    <s v="Female"/>
    <n v="5"/>
    <x v="1"/>
    <m/>
    <n v="3"/>
    <s v="Mature"/>
    <n v="5.5"/>
    <n v="4.1604000000000002E-2"/>
    <s v="immature"/>
    <m/>
    <n v="1"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n v="4"/>
    <n v="3"/>
    <s v="Drasticly changed new perpendicular transect"/>
    <s v="17NPRB000604S1S6"/>
    <s v="C"/>
    <s v="AFRICA"/>
    <n v="1"/>
    <s v="Female"/>
    <n v="5"/>
    <x v="1"/>
    <m/>
    <n v="3"/>
    <s v="Mature"/>
    <n v="5.2"/>
    <n v="4.4104999999999998E-2"/>
    <s v="immature"/>
    <m/>
    <n v="1"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s v="NA"/>
    <n v="0"/>
    <m/>
    <s v="NA"/>
    <s v="NA"/>
    <s v="NA"/>
    <s v="NA"/>
    <s v="Female"/>
    <n v="5"/>
    <x v="1"/>
    <m/>
    <n v="3"/>
    <s v="Mature"/>
    <n v="2.4"/>
    <n v="4.4692999999999997E-2"/>
    <s v="immature"/>
    <m/>
    <n v="1"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n v="6"/>
    <n v="1"/>
    <m/>
    <s v="17NPRB039106S27S1"/>
    <s v="A"/>
    <s v="ROUND"/>
    <n v="1"/>
    <s v="Female"/>
    <n v="5"/>
    <x v="1"/>
    <m/>
    <n v="3"/>
    <s v="Mature"/>
    <n v="6.4"/>
    <n v="4.5780000000000001E-2"/>
    <s v="immature"/>
    <m/>
    <n v="1"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n v="4"/>
    <n v="1"/>
    <m/>
    <s v="17NPRB048904S34S4"/>
    <s v="B"/>
    <s v="ROUND"/>
    <n v="1"/>
    <s v="Female"/>
    <n v="5"/>
    <x v="1"/>
    <m/>
    <n v="3"/>
    <s v="Mature"/>
    <n v="4.3"/>
    <n v="4.6537000000000002E-2"/>
    <s v="immature"/>
    <m/>
    <n v="1"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n v="6"/>
    <n v="1"/>
    <m/>
    <s v="17NPRB025906S18S4"/>
    <s v="B"/>
    <s v="ROUND"/>
    <n v="1"/>
    <s v="Female"/>
    <n v="5"/>
    <x v="1"/>
    <m/>
    <n v="3"/>
    <s v="Mature"/>
    <n v="6.7"/>
    <n v="4.7721E-2"/>
    <s v="immature"/>
    <m/>
    <n v="1"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n v="6"/>
    <n v="1"/>
    <m/>
    <s v="17NPRB035606S24S11"/>
    <s v="C"/>
    <s v="ROUND"/>
    <n v="1"/>
    <s v="Female"/>
    <n v="5"/>
    <x v="1"/>
    <m/>
    <n v="3"/>
    <s v="Mature"/>
    <n v="6.6"/>
    <n v="5.1322E-2"/>
    <s v="mature"/>
    <m/>
    <n v="1"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n v="6"/>
    <n v="1"/>
    <m/>
    <s v="17NPRB030606S21S6"/>
    <s v="C"/>
    <s v="AFRICA"/>
    <n v="1"/>
    <s v="Female"/>
    <n v="5"/>
    <x v="1"/>
    <m/>
    <n v="3"/>
    <s v="Mature"/>
    <n v="5.4"/>
    <n v="5.2427000000000001E-2"/>
    <s v="mature"/>
    <m/>
    <n v="1"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n v="6"/>
    <n v="2"/>
    <m/>
    <s v="17NPRB031706S22S2"/>
    <s v="C"/>
    <s v="AFRICA"/>
    <n v="1"/>
    <s v="Female"/>
    <n v="5"/>
    <x v="1"/>
    <m/>
    <n v="3"/>
    <s v="Mature"/>
    <n v="8.1"/>
    <n v="5.2495E-2"/>
    <s v="mature"/>
    <m/>
    <n v="1"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n v="4"/>
    <n v="2"/>
    <m/>
    <s v="17NPRB016904S12S4"/>
    <s v="C"/>
    <s v="ROUND"/>
    <n v="1"/>
    <s v="Female"/>
    <n v="5"/>
    <x v="1"/>
    <m/>
    <n v="3"/>
    <s v="Mature"/>
    <n v="5.6"/>
    <n v="5.3282999999999997E-2"/>
    <s v="mature"/>
    <m/>
    <n v="1"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n v="6"/>
    <n v="1"/>
    <m/>
    <s v="17NPRB043606S30S11"/>
    <s v="B"/>
    <s v="ROUND"/>
    <n v="1"/>
    <s v="Female"/>
    <n v="5"/>
    <x v="1"/>
    <m/>
    <n v="3"/>
    <s v="Mature"/>
    <n v="6.6"/>
    <n v="5.3702E-2"/>
    <s v="mature"/>
    <m/>
    <n v="1"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n v="6"/>
    <n v="1"/>
    <m/>
    <s v="17NPRB019006S13S10"/>
    <s v="B"/>
    <s v="ROUND"/>
    <n v="1"/>
    <s v="Female"/>
    <n v="5"/>
    <x v="1"/>
    <m/>
    <n v="3"/>
    <s v="Mature"/>
    <n v="6.2"/>
    <n v="5.5160000000000001E-2"/>
    <s v="mature"/>
    <m/>
    <n v="1"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n v="4"/>
    <n v="2"/>
    <m/>
    <s v="17NPRB019504S13S15"/>
    <s v="B"/>
    <s v="OTHER"/>
    <n v="1"/>
    <s v="Female"/>
    <n v="5"/>
    <x v="1"/>
    <m/>
    <n v="3"/>
    <s v="Mature"/>
    <n v="6.7"/>
    <n v="5.9609000000000002E-2"/>
    <s v="mature"/>
    <m/>
    <n v="1"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n v="6"/>
    <n v="1"/>
    <m/>
    <s v="17NPRB022606S16S1"/>
    <s v="C"/>
    <s v="ROUND"/>
    <n v="1"/>
    <s v="Female"/>
    <n v="5"/>
    <x v="1"/>
    <m/>
    <n v="3"/>
    <s v="Mature"/>
    <n v="9.8000000000000007"/>
    <n v="7.2165000000000007E-2"/>
    <s v="mature"/>
    <m/>
    <n v="1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E18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0"/>
  </rowFields>
  <rowItems count="4">
    <i>
      <x/>
    </i>
    <i>
      <x v="1"/>
    </i>
    <i>
      <x v="2"/>
    </i>
    <i t="grand">
      <x/>
    </i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Count of sex_histology" fld="35" subtotal="count" baseField="0" baseItem="0"/>
  </dataFields>
  <formats count="2">
    <format dxfId="1">
      <pivotArea collapsedLevelsAreSubtotals="1" fieldPosition="0">
        <references count="2">
          <reference field="37" count="1" selected="0">
            <x v="0"/>
          </reference>
          <reference field="40" count="1">
            <x v="0"/>
          </reference>
        </references>
      </pivotArea>
    </format>
    <format dxfId="0">
      <pivotArea collapsedLevelsAreSubtotals="1" fieldPosition="0">
        <references count="2">
          <reference field="37" count="1" selected="0">
            <x v="1"/>
          </reference>
          <reference field="4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m="1" x="6"/>
        <item m="1" x="7"/>
        <item x="5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36"/>
  </colFields>
  <colItems count="7">
    <i>
      <x/>
    </i>
    <i>
      <x v="1"/>
    </i>
    <i>
      <x v="2"/>
    </i>
    <i>
      <x v="3"/>
    </i>
    <i>
      <x v="4"/>
    </i>
    <i>
      <x v="7"/>
    </i>
    <i t="grand">
      <x/>
    </i>
  </colItems>
  <dataFields count="1">
    <dataField name="Count of sex_histology" fld="35" subtotal="count" baseField="0" baseItem="0"/>
  </dataFields>
  <formats count="3">
    <format dxfId="4">
      <pivotArea collapsedLevelsAreSubtotals="1" fieldPosition="0">
        <references count="2">
          <reference field="36" count="1" selected="0">
            <x v="0"/>
          </reference>
          <reference field="39" count="1">
            <x v="0"/>
          </reference>
        </references>
      </pivotArea>
    </format>
    <format dxfId="3">
      <pivotArea collapsedLevelsAreSubtotals="1" fieldPosition="0">
        <references count="2">
          <reference field="36" count="1" selected="0">
            <x v="1"/>
          </reference>
          <reference field="39" count="1">
            <x v="1"/>
          </reference>
        </references>
      </pivotArea>
    </format>
    <format dxfId="2">
      <pivotArea collapsedLevelsAreSubtotals="1" fieldPosition="0">
        <references count="2">
          <reference field="36" count="1" selected="0">
            <x v="2"/>
          </reference>
          <reference field="3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E46" firstHeaderRow="1" firstDataRow="2" firstDataCol="1"/>
  <pivotFields count="4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Sum of count" fld="45" baseField="3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D37" firstHeaderRow="1" firstDataRow="2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80">
        <item h="1" x="0"/>
        <item x="91"/>
        <item x="45"/>
        <item x="5"/>
        <item x="46"/>
        <item x="6"/>
        <item x="47"/>
        <item x="48"/>
        <item x="49"/>
        <item x="7"/>
        <item x="74"/>
        <item x="3"/>
        <item x="8"/>
        <item x="50"/>
        <item x="9"/>
        <item x="10"/>
        <item x="78"/>
        <item x="51"/>
        <item x="4"/>
        <item x="11"/>
        <item x="52"/>
        <item x="12"/>
        <item x="13"/>
        <item x="14"/>
        <item x="53"/>
        <item x="15"/>
        <item x="16"/>
        <item x="17"/>
        <item x="54"/>
        <item x="55"/>
        <item x="18"/>
        <item x="75"/>
        <item x="19"/>
        <item x="56"/>
        <item x="86"/>
        <item x="20"/>
        <item x="57"/>
        <item x="58"/>
        <item x="21"/>
        <item x="22"/>
        <item x="92"/>
        <item x="59"/>
        <item x="60"/>
        <item x="23"/>
        <item x="24"/>
        <item x="61"/>
        <item x="62"/>
        <item x="76"/>
        <item x="25"/>
        <item x="26"/>
        <item x="79"/>
        <item x="27"/>
        <item x="28"/>
        <item x="80"/>
        <item x="93"/>
        <item x="29"/>
        <item x="63"/>
        <item x="30"/>
        <item x="31"/>
        <item x="32"/>
        <item x="1"/>
        <item x="33"/>
        <item x="81"/>
        <item x="34"/>
        <item x="35"/>
        <item x="64"/>
        <item x="82"/>
        <item x="87"/>
        <item x="65"/>
        <item x="36"/>
        <item x="66"/>
        <item x="94"/>
        <item x="67"/>
        <item x="2"/>
        <item x="68"/>
        <item x="69"/>
        <item x="37"/>
        <item x="38"/>
        <item x="70"/>
        <item x="39"/>
        <item x="71"/>
        <item x="83"/>
        <item x="72"/>
        <item x="40"/>
        <item x="41"/>
        <item x="42"/>
        <item x="88"/>
        <item x="111"/>
        <item x="99"/>
        <item x="77"/>
        <item x="84"/>
        <item x="43"/>
        <item x="89"/>
        <item x="90"/>
        <item x="100"/>
        <item x="73"/>
        <item x="44"/>
        <item x="101"/>
        <item x="85"/>
        <item x="95"/>
        <item x="104"/>
        <item x="96"/>
        <item x="102"/>
        <item x="97"/>
        <item x="107"/>
        <item x="98"/>
        <item x="110"/>
        <item x="112"/>
        <item x="117"/>
        <item x="113"/>
        <item x="298"/>
        <item x="118"/>
        <item x="106"/>
        <item x="119"/>
        <item x="114"/>
        <item x="245"/>
        <item x="120"/>
        <item x="188"/>
        <item x="121"/>
        <item x="103"/>
        <item x="108"/>
        <item x="246"/>
        <item x="189"/>
        <item x="115"/>
        <item x="122"/>
        <item x="123"/>
        <item x="190"/>
        <item x="105"/>
        <item x="124"/>
        <item x="116"/>
        <item x="125"/>
        <item x="191"/>
        <item x="304"/>
        <item x="192"/>
        <item x="126"/>
        <item x="127"/>
        <item x="128"/>
        <item x="129"/>
        <item x="299"/>
        <item x="130"/>
        <item x="131"/>
        <item x="132"/>
        <item x="133"/>
        <item x="247"/>
        <item x="109"/>
        <item x="248"/>
        <item x="134"/>
        <item x="135"/>
        <item x="267"/>
        <item x="136"/>
        <item x="193"/>
        <item x="249"/>
        <item x="250"/>
        <item x="194"/>
        <item x="195"/>
        <item x="137"/>
        <item x="300"/>
        <item x="305"/>
        <item x="138"/>
        <item x="306"/>
        <item x="139"/>
        <item x="140"/>
        <item x="196"/>
        <item x="141"/>
        <item x="142"/>
        <item x="197"/>
        <item x="198"/>
        <item x="268"/>
        <item x="269"/>
        <item x="143"/>
        <item x="144"/>
        <item x="199"/>
        <item x="145"/>
        <item x="200"/>
        <item x="146"/>
        <item x="147"/>
        <item x="376"/>
        <item x="201"/>
        <item x="148"/>
        <item x="149"/>
        <item x="202"/>
        <item x="150"/>
        <item x="251"/>
        <item x="203"/>
        <item x="151"/>
        <item x="252"/>
        <item x="152"/>
        <item x="153"/>
        <item x="270"/>
        <item x="154"/>
        <item x="271"/>
        <item x="204"/>
        <item x="155"/>
        <item x="156"/>
        <item x="205"/>
        <item x="206"/>
        <item x="157"/>
        <item x="158"/>
        <item x="159"/>
        <item x="377"/>
        <item x="207"/>
        <item x="208"/>
        <item x="272"/>
        <item x="378"/>
        <item x="209"/>
        <item x="210"/>
        <item x="211"/>
        <item x="212"/>
        <item x="324"/>
        <item x="213"/>
        <item x="160"/>
        <item x="301"/>
        <item x="214"/>
        <item x="161"/>
        <item x="215"/>
        <item x="162"/>
        <item x="273"/>
        <item x="163"/>
        <item x="164"/>
        <item x="216"/>
        <item x="325"/>
        <item x="274"/>
        <item x="409"/>
        <item x="165"/>
        <item x="166"/>
        <item x="217"/>
        <item x="218"/>
        <item x="253"/>
        <item x="167"/>
        <item x="219"/>
        <item x="168"/>
        <item x="326"/>
        <item x="254"/>
        <item x="220"/>
        <item x="169"/>
        <item x="275"/>
        <item x="276"/>
        <item x="277"/>
        <item x="221"/>
        <item x="222"/>
        <item x="170"/>
        <item x="223"/>
        <item x="278"/>
        <item x="171"/>
        <item x="172"/>
        <item x="327"/>
        <item x="328"/>
        <item x="173"/>
        <item x="279"/>
        <item x="174"/>
        <item x="379"/>
        <item x="307"/>
        <item x="308"/>
        <item x="175"/>
        <item x="309"/>
        <item x="410"/>
        <item x="176"/>
        <item x="224"/>
        <item x="380"/>
        <item x="280"/>
        <item x="225"/>
        <item x="255"/>
        <item x="226"/>
        <item x="281"/>
        <item x="455"/>
        <item x="256"/>
        <item x="381"/>
        <item x="227"/>
        <item x="228"/>
        <item x="329"/>
        <item x="382"/>
        <item x="330"/>
        <item x="282"/>
        <item x="177"/>
        <item x="257"/>
        <item x="178"/>
        <item x="411"/>
        <item x="331"/>
        <item x="412"/>
        <item x="229"/>
        <item x="230"/>
        <item x="283"/>
        <item x="179"/>
        <item x="231"/>
        <item x="258"/>
        <item x="383"/>
        <item x="284"/>
        <item x="285"/>
        <item x="259"/>
        <item x="332"/>
        <item x="260"/>
        <item x="261"/>
        <item x="413"/>
        <item x="232"/>
        <item x="286"/>
        <item x="414"/>
        <item x="262"/>
        <item x="415"/>
        <item x="456"/>
        <item x="297"/>
        <item x="333"/>
        <item x="263"/>
        <item x="233"/>
        <item x="384"/>
        <item x="334"/>
        <item x="310"/>
        <item x="234"/>
        <item x="335"/>
        <item x="385"/>
        <item x="235"/>
        <item x="180"/>
        <item x="236"/>
        <item x="287"/>
        <item x="264"/>
        <item x="288"/>
        <item x="416"/>
        <item x="237"/>
        <item x="238"/>
        <item x="289"/>
        <item x="239"/>
        <item x="311"/>
        <item x="336"/>
        <item x="386"/>
        <item x="312"/>
        <item x="417"/>
        <item x="387"/>
        <item x="337"/>
        <item x="388"/>
        <item x="389"/>
        <item x="313"/>
        <item x="390"/>
        <item x="302"/>
        <item x="338"/>
        <item x="339"/>
        <item x="290"/>
        <item x="240"/>
        <item x="340"/>
        <item x="457"/>
        <item x="391"/>
        <item x="418"/>
        <item x="291"/>
        <item x="392"/>
        <item x="181"/>
        <item x="292"/>
        <item x="419"/>
        <item x="293"/>
        <item x="341"/>
        <item x="420"/>
        <item x="294"/>
        <item x="342"/>
        <item x="343"/>
        <item x="182"/>
        <item x="467"/>
        <item x="393"/>
        <item x="303"/>
        <item x="344"/>
        <item x="314"/>
        <item x="421"/>
        <item x="345"/>
        <item x="394"/>
        <item x="395"/>
        <item x="241"/>
        <item x="315"/>
        <item x="465"/>
        <item x="316"/>
        <item x="422"/>
        <item x="183"/>
        <item x="396"/>
        <item x="317"/>
        <item x="423"/>
        <item x="295"/>
        <item x="318"/>
        <item x="265"/>
        <item x="466"/>
        <item x="397"/>
        <item x="346"/>
        <item x="424"/>
        <item x="458"/>
        <item x="347"/>
        <item x="425"/>
        <item x="426"/>
        <item x="348"/>
        <item x="184"/>
        <item x="427"/>
        <item x="349"/>
        <item x="242"/>
        <item x="398"/>
        <item x="350"/>
        <item x="428"/>
        <item x="351"/>
        <item x="352"/>
        <item x="399"/>
        <item x="319"/>
        <item x="185"/>
        <item x="353"/>
        <item x="429"/>
        <item x="266"/>
        <item x="354"/>
        <item x="430"/>
        <item x="355"/>
        <item x="431"/>
        <item x="432"/>
        <item x="433"/>
        <item x="459"/>
        <item x="434"/>
        <item x="243"/>
        <item x="435"/>
        <item x="436"/>
        <item x="437"/>
        <item x="400"/>
        <item x="356"/>
        <item x="357"/>
        <item x="358"/>
        <item x="438"/>
        <item x="460"/>
        <item x="359"/>
        <item x="360"/>
        <item x="186"/>
        <item x="468"/>
        <item x="439"/>
        <item x="361"/>
        <item x="362"/>
        <item x="401"/>
        <item x="440"/>
        <item x="363"/>
        <item x="364"/>
        <item x="320"/>
        <item x="441"/>
        <item x="442"/>
        <item x="365"/>
        <item x="402"/>
        <item x="443"/>
        <item x="444"/>
        <item x="461"/>
        <item x="403"/>
        <item x="404"/>
        <item x="445"/>
        <item x="366"/>
        <item x="477"/>
        <item x="367"/>
        <item x="321"/>
        <item x="368"/>
        <item x="369"/>
        <item x="370"/>
        <item x="446"/>
        <item x="447"/>
        <item x="405"/>
        <item x="469"/>
        <item x="448"/>
        <item x="244"/>
        <item x="462"/>
        <item x="322"/>
        <item x="371"/>
        <item x="449"/>
        <item x="406"/>
        <item x="470"/>
        <item x="407"/>
        <item x="454"/>
        <item x="450"/>
        <item x="408"/>
        <item x="323"/>
        <item x="187"/>
        <item x="372"/>
        <item x="296"/>
        <item x="471"/>
        <item x="373"/>
        <item x="472"/>
        <item x="473"/>
        <item x="463"/>
        <item x="474"/>
        <item x="374"/>
        <item x="475"/>
        <item x="375"/>
        <item x="451"/>
        <item x="452"/>
        <item x="464"/>
        <item x="453"/>
        <item x="476"/>
        <item h="1" x="47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3">
    <i>
      <x/>
    </i>
    <i>
      <x v="1"/>
    </i>
    <i t="grand">
      <x/>
    </i>
  </rowItems>
  <colFields count="1">
    <field x="37"/>
  </colFields>
  <colItems count="3">
    <i>
      <x/>
    </i>
    <i>
      <x v="1"/>
    </i>
    <i t="grand">
      <x/>
    </i>
  </colItems>
  <pageFields count="1">
    <pageField fld="42" hier="-1"/>
  </pageFields>
  <dataFields count="1">
    <dataField name="Count of sex_histology" fld="35" subtotal="count" baseField="0" baseItem="0"/>
  </dataFields>
  <formats count="2">
    <format dxfId="6">
      <pivotArea collapsedLevelsAreSubtotals="1" fieldPosition="0">
        <references count="2">
          <reference field="37" count="1" selected="0">
            <x v="0"/>
          </reference>
          <reference field="43" count="1">
            <x v="0"/>
          </reference>
        </references>
      </pivotArea>
    </format>
    <format dxfId="5">
      <pivotArea collapsedLevelsAreSubtotals="1" fieldPosition="0">
        <references count="2">
          <reference field="37" count="1" selected="0">
            <x v="1"/>
          </reference>
          <reference field="4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E2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4">
    <i>
      <x/>
    </i>
    <i>
      <x v="1"/>
    </i>
    <i>
      <x v="2"/>
    </i>
    <i t="grand">
      <x/>
    </i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Count of sex_histology" fld="35" subtotal="count" baseField="0" baseItem="0"/>
  </dataFields>
  <formats count="2">
    <format dxfId="8">
      <pivotArea collapsedLevelsAreSubtotals="1" fieldPosition="0">
        <references count="2">
          <reference field="37" count="1" selected="0">
            <x v="0"/>
          </reference>
          <reference field="43" count="1">
            <x v="0"/>
          </reference>
        </references>
      </pivotArea>
    </format>
    <format dxfId="7">
      <pivotArea collapsedLevelsAreSubtotals="1" fieldPosition="0">
        <references count="2">
          <reference field="37" count="1" selected="0">
            <x v="1"/>
          </reference>
          <reference field="4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48"/>
  <sheetViews>
    <sheetView tabSelected="1" topLeftCell="A7" workbookViewId="0">
      <selection activeCell="U17" sqref="U17"/>
    </sheetView>
  </sheetViews>
  <sheetFormatPr defaultRowHeight="15" x14ac:dyDescent="0.25"/>
  <cols>
    <col min="1" max="1" width="12.5703125" bestFit="1" customWidth="1"/>
    <col min="2" max="2" width="16.28515625" bestFit="1" customWidth="1"/>
    <col min="3" max="3" width="7.5703125" bestFit="1" customWidth="1"/>
    <col min="4" max="4" width="7.28515625" bestFit="1" customWidth="1"/>
    <col min="5" max="5" width="11.28515625" bestFit="1" customWidth="1"/>
    <col min="6" max="6" width="16.28515625" bestFit="1" customWidth="1"/>
    <col min="7" max="7" width="17" bestFit="1" customWidth="1"/>
    <col min="8" max="8" width="19.140625" bestFit="1" customWidth="1"/>
    <col min="9" max="10" width="11.28515625" bestFit="1" customWidth="1"/>
    <col min="13" max="13" width="27.140625" bestFit="1" customWidth="1"/>
    <col min="14" max="14" width="7.5703125" bestFit="1" customWidth="1"/>
  </cols>
  <sheetData>
    <row r="2" spans="1:27" x14ac:dyDescent="0.25">
      <c r="A2" t="s">
        <v>680</v>
      </c>
      <c r="B2" t="s">
        <v>717</v>
      </c>
      <c r="R2" t="s">
        <v>698</v>
      </c>
    </row>
    <row r="3" spans="1:27" x14ac:dyDescent="0.25">
      <c r="A3" s="3" t="s">
        <v>679</v>
      </c>
      <c r="B3" s="3" t="s">
        <v>675</v>
      </c>
      <c r="M3" s="7" t="s">
        <v>686</v>
      </c>
      <c r="N3" s="7" t="s">
        <v>687</v>
      </c>
      <c r="O3" s="7" t="s">
        <v>699</v>
      </c>
      <c r="Q3" t="s">
        <v>702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 t="s">
        <v>676</v>
      </c>
      <c r="Z3" t="s">
        <v>677</v>
      </c>
    </row>
    <row r="4" spans="1:27" x14ac:dyDescent="0.25">
      <c r="A4" s="3" t="s">
        <v>678</v>
      </c>
      <c r="B4">
        <v>1</v>
      </c>
      <c r="C4">
        <v>2</v>
      </c>
      <c r="D4">
        <v>3</v>
      </c>
      <c r="E4">
        <v>4</v>
      </c>
      <c r="F4">
        <v>5</v>
      </c>
      <c r="G4" t="s">
        <v>676</v>
      </c>
      <c r="H4" t="s">
        <v>677</v>
      </c>
      <c r="M4" s="8" t="s">
        <v>688</v>
      </c>
      <c r="N4" s="9">
        <f>R5/R8</f>
        <v>0.89610389610389607</v>
      </c>
      <c r="O4" s="9">
        <f>R4/R8</f>
        <v>0.1038961038961039</v>
      </c>
      <c r="Q4">
        <v>1</v>
      </c>
      <c r="R4" s="12">
        <v>16</v>
      </c>
      <c r="S4">
        <v>4</v>
      </c>
      <c r="Z4">
        <v>20</v>
      </c>
      <c r="AA4" s="13">
        <f>Z4/576</f>
        <v>3.4722222222222224E-2</v>
      </c>
    </row>
    <row r="5" spans="1:27" x14ac:dyDescent="0.25">
      <c r="A5" s="4">
        <v>1</v>
      </c>
      <c r="B5" s="6">
        <v>16</v>
      </c>
      <c r="C5" s="5">
        <v>4</v>
      </c>
      <c r="D5" s="5"/>
      <c r="E5" s="5"/>
      <c r="F5" s="5"/>
      <c r="G5" s="5"/>
      <c r="H5" s="5">
        <v>20</v>
      </c>
      <c r="I5" s="13">
        <f>20/576</f>
        <v>3.4722222222222224E-2</v>
      </c>
      <c r="M5" s="7" t="s">
        <v>689</v>
      </c>
      <c r="N5" s="10">
        <f>SUM(S4,S6)/S8</f>
        <v>0.45714285714285713</v>
      </c>
      <c r="O5" s="10">
        <f>S5/S8</f>
        <v>0.54285714285714282</v>
      </c>
      <c r="Q5">
        <v>2</v>
      </c>
      <c r="R5">
        <v>138</v>
      </c>
      <c r="S5" s="12">
        <v>19</v>
      </c>
      <c r="T5">
        <v>9</v>
      </c>
      <c r="X5">
        <v>1</v>
      </c>
      <c r="Z5">
        <f>SUM(R5:T5)</f>
        <v>166</v>
      </c>
      <c r="AA5" s="13">
        <f>Z5/576</f>
        <v>0.28819444444444442</v>
      </c>
    </row>
    <row r="6" spans="1:27" x14ac:dyDescent="0.25">
      <c r="A6" s="4">
        <v>2</v>
      </c>
      <c r="B6" s="5">
        <v>138</v>
      </c>
      <c r="C6" s="6">
        <v>19</v>
      </c>
      <c r="D6" s="5">
        <v>9</v>
      </c>
      <c r="E6" s="5"/>
      <c r="F6" s="5"/>
      <c r="G6" s="5"/>
      <c r="H6" s="5">
        <v>166</v>
      </c>
      <c r="I6" s="13">
        <f>166/576</f>
        <v>0.28819444444444442</v>
      </c>
      <c r="M6" s="7" t="s">
        <v>690</v>
      </c>
      <c r="N6" s="10">
        <f>T5/T8</f>
        <v>4.3689320388349516E-2</v>
      </c>
      <c r="O6" s="10">
        <f>T6/T8</f>
        <v>0.9563106796116505</v>
      </c>
      <c r="Q6">
        <v>3</v>
      </c>
      <c r="S6">
        <v>12</v>
      </c>
      <c r="T6" s="12">
        <v>197</v>
      </c>
      <c r="U6">
        <v>164</v>
      </c>
      <c r="V6">
        <v>17</v>
      </c>
      <c r="W6">
        <v>1</v>
      </c>
      <c r="Z6">
        <f>SUM(R6:V6)</f>
        <v>390</v>
      </c>
      <c r="AA6" s="13">
        <f>Z6/576</f>
        <v>0.67708333333333337</v>
      </c>
    </row>
    <row r="7" spans="1:27" x14ac:dyDescent="0.25">
      <c r="A7" s="4">
        <v>3</v>
      </c>
      <c r="B7" s="5"/>
      <c r="C7" s="5">
        <v>12</v>
      </c>
      <c r="D7" s="6">
        <v>197</v>
      </c>
      <c r="E7" s="5">
        <v>164</v>
      </c>
      <c r="F7" s="5">
        <v>17</v>
      </c>
      <c r="G7" s="5"/>
      <c r="H7" s="5">
        <v>390</v>
      </c>
      <c r="I7" s="13">
        <f>390/576</f>
        <v>0.67708333333333337</v>
      </c>
      <c r="M7" s="7" t="s">
        <v>691</v>
      </c>
      <c r="N7" s="10">
        <v>1</v>
      </c>
      <c r="O7" s="10">
        <f t="shared" ref="O7:O8" si="0">1-N7</f>
        <v>0</v>
      </c>
      <c r="Q7" t="s">
        <v>676</v>
      </c>
    </row>
    <row r="8" spans="1:27" x14ac:dyDescent="0.25">
      <c r="A8" s="4" t="s">
        <v>676</v>
      </c>
      <c r="B8" s="5"/>
      <c r="C8" s="5"/>
      <c r="D8" s="5"/>
      <c r="E8" s="5"/>
      <c r="F8" s="5"/>
      <c r="G8" s="5"/>
      <c r="H8" s="5"/>
      <c r="M8" s="7" t="s">
        <v>692</v>
      </c>
      <c r="N8" s="10">
        <v>1</v>
      </c>
      <c r="O8" s="10">
        <f t="shared" si="0"/>
        <v>0</v>
      </c>
      <c r="Q8" t="s">
        <v>677</v>
      </c>
      <c r="R8">
        <v>154</v>
      </c>
      <c r="S8">
        <v>35</v>
      </c>
      <c r="T8">
        <v>206</v>
      </c>
      <c r="U8">
        <v>164</v>
      </c>
      <c r="V8">
        <v>17</v>
      </c>
      <c r="W8">
        <v>1</v>
      </c>
      <c r="X8">
        <v>1</v>
      </c>
      <c r="Z8">
        <f>SUM(Z4:Z6)</f>
        <v>576</v>
      </c>
    </row>
    <row r="9" spans="1:27" x14ac:dyDescent="0.25">
      <c r="A9" s="4" t="s">
        <v>677</v>
      </c>
      <c r="B9" s="5">
        <v>154</v>
      </c>
      <c r="C9" s="5">
        <v>35</v>
      </c>
      <c r="D9" s="5">
        <v>206</v>
      </c>
      <c r="E9" s="5">
        <v>164</v>
      </c>
      <c r="F9" s="5">
        <v>17</v>
      </c>
      <c r="G9" s="5"/>
      <c r="H9" s="5">
        <v>576</v>
      </c>
      <c r="M9" s="7" t="s">
        <v>693</v>
      </c>
      <c r="N9" s="10"/>
      <c r="O9" s="10"/>
    </row>
    <row r="10" spans="1:27" x14ac:dyDescent="0.25">
      <c r="B10" s="13">
        <f>154/576</f>
        <v>0.2673611111111111</v>
      </c>
      <c r="C10" s="13">
        <f>35/576</f>
        <v>6.0763888888888888E-2</v>
      </c>
      <c r="D10" s="13">
        <f>206/576</f>
        <v>0.3576388888888889</v>
      </c>
      <c r="E10" s="13">
        <f>164/576</f>
        <v>0.28472222222222221</v>
      </c>
      <c r="F10" s="13">
        <f>17/576</f>
        <v>2.9513888888888888E-2</v>
      </c>
      <c r="M10" s="7" t="s">
        <v>694</v>
      </c>
      <c r="N10" s="7"/>
      <c r="O10" s="7"/>
    </row>
    <row r="11" spans="1:27" x14ac:dyDescent="0.25">
      <c r="M11" s="7" t="s">
        <v>695</v>
      </c>
      <c r="N11" s="7"/>
      <c r="O11" s="7"/>
      <c r="R11" s="13">
        <f>R8/$Z$8</f>
        <v>0.2673611111111111</v>
      </c>
      <c r="S11" s="13">
        <f t="shared" ref="S11:X11" si="1">S8/$Z$8</f>
        <v>6.0763888888888888E-2</v>
      </c>
      <c r="T11" s="13">
        <f t="shared" si="1"/>
        <v>0.3576388888888889</v>
      </c>
      <c r="U11" s="13">
        <f t="shared" si="1"/>
        <v>0.28472222222222221</v>
      </c>
      <c r="V11" s="13">
        <f t="shared" si="1"/>
        <v>2.9513888888888888E-2</v>
      </c>
      <c r="W11" s="13">
        <f t="shared" si="1"/>
        <v>1.736111111111111E-3</v>
      </c>
      <c r="X11" s="13">
        <f t="shared" si="1"/>
        <v>1.736111111111111E-3</v>
      </c>
    </row>
    <row r="12" spans="1:27" x14ac:dyDescent="0.25">
      <c r="A12" t="s">
        <v>681</v>
      </c>
      <c r="B12" t="s">
        <v>716</v>
      </c>
      <c r="M12" s="7" t="s">
        <v>696</v>
      </c>
      <c r="N12" s="10">
        <f>SUM(R5,S4,S6,T5,U6,V6)/Z8</f>
        <v>0.59722222222222221</v>
      </c>
      <c r="O12" s="10">
        <f>SUM(R4,S5,T6)/Z8</f>
        <v>0.40277777777777779</v>
      </c>
    </row>
    <row r="13" spans="1:27" x14ac:dyDescent="0.25">
      <c r="A13" s="3" t="s">
        <v>679</v>
      </c>
      <c r="B13" s="3" t="s">
        <v>675</v>
      </c>
      <c r="M13" s="11" t="s">
        <v>697</v>
      </c>
      <c r="N13" s="11">
        <v>0.61</v>
      </c>
      <c r="O13" s="11"/>
    </row>
    <row r="14" spans="1:27" x14ac:dyDescent="0.25">
      <c r="A14" s="3" t="s">
        <v>678</v>
      </c>
      <c r="B14" t="s">
        <v>682</v>
      </c>
      <c r="C14" t="s">
        <v>683</v>
      </c>
      <c r="D14" t="s">
        <v>676</v>
      </c>
      <c r="E14" t="s">
        <v>677</v>
      </c>
      <c r="H14" t="s">
        <v>701</v>
      </c>
      <c r="S14">
        <f>4/35</f>
        <v>0.11428571428571428</v>
      </c>
    </row>
    <row r="15" spans="1:27" x14ac:dyDescent="0.25">
      <c r="A15" s="4" t="s">
        <v>682</v>
      </c>
      <c r="B15" s="6">
        <v>16</v>
      </c>
      <c r="C15" s="5">
        <v>4</v>
      </c>
      <c r="D15" s="5"/>
      <c r="E15" s="5">
        <v>20</v>
      </c>
      <c r="H15" s="13">
        <f>154/576</f>
        <v>0.2673611111111111</v>
      </c>
      <c r="I15" s="13">
        <f>422/576</f>
        <v>0.73263888888888884</v>
      </c>
      <c r="M15" s="7" t="s">
        <v>686</v>
      </c>
      <c r="S15">
        <f>12/35</f>
        <v>0.34285714285714286</v>
      </c>
    </row>
    <row r="16" spans="1:27" x14ac:dyDescent="0.25">
      <c r="A16" s="4" t="s">
        <v>683</v>
      </c>
      <c r="B16" s="5">
        <v>138</v>
      </c>
      <c r="C16" s="6">
        <v>418</v>
      </c>
      <c r="D16" s="5"/>
      <c r="E16" s="5">
        <v>556</v>
      </c>
      <c r="H16" t="s">
        <v>702</v>
      </c>
      <c r="M16" s="7" t="s">
        <v>682</v>
      </c>
      <c r="N16" s="13">
        <f>138/154</f>
        <v>0.89610389610389607</v>
      </c>
      <c r="O16" s="13">
        <f>16/154</f>
        <v>0.1038961038961039</v>
      </c>
      <c r="U16">
        <f>197/206</f>
        <v>0.9563106796116505</v>
      </c>
    </row>
    <row r="17" spans="1:20" x14ac:dyDescent="0.25">
      <c r="A17" s="4" t="s">
        <v>676</v>
      </c>
      <c r="B17" s="5"/>
      <c r="C17" s="5"/>
      <c r="D17" s="5"/>
      <c r="E17" s="5"/>
      <c r="G17">
        <f>197/206</f>
        <v>0.9563106796116505</v>
      </c>
      <c r="H17" s="13">
        <f>20/576</f>
        <v>3.4722222222222224E-2</v>
      </c>
      <c r="I17" s="13">
        <f>556/576</f>
        <v>0.96527777777777779</v>
      </c>
      <c r="M17" s="7" t="s">
        <v>683</v>
      </c>
      <c r="N17" s="13">
        <f>4/424</f>
        <v>9.433962264150943E-3</v>
      </c>
      <c r="O17" s="13">
        <f>420/424</f>
        <v>0.99056603773584906</v>
      </c>
      <c r="S17">
        <f>16/154</f>
        <v>0.1038961038961039</v>
      </c>
      <c r="T17">
        <f>S5/S8</f>
        <v>0.54285714285714282</v>
      </c>
    </row>
    <row r="18" spans="1:20" x14ac:dyDescent="0.25">
      <c r="A18" s="4" t="s">
        <v>677</v>
      </c>
      <c r="B18" s="5">
        <v>154</v>
      </c>
      <c r="C18" s="5">
        <v>422</v>
      </c>
      <c r="D18" s="5"/>
      <c r="E18" s="5">
        <v>576</v>
      </c>
      <c r="M18" s="7" t="s">
        <v>700</v>
      </c>
      <c r="N18" s="13">
        <f>(138+4)/576</f>
        <v>0.24652777777777779</v>
      </c>
      <c r="O18" s="13">
        <f>SUM(16+418)/576</f>
        <v>0.75347222222222221</v>
      </c>
    </row>
    <row r="19" spans="1:20" x14ac:dyDescent="0.25">
      <c r="H19">
        <f>16/154</f>
        <v>0.1038961038961039</v>
      </c>
      <c r="M19" s="11" t="s">
        <v>697</v>
      </c>
      <c r="N19" s="11">
        <v>0.13</v>
      </c>
    </row>
    <row r="21" spans="1:20" x14ac:dyDescent="0.25">
      <c r="M21" s="7" t="s">
        <v>706</v>
      </c>
      <c r="S21">
        <f>S4/S8</f>
        <v>0.11428571428571428</v>
      </c>
    </row>
    <row r="22" spans="1:20" x14ac:dyDescent="0.25">
      <c r="H22">
        <f>138/154</f>
        <v>0.89610389610389607</v>
      </c>
      <c r="M22" s="7" t="s">
        <v>682</v>
      </c>
      <c r="N22" s="13">
        <f>0/154</f>
        <v>0</v>
      </c>
      <c r="O22" s="13">
        <f>154/154</f>
        <v>1</v>
      </c>
      <c r="S22">
        <f>S6/S8</f>
        <v>0.34285714285714286</v>
      </c>
    </row>
    <row r="23" spans="1:20" x14ac:dyDescent="0.25">
      <c r="A23" t="s">
        <v>718</v>
      </c>
      <c r="F23" s="14"/>
      <c r="I23">
        <f>138/154</f>
        <v>0.89610389610389607</v>
      </c>
      <c r="M23" s="7" t="s">
        <v>683</v>
      </c>
      <c r="N23" s="13">
        <f>405/422</f>
        <v>0.95971563981042651</v>
      </c>
      <c r="O23" s="13">
        <f>17/422</f>
        <v>4.0284360189573459E-2</v>
      </c>
    </row>
    <row r="24" spans="1:20" x14ac:dyDescent="0.25">
      <c r="A24" s="3" t="s">
        <v>679</v>
      </c>
      <c r="B24" s="3" t="s">
        <v>675</v>
      </c>
      <c r="K24" s="13">
        <f>4/422</f>
        <v>9.4786729857819912E-3</v>
      </c>
      <c r="M24" s="7" t="s">
        <v>700</v>
      </c>
      <c r="N24" s="13">
        <f>405/576</f>
        <v>0.703125</v>
      </c>
      <c r="O24" s="13">
        <f>SUM(16+420)/578</f>
        <v>0.75432525951557095</v>
      </c>
    </row>
    <row r="25" spans="1:20" x14ac:dyDescent="0.25">
      <c r="A25" s="3" t="s">
        <v>678</v>
      </c>
      <c r="B25" t="s">
        <v>682</v>
      </c>
      <c r="C25" t="s">
        <v>683</v>
      </c>
      <c r="D25" t="s">
        <v>676</v>
      </c>
      <c r="E25" t="s">
        <v>677</v>
      </c>
      <c r="M25" s="11" t="s">
        <v>697</v>
      </c>
      <c r="N25" s="11">
        <v>2.1999999999999999E-2</v>
      </c>
    </row>
    <row r="26" spans="1:20" x14ac:dyDescent="0.25">
      <c r="A26" s="4" t="s">
        <v>704</v>
      </c>
      <c r="B26" s="6">
        <v>154</v>
      </c>
      <c r="C26" s="5">
        <v>405</v>
      </c>
      <c r="D26" s="5"/>
      <c r="E26" s="5">
        <v>559</v>
      </c>
      <c r="H26">
        <f>559/576</f>
        <v>0.97048611111111116</v>
      </c>
      <c r="K26">
        <f>142/576</f>
        <v>0.24652777777777779</v>
      </c>
    </row>
    <row r="27" spans="1:20" x14ac:dyDescent="0.25">
      <c r="A27" s="4" t="s">
        <v>705</v>
      </c>
      <c r="B27" s="5"/>
      <c r="C27" s="6">
        <v>17</v>
      </c>
      <c r="D27" s="5"/>
      <c r="E27" s="5">
        <v>17</v>
      </c>
    </row>
    <row r="28" spans="1:20" x14ac:dyDescent="0.25">
      <c r="A28" s="4" t="s">
        <v>676</v>
      </c>
      <c r="B28" s="5"/>
      <c r="C28" s="5"/>
      <c r="D28" s="5"/>
      <c r="E28" s="5"/>
      <c r="G28">
        <f>154/576</f>
        <v>0.2673611111111111</v>
      </c>
    </row>
    <row r="29" spans="1:20" x14ac:dyDescent="0.25">
      <c r="A29" s="4" t="s">
        <v>677</v>
      </c>
      <c r="B29" s="5">
        <v>154</v>
      </c>
      <c r="C29" s="5">
        <v>422</v>
      </c>
      <c r="D29" s="5"/>
      <c r="E29" s="5">
        <v>576</v>
      </c>
      <c r="H29">
        <f>12/35</f>
        <v>0.34285714285714286</v>
      </c>
    </row>
    <row r="31" spans="1:20" x14ac:dyDescent="0.25">
      <c r="A31" s="3" t="s">
        <v>40</v>
      </c>
      <c r="B31" t="s">
        <v>707</v>
      </c>
    </row>
    <row r="32" spans="1:20" x14ac:dyDescent="0.25">
      <c r="H32">
        <f>17/422</f>
        <v>4.0284360189573459E-2</v>
      </c>
    </row>
    <row r="33" spans="1:9" x14ac:dyDescent="0.25">
      <c r="A33" s="3" t="s">
        <v>679</v>
      </c>
      <c r="B33" s="3" t="s">
        <v>675</v>
      </c>
      <c r="H33">
        <f>405/576</f>
        <v>0.703125</v>
      </c>
    </row>
    <row r="34" spans="1:9" x14ac:dyDescent="0.25">
      <c r="A34" s="3" t="s">
        <v>678</v>
      </c>
      <c r="B34" t="s">
        <v>682</v>
      </c>
      <c r="C34" t="s">
        <v>683</v>
      </c>
      <c r="D34" t="s">
        <v>677</v>
      </c>
    </row>
    <row r="35" spans="1:9" x14ac:dyDescent="0.25">
      <c r="A35" s="4" t="s">
        <v>704</v>
      </c>
      <c r="B35" s="6">
        <v>77</v>
      </c>
      <c r="C35" s="5">
        <v>397</v>
      </c>
      <c r="D35" s="5">
        <v>474</v>
      </c>
    </row>
    <row r="36" spans="1:9" x14ac:dyDescent="0.25">
      <c r="A36" s="4" t="s">
        <v>705</v>
      </c>
      <c r="B36" s="5"/>
      <c r="C36" s="6">
        <v>17</v>
      </c>
      <c r="D36" s="5">
        <v>17</v>
      </c>
    </row>
    <row r="37" spans="1:9" x14ac:dyDescent="0.25">
      <c r="A37" s="4" t="s">
        <v>677</v>
      </c>
      <c r="B37" s="5">
        <v>77</v>
      </c>
      <c r="C37" s="5">
        <v>414</v>
      </c>
      <c r="D37" s="5">
        <v>491</v>
      </c>
    </row>
    <row r="39" spans="1:9" x14ac:dyDescent="0.25">
      <c r="B39" t="s">
        <v>684</v>
      </c>
      <c r="C39" t="s">
        <v>35</v>
      </c>
      <c r="D39" t="s">
        <v>708</v>
      </c>
      <c r="E39" t="s">
        <v>709</v>
      </c>
      <c r="F39" t="s">
        <v>710</v>
      </c>
      <c r="G39" t="s">
        <v>711</v>
      </c>
      <c r="H39" t="s">
        <v>712</v>
      </c>
      <c r="I39" t="s">
        <v>713</v>
      </c>
    </row>
    <row r="40" spans="1:9" x14ac:dyDescent="0.25">
      <c r="A40">
        <v>1</v>
      </c>
      <c r="B40" t="s">
        <v>704</v>
      </c>
      <c r="C40" t="s">
        <v>55</v>
      </c>
      <c r="D40">
        <v>77</v>
      </c>
      <c r="E40" s="14">
        <v>3.431E-3</v>
      </c>
      <c r="F40" s="14">
        <v>3.3941819999999999E-3</v>
      </c>
      <c r="G40" s="14">
        <v>1.3121140000000001E-3</v>
      </c>
      <c r="H40" s="14">
        <v>1.4952920000000001E-4</v>
      </c>
      <c r="I40">
        <v>1.464E-3</v>
      </c>
    </row>
    <row r="41" spans="1:9" x14ac:dyDescent="0.25">
      <c r="A41">
        <v>2</v>
      </c>
      <c r="B41" t="s">
        <v>705</v>
      </c>
      <c r="C41" t="s">
        <v>55</v>
      </c>
      <c r="D41">
        <v>414</v>
      </c>
      <c r="E41" s="14">
        <v>3.1656499999999997E-2</v>
      </c>
      <c r="F41" s="14">
        <v>3.0990864999999999E-2</v>
      </c>
      <c r="G41" s="14">
        <v>1.1328494E-2</v>
      </c>
      <c r="H41" s="14">
        <v>5.5676510000000001E-4</v>
      </c>
      <c r="I41">
        <v>1.441E-3</v>
      </c>
    </row>
    <row r="44" spans="1:9" x14ac:dyDescent="0.25">
      <c r="B44" s="3" t="s">
        <v>675</v>
      </c>
    </row>
    <row r="45" spans="1:9" x14ac:dyDescent="0.25">
      <c r="B45" t="s">
        <v>682</v>
      </c>
      <c r="C45" t="s">
        <v>683</v>
      </c>
      <c r="D45" t="s">
        <v>676</v>
      </c>
      <c r="E45" t="s">
        <v>677</v>
      </c>
    </row>
    <row r="46" spans="1:9" x14ac:dyDescent="0.25">
      <c r="A46" t="s">
        <v>715</v>
      </c>
      <c r="B46" s="5">
        <v>0</v>
      </c>
      <c r="C46" s="5">
        <v>382</v>
      </c>
      <c r="D46" s="5"/>
      <c r="E46" s="5">
        <v>382</v>
      </c>
    </row>
    <row r="48" spans="1:9" x14ac:dyDescent="0.25">
      <c r="E48">
        <f>414-382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77"/>
  <sheetViews>
    <sheetView topLeftCell="AN1" workbookViewId="0">
      <selection activeCell="AT1" sqref="A1:AT1048576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26.85546875" customWidth="1"/>
    <col min="40" max="40" width="33.5703125" bestFit="1" customWidth="1"/>
    <col min="41" max="41" width="19.42578125" bestFit="1" customWidth="1"/>
    <col min="42" max="42" width="19.42578125" customWidth="1"/>
    <col min="43" max="43" width="20.140625" bestFit="1" customWidth="1"/>
    <col min="44" max="44" width="9" bestFit="1" customWidth="1"/>
    <col min="45" max="45" width="9" customWidth="1"/>
    <col min="46" max="46" width="53.28515625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684</v>
      </c>
      <c r="AN1" t="s">
        <v>37</v>
      </c>
      <c r="AO1" t="s">
        <v>38</v>
      </c>
      <c r="AP1" t="s">
        <v>685</v>
      </c>
      <c r="AQ1" t="s">
        <v>39</v>
      </c>
      <c r="AR1" t="s">
        <v>40</v>
      </c>
      <c r="AS1" t="s">
        <v>703</v>
      </c>
      <c r="AT1" t="s">
        <v>41</v>
      </c>
    </row>
    <row r="2" spans="1:47" x14ac:dyDescent="0.25">
      <c r="A2">
        <v>1</v>
      </c>
      <c r="B2">
        <v>2017</v>
      </c>
      <c r="C2" t="s">
        <v>42</v>
      </c>
      <c r="D2" s="1">
        <v>44147</v>
      </c>
      <c r="E2">
        <v>1</v>
      </c>
      <c r="F2">
        <v>449</v>
      </c>
      <c r="G2">
        <v>4</v>
      </c>
      <c r="H2" t="s">
        <v>43</v>
      </c>
      <c r="I2" s="2">
        <v>43039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57.02226667</v>
      </c>
      <c r="P2">
        <v>-135.29325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31</v>
      </c>
      <c r="Z2">
        <v>9</v>
      </c>
      <c r="AA2">
        <v>2</v>
      </c>
      <c r="AB2">
        <v>110</v>
      </c>
      <c r="AC2">
        <v>14.9</v>
      </c>
      <c r="AD2">
        <v>2</v>
      </c>
      <c r="AE2">
        <v>1</v>
      </c>
      <c r="AG2" t="s">
        <v>52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M2" t="s">
        <v>682</v>
      </c>
      <c r="AO2">
        <v>1</v>
      </c>
      <c r="AP2" t="s">
        <v>682</v>
      </c>
      <c r="AQ2">
        <v>0</v>
      </c>
      <c r="AR2">
        <v>0</v>
      </c>
      <c r="AS2" t="str">
        <f>IF(AR2&gt;0.05,"mature", "immature")</f>
        <v>immature</v>
      </c>
      <c r="AT2" t="s">
        <v>56</v>
      </c>
    </row>
    <row r="3" spans="1:47" x14ac:dyDescent="0.25">
      <c r="A3">
        <v>2</v>
      </c>
      <c r="B3">
        <v>2017</v>
      </c>
      <c r="C3" t="s">
        <v>42</v>
      </c>
      <c r="D3" s="1">
        <v>44147</v>
      </c>
      <c r="E3">
        <v>1</v>
      </c>
      <c r="F3">
        <v>518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36</v>
      </c>
      <c r="Z3">
        <v>3</v>
      </c>
      <c r="AA3">
        <v>2</v>
      </c>
      <c r="AB3">
        <v>142</v>
      </c>
      <c r="AC3">
        <v>34.299999999999997</v>
      </c>
      <c r="AD3">
        <v>2</v>
      </c>
      <c r="AE3">
        <v>2</v>
      </c>
      <c r="AG3" t="s">
        <v>57</v>
      </c>
      <c r="AH3" t="s">
        <v>53</v>
      </c>
      <c r="AI3" t="s">
        <v>58</v>
      </c>
      <c r="AJ3">
        <v>1</v>
      </c>
      <c r="AK3" t="s">
        <v>55</v>
      </c>
      <c r="AL3">
        <v>1</v>
      </c>
      <c r="AM3" t="s">
        <v>682</v>
      </c>
      <c r="AO3">
        <v>1</v>
      </c>
      <c r="AP3" t="s">
        <v>682</v>
      </c>
      <c r="AQ3">
        <v>0</v>
      </c>
      <c r="AR3">
        <v>0</v>
      </c>
      <c r="AS3" t="str">
        <f t="shared" ref="AS3:AS66" si="0">IF(AR3&gt;0.05,"mature", "immature")</f>
        <v>immature</v>
      </c>
      <c r="AT3" t="s">
        <v>56</v>
      </c>
    </row>
    <row r="4" spans="1:47" x14ac:dyDescent="0.25">
      <c r="A4">
        <v>3</v>
      </c>
      <c r="B4">
        <v>2017</v>
      </c>
      <c r="C4" t="s">
        <v>42</v>
      </c>
      <c r="D4" s="1">
        <v>44147</v>
      </c>
      <c r="E4">
        <v>1</v>
      </c>
      <c r="F4">
        <v>564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40</v>
      </c>
      <c r="Z4">
        <v>2</v>
      </c>
      <c r="AA4">
        <v>2</v>
      </c>
      <c r="AB4">
        <v>133</v>
      </c>
      <c r="AC4">
        <v>26.7</v>
      </c>
      <c r="AD4">
        <v>2</v>
      </c>
      <c r="AE4">
        <v>1</v>
      </c>
      <c r="AG4" t="s">
        <v>59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M4" t="s">
        <v>682</v>
      </c>
      <c r="AO4">
        <v>1</v>
      </c>
      <c r="AP4" t="s">
        <v>682</v>
      </c>
      <c r="AQ4">
        <v>0</v>
      </c>
      <c r="AR4">
        <v>0</v>
      </c>
      <c r="AS4" t="str">
        <f t="shared" si="0"/>
        <v>immature</v>
      </c>
    </row>
    <row r="5" spans="1:47" x14ac:dyDescent="0.25">
      <c r="A5">
        <v>4</v>
      </c>
      <c r="B5">
        <v>2017</v>
      </c>
      <c r="C5" t="s">
        <v>42</v>
      </c>
      <c r="D5" s="1">
        <v>44147</v>
      </c>
      <c r="E5">
        <v>1</v>
      </c>
      <c r="F5">
        <v>583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41</v>
      </c>
      <c r="Z5">
        <v>6</v>
      </c>
      <c r="AA5">
        <v>2</v>
      </c>
      <c r="AB5">
        <v>144</v>
      </c>
      <c r="AC5">
        <v>35.1</v>
      </c>
      <c r="AD5">
        <v>2</v>
      </c>
      <c r="AE5">
        <v>1</v>
      </c>
      <c r="AG5" t="s">
        <v>61</v>
      </c>
      <c r="AH5" t="s">
        <v>60</v>
      </c>
      <c r="AI5" t="s">
        <v>54</v>
      </c>
      <c r="AJ5">
        <v>1</v>
      </c>
      <c r="AK5" t="s">
        <v>55</v>
      </c>
      <c r="AL5">
        <v>1</v>
      </c>
      <c r="AM5" t="s">
        <v>682</v>
      </c>
      <c r="AO5">
        <v>1</v>
      </c>
      <c r="AP5" t="s">
        <v>682</v>
      </c>
      <c r="AQ5">
        <v>0</v>
      </c>
      <c r="AR5">
        <v>0</v>
      </c>
      <c r="AS5" t="str">
        <f t="shared" si="0"/>
        <v>immature</v>
      </c>
    </row>
    <row r="6" spans="1:47" x14ac:dyDescent="0.25">
      <c r="A6">
        <v>5</v>
      </c>
      <c r="B6">
        <v>2017</v>
      </c>
      <c r="C6" t="s">
        <v>42</v>
      </c>
      <c r="D6" s="1">
        <v>44147</v>
      </c>
      <c r="E6">
        <v>1</v>
      </c>
      <c r="F6">
        <v>585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41</v>
      </c>
      <c r="Z6">
        <v>8</v>
      </c>
      <c r="AA6">
        <v>2</v>
      </c>
      <c r="AB6">
        <v>124</v>
      </c>
      <c r="AC6">
        <v>21.6</v>
      </c>
      <c r="AD6">
        <v>2</v>
      </c>
      <c r="AE6">
        <v>1</v>
      </c>
      <c r="AG6" t="s">
        <v>62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M6" t="s">
        <v>682</v>
      </c>
      <c r="AO6">
        <v>1</v>
      </c>
      <c r="AP6" t="s">
        <v>682</v>
      </c>
      <c r="AQ6">
        <v>0</v>
      </c>
      <c r="AR6">
        <v>0</v>
      </c>
      <c r="AS6" t="str">
        <f t="shared" si="0"/>
        <v>immature</v>
      </c>
    </row>
    <row r="7" spans="1:47" x14ac:dyDescent="0.25">
      <c r="A7">
        <v>6</v>
      </c>
      <c r="B7">
        <v>2017</v>
      </c>
      <c r="C7" t="s">
        <v>42</v>
      </c>
      <c r="D7" s="1">
        <v>44147</v>
      </c>
      <c r="E7">
        <v>1</v>
      </c>
      <c r="F7">
        <v>610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43</v>
      </c>
      <c r="Z7">
        <v>3</v>
      </c>
      <c r="AA7">
        <v>2</v>
      </c>
      <c r="AB7">
        <v>152</v>
      </c>
      <c r="AC7">
        <v>40.299999999999997</v>
      </c>
      <c r="AD7">
        <v>2</v>
      </c>
      <c r="AE7">
        <v>1</v>
      </c>
      <c r="AG7" t="s">
        <v>63</v>
      </c>
      <c r="AH7" t="s">
        <v>60</v>
      </c>
      <c r="AI7" t="s">
        <v>58</v>
      </c>
      <c r="AJ7">
        <v>1</v>
      </c>
      <c r="AK7" t="s">
        <v>55</v>
      </c>
      <c r="AL7">
        <v>1</v>
      </c>
      <c r="AM7" t="s">
        <v>682</v>
      </c>
      <c r="AO7">
        <v>1</v>
      </c>
      <c r="AP7" t="s">
        <v>682</v>
      </c>
      <c r="AQ7">
        <v>0</v>
      </c>
      <c r="AR7">
        <v>0</v>
      </c>
      <c r="AS7" t="str">
        <f t="shared" si="0"/>
        <v>immature</v>
      </c>
    </row>
    <row r="8" spans="1:47" x14ac:dyDescent="0.25">
      <c r="A8">
        <v>7</v>
      </c>
      <c r="B8">
        <v>2017</v>
      </c>
      <c r="C8" t="s">
        <v>42</v>
      </c>
      <c r="D8" s="1">
        <v>44147</v>
      </c>
      <c r="E8">
        <v>1</v>
      </c>
      <c r="F8">
        <v>625</v>
      </c>
      <c r="G8">
        <v>4</v>
      </c>
      <c r="H8" t="s">
        <v>43</v>
      </c>
      <c r="I8" s="2">
        <v>43047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57.022419999999997</v>
      </c>
      <c r="P8">
        <v>-135.29310000000001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44</v>
      </c>
      <c r="Z8">
        <v>3</v>
      </c>
      <c r="AA8">
        <v>2</v>
      </c>
      <c r="AB8">
        <v>134</v>
      </c>
      <c r="AC8">
        <v>25.5</v>
      </c>
      <c r="AD8">
        <v>2</v>
      </c>
      <c r="AE8">
        <v>3</v>
      </c>
      <c r="AG8" t="s">
        <v>64</v>
      </c>
      <c r="AH8" t="s">
        <v>60</v>
      </c>
      <c r="AI8" t="s">
        <v>58</v>
      </c>
      <c r="AJ8">
        <v>1</v>
      </c>
      <c r="AK8" t="s">
        <v>55</v>
      </c>
      <c r="AL8">
        <v>1</v>
      </c>
      <c r="AM8" t="s">
        <v>682</v>
      </c>
      <c r="AO8">
        <v>1</v>
      </c>
      <c r="AP8" t="s">
        <v>682</v>
      </c>
      <c r="AQ8">
        <v>0</v>
      </c>
      <c r="AR8">
        <v>0</v>
      </c>
      <c r="AS8" t="str">
        <f t="shared" si="0"/>
        <v>immature</v>
      </c>
    </row>
    <row r="9" spans="1:47" x14ac:dyDescent="0.25">
      <c r="A9">
        <v>8</v>
      </c>
      <c r="B9">
        <v>2017</v>
      </c>
      <c r="C9" t="s">
        <v>42</v>
      </c>
      <c r="D9" s="1">
        <v>44147</v>
      </c>
      <c r="E9">
        <v>1</v>
      </c>
      <c r="F9">
        <v>628</v>
      </c>
      <c r="G9">
        <v>4</v>
      </c>
      <c r="H9" t="s">
        <v>43</v>
      </c>
      <c r="I9" s="2">
        <v>43047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57.022419999999997</v>
      </c>
      <c r="P9">
        <v>-135.29310000000001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44</v>
      </c>
      <c r="Z9">
        <v>6</v>
      </c>
      <c r="AA9">
        <v>2</v>
      </c>
      <c r="AB9">
        <v>137</v>
      </c>
      <c r="AC9">
        <v>32.4</v>
      </c>
      <c r="AD9">
        <v>2</v>
      </c>
      <c r="AE9">
        <v>1</v>
      </c>
      <c r="AG9" t="s">
        <v>65</v>
      </c>
      <c r="AH9" t="s">
        <v>60</v>
      </c>
      <c r="AI9" t="s">
        <v>58</v>
      </c>
      <c r="AJ9">
        <v>1</v>
      </c>
      <c r="AK9" t="s">
        <v>55</v>
      </c>
      <c r="AL9">
        <v>1</v>
      </c>
      <c r="AM9" t="s">
        <v>682</v>
      </c>
      <c r="AO9">
        <v>1</v>
      </c>
      <c r="AP9" t="s">
        <v>682</v>
      </c>
      <c r="AQ9">
        <v>0</v>
      </c>
      <c r="AR9">
        <v>0</v>
      </c>
      <c r="AS9" t="str">
        <f t="shared" si="0"/>
        <v>immature</v>
      </c>
    </row>
    <row r="10" spans="1:47" x14ac:dyDescent="0.25">
      <c r="A10">
        <v>9</v>
      </c>
      <c r="B10">
        <v>2017</v>
      </c>
      <c r="C10" t="s">
        <v>42</v>
      </c>
      <c r="D10" s="1">
        <v>44147</v>
      </c>
      <c r="E10">
        <v>1</v>
      </c>
      <c r="F10">
        <v>675</v>
      </c>
      <c r="G10">
        <v>4</v>
      </c>
      <c r="H10" t="s">
        <v>43</v>
      </c>
      <c r="I10" s="2">
        <v>43047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57.022419999999997</v>
      </c>
      <c r="P10">
        <v>-135.29310000000001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47</v>
      </c>
      <c r="Z10">
        <v>8</v>
      </c>
      <c r="AA10">
        <v>2</v>
      </c>
      <c r="AB10">
        <v>145</v>
      </c>
      <c r="AC10">
        <v>37.4</v>
      </c>
      <c r="AD10">
        <v>2</v>
      </c>
      <c r="AE10">
        <v>1</v>
      </c>
      <c r="AG10" t="s">
        <v>66</v>
      </c>
      <c r="AH10" t="s">
        <v>67</v>
      </c>
      <c r="AI10" t="s">
        <v>58</v>
      </c>
      <c r="AJ10">
        <v>1</v>
      </c>
      <c r="AK10" t="s">
        <v>55</v>
      </c>
      <c r="AL10">
        <v>1</v>
      </c>
      <c r="AM10" t="s">
        <v>682</v>
      </c>
      <c r="AO10">
        <v>1</v>
      </c>
      <c r="AP10" t="s">
        <v>682</v>
      </c>
      <c r="AQ10">
        <v>0</v>
      </c>
      <c r="AR10">
        <v>0</v>
      </c>
      <c r="AS10" t="str">
        <f t="shared" si="0"/>
        <v>immature</v>
      </c>
    </row>
    <row r="11" spans="1:47" x14ac:dyDescent="0.25">
      <c r="A11">
        <v>10</v>
      </c>
      <c r="B11">
        <v>2017</v>
      </c>
      <c r="C11" t="s">
        <v>42</v>
      </c>
      <c r="D11" s="1">
        <v>44147</v>
      </c>
      <c r="E11">
        <v>1</v>
      </c>
      <c r="F11">
        <v>688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48</v>
      </c>
      <c r="Z11">
        <v>6</v>
      </c>
      <c r="AA11">
        <v>2</v>
      </c>
      <c r="AB11">
        <v>163</v>
      </c>
      <c r="AC11">
        <v>49.8</v>
      </c>
      <c r="AD11">
        <v>2</v>
      </c>
      <c r="AE11">
        <v>1</v>
      </c>
      <c r="AG11" t="s">
        <v>68</v>
      </c>
      <c r="AH11" t="s">
        <v>53</v>
      </c>
      <c r="AI11" t="s">
        <v>58</v>
      </c>
      <c r="AJ11">
        <v>1</v>
      </c>
      <c r="AK11" t="s">
        <v>55</v>
      </c>
      <c r="AL11">
        <v>1</v>
      </c>
      <c r="AM11" t="s">
        <v>682</v>
      </c>
      <c r="AO11">
        <v>1</v>
      </c>
      <c r="AP11" t="s">
        <v>682</v>
      </c>
      <c r="AQ11">
        <v>0</v>
      </c>
      <c r="AR11">
        <v>0</v>
      </c>
      <c r="AS11" t="str">
        <f t="shared" si="0"/>
        <v>immature</v>
      </c>
    </row>
    <row r="12" spans="1:47" x14ac:dyDescent="0.25">
      <c r="A12">
        <v>11</v>
      </c>
      <c r="B12">
        <v>2017</v>
      </c>
      <c r="C12" t="s">
        <v>42</v>
      </c>
      <c r="D12" s="1">
        <v>44147</v>
      </c>
      <c r="E12">
        <v>1</v>
      </c>
      <c r="F12">
        <v>690</v>
      </c>
      <c r="G12">
        <v>4</v>
      </c>
      <c r="H12" t="s">
        <v>43</v>
      </c>
      <c r="I12" s="2">
        <v>43047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57.022419999999997</v>
      </c>
      <c r="P12">
        <v>-135.29310000000001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48</v>
      </c>
      <c r="Z12">
        <v>8</v>
      </c>
      <c r="AA12">
        <v>2</v>
      </c>
      <c r="AB12">
        <v>153</v>
      </c>
      <c r="AC12">
        <v>37.5</v>
      </c>
      <c r="AD12">
        <v>2</v>
      </c>
      <c r="AE12">
        <v>2</v>
      </c>
      <c r="AF12" t="s">
        <v>69</v>
      </c>
      <c r="AG12" t="s">
        <v>70</v>
      </c>
      <c r="AH12" t="s">
        <v>53</v>
      </c>
      <c r="AI12" t="s">
        <v>54</v>
      </c>
      <c r="AJ12">
        <v>1</v>
      </c>
      <c r="AK12" t="s">
        <v>55</v>
      </c>
      <c r="AL12">
        <v>1</v>
      </c>
      <c r="AM12" t="s">
        <v>682</v>
      </c>
      <c r="AO12">
        <v>1</v>
      </c>
      <c r="AP12" t="s">
        <v>682</v>
      </c>
      <c r="AQ12">
        <v>0</v>
      </c>
      <c r="AR12">
        <v>0</v>
      </c>
      <c r="AS12" t="str">
        <f t="shared" si="0"/>
        <v>immature</v>
      </c>
    </row>
    <row r="13" spans="1:47" x14ac:dyDescent="0.25">
      <c r="A13">
        <v>12</v>
      </c>
      <c r="B13">
        <v>2017</v>
      </c>
      <c r="C13" t="s">
        <v>42</v>
      </c>
      <c r="D13" s="1">
        <v>44147</v>
      </c>
      <c r="E13">
        <v>1</v>
      </c>
      <c r="F13">
        <v>725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50</v>
      </c>
      <c r="Z13">
        <v>13</v>
      </c>
      <c r="AA13">
        <v>2</v>
      </c>
      <c r="AB13">
        <v>152</v>
      </c>
      <c r="AC13">
        <v>36.5</v>
      </c>
      <c r="AD13">
        <v>2</v>
      </c>
      <c r="AE13">
        <v>1</v>
      </c>
      <c r="AG13" t="s">
        <v>71</v>
      </c>
      <c r="AH13" t="s">
        <v>67</v>
      </c>
      <c r="AI13" t="s">
        <v>58</v>
      </c>
      <c r="AJ13">
        <v>1</v>
      </c>
      <c r="AK13" t="s">
        <v>55</v>
      </c>
      <c r="AL13">
        <v>1</v>
      </c>
      <c r="AM13" t="s">
        <v>682</v>
      </c>
      <c r="AO13">
        <v>1</v>
      </c>
      <c r="AP13" t="s">
        <v>682</v>
      </c>
      <c r="AQ13">
        <v>0</v>
      </c>
      <c r="AR13">
        <v>0</v>
      </c>
      <c r="AS13" t="str">
        <f t="shared" si="0"/>
        <v>immature</v>
      </c>
    </row>
    <row r="14" spans="1:47" x14ac:dyDescent="0.25">
      <c r="A14">
        <v>13</v>
      </c>
      <c r="B14">
        <v>2017</v>
      </c>
      <c r="C14" t="s">
        <v>42</v>
      </c>
      <c r="D14" s="1">
        <v>44147</v>
      </c>
      <c r="E14">
        <v>1</v>
      </c>
      <c r="F14">
        <v>532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37</v>
      </c>
      <c r="Z14">
        <v>2</v>
      </c>
      <c r="AA14">
        <v>2</v>
      </c>
      <c r="AB14">
        <v>133</v>
      </c>
      <c r="AC14">
        <v>24.9</v>
      </c>
      <c r="AD14">
        <v>2</v>
      </c>
      <c r="AE14">
        <v>1</v>
      </c>
      <c r="AF14" t="s">
        <v>72</v>
      </c>
      <c r="AG14" t="s">
        <v>73</v>
      </c>
      <c r="AH14" t="s">
        <v>67</v>
      </c>
      <c r="AI14" t="s">
        <v>58</v>
      </c>
      <c r="AJ14">
        <v>1</v>
      </c>
      <c r="AK14" t="s">
        <v>55</v>
      </c>
      <c r="AL14">
        <v>1</v>
      </c>
      <c r="AM14" t="s">
        <v>682</v>
      </c>
      <c r="AO14">
        <v>1</v>
      </c>
      <c r="AP14" t="s">
        <v>682</v>
      </c>
      <c r="AQ14">
        <v>0.1</v>
      </c>
      <c r="AR14">
        <v>4.0159999999999996E-3</v>
      </c>
      <c r="AS14" t="str">
        <f t="shared" si="0"/>
        <v>immature</v>
      </c>
      <c r="AU14" s="13"/>
    </row>
    <row r="15" spans="1:47" x14ac:dyDescent="0.25">
      <c r="A15">
        <v>14</v>
      </c>
      <c r="B15">
        <v>2017</v>
      </c>
      <c r="C15" t="s">
        <v>42</v>
      </c>
      <c r="D15" s="1">
        <v>44147</v>
      </c>
      <c r="E15">
        <v>1</v>
      </c>
      <c r="F15">
        <v>710</v>
      </c>
      <c r="G15">
        <v>4</v>
      </c>
      <c r="H15" t="s">
        <v>43</v>
      </c>
      <c r="I15" s="2">
        <v>43047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57.022419999999997</v>
      </c>
      <c r="P15">
        <v>-135.29310000000001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49</v>
      </c>
      <c r="Z15">
        <v>13</v>
      </c>
      <c r="AA15">
        <v>2</v>
      </c>
      <c r="AB15">
        <v>154</v>
      </c>
      <c r="AC15">
        <v>44.3</v>
      </c>
      <c r="AD15">
        <v>2</v>
      </c>
      <c r="AE15">
        <v>1</v>
      </c>
      <c r="AG15" t="s">
        <v>74</v>
      </c>
      <c r="AH15" t="s">
        <v>53</v>
      </c>
      <c r="AI15" t="s">
        <v>58</v>
      </c>
      <c r="AJ15">
        <v>1</v>
      </c>
      <c r="AK15" t="s">
        <v>55</v>
      </c>
      <c r="AL15">
        <v>1</v>
      </c>
      <c r="AM15" t="s">
        <v>682</v>
      </c>
      <c r="AO15">
        <v>1</v>
      </c>
      <c r="AP15" t="s">
        <v>682</v>
      </c>
      <c r="AQ15">
        <v>0.2</v>
      </c>
      <c r="AR15">
        <v>4.5149999999999999E-3</v>
      </c>
      <c r="AS15" t="str">
        <f t="shared" si="0"/>
        <v>immature</v>
      </c>
      <c r="AU15" s="13"/>
    </row>
    <row r="16" spans="1:47" x14ac:dyDescent="0.25">
      <c r="A16">
        <v>137</v>
      </c>
      <c r="B16">
        <v>2017</v>
      </c>
      <c r="C16" t="s">
        <v>42</v>
      </c>
      <c r="D16" s="1">
        <v>44147</v>
      </c>
      <c r="E16">
        <v>1</v>
      </c>
      <c r="F16">
        <v>706</v>
      </c>
      <c r="G16">
        <v>4</v>
      </c>
      <c r="H16" t="s">
        <v>43</v>
      </c>
      <c r="I16" s="2">
        <v>43047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57.022419999999997</v>
      </c>
      <c r="P16">
        <v>-135.29310000000001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49</v>
      </c>
      <c r="Z16">
        <v>9</v>
      </c>
      <c r="AA16">
        <v>2</v>
      </c>
      <c r="AB16">
        <v>164</v>
      </c>
      <c r="AC16">
        <v>54.4</v>
      </c>
      <c r="AD16">
        <v>3</v>
      </c>
      <c r="AE16">
        <v>2</v>
      </c>
      <c r="AG16" t="s">
        <v>219</v>
      </c>
      <c r="AH16" t="s">
        <v>53</v>
      </c>
      <c r="AI16" t="s">
        <v>97</v>
      </c>
      <c r="AJ16">
        <v>1</v>
      </c>
      <c r="AK16" t="s">
        <v>55</v>
      </c>
      <c r="AL16">
        <v>1</v>
      </c>
      <c r="AM16" t="s">
        <v>682</v>
      </c>
      <c r="AO16">
        <v>1</v>
      </c>
      <c r="AP16" t="s">
        <v>682</v>
      </c>
      <c r="AQ16">
        <v>0.1</v>
      </c>
      <c r="AR16">
        <v>1.838E-3</v>
      </c>
      <c r="AS16" t="str">
        <f t="shared" si="0"/>
        <v>immature</v>
      </c>
      <c r="AU16" s="13"/>
    </row>
    <row r="17" spans="1:47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695</v>
      </c>
      <c r="G17">
        <v>4</v>
      </c>
      <c r="H17" t="s">
        <v>43</v>
      </c>
      <c r="I17" s="2">
        <v>43047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57.022419999999997</v>
      </c>
      <c r="P17">
        <v>-135.29310000000001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48</v>
      </c>
      <c r="Z17">
        <v>13</v>
      </c>
      <c r="AA17">
        <v>2</v>
      </c>
      <c r="AB17">
        <v>160</v>
      </c>
      <c r="AC17">
        <v>47.2</v>
      </c>
      <c r="AD17">
        <v>3</v>
      </c>
      <c r="AE17">
        <v>1</v>
      </c>
      <c r="AG17" t="s">
        <v>220</v>
      </c>
      <c r="AH17" t="s">
        <v>60</v>
      </c>
      <c r="AI17" t="s">
        <v>58</v>
      </c>
      <c r="AJ17">
        <v>1</v>
      </c>
      <c r="AK17" t="s">
        <v>55</v>
      </c>
      <c r="AL17">
        <v>1</v>
      </c>
      <c r="AM17" t="s">
        <v>682</v>
      </c>
      <c r="AO17">
        <v>1</v>
      </c>
      <c r="AP17" t="s">
        <v>682</v>
      </c>
      <c r="AQ17">
        <v>0.1</v>
      </c>
      <c r="AR17">
        <v>2.1189999999999998E-3</v>
      </c>
      <c r="AS17" t="str">
        <f t="shared" si="0"/>
        <v>immature</v>
      </c>
      <c r="AU17" s="13"/>
    </row>
    <row r="18" spans="1:47" x14ac:dyDescent="0.25">
      <c r="A18">
        <v>15</v>
      </c>
      <c r="B18">
        <v>2017</v>
      </c>
      <c r="C18" t="s">
        <v>42</v>
      </c>
      <c r="D18" s="1">
        <v>44147</v>
      </c>
      <c r="E18">
        <v>1</v>
      </c>
      <c r="F18">
        <v>362</v>
      </c>
      <c r="G18">
        <v>4</v>
      </c>
      <c r="H18" t="s">
        <v>43</v>
      </c>
      <c r="I18" s="2">
        <v>43033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57.019166669999997</v>
      </c>
      <c r="P18">
        <v>-135.34961670000001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25</v>
      </c>
      <c r="Z18">
        <v>2</v>
      </c>
      <c r="AA18">
        <v>2</v>
      </c>
      <c r="AB18">
        <v>150.57</v>
      </c>
      <c r="AC18">
        <v>43</v>
      </c>
      <c r="AD18">
        <v>2</v>
      </c>
      <c r="AE18">
        <v>1</v>
      </c>
      <c r="AF18" t="s">
        <v>75</v>
      </c>
      <c r="AG18" t="s">
        <v>76</v>
      </c>
      <c r="AH18" t="s">
        <v>60</v>
      </c>
      <c r="AI18" t="s">
        <v>58</v>
      </c>
      <c r="AJ18">
        <v>1</v>
      </c>
      <c r="AK18" t="s">
        <v>55</v>
      </c>
      <c r="AL18">
        <v>1</v>
      </c>
      <c r="AM18" t="s">
        <v>682</v>
      </c>
      <c r="AN18" t="s">
        <v>77</v>
      </c>
      <c r="AO18">
        <v>2</v>
      </c>
      <c r="AP18" t="s">
        <v>683</v>
      </c>
      <c r="AQ18">
        <v>0</v>
      </c>
      <c r="AR18">
        <v>0</v>
      </c>
      <c r="AS18" t="str">
        <f t="shared" si="0"/>
        <v>immature</v>
      </c>
      <c r="AT18" t="s">
        <v>78</v>
      </c>
      <c r="AU18" s="13"/>
    </row>
    <row r="19" spans="1:47" x14ac:dyDescent="0.25">
      <c r="A19">
        <v>16</v>
      </c>
      <c r="B19">
        <v>2017</v>
      </c>
      <c r="C19" t="s">
        <v>42</v>
      </c>
      <c r="D19" s="1">
        <v>44147</v>
      </c>
      <c r="E19">
        <v>1</v>
      </c>
      <c r="F19">
        <v>369</v>
      </c>
      <c r="G19">
        <v>4</v>
      </c>
      <c r="H19" t="s">
        <v>43</v>
      </c>
      <c r="I19" s="2">
        <v>43033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57.019166669999997</v>
      </c>
      <c r="P19">
        <v>-135.34961670000001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25</v>
      </c>
      <c r="Z19">
        <v>9</v>
      </c>
      <c r="AA19">
        <v>2</v>
      </c>
      <c r="AB19">
        <v>136</v>
      </c>
      <c r="AC19">
        <v>37.4</v>
      </c>
      <c r="AD19">
        <v>2</v>
      </c>
      <c r="AE19">
        <v>2</v>
      </c>
      <c r="AG19" t="s">
        <v>79</v>
      </c>
      <c r="AH19" t="s">
        <v>53</v>
      </c>
      <c r="AI19" t="s">
        <v>54</v>
      </c>
      <c r="AJ19">
        <v>1</v>
      </c>
      <c r="AK19" t="s">
        <v>55</v>
      </c>
      <c r="AL19">
        <v>1</v>
      </c>
      <c r="AM19" t="s">
        <v>682</v>
      </c>
      <c r="AO19">
        <v>2</v>
      </c>
      <c r="AP19" t="s">
        <v>683</v>
      </c>
      <c r="AQ19">
        <v>0</v>
      </c>
      <c r="AR19">
        <v>0</v>
      </c>
      <c r="AS19" t="str">
        <f t="shared" si="0"/>
        <v>immature</v>
      </c>
      <c r="AT19" t="s">
        <v>78</v>
      </c>
      <c r="AU19" s="13"/>
    </row>
    <row r="20" spans="1:47" x14ac:dyDescent="0.25">
      <c r="A20">
        <v>17</v>
      </c>
      <c r="B20">
        <v>2017</v>
      </c>
      <c r="C20" t="s">
        <v>42</v>
      </c>
      <c r="D20" s="1">
        <v>44147</v>
      </c>
      <c r="E20">
        <v>1</v>
      </c>
      <c r="F20">
        <v>395</v>
      </c>
      <c r="G20">
        <v>4</v>
      </c>
      <c r="H20" t="s">
        <v>43</v>
      </c>
      <c r="I20" s="2">
        <v>43033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57.019166669999997</v>
      </c>
      <c r="P20">
        <v>-135.34961670000001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27</v>
      </c>
      <c r="Z20">
        <v>5</v>
      </c>
      <c r="AA20">
        <v>2</v>
      </c>
      <c r="AB20">
        <v>134</v>
      </c>
      <c r="AC20">
        <v>32.9</v>
      </c>
      <c r="AD20">
        <v>2</v>
      </c>
      <c r="AE20">
        <v>2</v>
      </c>
      <c r="AF20" t="s">
        <v>69</v>
      </c>
      <c r="AG20" t="s">
        <v>80</v>
      </c>
      <c r="AH20" t="s">
        <v>53</v>
      </c>
      <c r="AI20" t="s">
        <v>54</v>
      </c>
      <c r="AJ20">
        <v>1</v>
      </c>
      <c r="AK20" t="s">
        <v>55</v>
      </c>
      <c r="AL20">
        <v>1</v>
      </c>
      <c r="AM20" t="s">
        <v>682</v>
      </c>
      <c r="AN20" t="s">
        <v>81</v>
      </c>
      <c r="AO20">
        <v>2</v>
      </c>
      <c r="AP20" t="s">
        <v>683</v>
      </c>
      <c r="AQ20">
        <v>0</v>
      </c>
      <c r="AR20">
        <v>0</v>
      </c>
      <c r="AS20" t="str">
        <f t="shared" si="0"/>
        <v>immature</v>
      </c>
      <c r="AT20" t="s">
        <v>78</v>
      </c>
      <c r="AU20" s="13"/>
    </row>
    <row r="21" spans="1:47" x14ac:dyDescent="0.25">
      <c r="A21">
        <v>18</v>
      </c>
      <c r="B21">
        <v>2017</v>
      </c>
      <c r="C21" t="s">
        <v>42</v>
      </c>
      <c r="D21" s="1">
        <v>44147</v>
      </c>
      <c r="E21">
        <v>1</v>
      </c>
      <c r="F21">
        <v>396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28</v>
      </c>
      <c r="Z21">
        <v>1</v>
      </c>
      <c r="AA21">
        <v>2</v>
      </c>
      <c r="AB21">
        <v>150</v>
      </c>
      <c r="AC21">
        <v>37.299999999999997</v>
      </c>
      <c r="AD21">
        <v>2</v>
      </c>
      <c r="AE21">
        <v>3</v>
      </c>
      <c r="AF21" t="s">
        <v>82</v>
      </c>
      <c r="AG21" t="s">
        <v>83</v>
      </c>
      <c r="AH21" t="s">
        <v>53</v>
      </c>
      <c r="AI21" t="s">
        <v>54</v>
      </c>
      <c r="AJ21">
        <v>1</v>
      </c>
      <c r="AK21" t="s">
        <v>55</v>
      </c>
      <c r="AL21">
        <v>1</v>
      </c>
      <c r="AM21" t="s">
        <v>682</v>
      </c>
      <c r="AO21">
        <v>2</v>
      </c>
      <c r="AP21" t="s">
        <v>683</v>
      </c>
      <c r="AQ21">
        <v>0</v>
      </c>
      <c r="AR21">
        <v>0</v>
      </c>
      <c r="AS21" t="str">
        <f t="shared" si="0"/>
        <v>immature</v>
      </c>
      <c r="AT21" t="s">
        <v>78</v>
      </c>
      <c r="AU21" s="13"/>
    </row>
    <row r="22" spans="1:47" x14ac:dyDescent="0.25">
      <c r="A22">
        <v>19</v>
      </c>
      <c r="B22">
        <v>2017</v>
      </c>
      <c r="C22" t="s">
        <v>42</v>
      </c>
      <c r="D22" s="1">
        <v>44147</v>
      </c>
      <c r="E22">
        <v>1</v>
      </c>
      <c r="F22">
        <v>397</v>
      </c>
      <c r="G22">
        <v>4</v>
      </c>
      <c r="H22" t="s">
        <v>43</v>
      </c>
      <c r="I22" s="2">
        <v>43039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57.02226667</v>
      </c>
      <c r="P22">
        <v>-135.29325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28</v>
      </c>
      <c r="Z22">
        <v>2</v>
      </c>
      <c r="AA22">
        <v>2</v>
      </c>
      <c r="AB22">
        <v>151</v>
      </c>
      <c r="AC22">
        <v>40.4</v>
      </c>
      <c r="AD22">
        <v>2</v>
      </c>
      <c r="AE22">
        <v>1</v>
      </c>
      <c r="AG22" t="s">
        <v>84</v>
      </c>
      <c r="AH22" t="s">
        <v>53</v>
      </c>
      <c r="AI22" t="s">
        <v>54</v>
      </c>
      <c r="AJ22">
        <v>1</v>
      </c>
      <c r="AK22" t="s">
        <v>55</v>
      </c>
      <c r="AL22">
        <v>1</v>
      </c>
      <c r="AM22" t="s">
        <v>682</v>
      </c>
      <c r="AO22">
        <v>2</v>
      </c>
      <c r="AP22" t="s">
        <v>683</v>
      </c>
      <c r="AQ22">
        <v>0</v>
      </c>
      <c r="AR22">
        <v>0</v>
      </c>
      <c r="AS22" t="str">
        <f t="shared" si="0"/>
        <v>immature</v>
      </c>
      <c r="AT22" t="s">
        <v>78</v>
      </c>
      <c r="AU22" s="13"/>
    </row>
    <row r="23" spans="1:47" x14ac:dyDescent="0.25">
      <c r="A23">
        <v>20</v>
      </c>
      <c r="B23">
        <v>2017</v>
      </c>
      <c r="C23" t="s">
        <v>42</v>
      </c>
      <c r="D23" s="1">
        <v>44147</v>
      </c>
      <c r="E23">
        <v>1</v>
      </c>
      <c r="F23">
        <v>410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28</v>
      </c>
      <c r="Z23">
        <v>15</v>
      </c>
      <c r="AA23">
        <v>2</v>
      </c>
      <c r="AB23">
        <v>142</v>
      </c>
      <c r="AC23">
        <v>33.200000000000003</v>
      </c>
      <c r="AD23">
        <v>2</v>
      </c>
      <c r="AE23">
        <v>2</v>
      </c>
      <c r="AG23" t="s">
        <v>85</v>
      </c>
      <c r="AH23" t="s">
        <v>53</v>
      </c>
      <c r="AI23" t="s">
        <v>54</v>
      </c>
      <c r="AJ23">
        <v>1</v>
      </c>
      <c r="AK23" t="s">
        <v>55</v>
      </c>
      <c r="AL23">
        <v>1</v>
      </c>
      <c r="AM23" t="s">
        <v>682</v>
      </c>
      <c r="AO23">
        <v>2</v>
      </c>
      <c r="AP23" t="s">
        <v>683</v>
      </c>
      <c r="AQ23">
        <v>0</v>
      </c>
      <c r="AR23">
        <v>0</v>
      </c>
      <c r="AS23" t="str">
        <f t="shared" si="0"/>
        <v>immature</v>
      </c>
      <c r="AT23" t="s">
        <v>56</v>
      </c>
      <c r="AU23" s="13"/>
    </row>
    <row r="24" spans="1:47" x14ac:dyDescent="0.25">
      <c r="A24">
        <v>21</v>
      </c>
      <c r="B24">
        <v>2017</v>
      </c>
      <c r="C24" t="s">
        <v>42</v>
      </c>
      <c r="D24" s="1">
        <v>44147</v>
      </c>
      <c r="E24">
        <v>1</v>
      </c>
      <c r="F24">
        <v>414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29</v>
      </c>
      <c r="Z24">
        <v>4</v>
      </c>
      <c r="AA24">
        <v>2</v>
      </c>
      <c r="AB24">
        <v>152</v>
      </c>
      <c r="AC24">
        <v>41.1</v>
      </c>
      <c r="AD24">
        <v>2</v>
      </c>
      <c r="AE24">
        <v>2</v>
      </c>
      <c r="AG24" t="s">
        <v>86</v>
      </c>
      <c r="AH24" t="s">
        <v>53</v>
      </c>
      <c r="AI24" t="s">
        <v>54</v>
      </c>
      <c r="AJ24">
        <v>1</v>
      </c>
      <c r="AK24" t="s">
        <v>55</v>
      </c>
      <c r="AL24">
        <v>1</v>
      </c>
      <c r="AM24" t="s">
        <v>682</v>
      </c>
      <c r="AO24">
        <v>2</v>
      </c>
      <c r="AP24" t="s">
        <v>683</v>
      </c>
      <c r="AQ24">
        <v>0</v>
      </c>
      <c r="AR24">
        <v>0</v>
      </c>
      <c r="AS24" t="str">
        <f t="shared" si="0"/>
        <v>immature</v>
      </c>
      <c r="AT24" t="s">
        <v>56</v>
      </c>
      <c r="AU24" s="13"/>
    </row>
    <row r="25" spans="1:47" x14ac:dyDescent="0.25">
      <c r="A25">
        <v>22</v>
      </c>
      <c r="B25">
        <v>2017</v>
      </c>
      <c r="C25" t="s">
        <v>42</v>
      </c>
      <c r="D25" s="1">
        <v>44147</v>
      </c>
      <c r="E25">
        <v>1</v>
      </c>
      <c r="F25">
        <v>416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29</v>
      </c>
      <c r="Z25">
        <v>6</v>
      </c>
      <c r="AA25">
        <v>2</v>
      </c>
      <c r="AB25">
        <v>145</v>
      </c>
      <c r="AC25">
        <v>33.299999999999997</v>
      </c>
      <c r="AD25">
        <v>2</v>
      </c>
      <c r="AE25">
        <v>1</v>
      </c>
      <c r="AG25" t="s">
        <v>87</v>
      </c>
      <c r="AH25" t="s">
        <v>67</v>
      </c>
      <c r="AI25" t="s">
        <v>58</v>
      </c>
      <c r="AJ25">
        <v>1</v>
      </c>
      <c r="AK25" t="s">
        <v>55</v>
      </c>
      <c r="AL25">
        <v>1</v>
      </c>
      <c r="AM25" t="s">
        <v>682</v>
      </c>
      <c r="AO25">
        <v>2</v>
      </c>
      <c r="AP25" t="s">
        <v>683</v>
      </c>
      <c r="AQ25">
        <v>0</v>
      </c>
      <c r="AR25">
        <v>0</v>
      </c>
      <c r="AS25" t="str">
        <f t="shared" si="0"/>
        <v>immature</v>
      </c>
      <c r="AT25" t="s">
        <v>56</v>
      </c>
      <c r="AU25" s="13"/>
    </row>
    <row r="26" spans="1:47" x14ac:dyDescent="0.25">
      <c r="A26">
        <v>23</v>
      </c>
      <c r="B26">
        <v>2017</v>
      </c>
      <c r="C26" t="s">
        <v>42</v>
      </c>
      <c r="D26" s="1">
        <v>44147</v>
      </c>
      <c r="E26">
        <v>1</v>
      </c>
      <c r="F26">
        <v>428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30</v>
      </c>
      <c r="Z26">
        <v>3</v>
      </c>
      <c r="AA26">
        <v>2</v>
      </c>
      <c r="AB26">
        <v>147</v>
      </c>
      <c r="AC26">
        <v>35.5</v>
      </c>
      <c r="AD26">
        <v>2</v>
      </c>
      <c r="AE26">
        <v>2</v>
      </c>
      <c r="AF26" t="s">
        <v>88</v>
      </c>
      <c r="AG26" t="s">
        <v>89</v>
      </c>
      <c r="AH26" t="s">
        <v>53</v>
      </c>
      <c r="AI26" t="s">
        <v>54</v>
      </c>
      <c r="AJ26">
        <v>1</v>
      </c>
      <c r="AK26" t="s">
        <v>55</v>
      </c>
      <c r="AL26">
        <v>1</v>
      </c>
      <c r="AM26" t="s">
        <v>682</v>
      </c>
      <c r="AO26">
        <v>2</v>
      </c>
      <c r="AP26" t="s">
        <v>683</v>
      </c>
      <c r="AQ26">
        <v>0</v>
      </c>
      <c r="AR26">
        <v>0</v>
      </c>
      <c r="AS26" t="str">
        <f t="shared" si="0"/>
        <v>immature</v>
      </c>
      <c r="AT26" t="s">
        <v>56</v>
      </c>
      <c r="AU26" s="13"/>
    </row>
    <row r="27" spans="1:47" x14ac:dyDescent="0.25">
      <c r="A27">
        <v>24</v>
      </c>
      <c r="B27">
        <v>2017</v>
      </c>
      <c r="C27" t="s">
        <v>42</v>
      </c>
      <c r="D27" s="1">
        <v>44147</v>
      </c>
      <c r="E27">
        <v>1</v>
      </c>
      <c r="F27">
        <v>429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30</v>
      </c>
      <c r="Z27">
        <v>4</v>
      </c>
      <c r="AA27">
        <v>2</v>
      </c>
      <c r="AB27">
        <v>155</v>
      </c>
      <c r="AC27">
        <v>44.8</v>
      </c>
      <c r="AD27">
        <v>2</v>
      </c>
      <c r="AE27">
        <v>3</v>
      </c>
      <c r="AG27" t="s">
        <v>90</v>
      </c>
      <c r="AH27" t="s">
        <v>67</v>
      </c>
      <c r="AI27" t="s">
        <v>54</v>
      </c>
      <c r="AJ27">
        <v>1</v>
      </c>
      <c r="AK27" t="s">
        <v>55</v>
      </c>
      <c r="AL27">
        <v>1</v>
      </c>
      <c r="AM27" t="s">
        <v>682</v>
      </c>
      <c r="AO27">
        <v>2</v>
      </c>
      <c r="AP27" t="s">
        <v>683</v>
      </c>
      <c r="AQ27">
        <v>0</v>
      </c>
      <c r="AR27">
        <v>0</v>
      </c>
      <c r="AS27" t="str">
        <f t="shared" si="0"/>
        <v>immature</v>
      </c>
      <c r="AT27" t="s">
        <v>56</v>
      </c>
      <c r="AU27" s="13"/>
    </row>
    <row r="28" spans="1:47" x14ac:dyDescent="0.25">
      <c r="A28">
        <v>25</v>
      </c>
      <c r="B28">
        <v>2017</v>
      </c>
      <c r="C28" t="s">
        <v>42</v>
      </c>
      <c r="D28" s="1">
        <v>44147</v>
      </c>
      <c r="E28">
        <v>1</v>
      </c>
      <c r="F28">
        <v>431</v>
      </c>
      <c r="G28">
        <v>4</v>
      </c>
      <c r="H28" t="s">
        <v>43</v>
      </c>
      <c r="I28" s="2">
        <v>43039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57.02226667</v>
      </c>
      <c r="P28">
        <v>-135.29325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30</v>
      </c>
      <c r="Z28">
        <v>6</v>
      </c>
      <c r="AA28">
        <v>2</v>
      </c>
      <c r="AB28">
        <v>153</v>
      </c>
      <c r="AC28">
        <v>46.7</v>
      </c>
      <c r="AD28">
        <v>2</v>
      </c>
      <c r="AE28">
        <v>1</v>
      </c>
      <c r="AG28" t="s">
        <v>91</v>
      </c>
      <c r="AH28" t="s">
        <v>53</v>
      </c>
      <c r="AI28" t="s">
        <v>58</v>
      </c>
      <c r="AJ28">
        <v>1</v>
      </c>
      <c r="AK28" t="s">
        <v>55</v>
      </c>
      <c r="AL28">
        <v>1</v>
      </c>
      <c r="AM28" t="s">
        <v>682</v>
      </c>
      <c r="AO28">
        <v>2</v>
      </c>
      <c r="AP28" t="s">
        <v>683</v>
      </c>
      <c r="AQ28">
        <v>0</v>
      </c>
      <c r="AR28">
        <v>0</v>
      </c>
      <c r="AS28" t="str">
        <f t="shared" si="0"/>
        <v>immature</v>
      </c>
      <c r="AT28" t="s">
        <v>56</v>
      </c>
      <c r="AU28" s="13"/>
    </row>
    <row r="29" spans="1:47" x14ac:dyDescent="0.25">
      <c r="A29">
        <v>26</v>
      </c>
      <c r="B29">
        <v>2017</v>
      </c>
      <c r="C29" t="s">
        <v>42</v>
      </c>
      <c r="D29" s="1">
        <v>44147</v>
      </c>
      <c r="E29">
        <v>1</v>
      </c>
      <c r="F29">
        <v>447</v>
      </c>
      <c r="G29">
        <v>4</v>
      </c>
      <c r="H29" t="s">
        <v>43</v>
      </c>
      <c r="I29" s="2">
        <v>43039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57.02226667</v>
      </c>
      <c r="P29">
        <v>-135.29325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31</v>
      </c>
      <c r="Z29">
        <v>7</v>
      </c>
      <c r="AA29">
        <v>2</v>
      </c>
      <c r="AB29">
        <v>160</v>
      </c>
      <c r="AC29">
        <v>46.9</v>
      </c>
      <c r="AD29">
        <v>2</v>
      </c>
      <c r="AE29">
        <v>1</v>
      </c>
      <c r="AG29" t="s">
        <v>92</v>
      </c>
      <c r="AH29" t="s">
        <v>60</v>
      </c>
      <c r="AI29" t="s">
        <v>58</v>
      </c>
      <c r="AJ29">
        <v>1</v>
      </c>
      <c r="AK29" t="s">
        <v>55</v>
      </c>
      <c r="AL29">
        <v>1</v>
      </c>
      <c r="AM29" t="s">
        <v>682</v>
      </c>
      <c r="AO29">
        <v>2</v>
      </c>
      <c r="AP29" t="s">
        <v>683</v>
      </c>
      <c r="AQ29">
        <v>0</v>
      </c>
      <c r="AR29">
        <v>0</v>
      </c>
      <c r="AS29" t="str">
        <f t="shared" si="0"/>
        <v>immature</v>
      </c>
      <c r="AT29" t="s">
        <v>56</v>
      </c>
      <c r="AU29" s="13"/>
    </row>
    <row r="30" spans="1:47" x14ac:dyDescent="0.25">
      <c r="A30">
        <v>27</v>
      </c>
      <c r="B30">
        <v>2017</v>
      </c>
      <c r="C30" t="s">
        <v>42</v>
      </c>
      <c r="D30" s="1">
        <v>44147</v>
      </c>
      <c r="E30">
        <v>1</v>
      </c>
      <c r="F30">
        <v>448</v>
      </c>
      <c r="G30">
        <v>4</v>
      </c>
      <c r="H30" t="s">
        <v>43</v>
      </c>
      <c r="I30" s="2">
        <v>43039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57.02226667</v>
      </c>
      <c r="P30">
        <v>-135.29325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31</v>
      </c>
      <c r="Z30">
        <v>8</v>
      </c>
      <c r="AA30">
        <v>2</v>
      </c>
      <c r="AB30">
        <v>152</v>
      </c>
      <c r="AC30">
        <v>42.7</v>
      </c>
      <c r="AD30">
        <v>2</v>
      </c>
      <c r="AE30">
        <v>1</v>
      </c>
      <c r="AG30" t="s">
        <v>93</v>
      </c>
      <c r="AH30" t="s">
        <v>60</v>
      </c>
      <c r="AI30" t="s">
        <v>58</v>
      </c>
      <c r="AJ30">
        <v>1</v>
      </c>
      <c r="AK30" t="s">
        <v>55</v>
      </c>
      <c r="AL30">
        <v>1</v>
      </c>
      <c r="AM30" t="s">
        <v>682</v>
      </c>
      <c r="AO30">
        <v>2</v>
      </c>
      <c r="AP30" t="s">
        <v>683</v>
      </c>
      <c r="AQ30">
        <v>0</v>
      </c>
      <c r="AR30">
        <v>0</v>
      </c>
      <c r="AS30" t="str">
        <f t="shared" si="0"/>
        <v>immature</v>
      </c>
      <c r="AT30" t="s">
        <v>56</v>
      </c>
      <c r="AU30" s="13"/>
    </row>
    <row r="31" spans="1:47" x14ac:dyDescent="0.25">
      <c r="A31">
        <v>28</v>
      </c>
      <c r="B31">
        <v>2017</v>
      </c>
      <c r="C31" t="s">
        <v>42</v>
      </c>
      <c r="D31" s="1">
        <v>44147</v>
      </c>
      <c r="E31">
        <v>1</v>
      </c>
      <c r="F31">
        <v>453</v>
      </c>
      <c r="G31">
        <v>4</v>
      </c>
      <c r="H31" t="s">
        <v>43</v>
      </c>
      <c r="I31" s="2">
        <v>43039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57.02226667</v>
      </c>
      <c r="P31">
        <v>-135.29325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31</v>
      </c>
      <c r="Z31">
        <v>13</v>
      </c>
      <c r="AA31">
        <v>2</v>
      </c>
      <c r="AB31">
        <v>143</v>
      </c>
      <c r="AC31">
        <v>34.700000000000003</v>
      </c>
      <c r="AD31">
        <v>2</v>
      </c>
      <c r="AE31">
        <v>1</v>
      </c>
      <c r="AG31" t="s">
        <v>94</v>
      </c>
      <c r="AH31" t="s">
        <v>53</v>
      </c>
      <c r="AI31" t="s">
        <v>54</v>
      </c>
      <c r="AJ31">
        <v>1</v>
      </c>
      <c r="AK31" t="s">
        <v>55</v>
      </c>
      <c r="AL31">
        <v>1</v>
      </c>
      <c r="AM31" t="s">
        <v>682</v>
      </c>
      <c r="AO31">
        <v>2</v>
      </c>
      <c r="AP31" t="s">
        <v>683</v>
      </c>
      <c r="AQ31">
        <v>0</v>
      </c>
      <c r="AR31">
        <v>0</v>
      </c>
      <c r="AS31" t="str">
        <f t="shared" si="0"/>
        <v>immature</v>
      </c>
      <c r="AT31" t="s">
        <v>56</v>
      </c>
      <c r="AU31" s="13"/>
    </row>
    <row r="32" spans="1:47" x14ac:dyDescent="0.25">
      <c r="A32">
        <v>29</v>
      </c>
      <c r="B32">
        <v>2017</v>
      </c>
      <c r="C32" t="s">
        <v>42</v>
      </c>
      <c r="D32" s="1">
        <v>44147</v>
      </c>
      <c r="E32">
        <v>1</v>
      </c>
      <c r="F32">
        <v>459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32</v>
      </c>
      <c r="Z32">
        <v>4</v>
      </c>
      <c r="AA32">
        <v>2</v>
      </c>
      <c r="AB32">
        <v>133</v>
      </c>
      <c r="AC32">
        <v>29.9</v>
      </c>
      <c r="AD32">
        <v>2</v>
      </c>
      <c r="AE32">
        <v>2</v>
      </c>
      <c r="AG32" t="s">
        <v>95</v>
      </c>
      <c r="AH32" t="s">
        <v>60</v>
      </c>
      <c r="AI32" t="s">
        <v>58</v>
      </c>
      <c r="AJ32">
        <v>1</v>
      </c>
      <c r="AK32" t="s">
        <v>55</v>
      </c>
      <c r="AL32">
        <v>1</v>
      </c>
      <c r="AM32" t="s">
        <v>682</v>
      </c>
      <c r="AO32">
        <v>2</v>
      </c>
      <c r="AP32" t="s">
        <v>683</v>
      </c>
      <c r="AQ32">
        <v>0</v>
      </c>
      <c r="AR32">
        <v>0</v>
      </c>
      <c r="AS32" t="str">
        <f t="shared" si="0"/>
        <v>immature</v>
      </c>
      <c r="AT32" t="s">
        <v>56</v>
      </c>
      <c r="AU32" s="13"/>
    </row>
    <row r="33" spans="1:47" x14ac:dyDescent="0.25">
      <c r="A33">
        <v>30</v>
      </c>
      <c r="B33">
        <v>2017</v>
      </c>
      <c r="C33" t="s">
        <v>42</v>
      </c>
      <c r="D33" s="1">
        <v>44147</v>
      </c>
      <c r="E33">
        <v>1</v>
      </c>
      <c r="F33">
        <v>463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32</v>
      </c>
      <c r="Z33">
        <v>8</v>
      </c>
      <c r="AA33">
        <v>2</v>
      </c>
      <c r="AB33">
        <v>151</v>
      </c>
      <c r="AC33">
        <v>44.8</v>
      </c>
      <c r="AD33">
        <v>2</v>
      </c>
      <c r="AE33">
        <v>2</v>
      </c>
      <c r="AG33" t="s">
        <v>96</v>
      </c>
      <c r="AH33" t="s">
        <v>60</v>
      </c>
      <c r="AI33" t="s">
        <v>97</v>
      </c>
      <c r="AJ33">
        <v>1</v>
      </c>
      <c r="AK33" t="s">
        <v>55</v>
      </c>
      <c r="AL33">
        <v>1</v>
      </c>
      <c r="AM33" t="s">
        <v>682</v>
      </c>
      <c r="AO33">
        <v>2</v>
      </c>
      <c r="AP33" t="s">
        <v>683</v>
      </c>
      <c r="AQ33">
        <v>0</v>
      </c>
      <c r="AR33">
        <v>0</v>
      </c>
      <c r="AS33" t="str">
        <f t="shared" si="0"/>
        <v>immature</v>
      </c>
      <c r="AT33" t="s">
        <v>98</v>
      </c>
      <c r="AU33" s="13"/>
    </row>
    <row r="34" spans="1:47" x14ac:dyDescent="0.25">
      <c r="A34">
        <v>31</v>
      </c>
      <c r="B34">
        <v>2017</v>
      </c>
      <c r="C34" t="s">
        <v>42</v>
      </c>
      <c r="D34" s="1">
        <v>44147</v>
      </c>
      <c r="E34">
        <v>1</v>
      </c>
      <c r="F34">
        <v>468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32</v>
      </c>
      <c r="Z34">
        <v>13</v>
      </c>
      <c r="AA34">
        <v>2</v>
      </c>
      <c r="AB34">
        <v>150</v>
      </c>
      <c r="AC34">
        <v>35.5</v>
      </c>
      <c r="AD34">
        <v>2</v>
      </c>
      <c r="AE34">
        <v>1</v>
      </c>
      <c r="AG34" t="s">
        <v>99</v>
      </c>
      <c r="AH34" t="s">
        <v>60</v>
      </c>
      <c r="AI34" t="s">
        <v>58</v>
      </c>
      <c r="AJ34">
        <v>1</v>
      </c>
      <c r="AK34" t="s">
        <v>55</v>
      </c>
      <c r="AL34">
        <v>1</v>
      </c>
      <c r="AM34" t="s">
        <v>682</v>
      </c>
      <c r="AO34">
        <v>2</v>
      </c>
      <c r="AP34" t="s">
        <v>683</v>
      </c>
      <c r="AQ34">
        <v>0</v>
      </c>
      <c r="AR34">
        <v>0</v>
      </c>
      <c r="AS34" t="str">
        <f t="shared" si="0"/>
        <v>immature</v>
      </c>
      <c r="AT34" t="s">
        <v>98</v>
      </c>
      <c r="AU34" s="13"/>
    </row>
    <row r="35" spans="1:47" x14ac:dyDescent="0.25">
      <c r="A35">
        <v>32</v>
      </c>
      <c r="B35">
        <v>2017</v>
      </c>
      <c r="C35" t="s">
        <v>42</v>
      </c>
      <c r="D35" s="1">
        <v>44147</v>
      </c>
      <c r="E35">
        <v>1</v>
      </c>
      <c r="F35">
        <v>472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33</v>
      </c>
      <c r="Z35">
        <v>2</v>
      </c>
      <c r="AA35">
        <v>2</v>
      </c>
      <c r="AB35">
        <v>162</v>
      </c>
      <c r="AC35">
        <v>55.5</v>
      </c>
      <c r="AD35">
        <v>2</v>
      </c>
      <c r="AE35">
        <v>2</v>
      </c>
      <c r="AF35" t="s">
        <v>100</v>
      </c>
      <c r="AG35" t="s">
        <v>101</v>
      </c>
      <c r="AH35" t="s">
        <v>53</v>
      </c>
      <c r="AI35" t="s">
        <v>54</v>
      </c>
      <c r="AJ35">
        <v>1</v>
      </c>
      <c r="AK35" t="s">
        <v>55</v>
      </c>
      <c r="AL35">
        <v>1</v>
      </c>
      <c r="AM35" t="s">
        <v>682</v>
      </c>
      <c r="AN35" t="s">
        <v>102</v>
      </c>
      <c r="AO35">
        <v>2</v>
      </c>
      <c r="AP35" t="s">
        <v>683</v>
      </c>
      <c r="AQ35">
        <v>0</v>
      </c>
      <c r="AR35">
        <v>0</v>
      </c>
      <c r="AS35" t="str">
        <f t="shared" si="0"/>
        <v>immature</v>
      </c>
      <c r="AT35" t="s">
        <v>103</v>
      </c>
      <c r="AU35" s="13"/>
    </row>
    <row r="36" spans="1:47" x14ac:dyDescent="0.25">
      <c r="A36">
        <v>33</v>
      </c>
      <c r="B36">
        <v>2017</v>
      </c>
      <c r="C36" t="s">
        <v>42</v>
      </c>
      <c r="D36" s="1">
        <v>44147</v>
      </c>
      <c r="E36">
        <v>1</v>
      </c>
      <c r="F36">
        <v>476</v>
      </c>
      <c r="G36">
        <v>4</v>
      </c>
      <c r="H36" t="s">
        <v>43</v>
      </c>
      <c r="I36" s="2">
        <v>43039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57.02226667</v>
      </c>
      <c r="P36">
        <v>-135.29325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33</v>
      </c>
      <c r="Z36">
        <v>6</v>
      </c>
      <c r="AA36">
        <v>2</v>
      </c>
      <c r="AB36">
        <v>166</v>
      </c>
      <c r="AC36">
        <v>55.5</v>
      </c>
      <c r="AD36">
        <v>2</v>
      </c>
      <c r="AE36">
        <v>1</v>
      </c>
      <c r="AG36" t="s">
        <v>104</v>
      </c>
      <c r="AH36" t="s">
        <v>60</v>
      </c>
      <c r="AI36" t="s">
        <v>58</v>
      </c>
      <c r="AJ36">
        <v>1</v>
      </c>
      <c r="AK36" t="s">
        <v>55</v>
      </c>
      <c r="AL36">
        <v>1</v>
      </c>
      <c r="AM36" t="s">
        <v>682</v>
      </c>
      <c r="AO36">
        <v>2</v>
      </c>
      <c r="AP36" t="s">
        <v>683</v>
      </c>
      <c r="AQ36">
        <v>0</v>
      </c>
      <c r="AR36">
        <v>0</v>
      </c>
      <c r="AS36" t="str">
        <f t="shared" si="0"/>
        <v>immature</v>
      </c>
      <c r="AT36" t="s">
        <v>98</v>
      </c>
      <c r="AU36" s="13"/>
    </row>
    <row r="37" spans="1:47" x14ac:dyDescent="0.25">
      <c r="A37">
        <v>34</v>
      </c>
      <c r="B37">
        <v>2017</v>
      </c>
      <c r="C37" t="s">
        <v>42</v>
      </c>
      <c r="D37" s="1">
        <v>44147</v>
      </c>
      <c r="E37">
        <v>1</v>
      </c>
      <c r="F37">
        <v>493</v>
      </c>
      <c r="G37">
        <v>4</v>
      </c>
      <c r="H37" t="s">
        <v>43</v>
      </c>
      <c r="I37" s="2">
        <v>43039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57.02226667</v>
      </c>
      <c r="P37">
        <v>-135.29325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34</v>
      </c>
      <c r="Z37">
        <v>8</v>
      </c>
      <c r="AA37">
        <v>2</v>
      </c>
      <c r="AB37">
        <v>152</v>
      </c>
      <c r="AC37">
        <v>46.5</v>
      </c>
      <c r="AD37">
        <v>2</v>
      </c>
      <c r="AE37">
        <v>1</v>
      </c>
      <c r="AG37" t="s">
        <v>105</v>
      </c>
      <c r="AH37" t="s">
        <v>60</v>
      </c>
      <c r="AI37" t="s">
        <v>58</v>
      </c>
      <c r="AJ37">
        <v>1</v>
      </c>
      <c r="AK37" t="s">
        <v>55</v>
      </c>
      <c r="AL37">
        <v>1</v>
      </c>
      <c r="AM37" t="s">
        <v>682</v>
      </c>
      <c r="AO37">
        <v>2</v>
      </c>
      <c r="AP37" t="s">
        <v>683</v>
      </c>
      <c r="AQ37">
        <v>0</v>
      </c>
      <c r="AR37">
        <v>0</v>
      </c>
      <c r="AS37" t="str">
        <f t="shared" si="0"/>
        <v>immature</v>
      </c>
      <c r="AT37" t="s">
        <v>56</v>
      </c>
      <c r="AU37" s="13"/>
    </row>
    <row r="38" spans="1:47" x14ac:dyDescent="0.25">
      <c r="A38">
        <v>35</v>
      </c>
      <c r="B38">
        <v>2017</v>
      </c>
      <c r="C38" t="s">
        <v>42</v>
      </c>
      <c r="D38" s="1">
        <v>44147</v>
      </c>
      <c r="E38">
        <v>1</v>
      </c>
      <c r="F38">
        <v>501</v>
      </c>
      <c r="G38">
        <v>4</v>
      </c>
      <c r="H38" t="s">
        <v>43</v>
      </c>
      <c r="I38" s="2">
        <v>43039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57.02226667</v>
      </c>
      <c r="P38">
        <v>-135.29325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35</v>
      </c>
      <c r="Z38">
        <v>1</v>
      </c>
      <c r="AA38">
        <v>2</v>
      </c>
      <c r="AB38">
        <v>152</v>
      </c>
      <c r="AC38">
        <v>42.1</v>
      </c>
      <c r="AD38">
        <v>2</v>
      </c>
      <c r="AE38">
        <v>2</v>
      </c>
      <c r="AG38" t="s">
        <v>106</v>
      </c>
      <c r="AH38" t="s">
        <v>60</v>
      </c>
      <c r="AI38" t="s">
        <v>54</v>
      </c>
      <c r="AJ38">
        <v>1</v>
      </c>
      <c r="AK38" t="s">
        <v>55</v>
      </c>
      <c r="AL38">
        <v>1</v>
      </c>
      <c r="AM38" t="s">
        <v>682</v>
      </c>
      <c r="AO38">
        <v>2</v>
      </c>
      <c r="AP38" t="s">
        <v>683</v>
      </c>
      <c r="AQ38">
        <v>0</v>
      </c>
      <c r="AR38">
        <v>0</v>
      </c>
      <c r="AS38" t="str">
        <f t="shared" si="0"/>
        <v>immature</v>
      </c>
      <c r="AT38" t="s">
        <v>56</v>
      </c>
      <c r="AU38" s="13"/>
    </row>
    <row r="39" spans="1:47" x14ac:dyDescent="0.25">
      <c r="A39">
        <v>36</v>
      </c>
      <c r="B39">
        <v>2017</v>
      </c>
      <c r="C39" t="s">
        <v>42</v>
      </c>
      <c r="D39" s="1">
        <v>44147</v>
      </c>
      <c r="E39">
        <v>1</v>
      </c>
      <c r="F39">
        <v>503</v>
      </c>
      <c r="G39">
        <v>4</v>
      </c>
      <c r="H39" t="s">
        <v>43</v>
      </c>
      <c r="I39" s="2">
        <v>43039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57.02226667</v>
      </c>
      <c r="P39">
        <v>-135.29325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35</v>
      </c>
      <c r="Z39">
        <v>3</v>
      </c>
      <c r="AA39">
        <v>2</v>
      </c>
      <c r="AB39">
        <v>163</v>
      </c>
      <c r="AC39">
        <v>52.8</v>
      </c>
      <c r="AD39">
        <v>2</v>
      </c>
      <c r="AE39">
        <v>2</v>
      </c>
      <c r="AF39" t="s">
        <v>69</v>
      </c>
      <c r="AG39" t="s">
        <v>107</v>
      </c>
      <c r="AH39" t="s">
        <v>53</v>
      </c>
      <c r="AI39" t="s">
        <v>54</v>
      </c>
      <c r="AJ39">
        <v>1</v>
      </c>
      <c r="AK39" t="s">
        <v>55</v>
      </c>
      <c r="AL39">
        <v>1</v>
      </c>
      <c r="AM39" t="s">
        <v>682</v>
      </c>
      <c r="AO39">
        <v>2</v>
      </c>
      <c r="AP39" t="s">
        <v>683</v>
      </c>
      <c r="AQ39">
        <v>0</v>
      </c>
      <c r="AR39">
        <v>0</v>
      </c>
      <c r="AS39" t="str">
        <f t="shared" si="0"/>
        <v>immature</v>
      </c>
      <c r="AT39" t="s">
        <v>56</v>
      </c>
      <c r="AU39" s="13"/>
    </row>
    <row r="40" spans="1:47" x14ac:dyDescent="0.25">
      <c r="A40">
        <v>37</v>
      </c>
      <c r="B40">
        <v>2017</v>
      </c>
      <c r="C40" t="s">
        <v>42</v>
      </c>
      <c r="D40" s="1">
        <v>44147</v>
      </c>
      <c r="E40">
        <v>1</v>
      </c>
      <c r="F40">
        <v>512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35</v>
      </c>
      <c r="Z40">
        <v>12</v>
      </c>
      <c r="AA40">
        <v>2</v>
      </c>
      <c r="AB40">
        <v>152</v>
      </c>
      <c r="AC40">
        <v>46.2</v>
      </c>
      <c r="AD40">
        <v>2</v>
      </c>
      <c r="AE40">
        <v>2</v>
      </c>
      <c r="AG40" t="s">
        <v>108</v>
      </c>
      <c r="AH40" t="s">
        <v>67</v>
      </c>
      <c r="AI40" t="s">
        <v>97</v>
      </c>
      <c r="AJ40">
        <v>1</v>
      </c>
      <c r="AK40" t="s">
        <v>55</v>
      </c>
      <c r="AL40">
        <v>1</v>
      </c>
      <c r="AM40" t="s">
        <v>682</v>
      </c>
      <c r="AN40" t="s">
        <v>81</v>
      </c>
      <c r="AO40">
        <v>2</v>
      </c>
      <c r="AP40" t="s">
        <v>683</v>
      </c>
      <c r="AQ40">
        <v>0</v>
      </c>
      <c r="AR40">
        <v>0</v>
      </c>
      <c r="AS40" t="str">
        <f t="shared" si="0"/>
        <v>immature</v>
      </c>
      <c r="AT40" t="s">
        <v>56</v>
      </c>
      <c r="AU40" s="13"/>
    </row>
    <row r="41" spans="1:47" x14ac:dyDescent="0.25">
      <c r="A41">
        <v>38</v>
      </c>
      <c r="B41">
        <v>2017</v>
      </c>
      <c r="C41" t="s">
        <v>42</v>
      </c>
      <c r="D41" s="1">
        <v>44147</v>
      </c>
      <c r="E41">
        <v>1</v>
      </c>
      <c r="F41">
        <v>513</v>
      </c>
      <c r="G41">
        <v>4</v>
      </c>
      <c r="H41" t="s">
        <v>43</v>
      </c>
      <c r="I41" s="2">
        <v>43039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57.02226667</v>
      </c>
      <c r="P41">
        <v>-135.29325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35</v>
      </c>
      <c r="Z41">
        <v>13</v>
      </c>
      <c r="AA41">
        <v>2</v>
      </c>
      <c r="AB41">
        <v>170</v>
      </c>
      <c r="AC41">
        <v>58.1</v>
      </c>
      <c r="AD41">
        <v>2</v>
      </c>
      <c r="AE41">
        <v>1</v>
      </c>
      <c r="AG41" t="s">
        <v>109</v>
      </c>
      <c r="AH41" t="s">
        <v>53</v>
      </c>
      <c r="AI41" t="s">
        <v>58</v>
      </c>
      <c r="AJ41">
        <v>1</v>
      </c>
      <c r="AK41" t="s">
        <v>55</v>
      </c>
      <c r="AL41">
        <v>1</v>
      </c>
      <c r="AM41" t="s">
        <v>682</v>
      </c>
      <c r="AN41" t="s">
        <v>81</v>
      </c>
      <c r="AO41">
        <v>2</v>
      </c>
      <c r="AP41" t="s">
        <v>683</v>
      </c>
      <c r="AQ41">
        <v>0</v>
      </c>
      <c r="AR41">
        <v>0</v>
      </c>
      <c r="AS41" t="str">
        <f t="shared" si="0"/>
        <v>immature</v>
      </c>
      <c r="AT41" t="s">
        <v>56</v>
      </c>
      <c r="AU41" s="13"/>
    </row>
    <row r="42" spans="1:47" x14ac:dyDescent="0.25">
      <c r="A42">
        <v>39</v>
      </c>
      <c r="B42">
        <v>2017</v>
      </c>
      <c r="C42" t="s">
        <v>42</v>
      </c>
      <c r="D42" s="1">
        <v>44147</v>
      </c>
      <c r="E42">
        <v>1</v>
      </c>
      <c r="F42">
        <v>523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36</v>
      </c>
      <c r="Z42">
        <v>8</v>
      </c>
      <c r="AA42">
        <v>2</v>
      </c>
      <c r="AB42">
        <v>161</v>
      </c>
      <c r="AC42">
        <v>50.8</v>
      </c>
      <c r="AD42">
        <v>2</v>
      </c>
      <c r="AE42">
        <v>1</v>
      </c>
      <c r="AG42" t="s">
        <v>110</v>
      </c>
      <c r="AH42" t="s">
        <v>67</v>
      </c>
      <c r="AI42" t="s">
        <v>58</v>
      </c>
      <c r="AJ42">
        <v>1</v>
      </c>
      <c r="AK42" t="s">
        <v>55</v>
      </c>
      <c r="AL42">
        <v>1</v>
      </c>
      <c r="AM42" t="s">
        <v>682</v>
      </c>
      <c r="AO42">
        <v>2</v>
      </c>
      <c r="AP42" t="s">
        <v>683</v>
      </c>
      <c r="AQ42">
        <v>0</v>
      </c>
      <c r="AR42">
        <v>0</v>
      </c>
      <c r="AS42" t="str">
        <f t="shared" si="0"/>
        <v>immature</v>
      </c>
      <c r="AT42" t="s">
        <v>56</v>
      </c>
      <c r="AU42" s="13"/>
    </row>
    <row r="43" spans="1:47" x14ac:dyDescent="0.25">
      <c r="A43">
        <v>40</v>
      </c>
      <c r="B43">
        <v>2017</v>
      </c>
      <c r="C43" t="s">
        <v>42</v>
      </c>
      <c r="D43" s="1">
        <v>44147</v>
      </c>
      <c r="E43">
        <v>1</v>
      </c>
      <c r="F43">
        <v>526</v>
      </c>
      <c r="G43">
        <v>4</v>
      </c>
      <c r="H43" t="s">
        <v>43</v>
      </c>
      <c r="I43" s="2">
        <v>43039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57.02226667</v>
      </c>
      <c r="P43">
        <v>-135.29325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36</v>
      </c>
      <c r="Z43">
        <v>11</v>
      </c>
      <c r="AA43">
        <v>2</v>
      </c>
      <c r="AB43">
        <v>146</v>
      </c>
      <c r="AC43">
        <v>35.1</v>
      </c>
      <c r="AD43">
        <v>2</v>
      </c>
      <c r="AE43">
        <v>3</v>
      </c>
      <c r="AF43" t="s">
        <v>69</v>
      </c>
      <c r="AG43" t="s">
        <v>111</v>
      </c>
      <c r="AH43" t="s">
        <v>60</v>
      </c>
      <c r="AI43" t="s">
        <v>54</v>
      </c>
      <c r="AJ43">
        <v>1</v>
      </c>
      <c r="AK43" t="s">
        <v>55</v>
      </c>
      <c r="AL43">
        <v>1</v>
      </c>
      <c r="AM43" t="s">
        <v>682</v>
      </c>
      <c r="AO43">
        <v>2</v>
      </c>
      <c r="AP43" t="s">
        <v>683</v>
      </c>
      <c r="AQ43">
        <v>0</v>
      </c>
      <c r="AR43">
        <v>0</v>
      </c>
      <c r="AS43" t="str">
        <f t="shared" si="0"/>
        <v>immature</v>
      </c>
      <c r="AT43" t="s">
        <v>56</v>
      </c>
      <c r="AU43" s="13"/>
    </row>
    <row r="44" spans="1:47" x14ac:dyDescent="0.25">
      <c r="A44">
        <v>41</v>
      </c>
      <c r="B44">
        <v>2017</v>
      </c>
      <c r="C44" t="s">
        <v>42</v>
      </c>
      <c r="D44" s="1">
        <v>44147</v>
      </c>
      <c r="E44">
        <v>1</v>
      </c>
      <c r="F44">
        <v>539</v>
      </c>
      <c r="G44">
        <v>4</v>
      </c>
      <c r="H44" t="s">
        <v>43</v>
      </c>
      <c r="I44" s="2">
        <v>43039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57.02226667</v>
      </c>
      <c r="P44">
        <v>-135.29325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37</v>
      </c>
      <c r="Z44">
        <v>9</v>
      </c>
      <c r="AA44">
        <v>2</v>
      </c>
      <c r="AB44">
        <v>162</v>
      </c>
      <c r="AC44">
        <v>49.8</v>
      </c>
      <c r="AD44">
        <v>2</v>
      </c>
      <c r="AE44">
        <v>1</v>
      </c>
      <c r="AG44" t="s">
        <v>112</v>
      </c>
      <c r="AH44" t="s">
        <v>53</v>
      </c>
      <c r="AI44" t="s">
        <v>54</v>
      </c>
      <c r="AJ44">
        <v>1</v>
      </c>
      <c r="AK44" t="s">
        <v>55</v>
      </c>
      <c r="AL44">
        <v>1</v>
      </c>
      <c r="AM44" t="s">
        <v>682</v>
      </c>
      <c r="AO44">
        <v>2</v>
      </c>
      <c r="AP44" t="s">
        <v>683</v>
      </c>
      <c r="AQ44">
        <v>0</v>
      </c>
      <c r="AR44">
        <v>0</v>
      </c>
      <c r="AS44" t="str">
        <f t="shared" si="0"/>
        <v>immature</v>
      </c>
      <c r="AT44" t="s">
        <v>56</v>
      </c>
      <c r="AU44" s="13"/>
    </row>
    <row r="45" spans="1:47" x14ac:dyDescent="0.25">
      <c r="A45">
        <v>42</v>
      </c>
      <c r="B45">
        <v>2017</v>
      </c>
      <c r="C45" t="s">
        <v>42</v>
      </c>
      <c r="D45" s="1">
        <v>44147</v>
      </c>
      <c r="E45">
        <v>1</v>
      </c>
      <c r="F45">
        <v>547</v>
      </c>
      <c r="G45">
        <v>4</v>
      </c>
      <c r="H45" t="s">
        <v>43</v>
      </c>
      <c r="I45" s="2">
        <v>43039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57.02226667</v>
      </c>
      <c r="P45">
        <v>-135.29325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38</v>
      </c>
      <c r="Z45">
        <v>2</v>
      </c>
      <c r="AA45">
        <v>2</v>
      </c>
      <c r="AB45">
        <v>141</v>
      </c>
      <c r="AC45">
        <v>33.200000000000003</v>
      </c>
      <c r="AD45">
        <v>2</v>
      </c>
      <c r="AE45">
        <v>1</v>
      </c>
      <c r="AF45" t="s">
        <v>69</v>
      </c>
      <c r="AG45" t="s">
        <v>113</v>
      </c>
      <c r="AH45" t="s">
        <v>60</v>
      </c>
      <c r="AI45" t="s">
        <v>54</v>
      </c>
      <c r="AJ45">
        <v>1</v>
      </c>
      <c r="AK45" t="s">
        <v>55</v>
      </c>
      <c r="AL45">
        <v>1</v>
      </c>
      <c r="AM45" t="s">
        <v>682</v>
      </c>
      <c r="AO45">
        <v>2</v>
      </c>
      <c r="AP45" t="s">
        <v>683</v>
      </c>
      <c r="AQ45">
        <v>0</v>
      </c>
      <c r="AR45">
        <v>0</v>
      </c>
      <c r="AS45" t="str">
        <f t="shared" si="0"/>
        <v>immature</v>
      </c>
      <c r="AT45" t="s">
        <v>56</v>
      </c>
      <c r="AU45" s="13"/>
    </row>
    <row r="46" spans="1:47" x14ac:dyDescent="0.25">
      <c r="A46">
        <v>43</v>
      </c>
      <c r="B46">
        <v>2017</v>
      </c>
      <c r="C46" t="s">
        <v>42</v>
      </c>
      <c r="D46" s="1">
        <v>44147</v>
      </c>
      <c r="E46">
        <v>1</v>
      </c>
      <c r="F46">
        <v>548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39</v>
      </c>
      <c r="Z46">
        <v>1</v>
      </c>
      <c r="AA46">
        <v>2</v>
      </c>
      <c r="AB46">
        <v>158</v>
      </c>
      <c r="AC46">
        <v>53.9</v>
      </c>
      <c r="AD46">
        <v>2</v>
      </c>
      <c r="AE46">
        <v>1</v>
      </c>
      <c r="AG46" t="s">
        <v>114</v>
      </c>
      <c r="AH46" t="s">
        <v>60</v>
      </c>
      <c r="AI46" t="s">
        <v>58</v>
      </c>
      <c r="AJ46">
        <v>1</v>
      </c>
      <c r="AK46" t="s">
        <v>55</v>
      </c>
      <c r="AL46">
        <v>1</v>
      </c>
      <c r="AM46" t="s">
        <v>682</v>
      </c>
      <c r="AN46" t="s">
        <v>102</v>
      </c>
      <c r="AO46">
        <v>2</v>
      </c>
      <c r="AP46" t="s">
        <v>683</v>
      </c>
      <c r="AQ46">
        <v>0</v>
      </c>
      <c r="AR46">
        <v>0</v>
      </c>
      <c r="AS46" t="str">
        <f t="shared" si="0"/>
        <v>immature</v>
      </c>
      <c r="AU46" s="13"/>
    </row>
    <row r="47" spans="1:47" x14ac:dyDescent="0.25">
      <c r="A47">
        <v>44</v>
      </c>
      <c r="B47">
        <v>2017</v>
      </c>
      <c r="C47" t="s">
        <v>42</v>
      </c>
      <c r="D47" s="1">
        <v>44147</v>
      </c>
      <c r="E47">
        <v>1</v>
      </c>
      <c r="F47">
        <v>549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39</v>
      </c>
      <c r="Z47">
        <v>2</v>
      </c>
      <c r="AA47">
        <v>2</v>
      </c>
      <c r="AB47">
        <v>159</v>
      </c>
      <c r="AC47">
        <v>46.4</v>
      </c>
      <c r="AD47">
        <v>2</v>
      </c>
      <c r="AE47">
        <v>1</v>
      </c>
      <c r="AG47" t="s">
        <v>115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M47" t="s">
        <v>682</v>
      </c>
      <c r="AN47" t="s">
        <v>81</v>
      </c>
      <c r="AO47">
        <v>2</v>
      </c>
      <c r="AP47" t="s">
        <v>683</v>
      </c>
      <c r="AQ47">
        <v>0</v>
      </c>
      <c r="AR47">
        <v>0</v>
      </c>
      <c r="AS47" t="str">
        <f t="shared" si="0"/>
        <v>immature</v>
      </c>
      <c r="AU47" s="13"/>
    </row>
    <row r="48" spans="1:47" x14ac:dyDescent="0.25">
      <c r="A48">
        <v>45</v>
      </c>
      <c r="B48">
        <v>2017</v>
      </c>
      <c r="C48" t="s">
        <v>42</v>
      </c>
      <c r="D48" s="1">
        <v>44147</v>
      </c>
      <c r="E48">
        <v>1</v>
      </c>
      <c r="F48">
        <v>551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39</v>
      </c>
      <c r="Z48">
        <v>4</v>
      </c>
      <c r="AA48">
        <v>2</v>
      </c>
      <c r="AB48">
        <v>136</v>
      </c>
      <c r="AC48">
        <v>25.1</v>
      </c>
      <c r="AD48">
        <v>2</v>
      </c>
      <c r="AE48">
        <v>1</v>
      </c>
      <c r="AG48" t="s">
        <v>116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M48" t="s">
        <v>682</v>
      </c>
      <c r="AO48">
        <v>2</v>
      </c>
      <c r="AP48" t="s">
        <v>683</v>
      </c>
      <c r="AQ48">
        <v>0</v>
      </c>
      <c r="AR48">
        <v>0</v>
      </c>
      <c r="AS48" t="str">
        <f t="shared" si="0"/>
        <v>immature</v>
      </c>
      <c r="AU48" s="13"/>
    </row>
    <row r="49" spans="1:47" x14ac:dyDescent="0.25">
      <c r="A49">
        <v>46</v>
      </c>
      <c r="B49">
        <v>2017</v>
      </c>
      <c r="C49" t="s">
        <v>42</v>
      </c>
      <c r="D49" s="1">
        <v>44147</v>
      </c>
      <c r="E49">
        <v>1</v>
      </c>
      <c r="F49">
        <v>566</v>
      </c>
      <c r="G49">
        <v>4</v>
      </c>
      <c r="H49" t="s">
        <v>43</v>
      </c>
      <c r="I49" s="2">
        <v>43047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57.022419999999997</v>
      </c>
      <c r="P49">
        <v>-135.29310000000001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40</v>
      </c>
      <c r="Z49">
        <v>4</v>
      </c>
      <c r="AA49">
        <v>2</v>
      </c>
      <c r="AB49">
        <v>158</v>
      </c>
      <c r="AC49">
        <v>47.4</v>
      </c>
      <c r="AD49">
        <v>2</v>
      </c>
      <c r="AE49">
        <v>1</v>
      </c>
      <c r="AG49" t="s">
        <v>117</v>
      </c>
      <c r="AH49" t="s">
        <v>60</v>
      </c>
      <c r="AI49" t="s">
        <v>58</v>
      </c>
      <c r="AJ49">
        <v>1</v>
      </c>
      <c r="AK49" t="s">
        <v>55</v>
      </c>
      <c r="AL49">
        <v>1</v>
      </c>
      <c r="AM49" t="s">
        <v>682</v>
      </c>
      <c r="AO49">
        <v>2</v>
      </c>
      <c r="AP49" t="s">
        <v>683</v>
      </c>
      <c r="AQ49">
        <v>0</v>
      </c>
      <c r="AR49">
        <v>0</v>
      </c>
      <c r="AS49" t="str">
        <f t="shared" si="0"/>
        <v>immature</v>
      </c>
      <c r="AU49" s="13"/>
    </row>
    <row r="50" spans="1:47" x14ac:dyDescent="0.25">
      <c r="A50">
        <v>47</v>
      </c>
      <c r="B50">
        <v>2017</v>
      </c>
      <c r="C50" t="s">
        <v>42</v>
      </c>
      <c r="D50" s="1">
        <v>44147</v>
      </c>
      <c r="E50">
        <v>1</v>
      </c>
      <c r="F50">
        <v>569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40</v>
      </c>
      <c r="Z50">
        <v>7</v>
      </c>
      <c r="AA50">
        <v>2</v>
      </c>
      <c r="AB50">
        <v>143</v>
      </c>
      <c r="AC50">
        <v>39.700000000000003</v>
      </c>
      <c r="AD50">
        <v>2</v>
      </c>
      <c r="AE50">
        <v>1</v>
      </c>
      <c r="AG50" t="s">
        <v>118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M50" t="s">
        <v>682</v>
      </c>
      <c r="AO50">
        <v>2</v>
      </c>
      <c r="AP50" t="s">
        <v>683</v>
      </c>
      <c r="AQ50">
        <v>0</v>
      </c>
      <c r="AR50">
        <v>0</v>
      </c>
      <c r="AS50" t="str">
        <f t="shared" si="0"/>
        <v>immature</v>
      </c>
      <c r="AU50" s="13"/>
    </row>
    <row r="51" spans="1:47" x14ac:dyDescent="0.25">
      <c r="A51">
        <v>48</v>
      </c>
      <c r="B51">
        <v>2017</v>
      </c>
      <c r="C51" t="s">
        <v>42</v>
      </c>
      <c r="D51" s="1">
        <v>44147</v>
      </c>
      <c r="E51">
        <v>1</v>
      </c>
      <c r="F51">
        <v>571</v>
      </c>
      <c r="G51">
        <v>4</v>
      </c>
      <c r="H51" t="s">
        <v>43</v>
      </c>
      <c r="I51" s="2">
        <v>43047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57.022419999999997</v>
      </c>
      <c r="P51">
        <v>-135.29310000000001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40</v>
      </c>
      <c r="Z51">
        <v>9</v>
      </c>
      <c r="AA51">
        <v>2</v>
      </c>
      <c r="AB51">
        <v>149</v>
      </c>
      <c r="AC51">
        <v>35.9</v>
      </c>
      <c r="AD51">
        <v>2</v>
      </c>
      <c r="AE51">
        <v>1</v>
      </c>
      <c r="AG51" t="s">
        <v>119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M51" t="s">
        <v>682</v>
      </c>
      <c r="AO51">
        <v>2</v>
      </c>
      <c r="AP51" t="s">
        <v>683</v>
      </c>
      <c r="AQ51">
        <v>0</v>
      </c>
      <c r="AR51">
        <v>0</v>
      </c>
      <c r="AS51" t="str">
        <f t="shared" si="0"/>
        <v>immature</v>
      </c>
      <c r="AU51" s="13"/>
    </row>
    <row r="52" spans="1:47" x14ac:dyDescent="0.25">
      <c r="A52">
        <v>49</v>
      </c>
      <c r="B52">
        <v>2017</v>
      </c>
      <c r="C52" t="s">
        <v>42</v>
      </c>
      <c r="D52" s="1">
        <v>44147</v>
      </c>
      <c r="E52">
        <v>1</v>
      </c>
      <c r="F52">
        <v>572</v>
      </c>
      <c r="G52">
        <v>4</v>
      </c>
      <c r="H52" t="s">
        <v>43</v>
      </c>
      <c r="I52" s="2">
        <v>43047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57.022419999999997</v>
      </c>
      <c r="P52">
        <v>-135.29310000000001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40</v>
      </c>
      <c r="Z52">
        <v>10</v>
      </c>
      <c r="AA52">
        <v>2</v>
      </c>
      <c r="AB52">
        <v>141</v>
      </c>
      <c r="AC52">
        <v>33.299999999999997</v>
      </c>
      <c r="AD52">
        <v>2</v>
      </c>
      <c r="AE52">
        <v>2</v>
      </c>
      <c r="AG52" t="s">
        <v>120</v>
      </c>
      <c r="AH52" t="s">
        <v>60</v>
      </c>
      <c r="AI52" t="s">
        <v>58</v>
      </c>
      <c r="AJ52">
        <v>1</v>
      </c>
      <c r="AK52" t="s">
        <v>55</v>
      </c>
      <c r="AL52">
        <v>1</v>
      </c>
      <c r="AM52" t="s">
        <v>682</v>
      </c>
      <c r="AO52">
        <v>2</v>
      </c>
      <c r="AP52" t="s">
        <v>683</v>
      </c>
      <c r="AQ52">
        <v>0</v>
      </c>
      <c r="AR52">
        <v>0</v>
      </c>
      <c r="AS52" t="str">
        <f t="shared" si="0"/>
        <v>immature</v>
      </c>
      <c r="AU52" s="13"/>
    </row>
    <row r="53" spans="1:47" x14ac:dyDescent="0.25">
      <c r="A53">
        <v>50</v>
      </c>
      <c r="B53">
        <v>2017</v>
      </c>
      <c r="C53" t="s">
        <v>42</v>
      </c>
      <c r="D53" s="1">
        <v>44147</v>
      </c>
      <c r="E53">
        <v>1</v>
      </c>
      <c r="F53">
        <v>578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41</v>
      </c>
      <c r="Z53">
        <v>1</v>
      </c>
      <c r="AA53">
        <v>2</v>
      </c>
      <c r="AB53">
        <v>144</v>
      </c>
      <c r="AC53">
        <v>34.4</v>
      </c>
      <c r="AD53">
        <v>2</v>
      </c>
      <c r="AE53">
        <v>1</v>
      </c>
      <c r="AF53" t="s">
        <v>69</v>
      </c>
      <c r="AG53" t="s">
        <v>121</v>
      </c>
      <c r="AH53" t="s">
        <v>60</v>
      </c>
      <c r="AI53" t="s">
        <v>58</v>
      </c>
      <c r="AJ53">
        <v>1</v>
      </c>
      <c r="AK53" t="s">
        <v>55</v>
      </c>
      <c r="AL53">
        <v>1</v>
      </c>
      <c r="AM53" t="s">
        <v>682</v>
      </c>
      <c r="AO53">
        <v>2</v>
      </c>
      <c r="AP53" t="s">
        <v>683</v>
      </c>
      <c r="AQ53">
        <v>0</v>
      </c>
      <c r="AR53">
        <v>0</v>
      </c>
      <c r="AS53" t="str">
        <f t="shared" si="0"/>
        <v>immature</v>
      </c>
      <c r="AU53" s="13"/>
    </row>
    <row r="54" spans="1:47" x14ac:dyDescent="0.25">
      <c r="A54">
        <v>51</v>
      </c>
      <c r="B54">
        <v>2017</v>
      </c>
      <c r="C54" t="s">
        <v>42</v>
      </c>
      <c r="D54" s="1">
        <v>44147</v>
      </c>
      <c r="E54">
        <v>1</v>
      </c>
      <c r="F54">
        <v>595</v>
      </c>
      <c r="G54">
        <v>4</v>
      </c>
      <c r="H54" t="s">
        <v>43</v>
      </c>
      <c r="I54" s="2">
        <v>43047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57.022419999999997</v>
      </c>
      <c r="P54">
        <v>-135.29310000000001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42</v>
      </c>
      <c r="Z54">
        <v>3</v>
      </c>
      <c r="AA54">
        <v>2</v>
      </c>
      <c r="AB54">
        <v>150</v>
      </c>
      <c r="AC54">
        <v>38.1</v>
      </c>
      <c r="AD54">
        <v>2</v>
      </c>
      <c r="AE54">
        <v>1</v>
      </c>
      <c r="AG54" t="s">
        <v>122</v>
      </c>
      <c r="AH54" t="s">
        <v>60</v>
      </c>
      <c r="AI54" t="s">
        <v>58</v>
      </c>
      <c r="AJ54">
        <v>1</v>
      </c>
      <c r="AK54" t="s">
        <v>55</v>
      </c>
      <c r="AL54">
        <v>1</v>
      </c>
      <c r="AM54" t="s">
        <v>682</v>
      </c>
      <c r="AO54">
        <v>2</v>
      </c>
      <c r="AP54" t="s">
        <v>683</v>
      </c>
      <c r="AQ54">
        <v>0</v>
      </c>
      <c r="AR54">
        <v>0</v>
      </c>
      <c r="AS54" t="str">
        <f t="shared" si="0"/>
        <v>immature</v>
      </c>
      <c r="AU54" s="13"/>
    </row>
    <row r="55" spans="1:47" x14ac:dyDescent="0.25">
      <c r="A55">
        <v>52</v>
      </c>
      <c r="B55">
        <v>2017</v>
      </c>
      <c r="C55" t="s">
        <v>42</v>
      </c>
      <c r="D55" s="1">
        <v>44147</v>
      </c>
      <c r="E55">
        <v>1</v>
      </c>
      <c r="F55">
        <v>600</v>
      </c>
      <c r="G55">
        <v>4</v>
      </c>
      <c r="H55" t="s">
        <v>43</v>
      </c>
      <c r="I55" s="2">
        <v>43047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57.022419999999997</v>
      </c>
      <c r="P55">
        <v>-135.29310000000001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42</v>
      </c>
      <c r="Z55">
        <v>8</v>
      </c>
      <c r="AA55">
        <v>2</v>
      </c>
      <c r="AB55">
        <v>139</v>
      </c>
      <c r="AC55">
        <v>30.1</v>
      </c>
      <c r="AD55">
        <v>2</v>
      </c>
      <c r="AE55">
        <v>1</v>
      </c>
      <c r="AG55" t="s">
        <v>123</v>
      </c>
      <c r="AH55" t="s">
        <v>60</v>
      </c>
      <c r="AI55" t="s">
        <v>58</v>
      </c>
      <c r="AJ55">
        <v>1</v>
      </c>
      <c r="AK55" t="s">
        <v>55</v>
      </c>
      <c r="AL55">
        <v>1</v>
      </c>
      <c r="AM55" t="s">
        <v>682</v>
      </c>
      <c r="AO55">
        <v>2</v>
      </c>
      <c r="AP55" t="s">
        <v>683</v>
      </c>
      <c r="AQ55">
        <v>0</v>
      </c>
      <c r="AR55">
        <v>0</v>
      </c>
      <c r="AS55" t="str">
        <f t="shared" si="0"/>
        <v>immature</v>
      </c>
      <c r="AU55" s="13"/>
    </row>
    <row r="56" spans="1:47" x14ac:dyDescent="0.25">
      <c r="A56">
        <v>53</v>
      </c>
      <c r="B56">
        <v>2017</v>
      </c>
      <c r="C56" t="s">
        <v>42</v>
      </c>
      <c r="D56" s="1">
        <v>44147</v>
      </c>
      <c r="E56">
        <v>1</v>
      </c>
      <c r="F56">
        <v>601</v>
      </c>
      <c r="G56">
        <v>4</v>
      </c>
      <c r="H56" t="s">
        <v>43</v>
      </c>
      <c r="I56" s="2">
        <v>43047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57.022419999999997</v>
      </c>
      <c r="P56">
        <v>-135.29310000000001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42</v>
      </c>
      <c r="Z56">
        <v>9</v>
      </c>
      <c r="AA56">
        <v>2</v>
      </c>
      <c r="AB56">
        <v>135</v>
      </c>
      <c r="AC56">
        <v>26.3</v>
      </c>
      <c r="AD56">
        <v>2</v>
      </c>
      <c r="AE56">
        <v>1</v>
      </c>
      <c r="AF56" t="s">
        <v>69</v>
      </c>
      <c r="AG56" t="s">
        <v>124</v>
      </c>
      <c r="AH56" t="s">
        <v>60</v>
      </c>
      <c r="AI56" t="s">
        <v>58</v>
      </c>
      <c r="AJ56">
        <v>1</v>
      </c>
      <c r="AK56" t="s">
        <v>55</v>
      </c>
      <c r="AL56">
        <v>1</v>
      </c>
      <c r="AM56" t="s">
        <v>682</v>
      </c>
      <c r="AN56" t="s">
        <v>102</v>
      </c>
      <c r="AO56">
        <v>2</v>
      </c>
      <c r="AP56" t="s">
        <v>683</v>
      </c>
      <c r="AQ56">
        <v>0</v>
      </c>
      <c r="AR56">
        <v>0</v>
      </c>
      <c r="AS56" t="str">
        <f t="shared" si="0"/>
        <v>immature</v>
      </c>
      <c r="AU56" s="13"/>
    </row>
    <row r="57" spans="1:47" x14ac:dyDescent="0.25">
      <c r="A57">
        <v>54</v>
      </c>
      <c r="B57">
        <v>2017</v>
      </c>
      <c r="C57" t="s">
        <v>42</v>
      </c>
      <c r="D57" s="1">
        <v>44147</v>
      </c>
      <c r="E57">
        <v>1</v>
      </c>
      <c r="F57">
        <v>604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42</v>
      </c>
      <c r="Z57">
        <v>12</v>
      </c>
      <c r="AA57">
        <v>2</v>
      </c>
      <c r="AB57">
        <v>161</v>
      </c>
      <c r="AC57">
        <v>43.8</v>
      </c>
      <c r="AD57">
        <v>2</v>
      </c>
      <c r="AE57">
        <v>1</v>
      </c>
      <c r="AG57" t="s">
        <v>125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M57" t="s">
        <v>682</v>
      </c>
      <c r="AO57">
        <v>2</v>
      </c>
      <c r="AP57" t="s">
        <v>683</v>
      </c>
      <c r="AQ57">
        <v>0</v>
      </c>
      <c r="AR57">
        <v>0</v>
      </c>
      <c r="AS57" t="str">
        <f t="shared" si="0"/>
        <v>immature</v>
      </c>
      <c r="AU57" s="13"/>
    </row>
    <row r="58" spans="1:47" x14ac:dyDescent="0.25">
      <c r="A58">
        <v>55</v>
      </c>
      <c r="B58">
        <v>2017</v>
      </c>
      <c r="C58" t="s">
        <v>42</v>
      </c>
      <c r="D58" s="1">
        <v>44147</v>
      </c>
      <c r="E58">
        <v>1</v>
      </c>
      <c r="F58">
        <v>605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42</v>
      </c>
      <c r="Z58">
        <v>13</v>
      </c>
      <c r="AA58">
        <v>2</v>
      </c>
      <c r="AB58">
        <v>136</v>
      </c>
      <c r="AC58">
        <v>25.5</v>
      </c>
      <c r="AD58">
        <v>2</v>
      </c>
      <c r="AE58">
        <v>1</v>
      </c>
      <c r="AG58" t="s">
        <v>126</v>
      </c>
      <c r="AH58" t="s">
        <v>60</v>
      </c>
      <c r="AI58" t="s">
        <v>58</v>
      </c>
      <c r="AJ58">
        <v>1</v>
      </c>
      <c r="AK58" t="s">
        <v>55</v>
      </c>
      <c r="AL58">
        <v>1</v>
      </c>
      <c r="AM58" t="s">
        <v>682</v>
      </c>
      <c r="AO58">
        <v>2</v>
      </c>
      <c r="AP58" t="s">
        <v>683</v>
      </c>
      <c r="AQ58">
        <v>0</v>
      </c>
      <c r="AR58">
        <v>0</v>
      </c>
      <c r="AS58" t="str">
        <f t="shared" si="0"/>
        <v>immature</v>
      </c>
      <c r="AU58" s="13"/>
    </row>
    <row r="59" spans="1:47" x14ac:dyDescent="0.25">
      <c r="A59">
        <v>56</v>
      </c>
      <c r="B59">
        <v>2017</v>
      </c>
      <c r="C59" t="s">
        <v>42</v>
      </c>
      <c r="D59" s="1">
        <v>44147</v>
      </c>
      <c r="E59">
        <v>1</v>
      </c>
      <c r="F59">
        <v>616</v>
      </c>
      <c r="G59">
        <v>4</v>
      </c>
      <c r="H59" t="s">
        <v>43</v>
      </c>
      <c r="I59" s="2">
        <v>43047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57.022419999999997</v>
      </c>
      <c r="P59">
        <v>-135.29310000000001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43</v>
      </c>
      <c r="Z59">
        <v>9</v>
      </c>
      <c r="AA59">
        <v>2</v>
      </c>
      <c r="AB59">
        <v>141</v>
      </c>
      <c r="AC59">
        <v>31.2</v>
      </c>
      <c r="AD59">
        <v>2</v>
      </c>
      <c r="AE59">
        <v>1</v>
      </c>
      <c r="AG59" t="s">
        <v>127</v>
      </c>
      <c r="AH59" t="s">
        <v>60</v>
      </c>
      <c r="AI59" t="s">
        <v>58</v>
      </c>
      <c r="AJ59">
        <v>1</v>
      </c>
      <c r="AK59" t="s">
        <v>55</v>
      </c>
      <c r="AL59">
        <v>1</v>
      </c>
      <c r="AM59" t="s">
        <v>682</v>
      </c>
      <c r="AO59">
        <v>2</v>
      </c>
      <c r="AP59" t="s">
        <v>683</v>
      </c>
      <c r="AQ59">
        <v>0</v>
      </c>
      <c r="AR59">
        <v>0</v>
      </c>
      <c r="AS59" t="str">
        <f t="shared" si="0"/>
        <v>immature</v>
      </c>
      <c r="AU59" s="13"/>
    </row>
    <row r="60" spans="1:47" x14ac:dyDescent="0.25">
      <c r="A60">
        <v>57</v>
      </c>
      <c r="B60">
        <v>2017</v>
      </c>
      <c r="C60" t="s">
        <v>42</v>
      </c>
      <c r="D60" s="1">
        <v>44147</v>
      </c>
      <c r="E60">
        <v>1</v>
      </c>
      <c r="F60">
        <v>626</v>
      </c>
      <c r="G60">
        <v>4</v>
      </c>
      <c r="H60" t="s">
        <v>43</v>
      </c>
      <c r="I60" s="2">
        <v>43047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57.022419999999997</v>
      </c>
      <c r="P60">
        <v>-135.29310000000001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44</v>
      </c>
      <c r="Z60">
        <v>4</v>
      </c>
      <c r="AA60">
        <v>2</v>
      </c>
      <c r="AB60">
        <v>140</v>
      </c>
      <c r="AC60">
        <v>29.5</v>
      </c>
      <c r="AD60">
        <v>2</v>
      </c>
      <c r="AE60">
        <v>1</v>
      </c>
      <c r="AG60" t="s">
        <v>128</v>
      </c>
      <c r="AH60" t="s">
        <v>60</v>
      </c>
      <c r="AI60" t="s">
        <v>58</v>
      </c>
      <c r="AJ60">
        <v>1</v>
      </c>
      <c r="AK60" t="s">
        <v>55</v>
      </c>
      <c r="AL60">
        <v>1</v>
      </c>
      <c r="AM60" t="s">
        <v>682</v>
      </c>
      <c r="AO60">
        <v>2</v>
      </c>
      <c r="AP60" t="s">
        <v>683</v>
      </c>
      <c r="AQ60">
        <v>0</v>
      </c>
      <c r="AR60">
        <v>0</v>
      </c>
      <c r="AS60" t="str">
        <f t="shared" si="0"/>
        <v>immature</v>
      </c>
      <c r="AU60" s="13"/>
    </row>
    <row r="61" spans="1:47" x14ac:dyDescent="0.25">
      <c r="A61">
        <v>58</v>
      </c>
      <c r="B61">
        <v>2017</v>
      </c>
      <c r="C61" t="s">
        <v>42</v>
      </c>
      <c r="D61" s="1">
        <v>44147</v>
      </c>
      <c r="E61">
        <v>1</v>
      </c>
      <c r="F61">
        <v>627</v>
      </c>
      <c r="G61">
        <v>4</v>
      </c>
      <c r="H61" t="s">
        <v>43</v>
      </c>
      <c r="I61" s="2">
        <v>43047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57.022419999999997</v>
      </c>
      <c r="P61">
        <v>-135.29310000000001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44</v>
      </c>
      <c r="Z61">
        <v>5</v>
      </c>
      <c r="AA61">
        <v>2</v>
      </c>
      <c r="AB61">
        <v>142</v>
      </c>
      <c r="AC61">
        <v>31</v>
      </c>
      <c r="AD61">
        <v>2</v>
      </c>
      <c r="AE61">
        <v>1</v>
      </c>
      <c r="AG61" t="s">
        <v>129</v>
      </c>
      <c r="AH61" t="s">
        <v>67</v>
      </c>
      <c r="AI61" t="s">
        <v>58</v>
      </c>
      <c r="AJ61">
        <v>1</v>
      </c>
      <c r="AK61" t="s">
        <v>55</v>
      </c>
      <c r="AL61">
        <v>1</v>
      </c>
      <c r="AM61" t="s">
        <v>682</v>
      </c>
      <c r="AO61">
        <v>2</v>
      </c>
      <c r="AP61" t="s">
        <v>683</v>
      </c>
      <c r="AQ61">
        <v>0</v>
      </c>
      <c r="AR61">
        <v>0</v>
      </c>
      <c r="AS61" t="str">
        <f t="shared" si="0"/>
        <v>immature</v>
      </c>
      <c r="AU61" s="13"/>
    </row>
    <row r="62" spans="1:47" x14ac:dyDescent="0.25">
      <c r="A62">
        <v>59</v>
      </c>
      <c r="B62">
        <v>2017</v>
      </c>
      <c r="C62" t="s">
        <v>42</v>
      </c>
      <c r="D62" s="1">
        <v>44147</v>
      </c>
      <c r="E62">
        <v>1</v>
      </c>
      <c r="F62">
        <v>634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44</v>
      </c>
      <c r="Z62">
        <v>12</v>
      </c>
      <c r="AA62">
        <v>2</v>
      </c>
      <c r="AB62">
        <v>141</v>
      </c>
      <c r="AC62">
        <v>32.799999999999997</v>
      </c>
      <c r="AD62">
        <v>2</v>
      </c>
      <c r="AE62">
        <v>1</v>
      </c>
      <c r="AG62" t="s">
        <v>130</v>
      </c>
      <c r="AH62" t="s">
        <v>60</v>
      </c>
      <c r="AI62" t="s">
        <v>58</v>
      </c>
      <c r="AJ62">
        <v>1</v>
      </c>
      <c r="AK62" t="s">
        <v>55</v>
      </c>
      <c r="AL62">
        <v>1</v>
      </c>
      <c r="AM62" t="s">
        <v>682</v>
      </c>
      <c r="AO62">
        <v>2</v>
      </c>
      <c r="AP62" t="s">
        <v>683</v>
      </c>
      <c r="AQ62">
        <v>0</v>
      </c>
      <c r="AR62">
        <v>0</v>
      </c>
      <c r="AS62" t="str">
        <f t="shared" si="0"/>
        <v>immature</v>
      </c>
      <c r="AU62" s="13"/>
    </row>
    <row r="63" spans="1:47" x14ac:dyDescent="0.25">
      <c r="A63">
        <v>60</v>
      </c>
      <c r="B63">
        <v>2017</v>
      </c>
      <c r="C63" t="s">
        <v>42</v>
      </c>
      <c r="D63" s="1">
        <v>44147</v>
      </c>
      <c r="E63">
        <v>1</v>
      </c>
      <c r="F63">
        <v>636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44</v>
      </c>
      <c r="Z63">
        <v>14</v>
      </c>
      <c r="AA63">
        <v>2</v>
      </c>
      <c r="AB63">
        <v>144</v>
      </c>
      <c r="AC63">
        <v>33.4</v>
      </c>
      <c r="AD63">
        <v>2</v>
      </c>
      <c r="AE63">
        <v>1</v>
      </c>
      <c r="AG63" t="s">
        <v>131</v>
      </c>
      <c r="AH63" t="s">
        <v>60</v>
      </c>
      <c r="AI63" t="s">
        <v>54</v>
      </c>
      <c r="AJ63">
        <v>1</v>
      </c>
      <c r="AK63" t="s">
        <v>55</v>
      </c>
      <c r="AL63">
        <v>1</v>
      </c>
      <c r="AM63" t="s">
        <v>682</v>
      </c>
      <c r="AO63">
        <v>2</v>
      </c>
      <c r="AP63" t="s">
        <v>683</v>
      </c>
      <c r="AQ63">
        <v>0</v>
      </c>
      <c r="AR63">
        <v>0</v>
      </c>
      <c r="AS63" t="str">
        <f t="shared" si="0"/>
        <v>immature</v>
      </c>
      <c r="AU63" s="13"/>
    </row>
    <row r="64" spans="1:47" x14ac:dyDescent="0.25">
      <c r="A64">
        <v>61</v>
      </c>
      <c r="B64">
        <v>2017</v>
      </c>
      <c r="C64" t="s">
        <v>42</v>
      </c>
      <c r="D64" s="1">
        <v>44147</v>
      </c>
      <c r="E64">
        <v>1</v>
      </c>
      <c r="F64">
        <v>639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45</v>
      </c>
      <c r="Z64">
        <v>2</v>
      </c>
      <c r="AA64">
        <v>2</v>
      </c>
      <c r="AB64">
        <v>157</v>
      </c>
      <c r="AC64">
        <v>43.1</v>
      </c>
      <c r="AD64">
        <v>2</v>
      </c>
      <c r="AE64">
        <v>1</v>
      </c>
      <c r="AG64" t="s">
        <v>132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M64" t="s">
        <v>682</v>
      </c>
      <c r="AO64">
        <v>2</v>
      </c>
      <c r="AP64" t="s">
        <v>683</v>
      </c>
      <c r="AQ64">
        <v>0</v>
      </c>
      <c r="AR64">
        <v>0</v>
      </c>
      <c r="AS64" t="str">
        <f t="shared" si="0"/>
        <v>immature</v>
      </c>
      <c r="AU64" s="13"/>
    </row>
    <row r="65" spans="1:47" x14ac:dyDescent="0.25">
      <c r="A65">
        <v>62</v>
      </c>
      <c r="B65">
        <v>2017</v>
      </c>
      <c r="C65" t="s">
        <v>42</v>
      </c>
      <c r="D65" s="1">
        <v>44147</v>
      </c>
      <c r="E65">
        <v>1</v>
      </c>
      <c r="F65">
        <v>640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45</v>
      </c>
      <c r="Z65">
        <v>3</v>
      </c>
      <c r="AA65">
        <v>2</v>
      </c>
      <c r="AB65">
        <v>145</v>
      </c>
      <c r="AC65">
        <v>37.299999999999997</v>
      </c>
      <c r="AD65">
        <v>2</v>
      </c>
      <c r="AE65">
        <v>1</v>
      </c>
      <c r="AG65" t="s">
        <v>133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M65" t="s">
        <v>682</v>
      </c>
      <c r="AO65">
        <v>2</v>
      </c>
      <c r="AP65" t="s">
        <v>683</v>
      </c>
      <c r="AQ65">
        <v>0</v>
      </c>
      <c r="AR65">
        <v>0</v>
      </c>
      <c r="AS65" t="str">
        <f t="shared" si="0"/>
        <v>immature</v>
      </c>
      <c r="AU65" s="13"/>
    </row>
    <row r="66" spans="1:47" x14ac:dyDescent="0.25">
      <c r="A66">
        <v>63</v>
      </c>
      <c r="B66">
        <v>2017</v>
      </c>
      <c r="C66" t="s">
        <v>42</v>
      </c>
      <c r="D66" s="1">
        <v>44147</v>
      </c>
      <c r="E66">
        <v>1</v>
      </c>
      <c r="F66">
        <v>642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5</v>
      </c>
      <c r="AA66">
        <v>2</v>
      </c>
      <c r="AB66">
        <v>141</v>
      </c>
      <c r="AC66">
        <v>30.9</v>
      </c>
      <c r="AD66">
        <v>2</v>
      </c>
      <c r="AE66">
        <v>1</v>
      </c>
      <c r="AG66" t="s">
        <v>134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M66" t="s">
        <v>682</v>
      </c>
      <c r="AO66">
        <v>2</v>
      </c>
      <c r="AP66" t="s">
        <v>683</v>
      </c>
      <c r="AQ66">
        <v>0</v>
      </c>
      <c r="AR66">
        <v>0</v>
      </c>
      <c r="AS66" t="str">
        <f t="shared" si="0"/>
        <v>immature</v>
      </c>
      <c r="AU66" s="13"/>
    </row>
    <row r="67" spans="1:47" x14ac:dyDescent="0.25">
      <c r="A67">
        <v>64</v>
      </c>
      <c r="B67">
        <v>2017</v>
      </c>
      <c r="C67" t="s">
        <v>42</v>
      </c>
      <c r="D67" s="1">
        <v>44147</v>
      </c>
      <c r="E67">
        <v>1</v>
      </c>
      <c r="F67">
        <v>645</v>
      </c>
      <c r="G67">
        <v>4</v>
      </c>
      <c r="H67" t="s">
        <v>43</v>
      </c>
      <c r="I67" s="2">
        <v>43047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57.022419999999997</v>
      </c>
      <c r="P67">
        <v>-135.29310000000001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45</v>
      </c>
      <c r="Z67">
        <v>8</v>
      </c>
      <c r="AA67">
        <v>2</v>
      </c>
      <c r="AB67">
        <v>140</v>
      </c>
      <c r="AC67">
        <v>31.3</v>
      </c>
      <c r="AD67">
        <v>2</v>
      </c>
      <c r="AE67">
        <v>1</v>
      </c>
      <c r="AG67" t="s">
        <v>135</v>
      </c>
      <c r="AH67" t="s">
        <v>60</v>
      </c>
      <c r="AI67" t="s">
        <v>58</v>
      </c>
      <c r="AJ67">
        <v>1</v>
      </c>
      <c r="AK67" t="s">
        <v>55</v>
      </c>
      <c r="AL67">
        <v>1</v>
      </c>
      <c r="AM67" t="s">
        <v>682</v>
      </c>
      <c r="AO67">
        <v>2</v>
      </c>
      <c r="AP67" t="s">
        <v>683</v>
      </c>
      <c r="AQ67">
        <v>0</v>
      </c>
      <c r="AR67">
        <v>0</v>
      </c>
      <c r="AS67" t="str">
        <f t="shared" ref="AS67:AS130" si="1">IF(AR67&gt;0.05,"mature", "immature")</f>
        <v>immature</v>
      </c>
      <c r="AU67" s="13"/>
    </row>
    <row r="68" spans="1:47" x14ac:dyDescent="0.25">
      <c r="A68">
        <v>65</v>
      </c>
      <c r="B68">
        <v>2017</v>
      </c>
      <c r="C68" t="s">
        <v>42</v>
      </c>
      <c r="D68" s="1">
        <v>44147</v>
      </c>
      <c r="E68">
        <v>1</v>
      </c>
      <c r="F68">
        <v>647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45</v>
      </c>
      <c r="Z68">
        <v>10</v>
      </c>
      <c r="AA68">
        <v>2</v>
      </c>
      <c r="AB68">
        <v>134</v>
      </c>
      <c r="AC68">
        <v>26.3</v>
      </c>
      <c r="AD68">
        <v>2</v>
      </c>
      <c r="AE68">
        <v>1</v>
      </c>
      <c r="AG68" t="s">
        <v>136</v>
      </c>
      <c r="AH68" t="s">
        <v>60</v>
      </c>
      <c r="AI68" t="s">
        <v>58</v>
      </c>
      <c r="AJ68">
        <v>1</v>
      </c>
      <c r="AK68" t="s">
        <v>55</v>
      </c>
      <c r="AL68">
        <v>1</v>
      </c>
      <c r="AM68" t="s">
        <v>682</v>
      </c>
      <c r="AO68">
        <v>2</v>
      </c>
      <c r="AP68" t="s">
        <v>683</v>
      </c>
      <c r="AQ68">
        <v>0</v>
      </c>
      <c r="AR68">
        <v>0</v>
      </c>
      <c r="AS68" t="str">
        <f t="shared" si="1"/>
        <v>immature</v>
      </c>
      <c r="AU68" s="13"/>
    </row>
    <row r="69" spans="1:47" x14ac:dyDescent="0.25">
      <c r="A69">
        <v>66</v>
      </c>
      <c r="B69">
        <v>2017</v>
      </c>
      <c r="C69" t="s">
        <v>42</v>
      </c>
      <c r="D69" s="1">
        <v>44147</v>
      </c>
      <c r="E69">
        <v>1</v>
      </c>
      <c r="F69">
        <v>651</v>
      </c>
      <c r="G69">
        <v>4</v>
      </c>
      <c r="H69" t="s">
        <v>43</v>
      </c>
      <c r="I69" s="2">
        <v>43047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57.022419999999997</v>
      </c>
      <c r="P69">
        <v>-135.29310000000001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45</v>
      </c>
      <c r="Z69">
        <v>14</v>
      </c>
      <c r="AA69">
        <v>2</v>
      </c>
      <c r="AB69">
        <v>149</v>
      </c>
      <c r="AC69">
        <v>38.4</v>
      </c>
      <c r="AD69">
        <v>2</v>
      </c>
      <c r="AE69">
        <v>1</v>
      </c>
      <c r="AG69" t="s">
        <v>137</v>
      </c>
      <c r="AH69" t="s">
        <v>60</v>
      </c>
      <c r="AI69" t="s">
        <v>58</v>
      </c>
      <c r="AJ69">
        <v>1</v>
      </c>
      <c r="AK69" t="s">
        <v>55</v>
      </c>
      <c r="AL69">
        <v>1</v>
      </c>
      <c r="AM69" t="s">
        <v>682</v>
      </c>
      <c r="AO69">
        <v>2</v>
      </c>
      <c r="AP69" t="s">
        <v>683</v>
      </c>
      <c r="AQ69">
        <v>0</v>
      </c>
      <c r="AR69">
        <v>0</v>
      </c>
      <c r="AS69" t="str">
        <f t="shared" si="1"/>
        <v>immature</v>
      </c>
      <c r="AU69" s="13"/>
    </row>
    <row r="70" spans="1:47" x14ac:dyDescent="0.25">
      <c r="A70">
        <v>67</v>
      </c>
      <c r="B70">
        <v>2017</v>
      </c>
      <c r="C70" t="s">
        <v>42</v>
      </c>
      <c r="D70" s="1">
        <v>44147</v>
      </c>
      <c r="E70">
        <v>1</v>
      </c>
      <c r="F70">
        <v>676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47</v>
      </c>
      <c r="Z70">
        <v>9</v>
      </c>
      <c r="AA70">
        <v>2</v>
      </c>
      <c r="AB70">
        <v>156</v>
      </c>
      <c r="AC70">
        <v>44.1</v>
      </c>
      <c r="AD70">
        <v>2</v>
      </c>
      <c r="AE70">
        <v>1</v>
      </c>
      <c r="AG70" t="s">
        <v>138</v>
      </c>
      <c r="AH70" t="s">
        <v>67</v>
      </c>
      <c r="AI70" t="s">
        <v>58</v>
      </c>
      <c r="AJ70">
        <v>1</v>
      </c>
      <c r="AK70" t="s">
        <v>55</v>
      </c>
      <c r="AL70">
        <v>1</v>
      </c>
      <c r="AM70" t="s">
        <v>682</v>
      </c>
      <c r="AN70" t="s">
        <v>102</v>
      </c>
      <c r="AO70">
        <v>2</v>
      </c>
      <c r="AP70" t="s">
        <v>683</v>
      </c>
      <c r="AQ70">
        <v>0</v>
      </c>
      <c r="AR70">
        <v>0</v>
      </c>
      <c r="AS70" t="str">
        <f t="shared" si="1"/>
        <v>immature</v>
      </c>
      <c r="AU70" s="13"/>
    </row>
    <row r="71" spans="1:47" x14ac:dyDescent="0.25">
      <c r="A71">
        <v>68</v>
      </c>
      <c r="B71">
        <v>2017</v>
      </c>
      <c r="C71" t="s">
        <v>42</v>
      </c>
      <c r="D71" s="1">
        <v>44147</v>
      </c>
      <c r="E71">
        <v>1</v>
      </c>
      <c r="F71">
        <v>499</v>
      </c>
      <c r="G71">
        <v>4</v>
      </c>
      <c r="H71" t="s">
        <v>43</v>
      </c>
      <c r="I71" s="2">
        <v>43039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57.02226667</v>
      </c>
      <c r="P71">
        <v>-135.29325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34</v>
      </c>
      <c r="Z71">
        <v>14</v>
      </c>
      <c r="AA71">
        <v>2</v>
      </c>
      <c r="AB71">
        <v>167</v>
      </c>
      <c r="AC71">
        <v>60.2</v>
      </c>
      <c r="AD71">
        <v>2</v>
      </c>
      <c r="AE71">
        <v>1</v>
      </c>
      <c r="AG71" t="s">
        <v>139</v>
      </c>
      <c r="AH71" t="s">
        <v>67</v>
      </c>
      <c r="AI71" t="s">
        <v>58</v>
      </c>
      <c r="AJ71">
        <v>1</v>
      </c>
      <c r="AK71" t="s">
        <v>55</v>
      </c>
      <c r="AL71">
        <v>1</v>
      </c>
      <c r="AM71" t="s">
        <v>682</v>
      </c>
      <c r="AN71" t="s">
        <v>102</v>
      </c>
      <c r="AO71">
        <v>2</v>
      </c>
      <c r="AP71" t="s">
        <v>683</v>
      </c>
      <c r="AQ71">
        <v>0.1</v>
      </c>
      <c r="AR71">
        <v>1.6609999999999999E-3</v>
      </c>
      <c r="AS71" t="str">
        <f t="shared" si="1"/>
        <v>immature</v>
      </c>
      <c r="AU71" s="13"/>
    </row>
    <row r="72" spans="1:47" x14ac:dyDescent="0.25">
      <c r="A72">
        <v>69</v>
      </c>
      <c r="B72">
        <v>2017</v>
      </c>
      <c r="C72" t="s">
        <v>42</v>
      </c>
      <c r="D72" s="1">
        <v>44147</v>
      </c>
      <c r="E72">
        <v>1</v>
      </c>
      <c r="F72">
        <v>758</v>
      </c>
      <c r="G72">
        <v>4</v>
      </c>
      <c r="H72" t="s">
        <v>43</v>
      </c>
      <c r="I72" s="2">
        <v>43047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57.022419999999997</v>
      </c>
      <c r="P72">
        <v>-135.29310000000001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53</v>
      </c>
      <c r="Z72">
        <v>1</v>
      </c>
      <c r="AA72">
        <v>2</v>
      </c>
      <c r="AB72">
        <v>172</v>
      </c>
      <c r="AC72">
        <v>58.1</v>
      </c>
      <c r="AD72">
        <v>2</v>
      </c>
      <c r="AE72">
        <v>1</v>
      </c>
      <c r="AF72" t="s">
        <v>69</v>
      </c>
      <c r="AG72" t="s">
        <v>140</v>
      </c>
      <c r="AH72" t="s">
        <v>67</v>
      </c>
      <c r="AI72" t="s">
        <v>141</v>
      </c>
      <c r="AJ72">
        <v>1</v>
      </c>
      <c r="AK72" t="s">
        <v>55</v>
      </c>
      <c r="AL72">
        <v>1</v>
      </c>
      <c r="AM72" t="s">
        <v>682</v>
      </c>
      <c r="AN72" t="s">
        <v>142</v>
      </c>
      <c r="AO72">
        <v>2</v>
      </c>
      <c r="AP72" t="s">
        <v>683</v>
      </c>
      <c r="AQ72">
        <v>0.1</v>
      </c>
      <c r="AR72">
        <v>1.7210000000000001E-3</v>
      </c>
      <c r="AS72" t="str">
        <f t="shared" si="1"/>
        <v>immature</v>
      </c>
      <c r="AU72" s="13"/>
    </row>
    <row r="73" spans="1:47" x14ac:dyDescent="0.25">
      <c r="A73">
        <v>70</v>
      </c>
      <c r="B73">
        <v>2017</v>
      </c>
      <c r="C73" t="s">
        <v>42</v>
      </c>
      <c r="D73" s="1">
        <v>44147</v>
      </c>
      <c r="E73">
        <v>1</v>
      </c>
      <c r="F73">
        <v>360</v>
      </c>
      <c r="G73">
        <v>4</v>
      </c>
      <c r="H73" t="s">
        <v>43</v>
      </c>
      <c r="I73" s="2">
        <v>43033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57.019166669999997</v>
      </c>
      <c r="P73">
        <v>-135.34961670000001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24</v>
      </c>
      <c r="Z73">
        <v>15</v>
      </c>
      <c r="AA73">
        <v>2</v>
      </c>
      <c r="AB73">
        <v>159</v>
      </c>
      <c r="AC73">
        <v>55.1</v>
      </c>
      <c r="AD73">
        <v>2</v>
      </c>
      <c r="AE73">
        <v>3</v>
      </c>
      <c r="AF73" t="s">
        <v>72</v>
      </c>
      <c r="AG73" t="s">
        <v>143</v>
      </c>
      <c r="AH73" t="s">
        <v>67</v>
      </c>
      <c r="AI73" t="s">
        <v>58</v>
      </c>
      <c r="AJ73">
        <v>1</v>
      </c>
      <c r="AK73" t="s">
        <v>55</v>
      </c>
      <c r="AL73">
        <v>1</v>
      </c>
      <c r="AM73" t="s">
        <v>682</v>
      </c>
      <c r="AO73">
        <v>2</v>
      </c>
      <c r="AP73" t="s">
        <v>683</v>
      </c>
      <c r="AQ73">
        <v>0.1</v>
      </c>
      <c r="AR73">
        <v>1.815E-3</v>
      </c>
      <c r="AS73" t="str">
        <f t="shared" si="1"/>
        <v>immature</v>
      </c>
      <c r="AU73" s="13"/>
    </row>
    <row r="74" spans="1:47" x14ac:dyDescent="0.25">
      <c r="A74">
        <v>71</v>
      </c>
      <c r="B74">
        <v>2017</v>
      </c>
      <c r="C74" t="s">
        <v>42</v>
      </c>
      <c r="D74" s="1">
        <v>44147</v>
      </c>
      <c r="E74">
        <v>1</v>
      </c>
      <c r="F74">
        <v>545</v>
      </c>
      <c r="G74">
        <v>4</v>
      </c>
      <c r="H74" t="s">
        <v>43</v>
      </c>
      <c r="I74" s="2">
        <v>43039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57.02226667</v>
      </c>
      <c r="P74">
        <v>-135.29325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37</v>
      </c>
      <c r="Z74">
        <v>15</v>
      </c>
      <c r="AA74">
        <v>2</v>
      </c>
      <c r="AB74">
        <v>167</v>
      </c>
      <c r="AC74">
        <v>53.8</v>
      </c>
      <c r="AD74">
        <v>2</v>
      </c>
      <c r="AE74">
        <v>1</v>
      </c>
      <c r="AG74" t="s">
        <v>144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M74" t="s">
        <v>682</v>
      </c>
      <c r="AO74">
        <v>2</v>
      </c>
      <c r="AP74" t="s">
        <v>683</v>
      </c>
      <c r="AQ74">
        <v>0.1</v>
      </c>
      <c r="AR74">
        <v>1.859E-3</v>
      </c>
      <c r="AS74" t="str">
        <f t="shared" si="1"/>
        <v>immature</v>
      </c>
      <c r="AU74" s="13"/>
    </row>
    <row r="75" spans="1:47" x14ac:dyDescent="0.25">
      <c r="A75">
        <v>72</v>
      </c>
      <c r="B75">
        <v>2017</v>
      </c>
      <c r="C75" t="s">
        <v>42</v>
      </c>
      <c r="D75" s="1">
        <v>44147</v>
      </c>
      <c r="E75">
        <v>1</v>
      </c>
      <c r="F75">
        <v>452</v>
      </c>
      <c r="G75">
        <v>4</v>
      </c>
      <c r="H75" t="s">
        <v>43</v>
      </c>
      <c r="I75" s="2">
        <v>43039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57.02226667</v>
      </c>
      <c r="P75">
        <v>-135.29325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31</v>
      </c>
      <c r="Z75">
        <v>12</v>
      </c>
      <c r="AA75">
        <v>2</v>
      </c>
      <c r="AB75">
        <v>162</v>
      </c>
      <c r="AC75">
        <v>51.6</v>
      </c>
      <c r="AD75">
        <v>2</v>
      </c>
      <c r="AE75">
        <v>1</v>
      </c>
      <c r="AG75" t="s">
        <v>145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M75" t="s">
        <v>682</v>
      </c>
      <c r="AO75">
        <v>2</v>
      </c>
      <c r="AP75" t="s">
        <v>683</v>
      </c>
      <c r="AQ75">
        <v>0.1</v>
      </c>
      <c r="AR75">
        <v>1.9380000000000001E-3</v>
      </c>
      <c r="AS75" t="str">
        <f t="shared" si="1"/>
        <v>immature</v>
      </c>
      <c r="AU75" s="13"/>
    </row>
    <row r="76" spans="1:47" x14ac:dyDescent="0.25">
      <c r="A76">
        <v>73</v>
      </c>
      <c r="B76">
        <v>2017</v>
      </c>
      <c r="C76" t="s">
        <v>42</v>
      </c>
      <c r="D76" s="1">
        <v>44147</v>
      </c>
      <c r="E76">
        <v>1</v>
      </c>
      <c r="F76">
        <v>484</v>
      </c>
      <c r="G76">
        <v>4</v>
      </c>
      <c r="H76" t="s">
        <v>43</v>
      </c>
      <c r="I76" s="2">
        <v>43039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57.02226667</v>
      </c>
      <c r="P76">
        <v>-135.29325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33</v>
      </c>
      <c r="Z76">
        <v>14</v>
      </c>
      <c r="AA76">
        <v>2</v>
      </c>
      <c r="AB76">
        <v>157</v>
      </c>
      <c r="AC76">
        <v>49.2</v>
      </c>
      <c r="AD76">
        <v>2</v>
      </c>
      <c r="AE76">
        <v>1</v>
      </c>
      <c r="AG76" t="s">
        <v>146</v>
      </c>
      <c r="AH76" t="s">
        <v>60</v>
      </c>
      <c r="AI76" t="s">
        <v>58</v>
      </c>
      <c r="AJ76">
        <v>1</v>
      </c>
      <c r="AK76" t="s">
        <v>55</v>
      </c>
      <c r="AL76">
        <v>1</v>
      </c>
      <c r="AM76" t="s">
        <v>682</v>
      </c>
      <c r="AO76">
        <v>2</v>
      </c>
      <c r="AP76" t="s">
        <v>683</v>
      </c>
      <c r="AQ76">
        <v>0.1</v>
      </c>
      <c r="AR76">
        <v>2.0330000000000001E-3</v>
      </c>
      <c r="AS76" t="str">
        <f t="shared" si="1"/>
        <v>immature</v>
      </c>
      <c r="AU76" s="13"/>
    </row>
    <row r="77" spans="1:47" x14ac:dyDescent="0.25">
      <c r="A77">
        <v>74</v>
      </c>
      <c r="B77">
        <v>2017</v>
      </c>
      <c r="C77" t="s">
        <v>42</v>
      </c>
      <c r="D77" s="1">
        <v>44147</v>
      </c>
      <c r="E77">
        <v>1</v>
      </c>
      <c r="F77">
        <v>658</v>
      </c>
      <c r="G77">
        <v>4</v>
      </c>
      <c r="H77" t="s">
        <v>43</v>
      </c>
      <c r="I77" s="2">
        <v>43047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57.022419999999997</v>
      </c>
      <c r="P77">
        <v>-135.29310000000001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46</v>
      </c>
      <c r="Z77">
        <v>6</v>
      </c>
      <c r="AA77">
        <v>2</v>
      </c>
      <c r="AB77">
        <v>153</v>
      </c>
      <c r="AC77">
        <v>47.1</v>
      </c>
      <c r="AD77">
        <v>2</v>
      </c>
      <c r="AE77">
        <v>1</v>
      </c>
      <c r="AG77" t="s">
        <v>147</v>
      </c>
      <c r="AH77" t="s">
        <v>60</v>
      </c>
      <c r="AI77" t="s">
        <v>58</v>
      </c>
      <c r="AJ77">
        <v>1</v>
      </c>
      <c r="AK77" t="s">
        <v>55</v>
      </c>
      <c r="AL77">
        <v>1</v>
      </c>
      <c r="AM77" t="s">
        <v>682</v>
      </c>
      <c r="AO77">
        <v>2</v>
      </c>
      <c r="AP77" t="s">
        <v>683</v>
      </c>
      <c r="AQ77">
        <v>0.1</v>
      </c>
      <c r="AR77">
        <v>2.1229999999999999E-3</v>
      </c>
      <c r="AS77" t="str">
        <f t="shared" si="1"/>
        <v>immature</v>
      </c>
      <c r="AU77" s="13"/>
    </row>
    <row r="78" spans="1:47" x14ac:dyDescent="0.25">
      <c r="A78">
        <v>75</v>
      </c>
      <c r="B78">
        <v>2017</v>
      </c>
      <c r="C78" t="s">
        <v>42</v>
      </c>
      <c r="D78" s="1">
        <v>44147</v>
      </c>
      <c r="E78">
        <v>1</v>
      </c>
      <c r="F78">
        <v>662</v>
      </c>
      <c r="G78">
        <v>4</v>
      </c>
      <c r="H78" t="s">
        <v>43</v>
      </c>
      <c r="I78" s="2">
        <v>43047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57.022419999999997</v>
      </c>
      <c r="P78">
        <v>-135.29310000000001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46</v>
      </c>
      <c r="Z78">
        <v>10</v>
      </c>
      <c r="AA78">
        <v>2</v>
      </c>
      <c r="AB78">
        <v>155</v>
      </c>
      <c r="AC78">
        <v>45.4</v>
      </c>
      <c r="AD78">
        <v>2</v>
      </c>
      <c r="AE78">
        <v>1</v>
      </c>
      <c r="AG78" t="s">
        <v>148</v>
      </c>
      <c r="AH78" t="s">
        <v>60</v>
      </c>
      <c r="AI78" t="s">
        <v>58</v>
      </c>
      <c r="AJ78">
        <v>1</v>
      </c>
      <c r="AK78" t="s">
        <v>55</v>
      </c>
      <c r="AL78">
        <v>1</v>
      </c>
      <c r="AM78" t="s">
        <v>682</v>
      </c>
      <c r="AO78">
        <v>2</v>
      </c>
      <c r="AP78" t="s">
        <v>683</v>
      </c>
      <c r="AQ78">
        <v>0.1</v>
      </c>
      <c r="AR78">
        <v>2.2030000000000001E-3</v>
      </c>
      <c r="AS78" t="str">
        <f t="shared" si="1"/>
        <v>immature</v>
      </c>
      <c r="AU78" s="13"/>
    </row>
    <row r="79" spans="1:47" x14ac:dyDescent="0.25">
      <c r="A79">
        <v>76</v>
      </c>
      <c r="B79">
        <v>2017</v>
      </c>
      <c r="C79" t="s">
        <v>42</v>
      </c>
      <c r="D79" s="1">
        <v>44147</v>
      </c>
      <c r="E79">
        <v>1</v>
      </c>
      <c r="F79">
        <v>527</v>
      </c>
      <c r="G79">
        <v>4</v>
      </c>
      <c r="H79" t="s">
        <v>43</v>
      </c>
      <c r="I79" s="2">
        <v>43039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57.02226667</v>
      </c>
      <c r="P79">
        <v>-135.29325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36</v>
      </c>
      <c r="Z79">
        <v>12</v>
      </c>
      <c r="AA79">
        <v>2</v>
      </c>
      <c r="AB79">
        <v>156</v>
      </c>
      <c r="AC79">
        <v>44.5</v>
      </c>
      <c r="AD79">
        <v>2</v>
      </c>
      <c r="AE79">
        <v>1</v>
      </c>
      <c r="AG79" t="s">
        <v>149</v>
      </c>
      <c r="AH79" t="s">
        <v>53</v>
      </c>
      <c r="AI79" t="s">
        <v>58</v>
      </c>
      <c r="AJ79">
        <v>1</v>
      </c>
      <c r="AK79" t="s">
        <v>55</v>
      </c>
      <c r="AL79">
        <v>1</v>
      </c>
      <c r="AM79" t="s">
        <v>682</v>
      </c>
      <c r="AO79">
        <v>2</v>
      </c>
      <c r="AP79" t="s">
        <v>683</v>
      </c>
      <c r="AQ79">
        <v>0.1</v>
      </c>
      <c r="AR79">
        <v>2.2469999999999999E-3</v>
      </c>
      <c r="AS79" t="str">
        <f t="shared" si="1"/>
        <v>immature</v>
      </c>
      <c r="AU79" s="13"/>
    </row>
    <row r="80" spans="1:47" x14ac:dyDescent="0.25">
      <c r="A80">
        <v>77</v>
      </c>
      <c r="B80">
        <v>2017</v>
      </c>
      <c r="C80" t="s">
        <v>42</v>
      </c>
      <c r="D80" s="1">
        <v>44147</v>
      </c>
      <c r="E80">
        <v>1</v>
      </c>
      <c r="F80">
        <v>654</v>
      </c>
      <c r="G80">
        <v>4</v>
      </c>
      <c r="H80" t="s">
        <v>43</v>
      </c>
      <c r="I80" s="2">
        <v>43047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57.022419999999997</v>
      </c>
      <c r="P80">
        <v>-135.29310000000001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46</v>
      </c>
      <c r="Z80">
        <v>2</v>
      </c>
      <c r="AA80">
        <v>2</v>
      </c>
      <c r="AB80">
        <v>156</v>
      </c>
      <c r="AC80">
        <v>42.8</v>
      </c>
      <c r="AD80">
        <v>2</v>
      </c>
      <c r="AE80">
        <v>1</v>
      </c>
      <c r="AG80" t="s">
        <v>150</v>
      </c>
      <c r="AH80" t="s">
        <v>60</v>
      </c>
      <c r="AI80" t="s">
        <v>58</v>
      </c>
      <c r="AJ80">
        <v>1</v>
      </c>
      <c r="AK80" t="s">
        <v>55</v>
      </c>
      <c r="AL80">
        <v>1</v>
      </c>
      <c r="AM80" t="s">
        <v>682</v>
      </c>
      <c r="AO80">
        <v>2</v>
      </c>
      <c r="AP80" t="s">
        <v>683</v>
      </c>
      <c r="AQ80">
        <v>0.1</v>
      </c>
      <c r="AR80">
        <v>2.336E-3</v>
      </c>
      <c r="AS80" t="str">
        <f t="shared" si="1"/>
        <v>immature</v>
      </c>
      <c r="AU80" s="13"/>
    </row>
    <row r="81" spans="1:47" x14ac:dyDescent="0.25">
      <c r="A81">
        <v>78</v>
      </c>
      <c r="B81">
        <v>2017</v>
      </c>
      <c r="C81" t="s">
        <v>42</v>
      </c>
      <c r="D81" s="1">
        <v>44147</v>
      </c>
      <c r="E81">
        <v>1</v>
      </c>
      <c r="F81">
        <v>533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37</v>
      </c>
      <c r="Z81">
        <v>3</v>
      </c>
      <c r="AA81">
        <v>2</v>
      </c>
      <c r="AB81">
        <v>156</v>
      </c>
      <c r="AC81">
        <v>41.7</v>
      </c>
      <c r="AD81">
        <v>2</v>
      </c>
      <c r="AE81">
        <v>1</v>
      </c>
      <c r="AG81" t="s">
        <v>151</v>
      </c>
      <c r="AH81" t="s">
        <v>67</v>
      </c>
      <c r="AI81" t="s">
        <v>58</v>
      </c>
      <c r="AJ81">
        <v>1</v>
      </c>
      <c r="AK81" t="s">
        <v>55</v>
      </c>
      <c r="AL81">
        <v>1</v>
      </c>
      <c r="AM81" t="s">
        <v>682</v>
      </c>
      <c r="AO81">
        <v>2</v>
      </c>
      <c r="AP81" t="s">
        <v>683</v>
      </c>
      <c r="AQ81">
        <v>0.1</v>
      </c>
      <c r="AR81">
        <v>2.398E-3</v>
      </c>
      <c r="AS81" t="str">
        <f t="shared" si="1"/>
        <v>immature</v>
      </c>
      <c r="AU81" s="13"/>
    </row>
    <row r="82" spans="1:47" x14ac:dyDescent="0.25">
      <c r="A82">
        <v>79</v>
      </c>
      <c r="B82">
        <v>2017</v>
      </c>
      <c r="C82" t="s">
        <v>42</v>
      </c>
      <c r="D82" s="1">
        <v>44147</v>
      </c>
      <c r="E82">
        <v>1</v>
      </c>
      <c r="F82">
        <v>405</v>
      </c>
      <c r="G82">
        <v>4</v>
      </c>
      <c r="H82" t="s">
        <v>43</v>
      </c>
      <c r="I82" s="2">
        <v>43039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57.02226667</v>
      </c>
      <c r="P82">
        <v>-135.29325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28</v>
      </c>
      <c r="Z82">
        <v>10</v>
      </c>
      <c r="AA82">
        <v>2</v>
      </c>
      <c r="AB82">
        <v>155</v>
      </c>
      <c r="AC82">
        <v>41.4</v>
      </c>
      <c r="AD82">
        <v>2</v>
      </c>
      <c r="AE82">
        <v>1</v>
      </c>
      <c r="AG82" t="s">
        <v>152</v>
      </c>
      <c r="AH82" t="s">
        <v>53</v>
      </c>
      <c r="AI82" t="s">
        <v>58</v>
      </c>
      <c r="AJ82">
        <v>1</v>
      </c>
      <c r="AK82" t="s">
        <v>55</v>
      </c>
      <c r="AL82">
        <v>1</v>
      </c>
      <c r="AM82" t="s">
        <v>682</v>
      </c>
      <c r="AO82">
        <v>2</v>
      </c>
      <c r="AP82" t="s">
        <v>683</v>
      </c>
      <c r="AQ82">
        <v>0.1</v>
      </c>
      <c r="AR82">
        <v>2.415E-3</v>
      </c>
      <c r="AS82" t="str">
        <f t="shared" si="1"/>
        <v>immature</v>
      </c>
      <c r="AU82" s="13"/>
    </row>
    <row r="83" spans="1:47" x14ac:dyDescent="0.25">
      <c r="A83">
        <v>80</v>
      </c>
      <c r="B83">
        <v>2017</v>
      </c>
      <c r="C83" t="s">
        <v>42</v>
      </c>
      <c r="D83" s="1">
        <v>44147</v>
      </c>
      <c r="E83">
        <v>1</v>
      </c>
      <c r="F83">
        <v>491</v>
      </c>
      <c r="G83">
        <v>4</v>
      </c>
      <c r="H83" t="s">
        <v>43</v>
      </c>
      <c r="I83" s="2">
        <v>43039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57.02226667</v>
      </c>
      <c r="P83">
        <v>-135.29325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34</v>
      </c>
      <c r="Z83">
        <v>6</v>
      </c>
      <c r="AA83">
        <v>2</v>
      </c>
      <c r="AB83">
        <v>148</v>
      </c>
      <c r="AC83">
        <v>40.700000000000003</v>
      </c>
      <c r="AD83">
        <v>2</v>
      </c>
      <c r="AE83">
        <v>1</v>
      </c>
      <c r="AG83" t="s">
        <v>153</v>
      </c>
      <c r="AH83" t="s">
        <v>60</v>
      </c>
      <c r="AI83" t="s">
        <v>54</v>
      </c>
      <c r="AJ83">
        <v>1</v>
      </c>
      <c r="AK83" t="s">
        <v>55</v>
      </c>
      <c r="AL83">
        <v>1</v>
      </c>
      <c r="AM83" t="s">
        <v>682</v>
      </c>
      <c r="AO83">
        <v>2</v>
      </c>
      <c r="AP83" t="s">
        <v>683</v>
      </c>
      <c r="AQ83">
        <v>0.1</v>
      </c>
      <c r="AR83">
        <v>2.457E-3</v>
      </c>
      <c r="AS83" t="str">
        <f t="shared" si="1"/>
        <v>immature</v>
      </c>
      <c r="AU83" s="13"/>
    </row>
    <row r="84" spans="1:47" x14ac:dyDescent="0.25">
      <c r="A84">
        <v>81</v>
      </c>
      <c r="B84">
        <v>2017</v>
      </c>
      <c r="C84" t="s">
        <v>42</v>
      </c>
      <c r="D84" s="1">
        <v>44147</v>
      </c>
      <c r="E84">
        <v>1</v>
      </c>
      <c r="F84">
        <v>656</v>
      </c>
      <c r="G84">
        <v>4</v>
      </c>
      <c r="H84" t="s">
        <v>43</v>
      </c>
      <c r="I84" s="2">
        <v>43047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57.022419999999997</v>
      </c>
      <c r="P84">
        <v>-135.29310000000001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46</v>
      </c>
      <c r="Z84">
        <v>4</v>
      </c>
      <c r="AA84">
        <v>2</v>
      </c>
      <c r="AB84">
        <v>151</v>
      </c>
      <c r="AC84">
        <v>37.799999999999997</v>
      </c>
      <c r="AD84">
        <v>2</v>
      </c>
      <c r="AE84">
        <v>1</v>
      </c>
      <c r="AG84" t="s">
        <v>154</v>
      </c>
      <c r="AH84" t="s">
        <v>60</v>
      </c>
      <c r="AI84" t="s">
        <v>58</v>
      </c>
      <c r="AJ84">
        <v>1</v>
      </c>
      <c r="AK84" t="s">
        <v>55</v>
      </c>
      <c r="AL84">
        <v>1</v>
      </c>
      <c r="AM84" t="s">
        <v>682</v>
      </c>
      <c r="AO84">
        <v>2</v>
      </c>
      <c r="AP84" t="s">
        <v>683</v>
      </c>
      <c r="AQ84">
        <v>0.1</v>
      </c>
      <c r="AR84">
        <v>2.6459999999999999E-3</v>
      </c>
      <c r="AS84" t="str">
        <f t="shared" si="1"/>
        <v>immature</v>
      </c>
      <c r="AU84" s="13"/>
    </row>
    <row r="85" spans="1:47" x14ac:dyDescent="0.25">
      <c r="A85">
        <v>82</v>
      </c>
      <c r="B85">
        <v>2017</v>
      </c>
      <c r="C85" t="s">
        <v>42</v>
      </c>
      <c r="D85" s="1">
        <v>44147</v>
      </c>
      <c r="E85">
        <v>1</v>
      </c>
      <c r="F85">
        <v>637</v>
      </c>
      <c r="G85">
        <v>4</v>
      </c>
      <c r="H85" t="s">
        <v>43</v>
      </c>
      <c r="I85" s="2">
        <v>43047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57.022419999999997</v>
      </c>
      <c r="P85">
        <v>-135.29310000000001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44</v>
      </c>
      <c r="Z85">
        <v>15</v>
      </c>
      <c r="AA85">
        <v>2</v>
      </c>
      <c r="AB85">
        <v>147</v>
      </c>
      <c r="AC85">
        <v>37.1</v>
      </c>
      <c r="AD85">
        <v>2</v>
      </c>
      <c r="AE85">
        <v>1</v>
      </c>
      <c r="AG85" t="s">
        <v>155</v>
      </c>
      <c r="AH85" t="s">
        <v>60</v>
      </c>
      <c r="AI85" t="s">
        <v>54</v>
      </c>
      <c r="AJ85">
        <v>1</v>
      </c>
      <c r="AK85" t="s">
        <v>55</v>
      </c>
      <c r="AL85">
        <v>1</v>
      </c>
      <c r="AM85" t="s">
        <v>682</v>
      </c>
      <c r="AO85">
        <v>2</v>
      </c>
      <c r="AP85" t="s">
        <v>683</v>
      </c>
      <c r="AQ85">
        <v>0.1</v>
      </c>
      <c r="AR85">
        <v>2.6949999999999999E-3</v>
      </c>
      <c r="AS85" t="str">
        <f t="shared" si="1"/>
        <v>immature</v>
      </c>
      <c r="AU85" s="13"/>
    </row>
    <row r="86" spans="1:47" x14ac:dyDescent="0.25">
      <c r="A86">
        <v>83</v>
      </c>
      <c r="B86">
        <v>2017</v>
      </c>
      <c r="C86" t="s">
        <v>42</v>
      </c>
      <c r="D86" s="1">
        <v>44147</v>
      </c>
      <c r="E86">
        <v>1</v>
      </c>
      <c r="F86">
        <v>535</v>
      </c>
      <c r="G86">
        <v>4</v>
      </c>
      <c r="H86" t="s">
        <v>43</v>
      </c>
      <c r="I86" s="2">
        <v>43039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57.02226667</v>
      </c>
      <c r="P86">
        <v>-135.29325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37</v>
      </c>
      <c r="Z86">
        <v>5</v>
      </c>
      <c r="AA86">
        <v>2</v>
      </c>
      <c r="AB86">
        <v>146</v>
      </c>
      <c r="AC86">
        <v>36.5</v>
      </c>
      <c r="AD86">
        <v>2</v>
      </c>
      <c r="AE86">
        <v>2</v>
      </c>
      <c r="AG86" t="s">
        <v>156</v>
      </c>
      <c r="AH86" t="s">
        <v>53</v>
      </c>
      <c r="AI86" t="s">
        <v>54</v>
      </c>
      <c r="AJ86">
        <v>1</v>
      </c>
      <c r="AK86" t="s">
        <v>55</v>
      </c>
      <c r="AL86">
        <v>1</v>
      </c>
      <c r="AM86" t="s">
        <v>682</v>
      </c>
      <c r="AN86" t="s">
        <v>157</v>
      </c>
      <c r="AO86">
        <v>2</v>
      </c>
      <c r="AP86" t="s">
        <v>683</v>
      </c>
      <c r="AQ86">
        <v>0.1</v>
      </c>
      <c r="AR86">
        <v>2.7399999999999998E-3</v>
      </c>
      <c r="AS86" t="str">
        <f t="shared" si="1"/>
        <v>immature</v>
      </c>
      <c r="AU86" s="13"/>
    </row>
    <row r="87" spans="1:47" x14ac:dyDescent="0.25">
      <c r="A87">
        <v>84</v>
      </c>
      <c r="B87">
        <v>2017</v>
      </c>
      <c r="C87" t="s">
        <v>42</v>
      </c>
      <c r="D87" s="1">
        <v>44147</v>
      </c>
      <c r="E87">
        <v>1</v>
      </c>
      <c r="F87">
        <v>552</v>
      </c>
      <c r="G87">
        <v>4</v>
      </c>
      <c r="H87" t="s">
        <v>43</v>
      </c>
      <c r="I87" s="2">
        <v>43047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57.022419999999997</v>
      </c>
      <c r="P87">
        <v>-135.29310000000001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39</v>
      </c>
      <c r="Z87">
        <v>5</v>
      </c>
      <c r="AA87">
        <v>2</v>
      </c>
      <c r="AB87">
        <v>146</v>
      </c>
      <c r="AC87">
        <v>34.4</v>
      </c>
      <c r="AD87">
        <v>2</v>
      </c>
      <c r="AE87">
        <v>1</v>
      </c>
      <c r="AG87" t="s">
        <v>158</v>
      </c>
      <c r="AH87" t="s">
        <v>60</v>
      </c>
      <c r="AI87" t="s">
        <v>58</v>
      </c>
      <c r="AJ87">
        <v>1</v>
      </c>
      <c r="AK87" t="s">
        <v>55</v>
      </c>
      <c r="AL87">
        <v>1</v>
      </c>
      <c r="AM87" t="s">
        <v>682</v>
      </c>
      <c r="AO87">
        <v>2</v>
      </c>
      <c r="AP87" t="s">
        <v>683</v>
      </c>
      <c r="AQ87">
        <v>0.1</v>
      </c>
      <c r="AR87">
        <v>2.9069999999999999E-3</v>
      </c>
      <c r="AS87" t="str">
        <f t="shared" si="1"/>
        <v>immature</v>
      </c>
      <c r="AU87" s="13"/>
    </row>
    <row r="88" spans="1:47" x14ac:dyDescent="0.25">
      <c r="A88">
        <v>85</v>
      </c>
      <c r="B88">
        <v>2017</v>
      </c>
      <c r="C88" t="s">
        <v>42</v>
      </c>
      <c r="D88" s="1">
        <v>44147</v>
      </c>
      <c r="E88">
        <v>1</v>
      </c>
      <c r="F88">
        <v>632</v>
      </c>
      <c r="G88">
        <v>4</v>
      </c>
      <c r="H88" t="s">
        <v>43</v>
      </c>
      <c r="I88" s="2">
        <v>43047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57.022419999999997</v>
      </c>
      <c r="P88">
        <v>-135.29310000000001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44</v>
      </c>
      <c r="Z88">
        <v>10</v>
      </c>
      <c r="AA88">
        <v>2</v>
      </c>
      <c r="AB88">
        <v>179</v>
      </c>
      <c r="AC88">
        <v>63.8</v>
      </c>
      <c r="AD88">
        <v>2</v>
      </c>
      <c r="AE88">
        <v>1</v>
      </c>
      <c r="AG88" t="s">
        <v>159</v>
      </c>
      <c r="AH88" t="s">
        <v>60</v>
      </c>
      <c r="AI88" t="s">
        <v>58</v>
      </c>
      <c r="AJ88">
        <v>1</v>
      </c>
      <c r="AK88" t="s">
        <v>55</v>
      </c>
      <c r="AL88">
        <v>1</v>
      </c>
      <c r="AM88" t="s">
        <v>682</v>
      </c>
      <c r="AN88" t="s">
        <v>142</v>
      </c>
      <c r="AO88">
        <v>2</v>
      </c>
      <c r="AP88" t="s">
        <v>683</v>
      </c>
      <c r="AQ88">
        <v>0.2</v>
      </c>
      <c r="AR88">
        <v>3.1350000000000002E-3</v>
      </c>
      <c r="AS88" t="str">
        <f t="shared" si="1"/>
        <v>immature</v>
      </c>
      <c r="AU88" s="13"/>
    </row>
    <row r="89" spans="1:47" x14ac:dyDescent="0.25">
      <c r="A89">
        <v>86</v>
      </c>
      <c r="B89">
        <v>2017</v>
      </c>
      <c r="C89" t="s">
        <v>42</v>
      </c>
      <c r="D89" s="1">
        <v>44147</v>
      </c>
      <c r="E89">
        <v>1</v>
      </c>
      <c r="F89">
        <v>422</v>
      </c>
      <c r="G89">
        <v>4</v>
      </c>
      <c r="H89" t="s">
        <v>43</v>
      </c>
      <c r="I89" s="2">
        <v>43039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57.02226667</v>
      </c>
      <c r="P89">
        <v>-135.29325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29</v>
      </c>
      <c r="Z89">
        <v>12</v>
      </c>
      <c r="AA89">
        <v>2</v>
      </c>
      <c r="AB89">
        <v>172</v>
      </c>
      <c r="AC89">
        <v>58.3</v>
      </c>
      <c r="AD89">
        <v>2</v>
      </c>
      <c r="AE89">
        <v>1</v>
      </c>
      <c r="AF89" t="s">
        <v>69</v>
      </c>
      <c r="AG89" t="s">
        <v>160</v>
      </c>
      <c r="AH89" t="s">
        <v>67</v>
      </c>
      <c r="AI89" t="s">
        <v>141</v>
      </c>
      <c r="AJ89">
        <v>1</v>
      </c>
      <c r="AK89" t="s">
        <v>55</v>
      </c>
      <c r="AL89">
        <v>1</v>
      </c>
      <c r="AM89" t="s">
        <v>682</v>
      </c>
      <c r="AO89">
        <v>2</v>
      </c>
      <c r="AP89" t="s">
        <v>683</v>
      </c>
      <c r="AQ89">
        <v>0.2</v>
      </c>
      <c r="AR89">
        <v>3.431E-3</v>
      </c>
      <c r="AS89" t="str">
        <f t="shared" si="1"/>
        <v>immature</v>
      </c>
      <c r="AU89" s="13"/>
    </row>
    <row r="90" spans="1:47" x14ac:dyDescent="0.25">
      <c r="A90">
        <v>87</v>
      </c>
      <c r="B90">
        <v>2017</v>
      </c>
      <c r="C90" t="s">
        <v>42</v>
      </c>
      <c r="D90" s="1">
        <v>44147</v>
      </c>
      <c r="E90">
        <v>1</v>
      </c>
      <c r="F90">
        <v>576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40</v>
      </c>
      <c r="Z90">
        <v>14</v>
      </c>
      <c r="AA90">
        <v>2</v>
      </c>
      <c r="AB90">
        <v>133</v>
      </c>
      <c r="AC90">
        <v>28.8</v>
      </c>
      <c r="AD90">
        <v>2</v>
      </c>
      <c r="AE90">
        <v>1</v>
      </c>
      <c r="AG90" t="s">
        <v>161</v>
      </c>
      <c r="AH90" t="s">
        <v>60</v>
      </c>
      <c r="AI90" t="s">
        <v>58</v>
      </c>
      <c r="AJ90">
        <v>1</v>
      </c>
      <c r="AK90" t="s">
        <v>55</v>
      </c>
      <c r="AL90">
        <v>1</v>
      </c>
      <c r="AM90" t="s">
        <v>682</v>
      </c>
      <c r="AO90">
        <v>2</v>
      </c>
      <c r="AP90" t="s">
        <v>683</v>
      </c>
      <c r="AQ90">
        <v>0.1</v>
      </c>
      <c r="AR90">
        <v>3.4719999999999998E-3</v>
      </c>
      <c r="AS90" t="str">
        <f t="shared" si="1"/>
        <v>immature</v>
      </c>
      <c r="AU90" s="13"/>
    </row>
    <row r="91" spans="1:47" x14ac:dyDescent="0.25">
      <c r="A91">
        <v>88</v>
      </c>
      <c r="B91">
        <v>2017</v>
      </c>
      <c r="C91" t="s">
        <v>42</v>
      </c>
      <c r="D91" s="1">
        <v>44147</v>
      </c>
      <c r="E91">
        <v>1</v>
      </c>
      <c r="F91">
        <v>546</v>
      </c>
      <c r="G91">
        <v>4</v>
      </c>
      <c r="H91" t="s">
        <v>43</v>
      </c>
      <c r="I91" s="2">
        <v>43039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57.02226667</v>
      </c>
      <c r="P91">
        <v>-135.29325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38</v>
      </c>
      <c r="Z91">
        <v>1</v>
      </c>
      <c r="AA91">
        <v>2</v>
      </c>
      <c r="AB91">
        <v>168</v>
      </c>
      <c r="AC91">
        <v>55.6</v>
      </c>
      <c r="AD91">
        <v>2</v>
      </c>
      <c r="AE91">
        <v>3</v>
      </c>
      <c r="AG91" t="s">
        <v>162</v>
      </c>
      <c r="AH91" t="s">
        <v>67</v>
      </c>
      <c r="AI91" t="s">
        <v>54</v>
      </c>
      <c r="AJ91">
        <v>1</v>
      </c>
      <c r="AK91" t="s">
        <v>55</v>
      </c>
      <c r="AL91">
        <v>1</v>
      </c>
      <c r="AM91" t="s">
        <v>682</v>
      </c>
      <c r="AO91">
        <v>2</v>
      </c>
      <c r="AP91" t="s">
        <v>683</v>
      </c>
      <c r="AQ91">
        <v>0.2</v>
      </c>
      <c r="AR91">
        <v>3.5969999999999999E-3</v>
      </c>
      <c r="AS91" t="str">
        <f t="shared" si="1"/>
        <v>immature</v>
      </c>
      <c r="AU91" s="13"/>
    </row>
    <row r="92" spans="1:47" x14ac:dyDescent="0.25">
      <c r="A92">
        <v>89</v>
      </c>
      <c r="B92">
        <v>2017</v>
      </c>
      <c r="C92" t="s">
        <v>42</v>
      </c>
      <c r="D92" s="1">
        <v>44147</v>
      </c>
      <c r="E92">
        <v>1</v>
      </c>
      <c r="F92">
        <v>664</v>
      </c>
      <c r="G92">
        <v>4</v>
      </c>
      <c r="H92" t="s">
        <v>43</v>
      </c>
      <c r="I92" s="2">
        <v>43047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57.022419999999997</v>
      </c>
      <c r="P92">
        <v>-135.29310000000001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46</v>
      </c>
      <c r="Z92">
        <v>12</v>
      </c>
      <c r="AA92">
        <v>2</v>
      </c>
      <c r="AB92">
        <v>161</v>
      </c>
      <c r="AC92">
        <v>53.2</v>
      </c>
      <c r="AD92">
        <v>2</v>
      </c>
      <c r="AE92">
        <v>1</v>
      </c>
      <c r="AG92" t="s">
        <v>163</v>
      </c>
      <c r="AH92" t="s">
        <v>53</v>
      </c>
      <c r="AI92" t="s">
        <v>58</v>
      </c>
      <c r="AJ92">
        <v>1</v>
      </c>
      <c r="AK92" t="s">
        <v>55</v>
      </c>
      <c r="AL92">
        <v>1</v>
      </c>
      <c r="AM92" t="s">
        <v>682</v>
      </c>
      <c r="AO92">
        <v>2</v>
      </c>
      <c r="AP92" t="s">
        <v>683</v>
      </c>
      <c r="AQ92">
        <v>0.2</v>
      </c>
      <c r="AR92">
        <v>3.7590000000000002E-3</v>
      </c>
      <c r="AS92" t="str">
        <f t="shared" si="1"/>
        <v>immature</v>
      </c>
      <c r="AU92" s="13"/>
    </row>
    <row r="93" spans="1:47" x14ac:dyDescent="0.25">
      <c r="A93">
        <v>90</v>
      </c>
      <c r="B93">
        <v>2017</v>
      </c>
      <c r="C93" t="s">
        <v>42</v>
      </c>
      <c r="D93" s="1">
        <v>44147</v>
      </c>
      <c r="E93">
        <v>1</v>
      </c>
      <c r="F93">
        <v>661</v>
      </c>
      <c r="G93">
        <v>4</v>
      </c>
      <c r="H93" t="s">
        <v>43</v>
      </c>
      <c r="I93" s="2">
        <v>43047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57.022419999999997</v>
      </c>
      <c r="P93">
        <v>-135.29310000000001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46</v>
      </c>
      <c r="Z93">
        <v>9</v>
      </c>
      <c r="AA93">
        <v>2</v>
      </c>
      <c r="AB93">
        <v>131</v>
      </c>
      <c r="AC93">
        <v>26.2</v>
      </c>
      <c r="AD93">
        <v>2</v>
      </c>
      <c r="AE93">
        <v>1</v>
      </c>
      <c r="AG93" t="s">
        <v>164</v>
      </c>
      <c r="AH93" t="s">
        <v>60</v>
      </c>
      <c r="AI93" t="s">
        <v>58</v>
      </c>
      <c r="AJ93">
        <v>1</v>
      </c>
      <c r="AK93" t="s">
        <v>55</v>
      </c>
      <c r="AL93">
        <v>1</v>
      </c>
      <c r="AM93" t="s">
        <v>682</v>
      </c>
      <c r="AO93">
        <v>2</v>
      </c>
      <c r="AP93" t="s">
        <v>683</v>
      </c>
      <c r="AQ93">
        <v>0.1</v>
      </c>
      <c r="AR93">
        <v>3.8170000000000001E-3</v>
      </c>
      <c r="AS93" t="str">
        <f t="shared" si="1"/>
        <v>immature</v>
      </c>
      <c r="AU93" s="13"/>
    </row>
    <row r="94" spans="1:47" x14ac:dyDescent="0.25">
      <c r="A94">
        <v>91</v>
      </c>
      <c r="B94">
        <v>2017</v>
      </c>
      <c r="C94" t="s">
        <v>42</v>
      </c>
      <c r="D94" s="1">
        <v>44147</v>
      </c>
      <c r="E94">
        <v>1</v>
      </c>
      <c r="F94">
        <v>587</v>
      </c>
      <c r="G94">
        <v>4</v>
      </c>
      <c r="H94" t="s">
        <v>43</v>
      </c>
      <c r="I94" s="2">
        <v>43047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57.022419999999997</v>
      </c>
      <c r="P94">
        <v>-135.29310000000001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41</v>
      </c>
      <c r="Z94">
        <v>10</v>
      </c>
      <c r="AA94">
        <v>2</v>
      </c>
      <c r="AB94">
        <v>160</v>
      </c>
      <c r="AC94">
        <v>52.2</v>
      </c>
      <c r="AD94">
        <v>2</v>
      </c>
      <c r="AE94">
        <v>1</v>
      </c>
      <c r="AG94" t="s">
        <v>165</v>
      </c>
      <c r="AH94" t="s">
        <v>60</v>
      </c>
      <c r="AI94" t="s">
        <v>58</v>
      </c>
      <c r="AJ94">
        <v>1</v>
      </c>
      <c r="AK94" t="s">
        <v>55</v>
      </c>
      <c r="AL94">
        <v>1</v>
      </c>
      <c r="AM94" t="s">
        <v>682</v>
      </c>
      <c r="AN94" t="s">
        <v>102</v>
      </c>
      <c r="AO94">
        <v>2</v>
      </c>
      <c r="AP94" t="s">
        <v>683</v>
      </c>
      <c r="AQ94">
        <v>0.2</v>
      </c>
      <c r="AR94">
        <v>3.8310000000000002E-3</v>
      </c>
      <c r="AS94" t="str">
        <f t="shared" si="1"/>
        <v>immature</v>
      </c>
      <c r="AU94" s="13"/>
    </row>
    <row r="95" spans="1:47" x14ac:dyDescent="0.25">
      <c r="A95">
        <v>92</v>
      </c>
      <c r="B95">
        <v>2017</v>
      </c>
      <c r="C95" t="s">
        <v>42</v>
      </c>
      <c r="D95" s="1">
        <v>44147</v>
      </c>
      <c r="E95">
        <v>1</v>
      </c>
      <c r="F95">
        <v>537</v>
      </c>
      <c r="G95">
        <v>4</v>
      </c>
      <c r="H95" t="s">
        <v>43</v>
      </c>
      <c r="I95" s="2">
        <v>43039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57.02226667</v>
      </c>
      <c r="P95">
        <v>-135.29325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37</v>
      </c>
      <c r="Z95">
        <v>7</v>
      </c>
      <c r="AA95">
        <v>2</v>
      </c>
      <c r="AB95">
        <v>160</v>
      </c>
      <c r="AC95">
        <v>51.3</v>
      </c>
      <c r="AD95">
        <v>2</v>
      </c>
      <c r="AE95">
        <v>1</v>
      </c>
      <c r="AF95" t="s">
        <v>166</v>
      </c>
      <c r="AG95" t="s">
        <v>167</v>
      </c>
      <c r="AH95" t="s">
        <v>67</v>
      </c>
      <c r="AI95" t="s">
        <v>141</v>
      </c>
      <c r="AJ95">
        <v>1</v>
      </c>
      <c r="AK95" t="s">
        <v>55</v>
      </c>
      <c r="AL95">
        <v>1</v>
      </c>
      <c r="AM95" t="s">
        <v>682</v>
      </c>
      <c r="AO95">
        <v>2</v>
      </c>
      <c r="AP95" t="s">
        <v>683</v>
      </c>
      <c r="AQ95">
        <v>0.2</v>
      </c>
      <c r="AR95">
        <v>3.8990000000000001E-3</v>
      </c>
      <c r="AS95" t="str">
        <f t="shared" si="1"/>
        <v>immature</v>
      </c>
      <c r="AU95" s="13"/>
    </row>
    <row r="96" spans="1:47" x14ac:dyDescent="0.25">
      <c r="A96">
        <v>93</v>
      </c>
      <c r="B96">
        <v>2017</v>
      </c>
      <c r="C96" t="s">
        <v>42</v>
      </c>
      <c r="D96" s="1">
        <v>44147</v>
      </c>
      <c r="E96">
        <v>1</v>
      </c>
      <c r="F96">
        <v>496</v>
      </c>
      <c r="G96">
        <v>4</v>
      </c>
      <c r="H96" t="s">
        <v>43</v>
      </c>
      <c r="I96" s="2">
        <v>43039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57.02226667</v>
      </c>
      <c r="P96">
        <v>-135.29325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34</v>
      </c>
      <c r="Z96">
        <v>11</v>
      </c>
      <c r="AA96">
        <v>2</v>
      </c>
      <c r="AB96">
        <v>161</v>
      </c>
      <c r="AC96">
        <v>50.3</v>
      </c>
      <c r="AD96">
        <v>2</v>
      </c>
      <c r="AE96">
        <v>1</v>
      </c>
      <c r="AG96" t="s">
        <v>168</v>
      </c>
      <c r="AH96" t="s">
        <v>60</v>
      </c>
      <c r="AI96" t="s">
        <v>58</v>
      </c>
      <c r="AJ96">
        <v>1</v>
      </c>
      <c r="AK96" t="s">
        <v>55</v>
      </c>
      <c r="AL96">
        <v>1</v>
      </c>
      <c r="AM96" t="s">
        <v>682</v>
      </c>
      <c r="AO96">
        <v>2</v>
      </c>
      <c r="AP96" t="s">
        <v>683</v>
      </c>
      <c r="AQ96">
        <v>0.2</v>
      </c>
      <c r="AR96">
        <v>3.9760000000000004E-3</v>
      </c>
      <c r="AS96" t="str">
        <f t="shared" si="1"/>
        <v>immature</v>
      </c>
      <c r="AU96" s="13"/>
    </row>
    <row r="97" spans="1:47" x14ac:dyDescent="0.25">
      <c r="A97">
        <v>94</v>
      </c>
      <c r="B97">
        <v>2017</v>
      </c>
      <c r="C97" t="s">
        <v>42</v>
      </c>
      <c r="D97" s="1">
        <v>44147</v>
      </c>
      <c r="E97">
        <v>1</v>
      </c>
      <c r="F97">
        <v>358</v>
      </c>
      <c r="G97">
        <v>4</v>
      </c>
      <c r="H97" t="s">
        <v>43</v>
      </c>
      <c r="I97" s="2">
        <v>43033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57.019166669999997</v>
      </c>
      <c r="P97">
        <v>-135.34961670000001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24</v>
      </c>
      <c r="Z97">
        <v>13</v>
      </c>
      <c r="AA97">
        <v>2</v>
      </c>
      <c r="AB97">
        <v>158</v>
      </c>
      <c r="AC97">
        <v>50.1</v>
      </c>
      <c r="AD97">
        <v>2</v>
      </c>
      <c r="AE97">
        <v>2</v>
      </c>
      <c r="AG97" t="s">
        <v>169</v>
      </c>
      <c r="AH97" t="s">
        <v>53</v>
      </c>
      <c r="AI97" t="s">
        <v>54</v>
      </c>
      <c r="AJ97">
        <v>1</v>
      </c>
      <c r="AK97" t="s">
        <v>55</v>
      </c>
      <c r="AL97">
        <v>1</v>
      </c>
      <c r="AM97" t="s">
        <v>682</v>
      </c>
      <c r="AO97">
        <v>2</v>
      </c>
      <c r="AP97" t="s">
        <v>683</v>
      </c>
      <c r="AQ97">
        <v>0.2</v>
      </c>
      <c r="AR97">
        <v>3.9919999999999999E-3</v>
      </c>
      <c r="AS97" t="str">
        <f t="shared" si="1"/>
        <v>immature</v>
      </c>
      <c r="AU97" s="13"/>
    </row>
    <row r="98" spans="1:47" x14ac:dyDescent="0.25">
      <c r="A98">
        <v>95</v>
      </c>
      <c r="B98">
        <v>2017</v>
      </c>
      <c r="C98" t="s">
        <v>42</v>
      </c>
      <c r="D98" s="1">
        <v>44147</v>
      </c>
      <c r="E98">
        <v>1</v>
      </c>
      <c r="F98">
        <v>678</v>
      </c>
      <c r="G98">
        <v>4</v>
      </c>
      <c r="H98" t="s">
        <v>43</v>
      </c>
      <c r="I98" s="2">
        <v>43047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57.022419999999997</v>
      </c>
      <c r="P98">
        <v>-135.29310000000001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47</v>
      </c>
      <c r="Z98">
        <v>11</v>
      </c>
      <c r="AA98">
        <v>2</v>
      </c>
      <c r="AB98">
        <v>166</v>
      </c>
      <c r="AC98">
        <v>49.9</v>
      </c>
      <c r="AD98">
        <v>2</v>
      </c>
      <c r="AE98">
        <v>1</v>
      </c>
      <c r="AG98" t="s">
        <v>170</v>
      </c>
      <c r="AH98" t="s">
        <v>53</v>
      </c>
      <c r="AI98" t="s">
        <v>58</v>
      </c>
      <c r="AJ98">
        <v>1</v>
      </c>
      <c r="AK98" t="s">
        <v>55</v>
      </c>
      <c r="AL98">
        <v>1</v>
      </c>
      <c r="AM98" t="s">
        <v>682</v>
      </c>
      <c r="AO98">
        <v>2</v>
      </c>
      <c r="AP98" t="s">
        <v>683</v>
      </c>
      <c r="AQ98">
        <v>0.2</v>
      </c>
      <c r="AR98">
        <v>4.0080000000000003E-3</v>
      </c>
      <c r="AS98" t="str">
        <f t="shared" si="1"/>
        <v>immature</v>
      </c>
      <c r="AU98" s="13"/>
    </row>
    <row r="99" spans="1:47" x14ac:dyDescent="0.25">
      <c r="A99">
        <v>96</v>
      </c>
      <c r="B99">
        <v>2017</v>
      </c>
      <c r="C99" t="s">
        <v>42</v>
      </c>
      <c r="D99" s="1">
        <v>44147</v>
      </c>
      <c r="E99">
        <v>1</v>
      </c>
      <c r="F99">
        <v>354</v>
      </c>
      <c r="G99">
        <v>4</v>
      </c>
      <c r="H99" t="s">
        <v>43</v>
      </c>
      <c r="I99" s="2">
        <v>43033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57.019166669999997</v>
      </c>
      <c r="P99">
        <v>-135.34961670000001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24</v>
      </c>
      <c r="Z99">
        <v>9</v>
      </c>
      <c r="AA99">
        <v>2</v>
      </c>
      <c r="AB99">
        <v>161</v>
      </c>
      <c r="AC99">
        <v>49.6</v>
      </c>
      <c r="AD99">
        <v>2</v>
      </c>
      <c r="AE99">
        <v>2</v>
      </c>
      <c r="AF99" t="s">
        <v>82</v>
      </c>
      <c r="AG99" t="s">
        <v>171</v>
      </c>
      <c r="AH99" t="s">
        <v>53</v>
      </c>
      <c r="AI99" t="s">
        <v>54</v>
      </c>
      <c r="AJ99">
        <v>1</v>
      </c>
      <c r="AK99" t="s">
        <v>55</v>
      </c>
      <c r="AL99">
        <v>1</v>
      </c>
      <c r="AM99" t="s">
        <v>682</v>
      </c>
      <c r="AO99">
        <v>2</v>
      </c>
      <c r="AP99" t="s">
        <v>683</v>
      </c>
      <c r="AQ99">
        <v>0.2</v>
      </c>
      <c r="AR99">
        <v>4.032E-3</v>
      </c>
      <c r="AS99" t="str">
        <f t="shared" si="1"/>
        <v>immature</v>
      </c>
      <c r="AU99" s="13"/>
    </row>
    <row r="100" spans="1:47" x14ac:dyDescent="0.25">
      <c r="A100">
        <v>97</v>
      </c>
      <c r="B100">
        <v>2017</v>
      </c>
      <c r="C100" t="s">
        <v>42</v>
      </c>
      <c r="D100" s="1">
        <v>44147</v>
      </c>
      <c r="E100">
        <v>1</v>
      </c>
      <c r="F100">
        <v>394</v>
      </c>
      <c r="G100">
        <v>4</v>
      </c>
      <c r="H100" t="s">
        <v>43</v>
      </c>
      <c r="I100" s="2">
        <v>43033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57.019166669999997</v>
      </c>
      <c r="P100">
        <v>-135.34961670000001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27</v>
      </c>
      <c r="Z100">
        <v>4</v>
      </c>
      <c r="AA100">
        <v>2</v>
      </c>
      <c r="AB100">
        <v>148</v>
      </c>
      <c r="AC100">
        <v>48</v>
      </c>
      <c r="AD100">
        <v>2</v>
      </c>
      <c r="AE100">
        <v>1</v>
      </c>
      <c r="AG100" t="s">
        <v>172</v>
      </c>
      <c r="AH100" t="s">
        <v>53</v>
      </c>
      <c r="AI100" t="s">
        <v>58</v>
      </c>
      <c r="AJ100">
        <v>1</v>
      </c>
      <c r="AK100" t="s">
        <v>55</v>
      </c>
      <c r="AL100">
        <v>1</v>
      </c>
      <c r="AM100" t="s">
        <v>682</v>
      </c>
      <c r="AO100">
        <v>2</v>
      </c>
      <c r="AP100" t="s">
        <v>683</v>
      </c>
      <c r="AQ100">
        <v>0.2</v>
      </c>
      <c r="AR100">
        <v>4.1669999999999997E-3</v>
      </c>
      <c r="AS100" t="str">
        <f t="shared" si="1"/>
        <v>immature</v>
      </c>
      <c r="AU100" s="13"/>
    </row>
    <row r="101" spans="1:47" x14ac:dyDescent="0.25">
      <c r="A101">
        <v>98</v>
      </c>
      <c r="B101">
        <v>2017</v>
      </c>
      <c r="C101" t="s">
        <v>42</v>
      </c>
      <c r="D101" s="1">
        <v>44147</v>
      </c>
      <c r="E101">
        <v>1</v>
      </c>
      <c r="F101">
        <v>563</v>
      </c>
      <c r="G101">
        <v>4</v>
      </c>
      <c r="H101" t="s">
        <v>43</v>
      </c>
      <c r="I101" s="2">
        <v>43047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57.022419999999997</v>
      </c>
      <c r="P101">
        <v>-135.29310000000001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40</v>
      </c>
      <c r="Z101">
        <v>1</v>
      </c>
      <c r="AA101">
        <v>2</v>
      </c>
      <c r="AB101">
        <v>159</v>
      </c>
      <c r="AC101">
        <v>46.6</v>
      </c>
      <c r="AD101">
        <v>2</v>
      </c>
      <c r="AE101">
        <v>1</v>
      </c>
      <c r="AG101" t="s">
        <v>173</v>
      </c>
      <c r="AH101" t="s">
        <v>60</v>
      </c>
      <c r="AI101" t="s">
        <v>58</v>
      </c>
      <c r="AJ101">
        <v>1</v>
      </c>
      <c r="AK101" t="s">
        <v>55</v>
      </c>
      <c r="AL101">
        <v>1</v>
      </c>
      <c r="AM101" t="s">
        <v>682</v>
      </c>
      <c r="AO101">
        <v>2</v>
      </c>
      <c r="AP101" t="s">
        <v>683</v>
      </c>
      <c r="AQ101">
        <v>0.2</v>
      </c>
      <c r="AR101">
        <v>4.2919999999999998E-3</v>
      </c>
      <c r="AS101" t="str">
        <f t="shared" si="1"/>
        <v>immature</v>
      </c>
      <c r="AU101" s="13"/>
    </row>
    <row r="102" spans="1:47" x14ac:dyDescent="0.25">
      <c r="A102">
        <v>99</v>
      </c>
      <c r="B102">
        <v>2017</v>
      </c>
      <c r="C102" t="s">
        <v>42</v>
      </c>
      <c r="D102" s="1">
        <v>44147</v>
      </c>
      <c r="E102">
        <v>1</v>
      </c>
      <c r="F102">
        <v>420</v>
      </c>
      <c r="G102">
        <v>4</v>
      </c>
      <c r="H102" t="s">
        <v>43</v>
      </c>
      <c r="I102" s="2">
        <v>43039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57.02226667</v>
      </c>
      <c r="P102">
        <v>-135.29325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29</v>
      </c>
      <c r="Z102">
        <v>10</v>
      </c>
      <c r="AA102">
        <v>2</v>
      </c>
      <c r="AB102">
        <v>158</v>
      </c>
      <c r="AC102">
        <v>45.7</v>
      </c>
      <c r="AD102">
        <v>2</v>
      </c>
      <c r="AE102">
        <v>1</v>
      </c>
      <c r="AG102" t="s">
        <v>174</v>
      </c>
      <c r="AH102" t="s">
        <v>53</v>
      </c>
      <c r="AI102" t="s">
        <v>58</v>
      </c>
      <c r="AJ102">
        <v>1</v>
      </c>
      <c r="AK102" t="s">
        <v>55</v>
      </c>
      <c r="AL102">
        <v>1</v>
      </c>
      <c r="AM102" t="s">
        <v>682</v>
      </c>
      <c r="AO102">
        <v>2</v>
      </c>
      <c r="AP102" t="s">
        <v>683</v>
      </c>
      <c r="AQ102">
        <v>0.2</v>
      </c>
      <c r="AR102">
        <v>4.3759999999999997E-3</v>
      </c>
      <c r="AS102" t="str">
        <f t="shared" si="1"/>
        <v>immature</v>
      </c>
      <c r="AU102" s="13"/>
    </row>
    <row r="103" spans="1:47" x14ac:dyDescent="0.25">
      <c r="A103">
        <v>100</v>
      </c>
      <c r="B103">
        <v>2017</v>
      </c>
      <c r="C103" t="s">
        <v>42</v>
      </c>
      <c r="D103" s="1">
        <v>44147</v>
      </c>
      <c r="E103">
        <v>1</v>
      </c>
      <c r="F103">
        <v>648</v>
      </c>
      <c r="G103">
        <v>4</v>
      </c>
      <c r="H103" t="s">
        <v>43</v>
      </c>
      <c r="I103" s="2">
        <v>43047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57.022419999999997</v>
      </c>
      <c r="P103">
        <v>-135.29310000000001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45</v>
      </c>
      <c r="Z103">
        <v>11</v>
      </c>
      <c r="AA103">
        <v>2</v>
      </c>
      <c r="AB103">
        <v>152</v>
      </c>
      <c r="AC103">
        <v>43.4</v>
      </c>
      <c r="AD103">
        <v>2</v>
      </c>
      <c r="AE103">
        <v>1</v>
      </c>
      <c r="AG103" t="s">
        <v>175</v>
      </c>
      <c r="AH103" t="s">
        <v>60</v>
      </c>
      <c r="AI103" t="s">
        <v>58</v>
      </c>
      <c r="AJ103">
        <v>1</v>
      </c>
      <c r="AK103" t="s">
        <v>55</v>
      </c>
      <c r="AL103">
        <v>1</v>
      </c>
      <c r="AM103" t="s">
        <v>682</v>
      </c>
      <c r="AO103">
        <v>2</v>
      </c>
      <c r="AP103" t="s">
        <v>683</v>
      </c>
      <c r="AQ103">
        <v>0.2</v>
      </c>
      <c r="AR103">
        <v>4.6080000000000001E-3</v>
      </c>
      <c r="AS103" t="str">
        <f t="shared" si="1"/>
        <v>immature</v>
      </c>
      <c r="AU103" s="13"/>
    </row>
    <row r="104" spans="1:47" x14ac:dyDescent="0.25">
      <c r="A104">
        <v>101</v>
      </c>
      <c r="B104">
        <v>2017</v>
      </c>
      <c r="C104" t="s">
        <v>42</v>
      </c>
      <c r="D104" s="1">
        <v>44147</v>
      </c>
      <c r="E104">
        <v>1</v>
      </c>
      <c r="F104">
        <v>465</v>
      </c>
      <c r="G104">
        <v>4</v>
      </c>
      <c r="H104" t="s">
        <v>43</v>
      </c>
      <c r="I104" s="2">
        <v>43039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57.02226667</v>
      </c>
      <c r="P104">
        <v>-135.29325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32</v>
      </c>
      <c r="Z104">
        <v>10</v>
      </c>
      <c r="AA104">
        <v>2</v>
      </c>
      <c r="AB104">
        <v>150</v>
      </c>
      <c r="AC104">
        <v>43.2</v>
      </c>
      <c r="AD104">
        <v>2</v>
      </c>
      <c r="AE104">
        <v>1</v>
      </c>
      <c r="AG104" t="s">
        <v>176</v>
      </c>
      <c r="AH104" t="s">
        <v>67</v>
      </c>
      <c r="AI104" t="s">
        <v>58</v>
      </c>
      <c r="AJ104">
        <v>1</v>
      </c>
      <c r="AK104" t="s">
        <v>55</v>
      </c>
      <c r="AL104">
        <v>1</v>
      </c>
      <c r="AM104" t="s">
        <v>682</v>
      </c>
      <c r="AO104">
        <v>2</v>
      </c>
      <c r="AP104" t="s">
        <v>683</v>
      </c>
      <c r="AQ104">
        <v>0.2</v>
      </c>
      <c r="AR104">
        <v>4.6299999999999996E-3</v>
      </c>
      <c r="AS104" t="str">
        <f t="shared" si="1"/>
        <v>immature</v>
      </c>
      <c r="AU104" s="13"/>
    </row>
    <row r="105" spans="1:47" x14ac:dyDescent="0.25">
      <c r="A105">
        <v>102</v>
      </c>
      <c r="B105">
        <v>2017</v>
      </c>
      <c r="C105" t="s">
        <v>42</v>
      </c>
      <c r="D105" s="1">
        <v>44147</v>
      </c>
      <c r="E105">
        <v>1</v>
      </c>
      <c r="F105">
        <v>568</v>
      </c>
      <c r="G105">
        <v>4</v>
      </c>
      <c r="H105" t="s">
        <v>43</v>
      </c>
      <c r="I105" s="2">
        <v>43047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57.022419999999997</v>
      </c>
      <c r="P105">
        <v>-135.29310000000001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40</v>
      </c>
      <c r="Z105">
        <v>6</v>
      </c>
      <c r="AA105">
        <v>2</v>
      </c>
      <c r="AB105">
        <v>152</v>
      </c>
      <c r="AC105">
        <v>42.8</v>
      </c>
      <c r="AD105">
        <v>2</v>
      </c>
      <c r="AE105">
        <v>1</v>
      </c>
      <c r="AG105" t="s">
        <v>177</v>
      </c>
      <c r="AH105" t="s">
        <v>60</v>
      </c>
      <c r="AI105" t="s">
        <v>58</v>
      </c>
      <c r="AJ105">
        <v>1</v>
      </c>
      <c r="AK105" t="s">
        <v>55</v>
      </c>
      <c r="AL105">
        <v>1</v>
      </c>
      <c r="AM105" t="s">
        <v>682</v>
      </c>
      <c r="AO105">
        <v>2</v>
      </c>
      <c r="AP105" t="s">
        <v>683</v>
      </c>
      <c r="AQ105">
        <v>0.2</v>
      </c>
      <c r="AR105">
        <v>4.6730000000000001E-3</v>
      </c>
      <c r="AS105" t="str">
        <f t="shared" si="1"/>
        <v>immature</v>
      </c>
      <c r="AU105" s="13"/>
    </row>
    <row r="106" spans="1:47" x14ac:dyDescent="0.25">
      <c r="A106">
        <v>103</v>
      </c>
      <c r="B106">
        <v>2017</v>
      </c>
      <c r="C106" t="s">
        <v>42</v>
      </c>
      <c r="D106" s="1">
        <v>44147</v>
      </c>
      <c r="E106">
        <v>1</v>
      </c>
      <c r="F106">
        <v>617</v>
      </c>
      <c r="G106">
        <v>4</v>
      </c>
      <c r="H106" t="s">
        <v>43</v>
      </c>
      <c r="I106" s="2">
        <v>43047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57.022419999999997</v>
      </c>
      <c r="P106">
        <v>-135.29310000000001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43</v>
      </c>
      <c r="Z106">
        <v>10</v>
      </c>
      <c r="AA106">
        <v>2</v>
      </c>
      <c r="AB106">
        <v>155</v>
      </c>
      <c r="AC106">
        <v>39</v>
      </c>
      <c r="AD106">
        <v>2</v>
      </c>
      <c r="AE106">
        <v>1</v>
      </c>
      <c r="AG106" t="s">
        <v>178</v>
      </c>
      <c r="AH106" t="s">
        <v>60</v>
      </c>
      <c r="AI106" t="s">
        <v>54</v>
      </c>
      <c r="AJ106">
        <v>1</v>
      </c>
      <c r="AK106" t="s">
        <v>55</v>
      </c>
      <c r="AL106">
        <v>1</v>
      </c>
      <c r="AM106" t="s">
        <v>682</v>
      </c>
      <c r="AO106">
        <v>2</v>
      </c>
      <c r="AP106" t="s">
        <v>683</v>
      </c>
      <c r="AQ106">
        <v>0.2</v>
      </c>
      <c r="AR106">
        <v>5.1279999999999997E-3</v>
      </c>
      <c r="AS106" t="str">
        <f t="shared" si="1"/>
        <v>immature</v>
      </c>
      <c r="AU106" s="13"/>
    </row>
    <row r="107" spans="1:47" x14ac:dyDescent="0.25">
      <c r="A107">
        <v>104</v>
      </c>
      <c r="B107">
        <v>2017</v>
      </c>
      <c r="C107" t="s">
        <v>42</v>
      </c>
      <c r="D107" s="1">
        <v>44147</v>
      </c>
      <c r="E107">
        <v>1</v>
      </c>
      <c r="F107">
        <v>696</v>
      </c>
      <c r="G107">
        <v>4</v>
      </c>
      <c r="H107" t="s">
        <v>43</v>
      </c>
      <c r="I107" s="2">
        <v>43047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57.022419999999997</v>
      </c>
      <c r="P107">
        <v>-135.29310000000001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48</v>
      </c>
      <c r="Z107">
        <v>14</v>
      </c>
      <c r="AA107">
        <v>2</v>
      </c>
      <c r="AB107">
        <v>149</v>
      </c>
      <c r="AC107">
        <v>38.700000000000003</v>
      </c>
      <c r="AD107">
        <v>2</v>
      </c>
      <c r="AE107">
        <v>1</v>
      </c>
      <c r="AG107" t="s">
        <v>179</v>
      </c>
      <c r="AH107" t="s">
        <v>60</v>
      </c>
      <c r="AI107" t="s">
        <v>97</v>
      </c>
      <c r="AJ107">
        <v>1</v>
      </c>
      <c r="AK107" t="s">
        <v>55</v>
      </c>
      <c r="AL107">
        <v>1</v>
      </c>
      <c r="AM107" t="s">
        <v>682</v>
      </c>
      <c r="AO107">
        <v>2</v>
      </c>
      <c r="AP107" t="s">
        <v>683</v>
      </c>
      <c r="AQ107">
        <v>0.2</v>
      </c>
      <c r="AR107">
        <v>5.1679999999999999E-3</v>
      </c>
      <c r="AS107" t="str">
        <f t="shared" si="1"/>
        <v>immature</v>
      </c>
      <c r="AU107" s="13"/>
    </row>
    <row r="108" spans="1:47" x14ac:dyDescent="0.25">
      <c r="A108">
        <v>105</v>
      </c>
      <c r="B108">
        <v>2017</v>
      </c>
      <c r="C108" t="s">
        <v>42</v>
      </c>
      <c r="D108" s="1">
        <v>44147</v>
      </c>
      <c r="E108">
        <v>1</v>
      </c>
      <c r="F108">
        <v>650</v>
      </c>
      <c r="G108">
        <v>4</v>
      </c>
      <c r="H108" t="s">
        <v>43</v>
      </c>
      <c r="I108" s="2">
        <v>43047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57.022419999999997</v>
      </c>
      <c r="P108">
        <v>-135.29310000000001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45</v>
      </c>
      <c r="Z108">
        <v>13</v>
      </c>
      <c r="AA108">
        <v>2</v>
      </c>
      <c r="AB108">
        <v>149</v>
      </c>
      <c r="AC108">
        <v>36.799999999999997</v>
      </c>
      <c r="AD108">
        <v>2</v>
      </c>
      <c r="AE108">
        <v>1</v>
      </c>
      <c r="AG108" t="s">
        <v>180</v>
      </c>
      <c r="AH108" t="s">
        <v>60</v>
      </c>
      <c r="AI108" t="s">
        <v>58</v>
      </c>
      <c r="AJ108">
        <v>1</v>
      </c>
      <c r="AK108" t="s">
        <v>55</v>
      </c>
      <c r="AL108">
        <v>1</v>
      </c>
      <c r="AM108" t="s">
        <v>682</v>
      </c>
      <c r="AO108">
        <v>2</v>
      </c>
      <c r="AP108" t="s">
        <v>683</v>
      </c>
      <c r="AQ108">
        <v>0.2</v>
      </c>
      <c r="AR108">
        <v>5.4349999999999997E-3</v>
      </c>
      <c r="AS108" t="str">
        <f t="shared" si="1"/>
        <v>immature</v>
      </c>
      <c r="AU108" s="13"/>
    </row>
    <row r="109" spans="1:47" x14ac:dyDescent="0.25">
      <c r="A109">
        <v>106</v>
      </c>
      <c r="B109">
        <v>2017</v>
      </c>
      <c r="C109" t="s">
        <v>42</v>
      </c>
      <c r="D109" s="1">
        <v>44147</v>
      </c>
      <c r="E109">
        <v>1</v>
      </c>
      <c r="F109">
        <v>536</v>
      </c>
      <c r="G109">
        <v>4</v>
      </c>
      <c r="H109" t="s">
        <v>43</v>
      </c>
      <c r="I109" s="2">
        <v>43039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57.02226667</v>
      </c>
      <c r="P109">
        <v>-135.29325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37</v>
      </c>
      <c r="Z109">
        <v>6</v>
      </c>
      <c r="AA109">
        <v>2</v>
      </c>
      <c r="AB109">
        <v>157</v>
      </c>
      <c r="AC109">
        <v>50.4</v>
      </c>
      <c r="AD109">
        <v>2</v>
      </c>
      <c r="AE109">
        <v>1</v>
      </c>
      <c r="AF109" t="s">
        <v>166</v>
      </c>
      <c r="AG109" t="s">
        <v>181</v>
      </c>
      <c r="AH109" t="s">
        <v>67</v>
      </c>
      <c r="AI109" t="s">
        <v>58</v>
      </c>
      <c r="AJ109">
        <v>1</v>
      </c>
      <c r="AK109" t="s">
        <v>55</v>
      </c>
      <c r="AL109">
        <v>1</v>
      </c>
      <c r="AM109" t="s">
        <v>682</v>
      </c>
      <c r="AO109">
        <v>2</v>
      </c>
      <c r="AP109" t="s">
        <v>683</v>
      </c>
      <c r="AQ109">
        <v>0.3</v>
      </c>
      <c r="AR109">
        <v>5.9519999999999998E-3</v>
      </c>
      <c r="AS109" t="str">
        <f t="shared" si="1"/>
        <v>immature</v>
      </c>
      <c r="AU109" s="13"/>
    </row>
    <row r="110" spans="1:47" x14ac:dyDescent="0.25">
      <c r="A110">
        <v>107</v>
      </c>
      <c r="B110">
        <v>2017</v>
      </c>
      <c r="C110" t="s">
        <v>42</v>
      </c>
      <c r="D110" s="1">
        <v>44147</v>
      </c>
      <c r="E110">
        <v>1</v>
      </c>
      <c r="F110">
        <v>390</v>
      </c>
      <c r="G110">
        <v>4</v>
      </c>
      <c r="H110" t="s">
        <v>43</v>
      </c>
      <c r="I110" s="2">
        <v>43033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57.019166669999997</v>
      </c>
      <c r="P110">
        <v>-135.34961670000001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26</v>
      </c>
      <c r="Z110">
        <v>15</v>
      </c>
      <c r="AA110">
        <v>2</v>
      </c>
      <c r="AB110">
        <v>146</v>
      </c>
      <c r="AC110">
        <v>41.5</v>
      </c>
      <c r="AD110">
        <v>2</v>
      </c>
      <c r="AE110">
        <v>2</v>
      </c>
      <c r="AG110" t="s">
        <v>182</v>
      </c>
      <c r="AH110" t="s">
        <v>53</v>
      </c>
      <c r="AI110" t="s">
        <v>58</v>
      </c>
      <c r="AJ110">
        <v>1</v>
      </c>
      <c r="AK110" t="s">
        <v>55</v>
      </c>
      <c r="AL110">
        <v>1</v>
      </c>
      <c r="AM110" t="s">
        <v>682</v>
      </c>
      <c r="AO110">
        <v>2</v>
      </c>
      <c r="AP110" t="s">
        <v>683</v>
      </c>
      <c r="AQ110">
        <v>0.3</v>
      </c>
      <c r="AR110">
        <v>7.2290000000000002E-3</v>
      </c>
      <c r="AS110" t="str">
        <f t="shared" si="1"/>
        <v>immature</v>
      </c>
      <c r="AU110" s="13"/>
    </row>
    <row r="111" spans="1:47" x14ac:dyDescent="0.25">
      <c r="A111">
        <v>139</v>
      </c>
      <c r="B111">
        <v>2017</v>
      </c>
      <c r="C111" t="s">
        <v>42</v>
      </c>
      <c r="D111" s="1">
        <v>44147</v>
      </c>
      <c r="E111">
        <v>1</v>
      </c>
      <c r="F111">
        <v>464</v>
      </c>
      <c r="G111">
        <v>4</v>
      </c>
      <c r="H111" t="s">
        <v>43</v>
      </c>
      <c r="I111" s="2">
        <v>43039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57.02226667</v>
      </c>
      <c r="P111">
        <v>-135.29325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32</v>
      </c>
      <c r="Z111">
        <v>9</v>
      </c>
      <c r="AA111">
        <v>2</v>
      </c>
      <c r="AB111">
        <v>172</v>
      </c>
      <c r="AC111">
        <v>58.9</v>
      </c>
      <c r="AD111">
        <v>3</v>
      </c>
      <c r="AE111">
        <v>1</v>
      </c>
      <c r="AG111" t="s">
        <v>221</v>
      </c>
      <c r="AH111" t="s">
        <v>67</v>
      </c>
      <c r="AI111" t="s">
        <v>58</v>
      </c>
      <c r="AJ111">
        <v>1</v>
      </c>
      <c r="AK111" t="s">
        <v>55</v>
      </c>
      <c r="AL111">
        <v>1</v>
      </c>
      <c r="AM111" t="s">
        <v>682</v>
      </c>
      <c r="AN111" t="s">
        <v>102</v>
      </c>
      <c r="AO111">
        <v>2</v>
      </c>
      <c r="AP111" t="s">
        <v>683</v>
      </c>
      <c r="AQ111">
        <v>0</v>
      </c>
      <c r="AR111">
        <v>0</v>
      </c>
      <c r="AS111" t="str">
        <f t="shared" si="1"/>
        <v>immature</v>
      </c>
      <c r="AT111" t="s">
        <v>222</v>
      </c>
      <c r="AU111" s="13"/>
    </row>
    <row r="112" spans="1:47" x14ac:dyDescent="0.25">
      <c r="A112">
        <v>140</v>
      </c>
      <c r="B112">
        <v>2017</v>
      </c>
      <c r="C112" t="s">
        <v>42</v>
      </c>
      <c r="D112" s="1">
        <v>44147</v>
      </c>
      <c r="E112">
        <v>1</v>
      </c>
      <c r="F112">
        <v>550</v>
      </c>
      <c r="G112">
        <v>4</v>
      </c>
      <c r="H112" t="s">
        <v>43</v>
      </c>
      <c r="I112" s="2">
        <v>43047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57.022419999999997</v>
      </c>
      <c r="P112">
        <v>-135.29310000000001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39</v>
      </c>
      <c r="Z112">
        <v>3</v>
      </c>
      <c r="AA112">
        <v>2</v>
      </c>
      <c r="AB112">
        <v>165</v>
      </c>
      <c r="AC112">
        <v>50.2</v>
      </c>
      <c r="AD112">
        <v>3</v>
      </c>
      <c r="AE112">
        <v>1</v>
      </c>
      <c r="AG112" t="s">
        <v>223</v>
      </c>
      <c r="AH112" t="s">
        <v>60</v>
      </c>
      <c r="AI112" t="s">
        <v>58</v>
      </c>
      <c r="AJ112">
        <v>1</v>
      </c>
      <c r="AK112" t="s">
        <v>55</v>
      </c>
      <c r="AL112">
        <v>1</v>
      </c>
      <c r="AM112" t="s">
        <v>682</v>
      </c>
      <c r="AO112">
        <v>2</v>
      </c>
      <c r="AP112" t="s">
        <v>683</v>
      </c>
      <c r="AQ112">
        <v>0</v>
      </c>
      <c r="AR112">
        <v>0</v>
      </c>
      <c r="AS112" t="str">
        <f t="shared" si="1"/>
        <v>immature</v>
      </c>
      <c r="AU112" s="13"/>
    </row>
    <row r="113" spans="1:47" x14ac:dyDescent="0.25">
      <c r="A113">
        <v>141</v>
      </c>
      <c r="B113">
        <v>2017</v>
      </c>
      <c r="C113" t="s">
        <v>42</v>
      </c>
      <c r="D113" s="1">
        <v>44147</v>
      </c>
      <c r="E113">
        <v>1</v>
      </c>
      <c r="F113">
        <v>554</v>
      </c>
      <c r="G113">
        <v>4</v>
      </c>
      <c r="H113" t="s">
        <v>43</v>
      </c>
      <c r="I113" s="2">
        <v>43047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57.022419999999997</v>
      </c>
      <c r="P113">
        <v>-135.29310000000001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39</v>
      </c>
      <c r="Z113">
        <v>7</v>
      </c>
      <c r="AA113">
        <v>2</v>
      </c>
      <c r="AB113">
        <v>173</v>
      </c>
      <c r="AC113">
        <v>68.2</v>
      </c>
      <c r="AD113">
        <v>3</v>
      </c>
      <c r="AE113">
        <v>1</v>
      </c>
      <c r="AG113" t="s">
        <v>224</v>
      </c>
      <c r="AH113" t="s">
        <v>60</v>
      </c>
      <c r="AI113" t="s">
        <v>58</v>
      </c>
      <c r="AJ113">
        <v>1</v>
      </c>
      <c r="AK113" t="s">
        <v>55</v>
      </c>
      <c r="AL113">
        <v>1</v>
      </c>
      <c r="AM113" t="s">
        <v>682</v>
      </c>
      <c r="AO113">
        <v>2</v>
      </c>
      <c r="AP113" t="s">
        <v>683</v>
      </c>
      <c r="AQ113">
        <v>0</v>
      </c>
      <c r="AR113">
        <v>0</v>
      </c>
      <c r="AS113" t="str">
        <f t="shared" si="1"/>
        <v>immature</v>
      </c>
      <c r="AU113" s="13"/>
    </row>
    <row r="114" spans="1:47" x14ac:dyDescent="0.25">
      <c r="A114">
        <v>142</v>
      </c>
      <c r="B114">
        <v>2017</v>
      </c>
      <c r="C114" t="s">
        <v>42</v>
      </c>
      <c r="D114" s="1">
        <v>44147</v>
      </c>
      <c r="E114">
        <v>1</v>
      </c>
      <c r="F114">
        <v>701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49</v>
      </c>
      <c r="Z114">
        <v>4</v>
      </c>
      <c r="AA114">
        <v>2</v>
      </c>
      <c r="AB114">
        <v>152</v>
      </c>
      <c r="AC114">
        <v>42.1</v>
      </c>
      <c r="AD114">
        <v>3</v>
      </c>
      <c r="AE114">
        <v>1</v>
      </c>
      <c r="AG114" t="s">
        <v>225</v>
      </c>
      <c r="AH114" t="s">
        <v>60</v>
      </c>
      <c r="AI114" t="s">
        <v>58</v>
      </c>
      <c r="AJ114">
        <v>1</v>
      </c>
      <c r="AK114" t="s">
        <v>55</v>
      </c>
      <c r="AL114">
        <v>1</v>
      </c>
      <c r="AM114" t="s">
        <v>682</v>
      </c>
      <c r="AN114" t="s">
        <v>102</v>
      </c>
      <c r="AO114">
        <v>2</v>
      </c>
      <c r="AP114" t="s">
        <v>683</v>
      </c>
      <c r="AQ114">
        <v>0</v>
      </c>
      <c r="AR114">
        <v>0</v>
      </c>
      <c r="AS114" t="str">
        <f t="shared" si="1"/>
        <v>immature</v>
      </c>
      <c r="AU114" s="13"/>
    </row>
    <row r="115" spans="1:47" x14ac:dyDescent="0.25">
      <c r="A115">
        <v>143</v>
      </c>
      <c r="B115">
        <v>2017</v>
      </c>
      <c r="C115" t="s">
        <v>42</v>
      </c>
      <c r="D115" s="1">
        <v>44147</v>
      </c>
      <c r="E115">
        <v>1</v>
      </c>
      <c r="F115">
        <v>702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49</v>
      </c>
      <c r="Z115">
        <v>5</v>
      </c>
      <c r="AA115">
        <v>2</v>
      </c>
      <c r="AB115">
        <v>172</v>
      </c>
      <c r="AC115">
        <v>57.2</v>
      </c>
      <c r="AD115">
        <v>3</v>
      </c>
      <c r="AE115">
        <v>1</v>
      </c>
      <c r="AG115" t="s">
        <v>226</v>
      </c>
      <c r="AH115" t="s">
        <v>53</v>
      </c>
      <c r="AI115" t="s">
        <v>58</v>
      </c>
      <c r="AJ115">
        <v>1</v>
      </c>
      <c r="AK115" t="s">
        <v>55</v>
      </c>
      <c r="AL115">
        <v>1</v>
      </c>
      <c r="AM115" t="s">
        <v>682</v>
      </c>
      <c r="AN115" t="s">
        <v>142</v>
      </c>
      <c r="AO115">
        <v>2</v>
      </c>
      <c r="AP115" t="s">
        <v>683</v>
      </c>
      <c r="AQ115">
        <v>0</v>
      </c>
      <c r="AR115">
        <v>0</v>
      </c>
      <c r="AS115" t="str">
        <f t="shared" si="1"/>
        <v>immature</v>
      </c>
      <c r="AU115" s="13"/>
    </row>
    <row r="116" spans="1:47" x14ac:dyDescent="0.25">
      <c r="A116">
        <v>144</v>
      </c>
      <c r="B116">
        <v>2017</v>
      </c>
      <c r="C116" t="s">
        <v>42</v>
      </c>
      <c r="D116" s="1">
        <v>44147</v>
      </c>
      <c r="E116">
        <v>1</v>
      </c>
      <c r="F116">
        <v>716</v>
      </c>
      <c r="G116">
        <v>4</v>
      </c>
      <c r="H116" t="s">
        <v>43</v>
      </c>
      <c r="I116" s="2">
        <v>43047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57.022419999999997</v>
      </c>
      <c r="P116">
        <v>-135.29310000000001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50</v>
      </c>
      <c r="Z116">
        <v>4</v>
      </c>
      <c r="AA116">
        <v>2</v>
      </c>
      <c r="AB116">
        <v>185</v>
      </c>
      <c r="AC116">
        <v>73.8</v>
      </c>
      <c r="AD116">
        <v>3</v>
      </c>
      <c r="AE116">
        <v>1</v>
      </c>
      <c r="AG116" t="s">
        <v>227</v>
      </c>
      <c r="AH116" t="s">
        <v>60</v>
      </c>
      <c r="AI116" t="s">
        <v>58</v>
      </c>
      <c r="AJ116">
        <v>1</v>
      </c>
      <c r="AK116" t="s">
        <v>55</v>
      </c>
      <c r="AL116">
        <v>1</v>
      </c>
      <c r="AM116" t="s">
        <v>682</v>
      </c>
      <c r="AO116">
        <v>2</v>
      </c>
      <c r="AP116" t="s">
        <v>683</v>
      </c>
      <c r="AQ116">
        <v>0</v>
      </c>
      <c r="AR116">
        <v>0</v>
      </c>
      <c r="AS116" t="str">
        <f t="shared" si="1"/>
        <v>immature</v>
      </c>
      <c r="AU116" s="13"/>
    </row>
    <row r="117" spans="1:47" x14ac:dyDescent="0.25">
      <c r="A117">
        <v>145</v>
      </c>
      <c r="B117">
        <v>2017</v>
      </c>
      <c r="C117" t="s">
        <v>42</v>
      </c>
      <c r="D117" s="1">
        <v>44147</v>
      </c>
      <c r="E117">
        <v>1</v>
      </c>
      <c r="F117">
        <v>738</v>
      </c>
      <c r="G117">
        <v>4</v>
      </c>
      <c r="H117" t="s">
        <v>43</v>
      </c>
      <c r="I117" s="2">
        <v>43047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57.022419999999997</v>
      </c>
      <c r="P117">
        <v>-135.29310000000001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51</v>
      </c>
      <c r="Z117">
        <v>11</v>
      </c>
      <c r="AA117">
        <v>2</v>
      </c>
      <c r="AB117">
        <v>168</v>
      </c>
      <c r="AC117">
        <v>59.9</v>
      </c>
      <c r="AD117">
        <v>3</v>
      </c>
      <c r="AE117">
        <v>1</v>
      </c>
      <c r="AG117" t="s">
        <v>228</v>
      </c>
      <c r="AH117" t="s">
        <v>60</v>
      </c>
      <c r="AI117" t="s">
        <v>58</v>
      </c>
      <c r="AJ117">
        <v>1</v>
      </c>
      <c r="AK117" t="s">
        <v>55</v>
      </c>
      <c r="AL117">
        <v>1</v>
      </c>
      <c r="AM117" t="s">
        <v>682</v>
      </c>
      <c r="AO117">
        <v>2</v>
      </c>
      <c r="AP117" t="s">
        <v>683</v>
      </c>
      <c r="AQ117">
        <v>0</v>
      </c>
      <c r="AR117">
        <v>0</v>
      </c>
      <c r="AS117" t="str">
        <f t="shared" si="1"/>
        <v>immature</v>
      </c>
      <c r="AU117" s="13"/>
    </row>
    <row r="118" spans="1:47" x14ac:dyDescent="0.25">
      <c r="A118">
        <v>146</v>
      </c>
      <c r="B118">
        <v>2017</v>
      </c>
      <c r="C118" t="s">
        <v>42</v>
      </c>
      <c r="D118" s="1">
        <v>44147</v>
      </c>
      <c r="E118">
        <v>1</v>
      </c>
      <c r="F118">
        <v>744</v>
      </c>
      <c r="G118">
        <v>4</v>
      </c>
      <c r="H118" t="s">
        <v>43</v>
      </c>
      <c r="I118" s="2">
        <v>43047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57.022419999999997</v>
      </c>
      <c r="P118">
        <v>-135.29310000000001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52</v>
      </c>
      <c r="Z118">
        <v>2</v>
      </c>
      <c r="AA118">
        <v>2</v>
      </c>
      <c r="AB118">
        <v>172</v>
      </c>
      <c r="AC118">
        <v>56.9</v>
      </c>
      <c r="AD118">
        <v>3</v>
      </c>
      <c r="AE118">
        <v>3</v>
      </c>
      <c r="AG118" t="s">
        <v>229</v>
      </c>
      <c r="AH118" t="s">
        <v>53</v>
      </c>
      <c r="AI118" t="s">
        <v>58</v>
      </c>
      <c r="AJ118">
        <v>1</v>
      </c>
      <c r="AK118" t="s">
        <v>55</v>
      </c>
      <c r="AL118">
        <v>1</v>
      </c>
      <c r="AM118" t="s">
        <v>682</v>
      </c>
      <c r="AO118">
        <v>2</v>
      </c>
      <c r="AP118" t="s">
        <v>683</v>
      </c>
      <c r="AQ118">
        <v>0</v>
      </c>
      <c r="AR118">
        <v>0</v>
      </c>
      <c r="AS118" t="str">
        <f t="shared" si="1"/>
        <v>immature</v>
      </c>
      <c r="AU118" s="13"/>
    </row>
    <row r="119" spans="1:47" x14ac:dyDescent="0.25">
      <c r="A119">
        <v>147</v>
      </c>
      <c r="B119">
        <v>2017</v>
      </c>
      <c r="C119" t="s">
        <v>42</v>
      </c>
      <c r="D119" s="1">
        <v>44147</v>
      </c>
      <c r="E119">
        <v>1</v>
      </c>
      <c r="F119">
        <v>753</v>
      </c>
      <c r="G119">
        <v>4</v>
      </c>
      <c r="H119" t="s">
        <v>43</v>
      </c>
      <c r="I119" s="2">
        <v>43047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57.022419999999997</v>
      </c>
      <c r="P119">
        <v>-135.29310000000001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52</v>
      </c>
      <c r="Z119">
        <v>11</v>
      </c>
      <c r="AA119">
        <v>2</v>
      </c>
      <c r="AB119">
        <v>162</v>
      </c>
      <c r="AC119">
        <v>47.6</v>
      </c>
      <c r="AD119">
        <v>3</v>
      </c>
      <c r="AE119">
        <v>1</v>
      </c>
      <c r="AG119" t="s">
        <v>230</v>
      </c>
      <c r="AH119" t="s">
        <v>60</v>
      </c>
      <c r="AI119" t="s">
        <v>58</v>
      </c>
      <c r="AJ119">
        <v>1</v>
      </c>
      <c r="AK119" t="s">
        <v>55</v>
      </c>
      <c r="AL119">
        <v>1</v>
      </c>
      <c r="AM119" t="s">
        <v>682</v>
      </c>
      <c r="AN119" t="s">
        <v>142</v>
      </c>
      <c r="AO119">
        <v>2</v>
      </c>
      <c r="AP119" t="s">
        <v>683</v>
      </c>
      <c r="AQ119">
        <v>0</v>
      </c>
      <c r="AR119">
        <v>0</v>
      </c>
      <c r="AS119" t="str">
        <f t="shared" si="1"/>
        <v>immature</v>
      </c>
      <c r="AU119" s="13"/>
    </row>
    <row r="120" spans="1:47" x14ac:dyDescent="0.25">
      <c r="A120">
        <v>148</v>
      </c>
      <c r="B120">
        <v>2017</v>
      </c>
      <c r="C120" t="s">
        <v>42</v>
      </c>
      <c r="D120" s="1">
        <v>44147</v>
      </c>
      <c r="E120">
        <v>1</v>
      </c>
      <c r="F120">
        <v>380</v>
      </c>
      <c r="G120">
        <v>4</v>
      </c>
      <c r="H120" t="s">
        <v>43</v>
      </c>
      <c r="I120" s="2">
        <v>43033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57.019166669999997</v>
      </c>
      <c r="P120">
        <v>-135.34961670000001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26</v>
      </c>
      <c r="Z120">
        <v>5</v>
      </c>
      <c r="AA120">
        <v>2</v>
      </c>
      <c r="AB120">
        <v>168</v>
      </c>
      <c r="AC120">
        <v>68.3</v>
      </c>
      <c r="AD120">
        <v>3</v>
      </c>
      <c r="AE120">
        <v>2</v>
      </c>
      <c r="AG120" t="s">
        <v>231</v>
      </c>
      <c r="AH120" t="s">
        <v>53</v>
      </c>
      <c r="AI120" t="s">
        <v>54</v>
      </c>
      <c r="AJ120">
        <v>1</v>
      </c>
      <c r="AK120" t="s">
        <v>55</v>
      </c>
      <c r="AL120">
        <v>1</v>
      </c>
      <c r="AM120" t="s">
        <v>682</v>
      </c>
      <c r="AN120" t="s">
        <v>77</v>
      </c>
      <c r="AO120">
        <v>2</v>
      </c>
      <c r="AP120" t="s">
        <v>683</v>
      </c>
      <c r="AQ120">
        <v>0.1</v>
      </c>
      <c r="AR120">
        <v>1.464E-3</v>
      </c>
      <c r="AS120" t="str">
        <f t="shared" si="1"/>
        <v>immature</v>
      </c>
      <c r="AU120" s="13"/>
    </row>
    <row r="121" spans="1:47" x14ac:dyDescent="0.25">
      <c r="A121">
        <v>149</v>
      </c>
      <c r="B121">
        <v>2017</v>
      </c>
      <c r="C121" t="s">
        <v>42</v>
      </c>
      <c r="D121" s="1">
        <v>44147</v>
      </c>
      <c r="E121">
        <v>1</v>
      </c>
      <c r="F121">
        <v>715</v>
      </c>
      <c r="G121">
        <v>4</v>
      </c>
      <c r="H121" t="s">
        <v>43</v>
      </c>
      <c r="I121" s="2">
        <v>43047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57.022419999999997</v>
      </c>
      <c r="P121">
        <v>-135.29310000000001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50</v>
      </c>
      <c r="Z121">
        <v>3</v>
      </c>
      <c r="AA121">
        <v>2</v>
      </c>
      <c r="AB121">
        <v>171</v>
      </c>
      <c r="AC121">
        <v>59.2</v>
      </c>
      <c r="AD121">
        <v>3</v>
      </c>
      <c r="AE121">
        <v>1</v>
      </c>
      <c r="AG121" t="s">
        <v>232</v>
      </c>
      <c r="AH121" t="s">
        <v>60</v>
      </c>
      <c r="AI121" t="s">
        <v>58</v>
      </c>
      <c r="AJ121">
        <v>1</v>
      </c>
      <c r="AK121" t="s">
        <v>55</v>
      </c>
      <c r="AL121">
        <v>1</v>
      </c>
      <c r="AM121" t="s">
        <v>682</v>
      </c>
      <c r="AO121">
        <v>2</v>
      </c>
      <c r="AP121" t="s">
        <v>683</v>
      </c>
      <c r="AQ121">
        <v>0.1</v>
      </c>
      <c r="AR121">
        <v>1.689E-3</v>
      </c>
      <c r="AS121" t="str">
        <f t="shared" si="1"/>
        <v>immature</v>
      </c>
      <c r="AU121" s="13"/>
    </row>
    <row r="122" spans="1:47" x14ac:dyDescent="0.25">
      <c r="A122">
        <v>150</v>
      </c>
      <c r="B122">
        <v>2017</v>
      </c>
      <c r="C122" t="s">
        <v>42</v>
      </c>
      <c r="D122" s="1">
        <v>44147</v>
      </c>
      <c r="E122">
        <v>1</v>
      </c>
      <c r="F122">
        <v>733</v>
      </c>
      <c r="G122">
        <v>4</v>
      </c>
      <c r="H122" t="s">
        <v>43</v>
      </c>
      <c r="I122" s="2">
        <v>43047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57.022419999999997</v>
      </c>
      <c r="P122">
        <v>-135.29310000000001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51</v>
      </c>
      <c r="Z122">
        <v>6</v>
      </c>
      <c r="AA122">
        <v>2</v>
      </c>
      <c r="AB122">
        <v>173</v>
      </c>
      <c r="AC122">
        <v>57</v>
      </c>
      <c r="AD122">
        <v>3</v>
      </c>
      <c r="AE122">
        <v>1</v>
      </c>
      <c r="AG122" t="s">
        <v>233</v>
      </c>
      <c r="AH122" t="s">
        <v>60</v>
      </c>
      <c r="AI122" t="s">
        <v>58</v>
      </c>
      <c r="AJ122">
        <v>1</v>
      </c>
      <c r="AK122" t="s">
        <v>55</v>
      </c>
      <c r="AL122">
        <v>1</v>
      </c>
      <c r="AM122" t="s">
        <v>682</v>
      </c>
      <c r="AO122">
        <v>2</v>
      </c>
      <c r="AP122" t="s">
        <v>683</v>
      </c>
      <c r="AQ122">
        <v>0.1</v>
      </c>
      <c r="AR122">
        <v>1.7539999999999999E-3</v>
      </c>
      <c r="AS122" t="str">
        <f t="shared" si="1"/>
        <v>immature</v>
      </c>
      <c r="AU122" s="13"/>
    </row>
    <row r="123" spans="1:47" x14ac:dyDescent="0.25">
      <c r="A123">
        <v>151</v>
      </c>
      <c r="B123">
        <v>2017</v>
      </c>
      <c r="C123" t="s">
        <v>42</v>
      </c>
      <c r="D123" s="1">
        <v>44147</v>
      </c>
      <c r="E123">
        <v>1</v>
      </c>
      <c r="F123">
        <v>709</v>
      </c>
      <c r="G123">
        <v>4</v>
      </c>
      <c r="H123" t="s">
        <v>43</v>
      </c>
      <c r="I123" s="2">
        <v>43047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57.022419999999997</v>
      </c>
      <c r="P123">
        <v>-135.29310000000001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49</v>
      </c>
      <c r="Z123">
        <v>12</v>
      </c>
      <c r="AA123">
        <v>2</v>
      </c>
      <c r="AB123">
        <v>166</v>
      </c>
      <c r="AC123">
        <v>56.5</v>
      </c>
      <c r="AD123">
        <v>3</v>
      </c>
      <c r="AE123">
        <v>1</v>
      </c>
      <c r="AG123" t="s">
        <v>234</v>
      </c>
      <c r="AH123" t="s">
        <v>67</v>
      </c>
      <c r="AI123" t="s">
        <v>58</v>
      </c>
      <c r="AJ123">
        <v>1</v>
      </c>
      <c r="AK123" t="s">
        <v>55</v>
      </c>
      <c r="AL123">
        <v>1</v>
      </c>
      <c r="AM123" t="s">
        <v>682</v>
      </c>
      <c r="AO123">
        <v>2</v>
      </c>
      <c r="AP123" t="s">
        <v>683</v>
      </c>
      <c r="AQ123">
        <v>0.1</v>
      </c>
      <c r="AR123">
        <v>1.7700000000000001E-3</v>
      </c>
      <c r="AS123" t="str">
        <f t="shared" si="1"/>
        <v>immature</v>
      </c>
      <c r="AU123" s="13"/>
    </row>
    <row r="124" spans="1:47" x14ac:dyDescent="0.25">
      <c r="A124">
        <v>152</v>
      </c>
      <c r="B124">
        <v>2017</v>
      </c>
      <c r="C124" t="s">
        <v>42</v>
      </c>
      <c r="D124" s="1">
        <v>44147</v>
      </c>
      <c r="E124">
        <v>1</v>
      </c>
      <c r="F124">
        <v>408</v>
      </c>
      <c r="G124">
        <v>4</v>
      </c>
      <c r="H124" t="s">
        <v>43</v>
      </c>
      <c r="I124" s="2">
        <v>43039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57.02226667</v>
      </c>
      <c r="P124">
        <v>-135.29325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28</v>
      </c>
      <c r="Z124">
        <v>13</v>
      </c>
      <c r="AA124">
        <v>2</v>
      </c>
      <c r="AB124">
        <v>166</v>
      </c>
      <c r="AC124">
        <v>55.3</v>
      </c>
      <c r="AD124">
        <v>3</v>
      </c>
      <c r="AE124">
        <v>1</v>
      </c>
      <c r="AG124" t="s">
        <v>235</v>
      </c>
      <c r="AH124" t="s">
        <v>53</v>
      </c>
      <c r="AI124" t="s">
        <v>58</v>
      </c>
      <c r="AJ124">
        <v>1</v>
      </c>
      <c r="AK124" t="s">
        <v>55</v>
      </c>
      <c r="AL124">
        <v>1</v>
      </c>
      <c r="AM124" t="s">
        <v>682</v>
      </c>
      <c r="AN124" t="s">
        <v>81</v>
      </c>
      <c r="AO124">
        <v>2</v>
      </c>
      <c r="AP124" t="s">
        <v>683</v>
      </c>
      <c r="AQ124">
        <v>0.1</v>
      </c>
      <c r="AR124">
        <v>1.8079999999999999E-3</v>
      </c>
      <c r="AS124" t="str">
        <f t="shared" si="1"/>
        <v>immature</v>
      </c>
      <c r="AU124" s="13"/>
    </row>
    <row r="125" spans="1:47" x14ac:dyDescent="0.25">
      <c r="A125">
        <v>153</v>
      </c>
      <c r="B125">
        <v>2017</v>
      </c>
      <c r="C125" t="s">
        <v>42</v>
      </c>
      <c r="D125" s="1">
        <v>44147</v>
      </c>
      <c r="E125">
        <v>1</v>
      </c>
      <c r="F125">
        <v>712</v>
      </c>
      <c r="G125">
        <v>4</v>
      </c>
      <c r="H125" t="s">
        <v>43</v>
      </c>
      <c r="I125" s="2">
        <v>43047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57.022419999999997</v>
      </c>
      <c r="P125">
        <v>-135.29310000000001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49</v>
      </c>
      <c r="Z125">
        <v>15</v>
      </c>
      <c r="AA125">
        <v>2</v>
      </c>
      <c r="AB125">
        <v>166</v>
      </c>
      <c r="AC125">
        <v>52.5</v>
      </c>
      <c r="AD125">
        <v>3</v>
      </c>
      <c r="AE125">
        <v>1</v>
      </c>
      <c r="AG125" t="s">
        <v>236</v>
      </c>
      <c r="AH125" t="s">
        <v>60</v>
      </c>
      <c r="AI125" t="s">
        <v>58</v>
      </c>
      <c r="AJ125">
        <v>1</v>
      </c>
      <c r="AK125" t="s">
        <v>55</v>
      </c>
      <c r="AL125">
        <v>1</v>
      </c>
      <c r="AM125" t="s">
        <v>682</v>
      </c>
      <c r="AN125" t="s">
        <v>142</v>
      </c>
      <c r="AO125">
        <v>2</v>
      </c>
      <c r="AP125" t="s">
        <v>683</v>
      </c>
      <c r="AQ125">
        <v>0.1</v>
      </c>
      <c r="AR125">
        <v>1.905E-3</v>
      </c>
      <c r="AS125" t="str">
        <f t="shared" si="1"/>
        <v>immature</v>
      </c>
      <c r="AU125" s="13"/>
    </row>
    <row r="126" spans="1:47" x14ac:dyDescent="0.25">
      <c r="A126">
        <v>154</v>
      </c>
      <c r="B126">
        <v>2017</v>
      </c>
      <c r="C126" t="s">
        <v>42</v>
      </c>
      <c r="D126" s="1">
        <v>44147</v>
      </c>
      <c r="E126">
        <v>1</v>
      </c>
      <c r="F126">
        <v>759</v>
      </c>
      <c r="G126">
        <v>4</v>
      </c>
      <c r="H126" t="s">
        <v>43</v>
      </c>
      <c r="I126" s="2">
        <v>43047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57.022419999999997</v>
      </c>
      <c r="P126">
        <v>-135.29310000000001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53</v>
      </c>
      <c r="Z126">
        <v>2</v>
      </c>
      <c r="AA126">
        <v>2</v>
      </c>
      <c r="AB126">
        <v>160</v>
      </c>
      <c r="AC126">
        <v>48.7</v>
      </c>
      <c r="AD126">
        <v>3</v>
      </c>
      <c r="AE126">
        <v>1</v>
      </c>
      <c r="AG126" t="s">
        <v>237</v>
      </c>
      <c r="AH126" t="s">
        <v>60</v>
      </c>
      <c r="AI126" t="s">
        <v>58</v>
      </c>
      <c r="AJ126">
        <v>1</v>
      </c>
      <c r="AK126" t="s">
        <v>55</v>
      </c>
      <c r="AL126">
        <v>1</v>
      </c>
      <c r="AM126" t="s">
        <v>682</v>
      </c>
      <c r="AN126" t="s">
        <v>142</v>
      </c>
      <c r="AO126">
        <v>2</v>
      </c>
      <c r="AP126" t="s">
        <v>683</v>
      </c>
      <c r="AQ126">
        <v>0.1</v>
      </c>
      <c r="AR126">
        <v>2.0530000000000001E-3</v>
      </c>
      <c r="AS126" t="str">
        <f t="shared" si="1"/>
        <v>immature</v>
      </c>
      <c r="AU126" s="13"/>
    </row>
    <row r="127" spans="1:47" x14ac:dyDescent="0.25">
      <c r="A127">
        <v>155</v>
      </c>
      <c r="B127">
        <v>2017</v>
      </c>
      <c r="C127" t="s">
        <v>42</v>
      </c>
      <c r="D127" s="1">
        <v>44147</v>
      </c>
      <c r="E127">
        <v>1</v>
      </c>
      <c r="F127">
        <v>742</v>
      </c>
      <c r="G127">
        <v>4</v>
      </c>
      <c r="H127" t="s">
        <v>43</v>
      </c>
      <c r="I127" s="2">
        <v>43047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57.022419999999997</v>
      </c>
      <c r="P127">
        <v>-135.29310000000001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51</v>
      </c>
      <c r="Z127">
        <v>15</v>
      </c>
      <c r="AA127">
        <v>2</v>
      </c>
      <c r="AB127">
        <v>164</v>
      </c>
      <c r="AC127">
        <v>46</v>
      </c>
      <c r="AD127">
        <v>3</v>
      </c>
      <c r="AE127">
        <v>1</v>
      </c>
      <c r="AG127" t="s">
        <v>238</v>
      </c>
      <c r="AH127" t="s">
        <v>60</v>
      </c>
      <c r="AI127" t="s">
        <v>58</v>
      </c>
      <c r="AJ127">
        <v>1</v>
      </c>
      <c r="AK127" t="s">
        <v>55</v>
      </c>
      <c r="AL127">
        <v>1</v>
      </c>
      <c r="AM127" t="s">
        <v>682</v>
      </c>
      <c r="AO127">
        <v>2</v>
      </c>
      <c r="AP127" t="s">
        <v>683</v>
      </c>
      <c r="AQ127">
        <v>0.1</v>
      </c>
      <c r="AR127">
        <v>2.1740000000000002E-3</v>
      </c>
      <c r="AS127" t="str">
        <f t="shared" si="1"/>
        <v>immature</v>
      </c>
      <c r="AU127" s="13"/>
    </row>
    <row r="128" spans="1:47" x14ac:dyDescent="0.25">
      <c r="A128">
        <v>156</v>
      </c>
      <c r="B128">
        <v>2017</v>
      </c>
      <c r="C128" t="s">
        <v>42</v>
      </c>
      <c r="D128" s="1">
        <v>44147</v>
      </c>
      <c r="E128">
        <v>1</v>
      </c>
      <c r="F128">
        <v>461</v>
      </c>
      <c r="G128">
        <v>4</v>
      </c>
      <c r="H128" t="s">
        <v>43</v>
      </c>
      <c r="I128" s="2">
        <v>43039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57.02226667</v>
      </c>
      <c r="P128">
        <v>-135.29325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32</v>
      </c>
      <c r="Z128">
        <v>6</v>
      </c>
      <c r="AA128">
        <v>2</v>
      </c>
      <c r="AB128">
        <v>193</v>
      </c>
      <c r="AC128">
        <v>84.1</v>
      </c>
      <c r="AD128">
        <v>3</v>
      </c>
      <c r="AE128">
        <v>2</v>
      </c>
      <c r="AG128" t="s">
        <v>239</v>
      </c>
      <c r="AH128" t="s">
        <v>60</v>
      </c>
      <c r="AI128" t="s">
        <v>58</v>
      </c>
      <c r="AJ128">
        <v>1</v>
      </c>
      <c r="AK128" t="s">
        <v>55</v>
      </c>
      <c r="AL128">
        <v>1</v>
      </c>
      <c r="AM128" t="s">
        <v>682</v>
      </c>
      <c r="AO128">
        <v>2</v>
      </c>
      <c r="AP128" t="s">
        <v>683</v>
      </c>
      <c r="AQ128">
        <v>0.2</v>
      </c>
      <c r="AR128">
        <v>2.3779999999999999E-3</v>
      </c>
      <c r="AS128" t="str">
        <f t="shared" si="1"/>
        <v>immature</v>
      </c>
      <c r="AT128" t="s">
        <v>240</v>
      </c>
      <c r="AU128" s="13"/>
    </row>
    <row r="129" spans="1:47" x14ac:dyDescent="0.25">
      <c r="A129">
        <v>157</v>
      </c>
      <c r="B129">
        <v>2017</v>
      </c>
      <c r="C129" t="s">
        <v>42</v>
      </c>
      <c r="D129" s="1">
        <v>44147</v>
      </c>
      <c r="E129">
        <v>1</v>
      </c>
      <c r="F129">
        <v>490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34</v>
      </c>
      <c r="Z129">
        <v>5</v>
      </c>
      <c r="AA129">
        <v>2</v>
      </c>
      <c r="AB129">
        <v>182</v>
      </c>
      <c r="AC129">
        <v>79.5</v>
      </c>
      <c r="AD129">
        <v>3</v>
      </c>
      <c r="AE129">
        <v>1</v>
      </c>
      <c r="AG129" t="s">
        <v>241</v>
      </c>
      <c r="AH129" t="s">
        <v>67</v>
      </c>
      <c r="AI129" t="s">
        <v>58</v>
      </c>
      <c r="AJ129">
        <v>1</v>
      </c>
      <c r="AK129" t="s">
        <v>55</v>
      </c>
      <c r="AL129">
        <v>1</v>
      </c>
      <c r="AM129" t="s">
        <v>682</v>
      </c>
      <c r="AO129">
        <v>2</v>
      </c>
      <c r="AP129" t="s">
        <v>683</v>
      </c>
      <c r="AQ129">
        <v>0.2</v>
      </c>
      <c r="AR129">
        <v>2.516E-3</v>
      </c>
      <c r="AS129" t="str">
        <f t="shared" si="1"/>
        <v>immature</v>
      </c>
      <c r="AT129" t="s">
        <v>242</v>
      </c>
      <c r="AU129" s="13"/>
    </row>
    <row r="130" spans="1:47" x14ac:dyDescent="0.25">
      <c r="A130">
        <v>158</v>
      </c>
      <c r="B130">
        <v>2017</v>
      </c>
      <c r="C130" t="s">
        <v>42</v>
      </c>
      <c r="D130" s="1">
        <v>44147</v>
      </c>
      <c r="E130">
        <v>1</v>
      </c>
      <c r="F130">
        <v>737</v>
      </c>
      <c r="G130">
        <v>4</v>
      </c>
      <c r="H130" t="s">
        <v>43</v>
      </c>
      <c r="I130" s="2">
        <v>43047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57.022419999999997</v>
      </c>
      <c r="P130">
        <v>-135.29310000000001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51</v>
      </c>
      <c r="Z130">
        <v>10</v>
      </c>
      <c r="AA130">
        <v>2</v>
      </c>
      <c r="AB130">
        <v>182</v>
      </c>
      <c r="AC130">
        <v>76.400000000000006</v>
      </c>
      <c r="AD130">
        <v>3</v>
      </c>
      <c r="AE130">
        <v>1</v>
      </c>
      <c r="AG130" t="s">
        <v>243</v>
      </c>
      <c r="AH130" t="s">
        <v>60</v>
      </c>
      <c r="AI130" t="s">
        <v>58</v>
      </c>
      <c r="AJ130">
        <v>1</v>
      </c>
      <c r="AK130" t="s">
        <v>55</v>
      </c>
      <c r="AL130">
        <v>1</v>
      </c>
      <c r="AM130" t="s">
        <v>682</v>
      </c>
      <c r="AN130" t="s">
        <v>142</v>
      </c>
      <c r="AO130">
        <v>2</v>
      </c>
      <c r="AP130" t="s">
        <v>683</v>
      </c>
      <c r="AQ130">
        <v>0.2</v>
      </c>
      <c r="AR130">
        <v>2.6180000000000001E-3</v>
      </c>
      <c r="AS130" t="str">
        <f t="shared" si="1"/>
        <v>immature</v>
      </c>
      <c r="AU130" s="13"/>
    </row>
    <row r="131" spans="1:47" x14ac:dyDescent="0.25">
      <c r="A131">
        <v>159</v>
      </c>
      <c r="B131">
        <v>2017</v>
      </c>
      <c r="C131" t="s">
        <v>42</v>
      </c>
      <c r="D131" s="1">
        <v>44147</v>
      </c>
      <c r="E131">
        <v>1</v>
      </c>
      <c r="F131">
        <v>445</v>
      </c>
      <c r="G131">
        <v>4</v>
      </c>
      <c r="H131" t="s">
        <v>43</v>
      </c>
      <c r="I131" s="2">
        <v>43039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57.02226667</v>
      </c>
      <c r="P131">
        <v>-135.29325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31</v>
      </c>
      <c r="Z131">
        <v>5</v>
      </c>
      <c r="AA131">
        <v>2</v>
      </c>
      <c r="AB131">
        <v>184</v>
      </c>
      <c r="AC131">
        <v>74.099999999999994</v>
      </c>
      <c r="AD131">
        <v>3</v>
      </c>
      <c r="AE131">
        <v>1</v>
      </c>
      <c r="AG131" t="s">
        <v>244</v>
      </c>
      <c r="AH131" t="s">
        <v>67</v>
      </c>
      <c r="AI131" t="s">
        <v>58</v>
      </c>
      <c r="AJ131">
        <v>1</v>
      </c>
      <c r="AK131" t="s">
        <v>55</v>
      </c>
      <c r="AL131">
        <v>1</v>
      </c>
      <c r="AM131" t="s">
        <v>682</v>
      </c>
      <c r="AN131" t="s">
        <v>81</v>
      </c>
      <c r="AO131">
        <v>2</v>
      </c>
      <c r="AP131" t="s">
        <v>683</v>
      </c>
      <c r="AQ131">
        <v>0.2</v>
      </c>
      <c r="AR131">
        <v>2.699E-3</v>
      </c>
      <c r="AS131" t="str">
        <f t="shared" ref="AS131:AS194" si="2">IF(AR131&gt;0.05,"mature", "immature")</f>
        <v>immature</v>
      </c>
      <c r="AU131" s="13"/>
    </row>
    <row r="132" spans="1:47" x14ac:dyDescent="0.25">
      <c r="A132">
        <v>160</v>
      </c>
      <c r="B132">
        <v>2017</v>
      </c>
      <c r="C132" t="s">
        <v>42</v>
      </c>
      <c r="D132" s="1">
        <v>44147</v>
      </c>
      <c r="E132">
        <v>1</v>
      </c>
      <c r="F132">
        <v>425</v>
      </c>
      <c r="G132">
        <v>4</v>
      </c>
      <c r="H132" t="s">
        <v>43</v>
      </c>
      <c r="I132" s="2">
        <v>43039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57.02226667</v>
      </c>
      <c r="P132">
        <v>-135.29325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29</v>
      </c>
      <c r="Z132">
        <v>15</v>
      </c>
      <c r="AA132">
        <v>2</v>
      </c>
      <c r="AB132">
        <v>181</v>
      </c>
      <c r="AC132">
        <v>72.599999999999994</v>
      </c>
      <c r="AD132">
        <v>3</v>
      </c>
      <c r="AE132">
        <v>2</v>
      </c>
      <c r="AG132" t="s">
        <v>245</v>
      </c>
      <c r="AH132" t="s">
        <v>53</v>
      </c>
      <c r="AI132" t="s">
        <v>58</v>
      </c>
      <c r="AJ132">
        <v>1</v>
      </c>
      <c r="AK132" t="s">
        <v>55</v>
      </c>
      <c r="AL132">
        <v>1</v>
      </c>
      <c r="AM132" t="s">
        <v>682</v>
      </c>
      <c r="AN132" t="s">
        <v>81</v>
      </c>
      <c r="AO132">
        <v>2</v>
      </c>
      <c r="AP132" t="s">
        <v>683</v>
      </c>
      <c r="AQ132">
        <v>0.2</v>
      </c>
      <c r="AR132">
        <v>2.7550000000000001E-3</v>
      </c>
      <c r="AS132" t="str">
        <f t="shared" si="2"/>
        <v>immature</v>
      </c>
      <c r="AU132" s="13"/>
    </row>
    <row r="133" spans="1:47" x14ac:dyDescent="0.25">
      <c r="A133">
        <v>161</v>
      </c>
      <c r="B133">
        <v>2017</v>
      </c>
      <c r="C133" t="s">
        <v>42</v>
      </c>
      <c r="D133" s="1">
        <v>44147</v>
      </c>
      <c r="E133">
        <v>1</v>
      </c>
      <c r="F133">
        <v>450</v>
      </c>
      <c r="G133">
        <v>4</v>
      </c>
      <c r="H133" t="s">
        <v>43</v>
      </c>
      <c r="I133" s="2">
        <v>43039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57.02226667</v>
      </c>
      <c r="P133">
        <v>-135.29325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31</v>
      </c>
      <c r="Z133">
        <v>10</v>
      </c>
      <c r="AA133">
        <v>2</v>
      </c>
      <c r="AB133">
        <v>184</v>
      </c>
      <c r="AC133">
        <v>69.3</v>
      </c>
      <c r="AD133">
        <v>3</v>
      </c>
      <c r="AE133">
        <v>1</v>
      </c>
      <c r="AG133" t="s">
        <v>246</v>
      </c>
      <c r="AH133" t="s">
        <v>67</v>
      </c>
      <c r="AI133" t="s">
        <v>141</v>
      </c>
      <c r="AJ133">
        <v>1</v>
      </c>
      <c r="AK133" t="s">
        <v>55</v>
      </c>
      <c r="AL133">
        <v>1</v>
      </c>
      <c r="AM133" t="s">
        <v>682</v>
      </c>
      <c r="AN133" t="s">
        <v>247</v>
      </c>
      <c r="AO133">
        <v>2</v>
      </c>
      <c r="AP133" t="s">
        <v>683</v>
      </c>
      <c r="AQ133">
        <v>0.2</v>
      </c>
      <c r="AR133">
        <v>2.8860000000000001E-3</v>
      </c>
      <c r="AS133" t="str">
        <f t="shared" si="2"/>
        <v>immature</v>
      </c>
      <c r="AU133" s="13"/>
    </row>
    <row r="134" spans="1:47" x14ac:dyDescent="0.25">
      <c r="A134">
        <v>162</v>
      </c>
      <c r="B134">
        <v>2017</v>
      </c>
      <c r="C134" t="s">
        <v>42</v>
      </c>
      <c r="D134" s="1">
        <v>44147</v>
      </c>
      <c r="E134">
        <v>1</v>
      </c>
      <c r="F134">
        <v>728</v>
      </c>
      <c r="G134">
        <v>4</v>
      </c>
      <c r="H134" t="s">
        <v>43</v>
      </c>
      <c r="I134" s="2">
        <v>43047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57.022419999999997</v>
      </c>
      <c r="P134">
        <v>-135.29310000000001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51</v>
      </c>
      <c r="Z134">
        <v>1</v>
      </c>
      <c r="AA134">
        <v>2</v>
      </c>
      <c r="AB134">
        <v>173</v>
      </c>
      <c r="AC134">
        <v>59.6</v>
      </c>
      <c r="AD134">
        <v>3</v>
      </c>
      <c r="AE134">
        <v>1</v>
      </c>
      <c r="AG134" t="s">
        <v>248</v>
      </c>
      <c r="AH134" t="s">
        <v>60</v>
      </c>
      <c r="AI134" t="s">
        <v>58</v>
      </c>
      <c r="AJ134">
        <v>1</v>
      </c>
      <c r="AK134" t="s">
        <v>55</v>
      </c>
      <c r="AL134">
        <v>1</v>
      </c>
      <c r="AM134" t="s">
        <v>682</v>
      </c>
      <c r="AN134" t="s">
        <v>249</v>
      </c>
      <c r="AO134">
        <v>2</v>
      </c>
      <c r="AP134" t="s">
        <v>683</v>
      </c>
      <c r="AQ134">
        <v>0.2</v>
      </c>
      <c r="AR134">
        <v>3.356E-3</v>
      </c>
      <c r="AS134" t="str">
        <f t="shared" si="2"/>
        <v>immature</v>
      </c>
      <c r="AU134" s="13"/>
    </row>
    <row r="135" spans="1:47" x14ac:dyDescent="0.25">
      <c r="A135">
        <v>163</v>
      </c>
      <c r="B135">
        <v>2017</v>
      </c>
      <c r="C135" t="s">
        <v>42</v>
      </c>
      <c r="D135" s="1">
        <v>44147</v>
      </c>
      <c r="E135">
        <v>1</v>
      </c>
      <c r="F135">
        <v>752</v>
      </c>
      <c r="G135">
        <v>4</v>
      </c>
      <c r="H135" t="s">
        <v>43</v>
      </c>
      <c r="I135" s="2">
        <v>43047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57.022419999999997</v>
      </c>
      <c r="P135">
        <v>-135.29310000000001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52</v>
      </c>
      <c r="Z135">
        <v>10</v>
      </c>
      <c r="AA135">
        <v>2</v>
      </c>
      <c r="AB135">
        <v>174</v>
      </c>
      <c r="AC135">
        <v>59.5</v>
      </c>
      <c r="AD135">
        <v>3</v>
      </c>
      <c r="AE135">
        <v>1</v>
      </c>
      <c r="AG135" t="s">
        <v>250</v>
      </c>
      <c r="AH135" t="s">
        <v>60</v>
      </c>
      <c r="AI135" t="s">
        <v>58</v>
      </c>
      <c r="AJ135">
        <v>1</v>
      </c>
      <c r="AK135" t="s">
        <v>55</v>
      </c>
      <c r="AL135">
        <v>1</v>
      </c>
      <c r="AM135" t="s">
        <v>682</v>
      </c>
      <c r="AN135" t="s">
        <v>142</v>
      </c>
      <c r="AO135">
        <v>2</v>
      </c>
      <c r="AP135" t="s">
        <v>683</v>
      </c>
      <c r="AQ135">
        <v>0.2</v>
      </c>
      <c r="AR135">
        <v>3.3609999999999998E-3</v>
      </c>
      <c r="AS135" t="str">
        <f t="shared" si="2"/>
        <v>immature</v>
      </c>
      <c r="AU135" s="13"/>
    </row>
    <row r="136" spans="1:47" x14ac:dyDescent="0.25">
      <c r="A136">
        <v>164</v>
      </c>
      <c r="B136">
        <v>2017</v>
      </c>
      <c r="C136" t="s">
        <v>42</v>
      </c>
      <c r="D136" s="1">
        <v>44147</v>
      </c>
      <c r="E136">
        <v>1</v>
      </c>
      <c r="F136">
        <v>444</v>
      </c>
      <c r="G136">
        <v>4</v>
      </c>
      <c r="H136" t="s">
        <v>43</v>
      </c>
      <c r="I136" s="2">
        <v>43039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57.02226667</v>
      </c>
      <c r="P136">
        <v>-135.29325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31</v>
      </c>
      <c r="Z136">
        <v>4</v>
      </c>
      <c r="AA136">
        <v>2</v>
      </c>
      <c r="AB136">
        <v>170</v>
      </c>
      <c r="AC136">
        <v>57.1</v>
      </c>
      <c r="AD136">
        <v>3</v>
      </c>
      <c r="AE136">
        <v>2</v>
      </c>
      <c r="AF136" t="s">
        <v>69</v>
      </c>
      <c r="AG136" t="s">
        <v>251</v>
      </c>
      <c r="AH136" t="s">
        <v>53</v>
      </c>
      <c r="AI136" t="s">
        <v>58</v>
      </c>
      <c r="AJ136">
        <v>1</v>
      </c>
      <c r="AK136" t="s">
        <v>55</v>
      </c>
      <c r="AL136">
        <v>1</v>
      </c>
      <c r="AM136" t="s">
        <v>682</v>
      </c>
      <c r="AO136">
        <v>2</v>
      </c>
      <c r="AP136" t="s">
        <v>683</v>
      </c>
      <c r="AQ136">
        <v>0.2</v>
      </c>
      <c r="AR136">
        <v>3.503E-3</v>
      </c>
      <c r="AS136" t="str">
        <f t="shared" si="2"/>
        <v>immature</v>
      </c>
      <c r="AU136" s="13"/>
    </row>
    <row r="137" spans="1:47" x14ac:dyDescent="0.25">
      <c r="A137">
        <v>165</v>
      </c>
      <c r="B137">
        <v>2017</v>
      </c>
      <c r="C137" t="s">
        <v>42</v>
      </c>
      <c r="D137" s="1">
        <v>44147</v>
      </c>
      <c r="E137">
        <v>1</v>
      </c>
      <c r="F137">
        <v>731</v>
      </c>
      <c r="G137">
        <v>4</v>
      </c>
      <c r="H137" t="s">
        <v>43</v>
      </c>
      <c r="I137" s="2">
        <v>43047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57.022419999999997</v>
      </c>
      <c r="P137">
        <v>-135.29310000000001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51</v>
      </c>
      <c r="Z137">
        <v>4</v>
      </c>
      <c r="AA137">
        <v>2</v>
      </c>
      <c r="AB137">
        <v>176</v>
      </c>
      <c r="AC137">
        <v>57</v>
      </c>
      <c r="AD137">
        <v>3</v>
      </c>
      <c r="AE137">
        <v>1</v>
      </c>
      <c r="AG137" t="s">
        <v>252</v>
      </c>
      <c r="AH137" t="s">
        <v>60</v>
      </c>
      <c r="AI137" t="s">
        <v>58</v>
      </c>
      <c r="AJ137">
        <v>1</v>
      </c>
      <c r="AK137" t="s">
        <v>55</v>
      </c>
      <c r="AL137">
        <v>1</v>
      </c>
      <c r="AM137" t="s">
        <v>682</v>
      </c>
      <c r="AO137">
        <v>2</v>
      </c>
      <c r="AP137" t="s">
        <v>683</v>
      </c>
      <c r="AQ137">
        <v>0.2</v>
      </c>
      <c r="AR137">
        <v>3.509E-3</v>
      </c>
      <c r="AS137" t="str">
        <f t="shared" si="2"/>
        <v>immature</v>
      </c>
      <c r="AU137" s="13"/>
    </row>
    <row r="138" spans="1:47" x14ac:dyDescent="0.25">
      <c r="A138">
        <v>166</v>
      </c>
      <c r="B138">
        <v>2017</v>
      </c>
      <c r="C138" t="s">
        <v>42</v>
      </c>
      <c r="D138" s="1">
        <v>44147</v>
      </c>
      <c r="E138">
        <v>1</v>
      </c>
      <c r="F138">
        <v>732</v>
      </c>
      <c r="G138">
        <v>4</v>
      </c>
      <c r="H138" t="s">
        <v>43</v>
      </c>
      <c r="I138" s="2">
        <v>43047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57.022419999999997</v>
      </c>
      <c r="P138">
        <v>-135.29310000000001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51</v>
      </c>
      <c r="Z138">
        <v>5</v>
      </c>
      <c r="AA138">
        <v>2</v>
      </c>
      <c r="AB138">
        <v>159</v>
      </c>
      <c r="AC138">
        <v>51.2</v>
      </c>
      <c r="AD138">
        <v>3</v>
      </c>
      <c r="AE138">
        <v>1</v>
      </c>
      <c r="AG138" t="s">
        <v>253</v>
      </c>
      <c r="AH138" t="s">
        <v>60</v>
      </c>
      <c r="AI138" t="s">
        <v>58</v>
      </c>
      <c r="AJ138">
        <v>1</v>
      </c>
      <c r="AK138" t="s">
        <v>55</v>
      </c>
      <c r="AL138">
        <v>1</v>
      </c>
      <c r="AM138" t="s">
        <v>682</v>
      </c>
      <c r="AO138">
        <v>2</v>
      </c>
      <c r="AP138" t="s">
        <v>683</v>
      </c>
      <c r="AQ138">
        <v>0.2</v>
      </c>
      <c r="AR138">
        <v>3.9060000000000002E-3</v>
      </c>
      <c r="AS138" t="str">
        <f t="shared" si="2"/>
        <v>immature</v>
      </c>
      <c r="AU138" s="13"/>
    </row>
    <row r="139" spans="1:47" x14ac:dyDescent="0.25">
      <c r="A139">
        <v>167</v>
      </c>
      <c r="B139">
        <v>2017</v>
      </c>
      <c r="C139" t="s">
        <v>42</v>
      </c>
      <c r="D139" s="1">
        <v>44147</v>
      </c>
      <c r="E139">
        <v>1</v>
      </c>
      <c r="F139">
        <v>745</v>
      </c>
      <c r="G139">
        <v>4</v>
      </c>
      <c r="H139" t="s">
        <v>43</v>
      </c>
      <c r="I139" s="2">
        <v>43047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57.022419999999997</v>
      </c>
      <c r="P139">
        <v>-135.29310000000001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52</v>
      </c>
      <c r="Z139">
        <v>3</v>
      </c>
      <c r="AA139">
        <v>2</v>
      </c>
      <c r="AB139">
        <v>185</v>
      </c>
      <c r="AC139">
        <v>69.7</v>
      </c>
      <c r="AD139">
        <v>3</v>
      </c>
      <c r="AE139">
        <v>1</v>
      </c>
      <c r="AF139" t="s">
        <v>69</v>
      </c>
      <c r="AG139" t="s">
        <v>254</v>
      </c>
      <c r="AH139" t="s">
        <v>67</v>
      </c>
      <c r="AI139" t="s">
        <v>141</v>
      </c>
      <c r="AJ139">
        <v>1</v>
      </c>
      <c r="AK139" t="s">
        <v>55</v>
      </c>
      <c r="AL139">
        <v>1</v>
      </c>
      <c r="AM139" t="s">
        <v>682</v>
      </c>
      <c r="AN139" t="s">
        <v>102</v>
      </c>
      <c r="AO139">
        <v>2</v>
      </c>
      <c r="AP139" t="s">
        <v>683</v>
      </c>
      <c r="AQ139">
        <v>0.3</v>
      </c>
      <c r="AR139">
        <v>4.3039999999999997E-3</v>
      </c>
      <c r="AS139" t="str">
        <f t="shared" si="2"/>
        <v>immature</v>
      </c>
      <c r="AU139" s="13"/>
    </row>
    <row r="140" spans="1:47" x14ac:dyDescent="0.25">
      <c r="A140">
        <v>168</v>
      </c>
      <c r="B140">
        <v>2017</v>
      </c>
      <c r="C140" t="s">
        <v>42</v>
      </c>
      <c r="D140" s="1">
        <v>44147</v>
      </c>
      <c r="E140">
        <v>1</v>
      </c>
      <c r="F140">
        <v>427</v>
      </c>
      <c r="G140">
        <v>4</v>
      </c>
      <c r="H140" t="s">
        <v>43</v>
      </c>
      <c r="I140" s="2">
        <v>43039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57.02226667</v>
      </c>
      <c r="P140">
        <v>-135.29325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30</v>
      </c>
      <c r="Z140">
        <v>2</v>
      </c>
      <c r="AA140">
        <v>2</v>
      </c>
      <c r="AB140">
        <v>182</v>
      </c>
      <c r="AC140">
        <v>69</v>
      </c>
      <c r="AD140">
        <v>3</v>
      </c>
      <c r="AE140">
        <v>1</v>
      </c>
      <c r="AG140" t="s">
        <v>255</v>
      </c>
      <c r="AH140" t="s">
        <v>60</v>
      </c>
      <c r="AI140" t="s">
        <v>58</v>
      </c>
      <c r="AJ140">
        <v>1</v>
      </c>
      <c r="AK140" t="s">
        <v>55</v>
      </c>
      <c r="AL140">
        <v>1</v>
      </c>
      <c r="AM140" t="s">
        <v>682</v>
      </c>
      <c r="AN140" t="s">
        <v>102</v>
      </c>
      <c r="AO140">
        <v>2</v>
      </c>
      <c r="AP140" t="s">
        <v>683</v>
      </c>
      <c r="AQ140">
        <v>0.3</v>
      </c>
      <c r="AR140">
        <v>4.3480000000000003E-3</v>
      </c>
      <c r="AS140" t="str">
        <f t="shared" si="2"/>
        <v>immature</v>
      </c>
      <c r="AU140" s="13"/>
    </row>
    <row r="141" spans="1:47" x14ac:dyDescent="0.25">
      <c r="A141">
        <v>169</v>
      </c>
      <c r="B141">
        <v>2017</v>
      </c>
      <c r="C141" t="s">
        <v>42</v>
      </c>
      <c r="D141" s="1">
        <v>44147</v>
      </c>
      <c r="E141">
        <v>1</v>
      </c>
      <c r="F141">
        <v>419</v>
      </c>
      <c r="G141">
        <v>4</v>
      </c>
      <c r="H141" t="s">
        <v>43</v>
      </c>
      <c r="I141" s="2">
        <v>43039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57.02226667</v>
      </c>
      <c r="P141">
        <v>-135.29325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29</v>
      </c>
      <c r="Z141">
        <v>9</v>
      </c>
      <c r="AA141">
        <v>2</v>
      </c>
      <c r="AB141">
        <v>162</v>
      </c>
      <c r="AC141">
        <v>45.1</v>
      </c>
      <c r="AD141">
        <v>3</v>
      </c>
      <c r="AE141">
        <v>1</v>
      </c>
      <c r="AG141" t="s">
        <v>256</v>
      </c>
      <c r="AH141" t="s">
        <v>60</v>
      </c>
      <c r="AI141" t="s">
        <v>58</v>
      </c>
      <c r="AJ141">
        <v>1</v>
      </c>
      <c r="AK141" t="s">
        <v>55</v>
      </c>
      <c r="AL141">
        <v>1</v>
      </c>
      <c r="AM141" t="s">
        <v>682</v>
      </c>
      <c r="AO141">
        <v>2</v>
      </c>
      <c r="AP141" t="s">
        <v>683</v>
      </c>
      <c r="AQ141">
        <v>0.2</v>
      </c>
      <c r="AR141">
        <v>4.4349999999999997E-3</v>
      </c>
      <c r="AS141" t="str">
        <f t="shared" si="2"/>
        <v>immature</v>
      </c>
      <c r="AT141" t="s">
        <v>257</v>
      </c>
      <c r="AU141" s="13"/>
    </row>
    <row r="142" spans="1:47" x14ac:dyDescent="0.25">
      <c r="A142">
        <v>170</v>
      </c>
      <c r="B142">
        <v>2017</v>
      </c>
      <c r="C142" t="s">
        <v>42</v>
      </c>
      <c r="D142" s="1">
        <v>44147</v>
      </c>
      <c r="E142">
        <v>1</v>
      </c>
      <c r="F142">
        <v>638</v>
      </c>
      <c r="G142">
        <v>4</v>
      </c>
      <c r="H142" t="s">
        <v>43</v>
      </c>
      <c r="I142" s="2">
        <v>43047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57.022419999999997</v>
      </c>
      <c r="P142">
        <v>-135.29310000000001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45</v>
      </c>
      <c r="Z142">
        <v>1</v>
      </c>
      <c r="AA142">
        <v>2</v>
      </c>
      <c r="AB142">
        <v>160</v>
      </c>
      <c r="AC142">
        <v>44.9</v>
      </c>
      <c r="AD142">
        <v>3</v>
      </c>
      <c r="AE142">
        <v>3</v>
      </c>
      <c r="AG142" t="s">
        <v>258</v>
      </c>
      <c r="AH142" t="s">
        <v>60</v>
      </c>
      <c r="AI142" t="s">
        <v>54</v>
      </c>
      <c r="AJ142">
        <v>1</v>
      </c>
      <c r="AK142" t="s">
        <v>55</v>
      </c>
      <c r="AL142">
        <v>1</v>
      </c>
      <c r="AM142" t="s">
        <v>682</v>
      </c>
      <c r="AN142" t="s">
        <v>142</v>
      </c>
      <c r="AO142">
        <v>2</v>
      </c>
      <c r="AP142" t="s">
        <v>683</v>
      </c>
      <c r="AQ142">
        <v>0.2</v>
      </c>
      <c r="AR142">
        <v>4.4539999999999996E-3</v>
      </c>
      <c r="AS142" t="str">
        <f t="shared" si="2"/>
        <v>immature</v>
      </c>
      <c r="AU142" s="13"/>
    </row>
    <row r="143" spans="1:47" x14ac:dyDescent="0.25">
      <c r="A143">
        <v>171</v>
      </c>
      <c r="B143">
        <v>2017</v>
      </c>
      <c r="C143" t="s">
        <v>42</v>
      </c>
      <c r="D143" s="1">
        <v>44147</v>
      </c>
      <c r="E143">
        <v>1</v>
      </c>
      <c r="F143">
        <v>705</v>
      </c>
      <c r="G143">
        <v>4</v>
      </c>
      <c r="H143" t="s">
        <v>43</v>
      </c>
      <c r="I143" s="2">
        <v>43047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57.022419999999997</v>
      </c>
      <c r="P143">
        <v>-135.29310000000001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49</v>
      </c>
      <c r="Z143">
        <v>8</v>
      </c>
      <c r="AA143">
        <v>2</v>
      </c>
      <c r="AB143">
        <v>180</v>
      </c>
      <c r="AC143">
        <v>66.400000000000006</v>
      </c>
      <c r="AD143">
        <v>3</v>
      </c>
      <c r="AE143">
        <v>1</v>
      </c>
      <c r="AG143" t="s">
        <v>259</v>
      </c>
      <c r="AH143" t="s">
        <v>60</v>
      </c>
      <c r="AI143" t="s">
        <v>58</v>
      </c>
      <c r="AJ143">
        <v>1</v>
      </c>
      <c r="AK143" t="s">
        <v>55</v>
      </c>
      <c r="AL143">
        <v>1</v>
      </c>
      <c r="AM143" t="s">
        <v>682</v>
      </c>
      <c r="AN143" t="s">
        <v>142</v>
      </c>
      <c r="AO143">
        <v>2</v>
      </c>
      <c r="AP143" t="s">
        <v>683</v>
      </c>
      <c r="AQ143">
        <v>0.3</v>
      </c>
      <c r="AR143">
        <v>4.5180000000000003E-3</v>
      </c>
      <c r="AS143" t="str">
        <f t="shared" si="2"/>
        <v>immature</v>
      </c>
      <c r="AU143" s="13"/>
    </row>
    <row r="144" spans="1:47" x14ac:dyDescent="0.25">
      <c r="A144">
        <v>172</v>
      </c>
      <c r="B144">
        <v>2017</v>
      </c>
      <c r="C144" t="s">
        <v>42</v>
      </c>
      <c r="D144" s="1">
        <v>44147</v>
      </c>
      <c r="E144">
        <v>1</v>
      </c>
      <c r="F144">
        <v>734</v>
      </c>
      <c r="G144">
        <v>4</v>
      </c>
      <c r="H144" t="s">
        <v>43</v>
      </c>
      <c r="I144" s="2">
        <v>43047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57.022419999999997</v>
      </c>
      <c r="P144">
        <v>-135.29310000000001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51</v>
      </c>
      <c r="Z144">
        <v>7</v>
      </c>
      <c r="AA144">
        <v>2</v>
      </c>
      <c r="AB144">
        <v>179</v>
      </c>
      <c r="AC144">
        <v>65.7</v>
      </c>
      <c r="AD144">
        <v>3</v>
      </c>
      <c r="AE144">
        <v>1</v>
      </c>
      <c r="AG144" t="s">
        <v>260</v>
      </c>
      <c r="AH144" t="s">
        <v>60</v>
      </c>
      <c r="AI144" t="s">
        <v>58</v>
      </c>
      <c r="AJ144">
        <v>1</v>
      </c>
      <c r="AK144" t="s">
        <v>55</v>
      </c>
      <c r="AL144">
        <v>1</v>
      </c>
      <c r="AM144" t="s">
        <v>682</v>
      </c>
      <c r="AN144" t="s">
        <v>142</v>
      </c>
      <c r="AO144">
        <v>2</v>
      </c>
      <c r="AP144" t="s">
        <v>683</v>
      </c>
      <c r="AQ144">
        <v>0.3</v>
      </c>
      <c r="AR144">
        <v>4.5659999999999997E-3</v>
      </c>
      <c r="AS144" t="str">
        <f t="shared" si="2"/>
        <v>immature</v>
      </c>
      <c r="AU144" s="13"/>
    </row>
    <row r="145" spans="1:47" x14ac:dyDescent="0.25">
      <c r="A145">
        <v>173</v>
      </c>
      <c r="B145">
        <v>2017</v>
      </c>
      <c r="C145" t="s">
        <v>42</v>
      </c>
      <c r="D145" s="1">
        <v>44147</v>
      </c>
      <c r="E145">
        <v>1</v>
      </c>
      <c r="F145">
        <v>671</v>
      </c>
      <c r="G145">
        <v>4</v>
      </c>
      <c r="H145" t="s">
        <v>43</v>
      </c>
      <c r="I145" s="2">
        <v>43047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57.022419999999997</v>
      </c>
      <c r="P145">
        <v>-135.29310000000001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47</v>
      </c>
      <c r="Z145">
        <v>4</v>
      </c>
      <c r="AA145">
        <v>2</v>
      </c>
      <c r="AB145">
        <v>175</v>
      </c>
      <c r="AC145">
        <v>64.7</v>
      </c>
      <c r="AD145">
        <v>3</v>
      </c>
      <c r="AE145">
        <v>2</v>
      </c>
      <c r="AG145" t="s">
        <v>261</v>
      </c>
      <c r="AH145" t="s">
        <v>60</v>
      </c>
      <c r="AI145" t="s">
        <v>58</v>
      </c>
      <c r="AJ145">
        <v>1</v>
      </c>
      <c r="AK145" t="s">
        <v>55</v>
      </c>
      <c r="AL145">
        <v>1</v>
      </c>
      <c r="AM145" t="s">
        <v>682</v>
      </c>
      <c r="AN145" t="s">
        <v>262</v>
      </c>
      <c r="AO145">
        <v>2</v>
      </c>
      <c r="AP145" t="s">
        <v>683</v>
      </c>
      <c r="AQ145">
        <v>0.3</v>
      </c>
      <c r="AR145">
        <v>4.6369999999999996E-3</v>
      </c>
      <c r="AS145" t="str">
        <f t="shared" si="2"/>
        <v>immature</v>
      </c>
      <c r="AU145" s="13"/>
    </row>
    <row r="146" spans="1:47" x14ac:dyDescent="0.25">
      <c r="A146">
        <v>174</v>
      </c>
      <c r="B146">
        <v>2017</v>
      </c>
      <c r="C146" t="s">
        <v>42</v>
      </c>
      <c r="D146" s="1">
        <v>44147</v>
      </c>
      <c r="E146">
        <v>1</v>
      </c>
      <c r="F146">
        <v>736</v>
      </c>
      <c r="G146">
        <v>4</v>
      </c>
      <c r="H146" t="s">
        <v>43</v>
      </c>
      <c r="I146" s="2">
        <v>43047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57.022419999999997</v>
      </c>
      <c r="P146">
        <v>-135.29310000000001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51</v>
      </c>
      <c r="Z146">
        <v>9</v>
      </c>
      <c r="AA146">
        <v>2</v>
      </c>
      <c r="AB146">
        <v>179</v>
      </c>
      <c r="AC146">
        <v>63.7</v>
      </c>
      <c r="AD146">
        <v>3</v>
      </c>
      <c r="AE146">
        <v>1</v>
      </c>
      <c r="AG146" t="s">
        <v>263</v>
      </c>
      <c r="AH146" t="s">
        <v>60</v>
      </c>
      <c r="AI146" t="s">
        <v>58</v>
      </c>
      <c r="AJ146">
        <v>1</v>
      </c>
      <c r="AK146" t="s">
        <v>55</v>
      </c>
      <c r="AL146">
        <v>1</v>
      </c>
      <c r="AM146" t="s">
        <v>682</v>
      </c>
      <c r="AN146" t="s">
        <v>142</v>
      </c>
      <c r="AO146">
        <v>2</v>
      </c>
      <c r="AP146" t="s">
        <v>683</v>
      </c>
      <c r="AQ146">
        <v>0.3</v>
      </c>
      <c r="AR146">
        <v>4.7099999999999998E-3</v>
      </c>
      <c r="AS146" t="str">
        <f t="shared" si="2"/>
        <v>immature</v>
      </c>
      <c r="AU146" s="13"/>
    </row>
    <row r="147" spans="1:47" x14ac:dyDescent="0.25">
      <c r="A147">
        <v>175</v>
      </c>
      <c r="B147">
        <v>2017</v>
      </c>
      <c r="C147" t="s">
        <v>42</v>
      </c>
      <c r="D147" s="1">
        <v>44147</v>
      </c>
      <c r="E147">
        <v>1</v>
      </c>
      <c r="F147">
        <v>506</v>
      </c>
      <c r="G147">
        <v>4</v>
      </c>
      <c r="H147" t="s">
        <v>43</v>
      </c>
      <c r="I147" s="2">
        <v>43039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57.02226667</v>
      </c>
      <c r="P147">
        <v>-135.29325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35</v>
      </c>
      <c r="Z147">
        <v>6</v>
      </c>
      <c r="AA147">
        <v>2</v>
      </c>
      <c r="AB147">
        <v>172</v>
      </c>
      <c r="AC147">
        <v>60.4</v>
      </c>
      <c r="AD147">
        <v>3</v>
      </c>
      <c r="AE147">
        <v>1</v>
      </c>
      <c r="AG147" t="s">
        <v>264</v>
      </c>
      <c r="AH147" t="s">
        <v>60</v>
      </c>
      <c r="AI147" t="s">
        <v>58</v>
      </c>
      <c r="AJ147">
        <v>1</v>
      </c>
      <c r="AK147" t="s">
        <v>55</v>
      </c>
      <c r="AL147">
        <v>1</v>
      </c>
      <c r="AM147" t="s">
        <v>682</v>
      </c>
      <c r="AN147" t="s">
        <v>142</v>
      </c>
      <c r="AO147">
        <v>2</v>
      </c>
      <c r="AP147" t="s">
        <v>683</v>
      </c>
      <c r="AQ147">
        <v>0.3</v>
      </c>
      <c r="AR147">
        <v>4.9670000000000001E-3</v>
      </c>
      <c r="AS147" t="str">
        <f t="shared" si="2"/>
        <v>immature</v>
      </c>
      <c r="AU147" s="13"/>
    </row>
    <row r="148" spans="1:47" x14ac:dyDescent="0.25">
      <c r="A148">
        <v>176</v>
      </c>
      <c r="B148">
        <v>2017</v>
      </c>
      <c r="C148" t="s">
        <v>42</v>
      </c>
      <c r="D148" s="1">
        <v>44147</v>
      </c>
      <c r="E148">
        <v>1</v>
      </c>
      <c r="F148">
        <v>521</v>
      </c>
      <c r="G148">
        <v>4</v>
      </c>
      <c r="H148" t="s">
        <v>43</v>
      </c>
      <c r="I148" s="2">
        <v>43039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57.02226667</v>
      </c>
      <c r="P148">
        <v>-135.29325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36</v>
      </c>
      <c r="Z148">
        <v>6</v>
      </c>
      <c r="AA148">
        <v>2</v>
      </c>
      <c r="AB148">
        <v>171</v>
      </c>
      <c r="AC148">
        <v>55.5</v>
      </c>
      <c r="AD148">
        <v>3</v>
      </c>
      <c r="AE148">
        <v>3</v>
      </c>
      <c r="AG148" t="s">
        <v>265</v>
      </c>
      <c r="AH148" t="s">
        <v>60</v>
      </c>
      <c r="AI148" t="s">
        <v>97</v>
      </c>
      <c r="AJ148">
        <v>1</v>
      </c>
      <c r="AK148" t="s">
        <v>55</v>
      </c>
      <c r="AL148">
        <v>1</v>
      </c>
      <c r="AM148" t="s">
        <v>682</v>
      </c>
      <c r="AO148">
        <v>2</v>
      </c>
      <c r="AP148" t="s">
        <v>683</v>
      </c>
      <c r="AQ148">
        <v>0.4</v>
      </c>
      <c r="AR148">
        <v>7.2069999999999999E-3</v>
      </c>
      <c r="AS148" t="str">
        <f t="shared" si="2"/>
        <v>immature</v>
      </c>
      <c r="AU148" s="13"/>
    </row>
    <row r="149" spans="1:47" x14ac:dyDescent="0.25">
      <c r="A149">
        <v>289</v>
      </c>
      <c r="B149">
        <v>2017</v>
      </c>
      <c r="C149" t="s">
        <v>42</v>
      </c>
      <c r="D149" s="1">
        <v>44147</v>
      </c>
      <c r="E149">
        <v>1</v>
      </c>
      <c r="F149">
        <v>415</v>
      </c>
      <c r="G149">
        <v>4</v>
      </c>
      <c r="H149" t="s">
        <v>43</v>
      </c>
      <c r="I149" s="2">
        <v>43039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57.02226667</v>
      </c>
      <c r="P149">
        <v>-135.29325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29</v>
      </c>
      <c r="Z149">
        <v>5</v>
      </c>
      <c r="AA149">
        <v>2</v>
      </c>
      <c r="AB149">
        <v>169</v>
      </c>
      <c r="AC149">
        <v>55</v>
      </c>
      <c r="AD149">
        <v>4</v>
      </c>
      <c r="AE149">
        <v>2</v>
      </c>
      <c r="AG149" t="s">
        <v>387</v>
      </c>
      <c r="AH149" t="s">
        <v>53</v>
      </c>
      <c r="AI149" t="s">
        <v>58</v>
      </c>
      <c r="AJ149">
        <v>1</v>
      </c>
      <c r="AK149" t="s">
        <v>55</v>
      </c>
      <c r="AL149">
        <v>1</v>
      </c>
      <c r="AM149" t="s">
        <v>682</v>
      </c>
      <c r="AO149">
        <v>2</v>
      </c>
      <c r="AP149" t="s">
        <v>683</v>
      </c>
      <c r="AQ149">
        <v>0.1</v>
      </c>
      <c r="AR149">
        <v>1.818E-3</v>
      </c>
      <c r="AS149" t="str">
        <f t="shared" si="2"/>
        <v>immature</v>
      </c>
      <c r="AU149" s="13"/>
    </row>
    <row r="150" spans="1:47" x14ac:dyDescent="0.25">
      <c r="A150">
        <v>290</v>
      </c>
      <c r="B150">
        <v>2017</v>
      </c>
      <c r="C150" t="s">
        <v>42</v>
      </c>
      <c r="D150" s="1">
        <v>44147</v>
      </c>
      <c r="E150">
        <v>1</v>
      </c>
      <c r="F150">
        <v>726</v>
      </c>
      <c r="G150">
        <v>4</v>
      </c>
      <c r="H150" t="s">
        <v>43</v>
      </c>
      <c r="I150" s="2">
        <v>43047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57.022419999999997</v>
      </c>
      <c r="P150">
        <v>-135.29310000000001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50</v>
      </c>
      <c r="Z150">
        <v>14</v>
      </c>
      <c r="AA150">
        <v>2</v>
      </c>
      <c r="AB150">
        <v>184</v>
      </c>
      <c r="AC150">
        <v>75.2</v>
      </c>
      <c r="AD150">
        <v>4</v>
      </c>
      <c r="AE150">
        <v>3</v>
      </c>
      <c r="AG150" t="s">
        <v>388</v>
      </c>
      <c r="AH150" t="s">
        <v>67</v>
      </c>
      <c r="AI150" t="s">
        <v>58</v>
      </c>
      <c r="AJ150">
        <v>1</v>
      </c>
      <c r="AK150" t="s">
        <v>55</v>
      </c>
      <c r="AL150">
        <v>1</v>
      </c>
      <c r="AM150" t="s">
        <v>682</v>
      </c>
      <c r="AO150">
        <v>2</v>
      </c>
      <c r="AP150" t="s">
        <v>683</v>
      </c>
      <c r="AQ150">
        <v>0.2</v>
      </c>
      <c r="AR150">
        <v>2.66E-3</v>
      </c>
      <c r="AS150" t="str">
        <f t="shared" si="2"/>
        <v>immature</v>
      </c>
      <c r="AU150" s="13"/>
    </row>
    <row r="151" spans="1:47" x14ac:dyDescent="0.25">
      <c r="A151">
        <v>291</v>
      </c>
      <c r="B151">
        <v>2017</v>
      </c>
      <c r="C151" t="s">
        <v>42</v>
      </c>
      <c r="D151" s="1">
        <v>44147</v>
      </c>
      <c r="E151">
        <v>1</v>
      </c>
      <c r="F151">
        <v>435</v>
      </c>
      <c r="G151">
        <v>4</v>
      </c>
      <c r="H151" t="s">
        <v>43</v>
      </c>
      <c r="I151" s="2">
        <v>43039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57.02226667</v>
      </c>
      <c r="P151">
        <v>-135.29325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30</v>
      </c>
      <c r="Z151">
        <v>10</v>
      </c>
      <c r="AA151">
        <v>2</v>
      </c>
      <c r="AB151">
        <v>191</v>
      </c>
      <c r="AC151">
        <v>85.2</v>
      </c>
      <c r="AD151">
        <v>4</v>
      </c>
      <c r="AE151">
        <v>1</v>
      </c>
      <c r="AG151" t="s">
        <v>389</v>
      </c>
      <c r="AH151" t="s">
        <v>60</v>
      </c>
      <c r="AI151" t="s">
        <v>58</v>
      </c>
      <c r="AJ151">
        <v>1</v>
      </c>
      <c r="AK151" t="s">
        <v>55</v>
      </c>
      <c r="AL151">
        <v>1</v>
      </c>
      <c r="AM151" t="s">
        <v>682</v>
      </c>
      <c r="AO151">
        <v>2</v>
      </c>
      <c r="AP151" t="s">
        <v>683</v>
      </c>
      <c r="AQ151">
        <v>0.3</v>
      </c>
      <c r="AR151">
        <v>3.5209999999999998E-3</v>
      </c>
      <c r="AS151" t="str">
        <f t="shared" si="2"/>
        <v>immature</v>
      </c>
      <c r="AU151" s="13"/>
    </row>
    <row r="152" spans="1:47" x14ac:dyDescent="0.25">
      <c r="A152">
        <v>470</v>
      </c>
      <c r="B152">
        <v>2017</v>
      </c>
      <c r="C152" t="s">
        <v>42</v>
      </c>
      <c r="D152" s="1">
        <v>44147</v>
      </c>
      <c r="E152">
        <v>1</v>
      </c>
      <c r="F152">
        <v>743</v>
      </c>
      <c r="G152">
        <v>4</v>
      </c>
      <c r="H152" t="s">
        <v>43</v>
      </c>
      <c r="I152" s="2">
        <v>43047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57.022419999999997</v>
      </c>
      <c r="P152">
        <v>-135.29310000000001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52</v>
      </c>
      <c r="Z152">
        <v>1</v>
      </c>
      <c r="AA152">
        <v>2</v>
      </c>
      <c r="AB152">
        <v>184</v>
      </c>
      <c r="AC152">
        <v>68.8</v>
      </c>
      <c r="AD152">
        <v>6</v>
      </c>
      <c r="AE152">
        <v>1</v>
      </c>
      <c r="AG152" t="s">
        <v>578</v>
      </c>
      <c r="AH152" t="s">
        <v>60</v>
      </c>
      <c r="AI152" t="s">
        <v>58</v>
      </c>
      <c r="AJ152">
        <v>1</v>
      </c>
      <c r="AK152" t="s">
        <v>55</v>
      </c>
      <c r="AL152">
        <v>1</v>
      </c>
      <c r="AM152" t="s">
        <v>682</v>
      </c>
      <c r="AN152" t="s">
        <v>142</v>
      </c>
      <c r="AO152">
        <v>2</v>
      </c>
      <c r="AP152" t="s">
        <v>683</v>
      </c>
      <c r="AQ152">
        <v>0.4</v>
      </c>
      <c r="AR152">
        <v>5.8139999999999997E-3</v>
      </c>
      <c r="AS152" t="str">
        <f t="shared" si="2"/>
        <v>immature</v>
      </c>
      <c r="AT152" t="s">
        <v>579</v>
      </c>
      <c r="AU152" s="13"/>
    </row>
    <row r="153" spans="1:47" x14ac:dyDescent="0.25">
      <c r="A153">
        <v>559</v>
      </c>
      <c r="B153">
        <v>2017</v>
      </c>
      <c r="C153" t="s">
        <v>42</v>
      </c>
      <c r="D153" s="1">
        <v>44147</v>
      </c>
      <c r="E153">
        <v>1</v>
      </c>
      <c r="F153">
        <v>629</v>
      </c>
      <c r="G153">
        <v>4</v>
      </c>
      <c r="H153" t="s">
        <v>43</v>
      </c>
      <c r="I153" s="2">
        <v>43047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57.022419999999997</v>
      </c>
      <c r="P153">
        <v>-135.29310000000001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44</v>
      </c>
      <c r="Z153">
        <v>7</v>
      </c>
      <c r="AA153">
        <v>2</v>
      </c>
      <c r="AB153">
        <v>124</v>
      </c>
      <c r="AC153">
        <v>19.7</v>
      </c>
      <c r="AD153">
        <v>7</v>
      </c>
      <c r="AE153">
        <v>1</v>
      </c>
      <c r="AG153" t="s">
        <v>672</v>
      </c>
      <c r="AH153" t="s">
        <v>60</v>
      </c>
      <c r="AI153" t="s">
        <v>58</v>
      </c>
      <c r="AJ153">
        <v>1</v>
      </c>
      <c r="AK153" t="s">
        <v>55</v>
      </c>
      <c r="AL153">
        <v>1</v>
      </c>
      <c r="AM153" t="s">
        <v>682</v>
      </c>
      <c r="AO153">
        <v>2</v>
      </c>
      <c r="AP153" t="s">
        <v>683</v>
      </c>
      <c r="AQ153">
        <v>0</v>
      </c>
      <c r="AR153">
        <v>0</v>
      </c>
      <c r="AS153" t="str">
        <f t="shared" si="2"/>
        <v>immature</v>
      </c>
      <c r="AU153" s="13"/>
    </row>
    <row r="154" spans="1:47" x14ac:dyDescent="0.25">
      <c r="A154">
        <v>562</v>
      </c>
      <c r="B154">
        <v>2017</v>
      </c>
      <c r="C154" t="s">
        <v>42</v>
      </c>
      <c r="D154" s="1">
        <v>44147</v>
      </c>
      <c r="E154">
        <v>1</v>
      </c>
      <c r="F154">
        <v>485</v>
      </c>
      <c r="G154">
        <v>4</v>
      </c>
      <c r="H154" t="s">
        <v>43</v>
      </c>
      <c r="I154" s="2">
        <v>43039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57.02226667</v>
      </c>
      <c r="P154">
        <v>-135.29325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33</v>
      </c>
      <c r="Z154">
        <v>15</v>
      </c>
      <c r="AA154">
        <v>2</v>
      </c>
      <c r="AB154">
        <v>147</v>
      </c>
      <c r="AC154">
        <v>36.6</v>
      </c>
      <c r="AD154" t="s">
        <v>48</v>
      </c>
      <c r="AE154">
        <v>0</v>
      </c>
      <c r="AG154" t="s">
        <v>48</v>
      </c>
      <c r="AH154" t="s">
        <v>48</v>
      </c>
      <c r="AI154" t="s">
        <v>48</v>
      </c>
      <c r="AJ154" t="s">
        <v>48</v>
      </c>
      <c r="AK154" t="s">
        <v>55</v>
      </c>
      <c r="AL154">
        <v>1</v>
      </c>
      <c r="AM154" t="s">
        <v>682</v>
      </c>
      <c r="AO154">
        <v>2</v>
      </c>
      <c r="AP154" t="s">
        <v>683</v>
      </c>
      <c r="AQ154">
        <v>0</v>
      </c>
      <c r="AR154">
        <v>0</v>
      </c>
      <c r="AS154" t="str">
        <f t="shared" si="2"/>
        <v>immature</v>
      </c>
      <c r="AT154" t="s">
        <v>98</v>
      </c>
      <c r="AU154" s="13"/>
    </row>
    <row r="155" spans="1:47" x14ac:dyDescent="0.25">
      <c r="A155">
        <v>563</v>
      </c>
      <c r="B155">
        <v>2017</v>
      </c>
      <c r="C155" t="s">
        <v>42</v>
      </c>
      <c r="D155" s="1">
        <v>44147</v>
      </c>
      <c r="E155">
        <v>1</v>
      </c>
      <c r="F155">
        <v>522</v>
      </c>
      <c r="G155">
        <v>4</v>
      </c>
      <c r="H155" t="s">
        <v>43</v>
      </c>
      <c r="I155" s="2">
        <v>43039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57.02226667</v>
      </c>
      <c r="P155">
        <v>-135.29325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36</v>
      </c>
      <c r="Z155">
        <v>7</v>
      </c>
      <c r="AA155">
        <v>2</v>
      </c>
      <c r="AB155">
        <v>155</v>
      </c>
      <c r="AC155">
        <v>41.8</v>
      </c>
      <c r="AD155" t="s">
        <v>48</v>
      </c>
      <c r="AE155" t="s">
        <v>48</v>
      </c>
      <c r="AG155" t="s">
        <v>48</v>
      </c>
      <c r="AH155" t="s">
        <v>48</v>
      </c>
      <c r="AI155" t="s">
        <v>48</v>
      </c>
      <c r="AJ155" t="s">
        <v>48</v>
      </c>
      <c r="AK155" t="s">
        <v>55</v>
      </c>
      <c r="AL155">
        <v>1</v>
      </c>
      <c r="AM155" t="s">
        <v>682</v>
      </c>
      <c r="AO155">
        <v>2</v>
      </c>
      <c r="AP155" t="s">
        <v>683</v>
      </c>
      <c r="AQ155">
        <v>0</v>
      </c>
      <c r="AR155">
        <v>0</v>
      </c>
      <c r="AS155" t="str">
        <f t="shared" si="2"/>
        <v>immature</v>
      </c>
      <c r="AT155" t="s">
        <v>56</v>
      </c>
      <c r="AU155" s="13"/>
    </row>
    <row r="156" spans="1:47" x14ac:dyDescent="0.25">
      <c r="A156">
        <v>108</v>
      </c>
      <c r="B156">
        <v>2017</v>
      </c>
      <c r="C156" t="s">
        <v>42</v>
      </c>
      <c r="D156" s="1">
        <v>44147</v>
      </c>
      <c r="E156">
        <v>1</v>
      </c>
      <c r="F156">
        <v>565</v>
      </c>
      <c r="G156">
        <v>4</v>
      </c>
      <c r="H156" t="s">
        <v>43</v>
      </c>
      <c r="I156" s="2">
        <v>43047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57.022419999999997</v>
      </c>
      <c r="P156">
        <v>-135.29310000000001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40</v>
      </c>
      <c r="Z156">
        <v>3</v>
      </c>
      <c r="AA156">
        <v>2</v>
      </c>
      <c r="AB156">
        <v>133</v>
      </c>
      <c r="AC156">
        <v>28.1</v>
      </c>
      <c r="AD156">
        <v>2</v>
      </c>
      <c r="AE156">
        <v>1</v>
      </c>
      <c r="AG156" t="s">
        <v>183</v>
      </c>
      <c r="AH156" t="s">
        <v>60</v>
      </c>
      <c r="AI156" t="s">
        <v>58</v>
      </c>
      <c r="AJ156">
        <v>1</v>
      </c>
      <c r="AK156" t="s">
        <v>55</v>
      </c>
      <c r="AL156">
        <v>2</v>
      </c>
      <c r="AM156" t="s">
        <v>683</v>
      </c>
      <c r="AO156">
        <v>1</v>
      </c>
      <c r="AP156" t="s">
        <v>682</v>
      </c>
      <c r="AQ156">
        <v>0</v>
      </c>
      <c r="AR156">
        <v>0</v>
      </c>
      <c r="AS156" t="str">
        <f t="shared" si="2"/>
        <v>immature</v>
      </c>
      <c r="AU156" s="13"/>
    </row>
    <row r="157" spans="1:47" x14ac:dyDescent="0.25">
      <c r="A157">
        <v>109</v>
      </c>
      <c r="B157">
        <v>2017</v>
      </c>
      <c r="C157" t="s">
        <v>42</v>
      </c>
      <c r="D157" s="1">
        <v>44147</v>
      </c>
      <c r="E157">
        <v>1</v>
      </c>
      <c r="F157">
        <v>667</v>
      </c>
      <c r="G157">
        <v>4</v>
      </c>
      <c r="H157" t="s">
        <v>43</v>
      </c>
      <c r="I157" s="2">
        <v>43047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57.022419999999997</v>
      </c>
      <c r="P157">
        <v>-135.29310000000001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46</v>
      </c>
      <c r="Z157">
        <v>15</v>
      </c>
      <c r="AA157">
        <v>2</v>
      </c>
      <c r="AB157">
        <v>152</v>
      </c>
      <c r="AC157">
        <v>41.1</v>
      </c>
      <c r="AD157">
        <v>2</v>
      </c>
      <c r="AE157">
        <v>3</v>
      </c>
      <c r="AG157" t="s">
        <v>184</v>
      </c>
      <c r="AH157" t="s">
        <v>53</v>
      </c>
      <c r="AI157" t="s">
        <v>54</v>
      </c>
      <c r="AJ157">
        <v>1</v>
      </c>
      <c r="AK157" t="s">
        <v>55</v>
      </c>
      <c r="AL157">
        <v>2</v>
      </c>
      <c r="AM157" t="s">
        <v>683</v>
      </c>
      <c r="AN157" t="s">
        <v>185</v>
      </c>
      <c r="AO157">
        <v>1</v>
      </c>
      <c r="AP157" t="s">
        <v>682</v>
      </c>
      <c r="AQ157">
        <v>0</v>
      </c>
      <c r="AR157">
        <v>0</v>
      </c>
      <c r="AS157" t="str">
        <f t="shared" si="2"/>
        <v>immature</v>
      </c>
      <c r="AU157" s="13"/>
    </row>
    <row r="158" spans="1:47" x14ac:dyDescent="0.25">
      <c r="A158">
        <v>110</v>
      </c>
      <c r="B158">
        <v>2017</v>
      </c>
      <c r="C158" t="s">
        <v>42</v>
      </c>
      <c r="D158" s="1">
        <v>44147</v>
      </c>
      <c r="E158">
        <v>1</v>
      </c>
      <c r="F158">
        <v>668</v>
      </c>
      <c r="G158">
        <v>4</v>
      </c>
      <c r="H158" t="s">
        <v>43</v>
      </c>
      <c r="I158" s="2">
        <v>43047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57.022419999999997</v>
      </c>
      <c r="P158">
        <v>-135.29310000000001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47</v>
      </c>
      <c r="Z158">
        <v>1</v>
      </c>
      <c r="AA158">
        <v>2</v>
      </c>
      <c r="AB158">
        <v>136</v>
      </c>
      <c r="AC158">
        <v>30.8</v>
      </c>
      <c r="AD158">
        <v>2</v>
      </c>
      <c r="AE158">
        <v>1</v>
      </c>
      <c r="AG158" t="s">
        <v>186</v>
      </c>
      <c r="AH158" t="s">
        <v>60</v>
      </c>
      <c r="AI158" t="s">
        <v>58</v>
      </c>
      <c r="AJ158">
        <v>1</v>
      </c>
      <c r="AK158" t="s">
        <v>55</v>
      </c>
      <c r="AL158">
        <v>2</v>
      </c>
      <c r="AM158" t="s">
        <v>683</v>
      </c>
      <c r="AN158" t="s">
        <v>187</v>
      </c>
      <c r="AO158">
        <v>1</v>
      </c>
      <c r="AP158" t="s">
        <v>682</v>
      </c>
      <c r="AQ158">
        <v>0</v>
      </c>
      <c r="AR158">
        <v>0</v>
      </c>
      <c r="AS158" t="str">
        <f t="shared" si="2"/>
        <v>immature</v>
      </c>
      <c r="AU158" s="13"/>
    </row>
    <row r="159" spans="1:47" x14ac:dyDescent="0.25">
      <c r="A159">
        <v>111</v>
      </c>
      <c r="B159">
        <v>2017</v>
      </c>
      <c r="C159" t="s">
        <v>42</v>
      </c>
      <c r="D159" s="1">
        <v>44147</v>
      </c>
      <c r="E159">
        <v>1</v>
      </c>
      <c r="F159">
        <v>711</v>
      </c>
      <c r="G159">
        <v>4</v>
      </c>
      <c r="H159" t="s">
        <v>43</v>
      </c>
      <c r="I159" s="2">
        <v>43047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57.022419999999997</v>
      </c>
      <c r="P159">
        <v>-135.29310000000001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49</v>
      </c>
      <c r="Z159">
        <v>14</v>
      </c>
      <c r="AA159">
        <v>2</v>
      </c>
      <c r="AB159">
        <v>157</v>
      </c>
      <c r="AC159">
        <v>48.7</v>
      </c>
      <c r="AD159">
        <v>2</v>
      </c>
      <c r="AE159">
        <v>1</v>
      </c>
      <c r="AG159" t="s">
        <v>188</v>
      </c>
      <c r="AH159" t="s">
        <v>60</v>
      </c>
      <c r="AI159" t="s">
        <v>54</v>
      </c>
      <c r="AJ159">
        <v>1</v>
      </c>
      <c r="AK159" t="s">
        <v>55</v>
      </c>
      <c r="AL159">
        <v>2</v>
      </c>
      <c r="AM159" t="s">
        <v>683</v>
      </c>
      <c r="AO159">
        <v>1</v>
      </c>
      <c r="AP159" t="s">
        <v>682</v>
      </c>
      <c r="AQ159">
        <v>0</v>
      </c>
      <c r="AR159">
        <v>0</v>
      </c>
      <c r="AS159" t="str">
        <f t="shared" si="2"/>
        <v>immature</v>
      </c>
      <c r="AU159" s="13"/>
    </row>
    <row r="160" spans="1:47" x14ac:dyDescent="0.25">
      <c r="A160">
        <v>112</v>
      </c>
      <c r="B160">
        <v>2017</v>
      </c>
      <c r="C160" t="s">
        <v>42</v>
      </c>
      <c r="D160" s="1">
        <v>44147</v>
      </c>
      <c r="E160">
        <v>1</v>
      </c>
      <c r="F160">
        <v>350</v>
      </c>
      <c r="G160">
        <v>4</v>
      </c>
      <c r="H160" t="s">
        <v>43</v>
      </c>
      <c r="I160" s="2">
        <v>43033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57.019166669999997</v>
      </c>
      <c r="P160">
        <v>-135.34961670000001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24</v>
      </c>
      <c r="Z160">
        <v>5</v>
      </c>
      <c r="AA160">
        <v>2</v>
      </c>
      <c r="AB160">
        <v>165</v>
      </c>
      <c r="AC160">
        <v>58.6</v>
      </c>
      <c r="AD160">
        <v>2</v>
      </c>
      <c r="AE160">
        <v>2</v>
      </c>
      <c r="AG160" t="s">
        <v>189</v>
      </c>
      <c r="AH160" t="s">
        <v>53</v>
      </c>
      <c r="AI160" t="s">
        <v>54</v>
      </c>
      <c r="AJ160">
        <v>1</v>
      </c>
      <c r="AK160" t="s">
        <v>55</v>
      </c>
      <c r="AL160">
        <v>2</v>
      </c>
      <c r="AM160" t="s">
        <v>683</v>
      </c>
      <c r="AN160" t="s">
        <v>187</v>
      </c>
      <c r="AO160">
        <v>2</v>
      </c>
      <c r="AP160" t="s">
        <v>683</v>
      </c>
      <c r="AQ160">
        <v>0</v>
      </c>
      <c r="AR160">
        <v>0</v>
      </c>
      <c r="AS160" t="str">
        <f t="shared" si="2"/>
        <v>immature</v>
      </c>
      <c r="AT160" t="s">
        <v>78</v>
      </c>
      <c r="AU160" s="13"/>
    </row>
    <row r="161" spans="1:47" x14ac:dyDescent="0.25">
      <c r="A161">
        <v>113</v>
      </c>
      <c r="B161">
        <v>2017</v>
      </c>
      <c r="C161" t="s">
        <v>42</v>
      </c>
      <c r="D161" s="1">
        <v>44147</v>
      </c>
      <c r="E161">
        <v>1</v>
      </c>
      <c r="F161">
        <v>680</v>
      </c>
      <c r="G161">
        <v>4</v>
      </c>
      <c r="H161" t="s">
        <v>43</v>
      </c>
      <c r="I161" s="2">
        <v>43047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57.022419999999997</v>
      </c>
      <c r="P161">
        <v>-135.29310000000001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47</v>
      </c>
      <c r="Z161">
        <v>13</v>
      </c>
      <c r="AA161">
        <v>2</v>
      </c>
      <c r="AB161">
        <v>167</v>
      </c>
      <c r="AC161">
        <v>51.3</v>
      </c>
      <c r="AD161">
        <v>2</v>
      </c>
      <c r="AE161">
        <v>1</v>
      </c>
      <c r="AG161" t="s">
        <v>190</v>
      </c>
      <c r="AH161" t="s">
        <v>67</v>
      </c>
      <c r="AI161" t="s">
        <v>58</v>
      </c>
      <c r="AJ161">
        <v>1</v>
      </c>
      <c r="AK161" t="s">
        <v>55</v>
      </c>
      <c r="AL161">
        <v>2</v>
      </c>
      <c r="AM161" t="s">
        <v>683</v>
      </c>
      <c r="AN161" t="s">
        <v>187</v>
      </c>
      <c r="AO161">
        <v>2</v>
      </c>
      <c r="AP161" t="s">
        <v>683</v>
      </c>
      <c r="AQ161">
        <v>0</v>
      </c>
      <c r="AR161">
        <v>0</v>
      </c>
      <c r="AS161" t="str">
        <f t="shared" si="2"/>
        <v>immature</v>
      </c>
      <c r="AU161" s="13"/>
    </row>
    <row r="162" spans="1:47" x14ac:dyDescent="0.25">
      <c r="A162">
        <v>114</v>
      </c>
      <c r="B162">
        <v>2017</v>
      </c>
      <c r="C162" t="s">
        <v>42</v>
      </c>
      <c r="D162" s="1">
        <v>44147</v>
      </c>
      <c r="E162">
        <v>1</v>
      </c>
      <c r="F162">
        <v>673</v>
      </c>
      <c r="G162">
        <v>4</v>
      </c>
      <c r="H162" t="s">
        <v>43</v>
      </c>
      <c r="I162" s="2">
        <v>43047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57.022419999999997</v>
      </c>
      <c r="P162">
        <v>-135.29310000000001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47</v>
      </c>
      <c r="Z162">
        <v>6</v>
      </c>
      <c r="AA162">
        <v>2</v>
      </c>
      <c r="AB162">
        <v>160</v>
      </c>
      <c r="AC162">
        <v>48.8</v>
      </c>
      <c r="AD162">
        <v>2</v>
      </c>
      <c r="AE162">
        <v>1</v>
      </c>
      <c r="AG162" t="s">
        <v>191</v>
      </c>
      <c r="AH162" t="s">
        <v>53</v>
      </c>
      <c r="AI162" t="s">
        <v>58</v>
      </c>
      <c r="AJ162">
        <v>1</v>
      </c>
      <c r="AK162" t="s">
        <v>55</v>
      </c>
      <c r="AL162">
        <v>2</v>
      </c>
      <c r="AM162" t="s">
        <v>683</v>
      </c>
      <c r="AN162" t="s">
        <v>187</v>
      </c>
      <c r="AO162">
        <v>2</v>
      </c>
      <c r="AP162" t="s">
        <v>683</v>
      </c>
      <c r="AQ162">
        <v>0.1</v>
      </c>
      <c r="AR162">
        <v>2.049E-3</v>
      </c>
      <c r="AS162" t="str">
        <f t="shared" si="2"/>
        <v>immature</v>
      </c>
      <c r="AU162" s="13"/>
    </row>
    <row r="163" spans="1:47" x14ac:dyDescent="0.25">
      <c r="A163">
        <v>115</v>
      </c>
      <c r="B163">
        <v>2017</v>
      </c>
      <c r="C163" t="s">
        <v>42</v>
      </c>
      <c r="D163" s="1">
        <v>44147</v>
      </c>
      <c r="E163">
        <v>1</v>
      </c>
      <c r="F163">
        <v>460</v>
      </c>
      <c r="G163">
        <v>4</v>
      </c>
      <c r="H163" t="s">
        <v>43</v>
      </c>
      <c r="I163" s="2">
        <v>43039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57.02226667</v>
      </c>
      <c r="P163">
        <v>-135.29325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32</v>
      </c>
      <c r="Z163">
        <v>5</v>
      </c>
      <c r="AA163">
        <v>2</v>
      </c>
      <c r="AB163">
        <v>167</v>
      </c>
      <c r="AC163">
        <v>58.3</v>
      </c>
      <c r="AD163">
        <v>2</v>
      </c>
      <c r="AE163">
        <v>1</v>
      </c>
      <c r="AG163" t="s">
        <v>192</v>
      </c>
      <c r="AH163" t="s">
        <v>60</v>
      </c>
      <c r="AI163" t="s">
        <v>58</v>
      </c>
      <c r="AJ163">
        <v>1</v>
      </c>
      <c r="AK163" t="s">
        <v>55</v>
      </c>
      <c r="AL163">
        <v>2</v>
      </c>
      <c r="AM163" t="s">
        <v>683</v>
      </c>
      <c r="AO163">
        <v>2</v>
      </c>
      <c r="AP163" t="s">
        <v>683</v>
      </c>
      <c r="AQ163">
        <v>0.2</v>
      </c>
      <c r="AR163">
        <v>3.431E-3</v>
      </c>
      <c r="AS163" t="str">
        <f t="shared" si="2"/>
        <v>immature</v>
      </c>
      <c r="AU163" s="13"/>
    </row>
    <row r="164" spans="1:47" x14ac:dyDescent="0.25">
      <c r="A164">
        <v>116</v>
      </c>
      <c r="B164">
        <v>2017</v>
      </c>
      <c r="C164" t="s">
        <v>42</v>
      </c>
      <c r="D164" s="1">
        <v>44147</v>
      </c>
      <c r="E164">
        <v>1</v>
      </c>
      <c r="F164">
        <v>418</v>
      </c>
      <c r="G164">
        <v>4</v>
      </c>
      <c r="H164" t="s">
        <v>43</v>
      </c>
      <c r="I164" s="2">
        <v>43039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57.02226667</v>
      </c>
      <c r="P164">
        <v>-135.29325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29</v>
      </c>
      <c r="Z164">
        <v>8</v>
      </c>
      <c r="AA164">
        <v>2</v>
      </c>
      <c r="AB164">
        <v>165</v>
      </c>
      <c r="AC164">
        <v>52.8</v>
      </c>
      <c r="AD164">
        <v>2</v>
      </c>
      <c r="AE164">
        <v>3</v>
      </c>
      <c r="AG164" t="s">
        <v>193</v>
      </c>
      <c r="AH164" t="s">
        <v>67</v>
      </c>
      <c r="AI164" t="s">
        <v>97</v>
      </c>
      <c r="AJ164">
        <v>1</v>
      </c>
      <c r="AK164" t="s">
        <v>55</v>
      </c>
      <c r="AL164">
        <v>2</v>
      </c>
      <c r="AM164" t="s">
        <v>683</v>
      </c>
      <c r="AO164">
        <v>2</v>
      </c>
      <c r="AP164" t="s">
        <v>683</v>
      </c>
      <c r="AQ164">
        <v>0.2</v>
      </c>
      <c r="AR164">
        <v>3.7880000000000001E-3</v>
      </c>
      <c r="AS164" t="str">
        <f t="shared" si="2"/>
        <v>immature</v>
      </c>
      <c r="AU164" s="13"/>
    </row>
    <row r="165" spans="1:47" x14ac:dyDescent="0.25">
      <c r="A165">
        <v>117</v>
      </c>
      <c r="B165">
        <v>2017</v>
      </c>
      <c r="C165" t="s">
        <v>42</v>
      </c>
      <c r="D165" s="1">
        <v>44147</v>
      </c>
      <c r="E165">
        <v>1</v>
      </c>
      <c r="F165">
        <v>691</v>
      </c>
      <c r="G165">
        <v>4</v>
      </c>
      <c r="H165" t="s">
        <v>43</v>
      </c>
      <c r="I165" s="2">
        <v>43047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57.022419999999997</v>
      </c>
      <c r="P165">
        <v>-135.29310000000001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48</v>
      </c>
      <c r="Z165">
        <v>9</v>
      </c>
      <c r="AA165">
        <v>2</v>
      </c>
      <c r="AB165">
        <v>164</v>
      </c>
      <c r="AC165">
        <v>51.9</v>
      </c>
      <c r="AD165">
        <v>2</v>
      </c>
      <c r="AE165">
        <v>1</v>
      </c>
      <c r="AG165" t="s">
        <v>194</v>
      </c>
      <c r="AH165" t="s">
        <v>60</v>
      </c>
      <c r="AI165" t="s">
        <v>58</v>
      </c>
      <c r="AJ165">
        <v>1</v>
      </c>
      <c r="AK165" t="s">
        <v>55</v>
      </c>
      <c r="AL165">
        <v>2</v>
      </c>
      <c r="AM165" t="s">
        <v>683</v>
      </c>
      <c r="AN165" t="s">
        <v>187</v>
      </c>
      <c r="AO165">
        <v>2</v>
      </c>
      <c r="AP165" t="s">
        <v>683</v>
      </c>
      <c r="AQ165">
        <v>0.2</v>
      </c>
      <c r="AR165">
        <v>3.8539999999999998E-3</v>
      </c>
      <c r="AS165" t="str">
        <f t="shared" si="2"/>
        <v>immature</v>
      </c>
      <c r="AU165" s="13"/>
    </row>
    <row r="166" spans="1:47" x14ac:dyDescent="0.25">
      <c r="A166">
        <v>118</v>
      </c>
      <c r="B166">
        <v>2017</v>
      </c>
      <c r="C166" t="s">
        <v>42</v>
      </c>
      <c r="D166" s="1">
        <v>44147</v>
      </c>
      <c r="E166">
        <v>1</v>
      </c>
      <c r="F166">
        <v>670</v>
      </c>
      <c r="G166">
        <v>4</v>
      </c>
      <c r="H166" t="s">
        <v>43</v>
      </c>
      <c r="I166" s="2">
        <v>43047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57.022419999999997</v>
      </c>
      <c r="P166">
        <v>-135.29310000000001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47</v>
      </c>
      <c r="Z166">
        <v>3</v>
      </c>
      <c r="AA166">
        <v>2</v>
      </c>
      <c r="AB166">
        <v>162</v>
      </c>
      <c r="AC166">
        <v>49.1</v>
      </c>
      <c r="AD166">
        <v>2</v>
      </c>
      <c r="AE166">
        <v>1</v>
      </c>
      <c r="AG166" t="s">
        <v>195</v>
      </c>
      <c r="AH166" t="s">
        <v>60</v>
      </c>
      <c r="AI166" t="s">
        <v>58</v>
      </c>
      <c r="AJ166">
        <v>1</v>
      </c>
      <c r="AK166" t="s">
        <v>55</v>
      </c>
      <c r="AL166">
        <v>2</v>
      </c>
      <c r="AM166" t="s">
        <v>683</v>
      </c>
      <c r="AO166">
        <v>2</v>
      </c>
      <c r="AP166" t="s">
        <v>683</v>
      </c>
      <c r="AQ166">
        <v>0.2</v>
      </c>
      <c r="AR166">
        <v>4.0730000000000002E-3</v>
      </c>
      <c r="AS166" t="str">
        <f t="shared" si="2"/>
        <v>immature</v>
      </c>
      <c r="AU166" s="13"/>
    </row>
    <row r="167" spans="1:47" x14ac:dyDescent="0.25">
      <c r="A167">
        <v>119</v>
      </c>
      <c r="B167">
        <v>2017</v>
      </c>
      <c r="C167" t="s">
        <v>42</v>
      </c>
      <c r="D167" s="1">
        <v>44147</v>
      </c>
      <c r="E167">
        <v>1</v>
      </c>
      <c r="F167">
        <v>454</v>
      </c>
      <c r="G167">
        <v>4</v>
      </c>
      <c r="H167" t="s">
        <v>43</v>
      </c>
      <c r="I167" s="2">
        <v>43039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57.02226667</v>
      </c>
      <c r="P167">
        <v>-135.29325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31</v>
      </c>
      <c r="Z167">
        <v>14</v>
      </c>
      <c r="AA167">
        <v>2</v>
      </c>
      <c r="AB167">
        <v>151</v>
      </c>
      <c r="AC167">
        <v>46.3</v>
      </c>
      <c r="AD167">
        <v>2</v>
      </c>
      <c r="AE167">
        <v>1</v>
      </c>
      <c r="AG167" t="s">
        <v>196</v>
      </c>
      <c r="AH167" t="s">
        <v>53</v>
      </c>
      <c r="AI167" t="s">
        <v>54</v>
      </c>
      <c r="AJ167">
        <v>1</v>
      </c>
      <c r="AK167" t="s">
        <v>55</v>
      </c>
      <c r="AL167">
        <v>2</v>
      </c>
      <c r="AM167" t="s">
        <v>683</v>
      </c>
      <c r="AO167">
        <v>2</v>
      </c>
      <c r="AP167" t="s">
        <v>683</v>
      </c>
      <c r="AQ167">
        <v>0.2</v>
      </c>
      <c r="AR167">
        <v>4.3200000000000001E-3</v>
      </c>
      <c r="AS167" t="str">
        <f t="shared" si="2"/>
        <v>immature</v>
      </c>
      <c r="AT167" t="s">
        <v>197</v>
      </c>
      <c r="AU167" s="13"/>
    </row>
    <row r="168" spans="1:47" x14ac:dyDescent="0.25">
      <c r="A168">
        <v>120</v>
      </c>
      <c r="B168">
        <v>2017</v>
      </c>
      <c r="C168" t="s">
        <v>42</v>
      </c>
      <c r="D168" s="1">
        <v>44147</v>
      </c>
      <c r="E168">
        <v>1</v>
      </c>
      <c r="F168">
        <v>685</v>
      </c>
      <c r="G168">
        <v>4</v>
      </c>
      <c r="H168" t="s">
        <v>43</v>
      </c>
      <c r="I168" s="2">
        <v>43047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57.022419999999997</v>
      </c>
      <c r="P168">
        <v>-135.29310000000001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48</v>
      </c>
      <c r="Z168">
        <v>3</v>
      </c>
      <c r="AA168">
        <v>2</v>
      </c>
      <c r="AB168">
        <v>160</v>
      </c>
      <c r="AC168">
        <v>46.3</v>
      </c>
      <c r="AD168">
        <v>2</v>
      </c>
      <c r="AE168">
        <v>2</v>
      </c>
      <c r="AG168" t="s">
        <v>198</v>
      </c>
      <c r="AH168" t="s">
        <v>60</v>
      </c>
      <c r="AI168" t="s">
        <v>54</v>
      </c>
      <c r="AJ168">
        <v>1</v>
      </c>
      <c r="AK168" t="s">
        <v>55</v>
      </c>
      <c r="AL168">
        <v>2</v>
      </c>
      <c r="AM168" t="s">
        <v>683</v>
      </c>
      <c r="AN168" t="s">
        <v>187</v>
      </c>
      <c r="AO168">
        <v>2</v>
      </c>
      <c r="AP168" t="s">
        <v>683</v>
      </c>
      <c r="AQ168">
        <v>0.2</v>
      </c>
      <c r="AR168">
        <v>4.3200000000000001E-3</v>
      </c>
      <c r="AS168" t="str">
        <f t="shared" si="2"/>
        <v>immature</v>
      </c>
      <c r="AU168" s="13"/>
    </row>
    <row r="169" spans="1:47" x14ac:dyDescent="0.25">
      <c r="A169">
        <v>121</v>
      </c>
      <c r="B169">
        <v>2017</v>
      </c>
      <c r="C169" t="s">
        <v>42</v>
      </c>
      <c r="D169" s="1">
        <v>44147</v>
      </c>
      <c r="E169">
        <v>1</v>
      </c>
      <c r="F169">
        <v>363</v>
      </c>
      <c r="G169">
        <v>4</v>
      </c>
      <c r="H169" t="s">
        <v>43</v>
      </c>
      <c r="I169" s="2">
        <v>43033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57.019166669999997</v>
      </c>
      <c r="P169">
        <v>-135.34961670000001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25</v>
      </c>
      <c r="Z169">
        <v>3</v>
      </c>
      <c r="AA169">
        <v>2</v>
      </c>
      <c r="AB169">
        <v>147</v>
      </c>
      <c r="AC169">
        <v>45.1</v>
      </c>
      <c r="AD169">
        <v>2</v>
      </c>
      <c r="AE169">
        <v>2</v>
      </c>
      <c r="AG169" t="s">
        <v>199</v>
      </c>
      <c r="AH169" t="s">
        <v>53</v>
      </c>
      <c r="AI169" t="s">
        <v>54</v>
      </c>
      <c r="AJ169">
        <v>1</v>
      </c>
      <c r="AK169" t="s">
        <v>55</v>
      </c>
      <c r="AL169">
        <v>2</v>
      </c>
      <c r="AM169" t="s">
        <v>683</v>
      </c>
      <c r="AO169">
        <v>2</v>
      </c>
      <c r="AP169" t="s">
        <v>683</v>
      </c>
      <c r="AQ169">
        <v>0.2</v>
      </c>
      <c r="AR169">
        <v>4.4349999999999997E-3</v>
      </c>
      <c r="AS169" t="str">
        <f t="shared" si="2"/>
        <v>immature</v>
      </c>
      <c r="AU169" s="13"/>
    </row>
    <row r="170" spans="1:47" x14ac:dyDescent="0.25">
      <c r="A170">
        <v>122</v>
      </c>
      <c r="B170">
        <v>2017</v>
      </c>
      <c r="C170" t="s">
        <v>42</v>
      </c>
      <c r="D170" s="1">
        <v>44147</v>
      </c>
      <c r="E170">
        <v>1</v>
      </c>
      <c r="F170">
        <v>686</v>
      </c>
      <c r="G170">
        <v>4</v>
      </c>
      <c r="H170" t="s">
        <v>43</v>
      </c>
      <c r="I170" s="2">
        <v>43047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57.022419999999997</v>
      </c>
      <c r="P170">
        <v>-135.29310000000001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48</v>
      </c>
      <c r="Z170">
        <v>4</v>
      </c>
      <c r="AA170">
        <v>2</v>
      </c>
      <c r="AB170">
        <v>155</v>
      </c>
      <c r="AC170">
        <v>42.2</v>
      </c>
      <c r="AD170">
        <v>2</v>
      </c>
      <c r="AE170">
        <v>2</v>
      </c>
      <c r="AG170" t="s">
        <v>200</v>
      </c>
      <c r="AH170" t="s">
        <v>53</v>
      </c>
      <c r="AI170" t="s">
        <v>54</v>
      </c>
      <c r="AJ170">
        <v>1</v>
      </c>
      <c r="AK170" t="s">
        <v>55</v>
      </c>
      <c r="AL170">
        <v>2</v>
      </c>
      <c r="AM170" t="s">
        <v>683</v>
      </c>
      <c r="AN170" t="s">
        <v>187</v>
      </c>
      <c r="AO170">
        <v>2</v>
      </c>
      <c r="AP170" t="s">
        <v>683</v>
      </c>
      <c r="AQ170">
        <v>0.2</v>
      </c>
      <c r="AR170">
        <v>4.7390000000000002E-3</v>
      </c>
      <c r="AS170" t="str">
        <f t="shared" si="2"/>
        <v>immature</v>
      </c>
      <c r="AU170" s="13"/>
    </row>
    <row r="171" spans="1:47" x14ac:dyDescent="0.25">
      <c r="A171">
        <v>123</v>
      </c>
      <c r="B171">
        <v>2017</v>
      </c>
      <c r="C171" t="s">
        <v>42</v>
      </c>
      <c r="D171" s="1">
        <v>44147</v>
      </c>
      <c r="E171">
        <v>1</v>
      </c>
      <c r="F171">
        <v>502</v>
      </c>
      <c r="G171">
        <v>4</v>
      </c>
      <c r="H171" t="s">
        <v>43</v>
      </c>
      <c r="I171" s="2">
        <v>43039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57.02226667</v>
      </c>
      <c r="P171">
        <v>-135.29325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35</v>
      </c>
      <c r="Z171">
        <v>2</v>
      </c>
      <c r="AA171">
        <v>2</v>
      </c>
      <c r="AB171">
        <v>161</v>
      </c>
      <c r="AC171">
        <v>50.9</v>
      </c>
      <c r="AD171">
        <v>2</v>
      </c>
      <c r="AE171">
        <v>3</v>
      </c>
      <c r="AG171" t="s">
        <v>201</v>
      </c>
      <c r="AH171" t="s">
        <v>67</v>
      </c>
      <c r="AI171" t="s">
        <v>58</v>
      </c>
      <c r="AJ171">
        <v>1</v>
      </c>
      <c r="AK171" t="s">
        <v>55</v>
      </c>
      <c r="AL171">
        <v>2</v>
      </c>
      <c r="AM171" t="s">
        <v>683</v>
      </c>
      <c r="AO171">
        <v>2</v>
      </c>
      <c r="AP171" t="s">
        <v>683</v>
      </c>
      <c r="AQ171">
        <v>0.3</v>
      </c>
      <c r="AR171">
        <v>5.8939999999999999E-3</v>
      </c>
      <c r="AS171" t="str">
        <f t="shared" si="2"/>
        <v>immature</v>
      </c>
      <c r="AU171" s="13"/>
    </row>
    <row r="172" spans="1:47" x14ac:dyDescent="0.25">
      <c r="A172">
        <v>124</v>
      </c>
      <c r="B172">
        <v>2017</v>
      </c>
      <c r="C172" t="s">
        <v>42</v>
      </c>
      <c r="D172" s="1">
        <v>44147</v>
      </c>
      <c r="E172">
        <v>1</v>
      </c>
      <c r="F172">
        <v>509</v>
      </c>
      <c r="G172">
        <v>4</v>
      </c>
      <c r="H172" t="s">
        <v>43</v>
      </c>
      <c r="I172" s="2">
        <v>43039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57.02226667</v>
      </c>
      <c r="P172">
        <v>-135.29325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35</v>
      </c>
      <c r="Z172">
        <v>9</v>
      </c>
      <c r="AA172">
        <v>2</v>
      </c>
      <c r="AB172">
        <v>160</v>
      </c>
      <c r="AC172">
        <v>52.1</v>
      </c>
      <c r="AD172">
        <v>2</v>
      </c>
      <c r="AE172">
        <v>1</v>
      </c>
      <c r="AG172" t="s">
        <v>202</v>
      </c>
      <c r="AH172" t="s">
        <v>60</v>
      </c>
      <c r="AI172" t="s">
        <v>58</v>
      </c>
      <c r="AJ172">
        <v>1</v>
      </c>
      <c r="AK172" t="s">
        <v>55</v>
      </c>
      <c r="AL172">
        <v>2</v>
      </c>
      <c r="AM172" t="s">
        <v>683</v>
      </c>
      <c r="AO172">
        <v>2</v>
      </c>
      <c r="AP172" t="s">
        <v>683</v>
      </c>
      <c r="AQ172">
        <v>0.4</v>
      </c>
      <c r="AR172">
        <v>7.6779999999999999E-3</v>
      </c>
      <c r="AS172" t="str">
        <f t="shared" si="2"/>
        <v>immature</v>
      </c>
      <c r="AU172" s="13"/>
    </row>
    <row r="173" spans="1:47" x14ac:dyDescent="0.25">
      <c r="A173">
        <v>177</v>
      </c>
      <c r="B173">
        <v>2017</v>
      </c>
      <c r="C173" t="s">
        <v>42</v>
      </c>
      <c r="D173" s="1">
        <v>44147</v>
      </c>
      <c r="E173">
        <v>1</v>
      </c>
      <c r="F173">
        <v>689</v>
      </c>
      <c r="G173">
        <v>4</v>
      </c>
      <c r="H173" t="s">
        <v>43</v>
      </c>
      <c r="I173" s="2">
        <v>43047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57.022419999999997</v>
      </c>
      <c r="P173">
        <v>-135.29310000000001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48</v>
      </c>
      <c r="Z173">
        <v>7</v>
      </c>
      <c r="AA173">
        <v>2</v>
      </c>
      <c r="AB173">
        <v>169</v>
      </c>
      <c r="AC173">
        <v>51.5</v>
      </c>
      <c r="AD173">
        <v>3</v>
      </c>
      <c r="AE173">
        <v>3</v>
      </c>
      <c r="AG173" t="s">
        <v>266</v>
      </c>
      <c r="AH173" t="s">
        <v>67</v>
      </c>
      <c r="AI173" t="s">
        <v>97</v>
      </c>
      <c r="AJ173">
        <v>1</v>
      </c>
      <c r="AK173" t="s">
        <v>55</v>
      </c>
      <c r="AL173">
        <v>2</v>
      </c>
      <c r="AM173" t="s">
        <v>683</v>
      </c>
      <c r="AN173" t="s">
        <v>187</v>
      </c>
      <c r="AO173">
        <v>2</v>
      </c>
      <c r="AP173" t="s">
        <v>683</v>
      </c>
      <c r="AQ173">
        <v>0</v>
      </c>
      <c r="AR173">
        <v>0</v>
      </c>
      <c r="AS173" t="str">
        <f t="shared" si="2"/>
        <v>immature</v>
      </c>
      <c r="AU173" s="13"/>
    </row>
    <row r="174" spans="1:47" x14ac:dyDescent="0.25">
      <c r="A174">
        <v>178</v>
      </c>
      <c r="B174">
        <v>2017</v>
      </c>
      <c r="C174" t="s">
        <v>42</v>
      </c>
      <c r="D174" s="1">
        <v>44147</v>
      </c>
      <c r="E174">
        <v>1</v>
      </c>
      <c r="F174">
        <v>749</v>
      </c>
      <c r="G174">
        <v>4</v>
      </c>
      <c r="H174" t="s">
        <v>43</v>
      </c>
      <c r="I174" s="2">
        <v>43047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57.022419999999997</v>
      </c>
      <c r="P174">
        <v>-135.29310000000001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52</v>
      </c>
      <c r="Z174">
        <v>7</v>
      </c>
      <c r="AA174">
        <v>2</v>
      </c>
      <c r="AB174">
        <v>183</v>
      </c>
      <c r="AC174">
        <v>73.8</v>
      </c>
      <c r="AD174">
        <v>3</v>
      </c>
      <c r="AE174">
        <v>3</v>
      </c>
      <c r="AG174" t="s">
        <v>267</v>
      </c>
      <c r="AH174" t="s">
        <v>60</v>
      </c>
      <c r="AI174" t="s">
        <v>97</v>
      </c>
      <c r="AJ174">
        <v>1</v>
      </c>
      <c r="AK174" t="s">
        <v>55</v>
      </c>
      <c r="AL174">
        <v>2</v>
      </c>
      <c r="AM174" t="s">
        <v>683</v>
      </c>
      <c r="AN174" t="s">
        <v>142</v>
      </c>
      <c r="AO174">
        <v>2</v>
      </c>
      <c r="AP174" t="s">
        <v>683</v>
      </c>
      <c r="AQ174">
        <v>0.2</v>
      </c>
      <c r="AR174">
        <v>2.7100000000000002E-3</v>
      </c>
      <c r="AS174" t="str">
        <f t="shared" si="2"/>
        <v>immature</v>
      </c>
      <c r="AU174" s="13"/>
    </row>
    <row r="175" spans="1:47" x14ac:dyDescent="0.25">
      <c r="A175">
        <v>179</v>
      </c>
      <c r="B175">
        <v>2017</v>
      </c>
      <c r="C175" t="s">
        <v>42</v>
      </c>
      <c r="D175" s="1">
        <v>44147</v>
      </c>
      <c r="E175">
        <v>1</v>
      </c>
      <c r="F175">
        <v>588</v>
      </c>
      <c r="G175">
        <v>4</v>
      </c>
      <c r="H175" t="s">
        <v>43</v>
      </c>
      <c r="I175" s="2">
        <v>43047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57.022419999999997</v>
      </c>
      <c r="P175">
        <v>-135.29310000000001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41</v>
      </c>
      <c r="Z175">
        <v>11</v>
      </c>
      <c r="AA175">
        <v>2</v>
      </c>
      <c r="AB175">
        <v>157</v>
      </c>
      <c r="AC175">
        <v>46.2</v>
      </c>
      <c r="AD175">
        <v>3</v>
      </c>
      <c r="AE175">
        <v>3</v>
      </c>
      <c r="AG175" t="s">
        <v>268</v>
      </c>
      <c r="AH175" t="s">
        <v>67</v>
      </c>
      <c r="AI175" t="s">
        <v>58</v>
      </c>
      <c r="AJ175">
        <v>1</v>
      </c>
      <c r="AK175" t="s">
        <v>55</v>
      </c>
      <c r="AL175">
        <v>2</v>
      </c>
      <c r="AM175" t="s">
        <v>683</v>
      </c>
      <c r="AO175">
        <v>2</v>
      </c>
      <c r="AP175" t="s">
        <v>683</v>
      </c>
      <c r="AQ175">
        <v>0.2</v>
      </c>
      <c r="AR175">
        <v>4.3290000000000004E-3</v>
      </c>
      <c r="AS175" t="str">
        <f t="shared" si="2"/>
        <v>immature</v>
      </c>
      <c r="AU175" s="13"/>
    </row>
    <row r="176" spans="1:47" x14ac:dyDescent="0.25">
      <c r="A176">
        <v>180</v>
      </c>
      <c r="B176">
        <v>2017</v>
      </c>
      <c r="C176" t="s">
        <v>42</v>
      </c>
      <c r="D176" s="1">
        <v>44147</v>
      </c>
      <c r="E176">
        <v>1</v>
      </c>
      <c r="F176">
        <v>708</v>
      </c>
      <c r="G176">
        <v>4</v>
      </c>
      <c r="H176" t="s">
        <v>43</v>
      </c>
      <c r="I176" s="2">
        <v>43047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57.022419999999997</v>
      </c>
      <c r="P176">
        <v>-135.29310000000001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49</v>
      </c>
      <c r="Z176">
        <v>11</v>
      </c>
      <c r="AA176">
        <v>2</v>
      </c>
      <c r="AB176">
        <v>167</v>
      </c>
      <c r="AC176">
        <v>54.3</v>
      </c>
      <c r="AD176">
        <v>3</v>
      </c>
      <c r="AE176">
        <v>1</v>
      </c>
      <c r="AG176" t="s">
        <v>269</v>
      </c>
      <c r="AH176" t="s">
        <v>60</v>
      </c>
      <c r="AI176" t="s">
        <v>58</v>
      </c>
      <c r="AJ176">
        <v>1</v>
      </c>
      <c r="AK176" t="s">
        <v>55</v>
      </c>
      <c r="AL176">
        <v>2</v>
      </c>
      <c r="AM176" t="s">
        <v>683</v>
      </c>
      <c r="AO176">
        <v>2</v>
      </c>
      <c r="AP176" t="s">
        <v>683</v>
      </c>
      <c r="AQ176">
        <v>0.3</v>
      </c>
      <c r="AR176">
        <v>5.5250000000000004E-3</v>
      </c>
      <c r="AS176" t="str">
        <f t="shared" si="2"/>
        <v>immature</v>
      </c>
      <c r="AU176" s="13"/>
    </row>
    <row r="177" spans="1:47" x14ac:dyDescent="0.25">
      <c r="A177">
        <v>181</v>
      </c>
      <c r="B177">
        <v>2017</v>
      </c>
      <c r="C177" t="s">
        <v>42</v>
      </c>
      <c r="D177" s="1">
        <v>44147</v>
      </c>
      <c r="E177">
        <v>1</v>
      </c>
      <c r="F177">
        <v>756</v>
      </c>
      <c r="G177">
        <v>4</v>
      </c>
      <c r="H177" t="s">
        <v>43</v>
      </c>
      <c r="I177" s="2">
        <v>43047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57.022419999999997</v>
      </c>
      <c r="P177">
        <v>-135.29310000000001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52</v>
      </c>
      <c r="Z177">
        <v>14</v>
      </c>
      <c r="AA177">
        <v>2</v>
      </c>
      <c r="AB177">
        <v>179</v>
      </c>
      <c r="AC177">
        <v>59.7</v>
      </c>
      <c r="AD177">
        <v>3</v>
      </c>
      <c r="AE177">
        <v>1</v>
      </c>
      <c r="AG177" t="s">
        <v>270</v>
      </c>
      <c r="AH177" t="s">
        <v>60</v>
      </c>
      <c r="AI177" t="s">
        <v>58</v>
      </c>
      <c r="AJ177">
        <v>1</v>
      </c>
      <c r="AK177" t="s">
        <v>55</v>
      </c>
      <c r="AL177">
        <v>2</v>
      </c>
      <c r="AM177" t="s">
        <v>683</v>
      </c>
      <c r="AN177" t="s">
        <v>142</v>
      </c>
      <c r="AO177">
        <v>2</v>
      </c>
      <c r="AP177" t="s">
        <v>683</v>
      </c>
      <c r="AQ177">
        <v>0.4</v>
      </c>
      <c r="AR177">
        <v>6.7000000000000002E-3</v>
      </c>
      <c r="AS177" t="str">
        <f t="shared" si="2"/>
        <v>immature</v>
      </c>
      <c r="AU177" s="13"/>
    </row>
    <row r="178" spans="1:47" x14ac:dyDescent="0.25">
      <c r="A178">
        <v>182</v>
      </c>
      <c r="B178">
        <v>2017</v>
      </c>
      <c r="C178" t="s">
        <v>42</v>
      </c>
      <c r="D178" s="1">
        <v>44147</v>
      </c>
      <c r="E178">
        <v>1</v>
      </c>
      <c r="F178">
        <v>530</v>
      </c>
      <c r="G178">
        <v>4</v>
      </c>
      <c r="H178" t="s">
        <v>43</v>
      </c>
      <c r="I178" s="2">
        <v>43039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57.02226667</v>
      </c>
      <c r="P178">
        <v>-135.29325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36</v>
      </c>
      <c r="Z178">
        <v>15</v>
      </c>
      <c r="AA178">
        <v>2</v>
      </c>
      <c r="AB178">
        <v>182</v>
      </c>
      <c r="AC178">
        <v>73</v>
      </c>
      <c r="AD178">
        <v>3</v>
      </c>
      <c r="AE178">
        <v>1</v>
      </c>
      <c r="AG178" t="s">
        <v>271</v>
      </c>
      <c r="AH178" t="s">
        <v>60</v>
      </c>
      <c r="AI178" t="s">
        <v>58</v>
      </c>
      <c r="AJ178">
        <v>1</v>
      </c>
      <c r="AK178" t="s">
        <v>55</v>
      </c>
      <c r="AL178">
        <v>2</v>
      </c>
      <c r="AM178" t="s">
        <v>683</v>
      </c>
      <c r="AO178">
        <v>2</v>
      </c>
      <c r="AP178" t="s">
        <v>683</v>
      </c>
      <c r="AQ178">
        <v>0.5</v>
      </c>
      <c r="AR178">
        <v>6.8490000000000001E-3</v>
      </c>
      <c r="AS178" t="str">
        <f t="shared" si="2"/>
        <v>immature</v>
      </c>
      <c r="AU178" s="13"/>
    </row>
    <row r="179" spans="1:47" x14ac:dyDescent="0.25">
      <c r="A179">
        <v>130</v>
      </c>
      <c r="B179">
        <v>2017</v>
      </c>
      <c r="C179" t="s">
        <v>42</v>
      </c>
      <c r="D179" s="1">
        <v>44147</v>
      </c>
      <c r="E179">
        <v>1</v>
      </c>
      <c r="F179">
        <v>471</v>
      </c>
      <c r="G179">
        <v>4</v>
      </c>
      <c r="H179" t="s">
        <v>43</v>
      </c>
      <c r="I179" s="2">
        <v>43039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57.02226667</v>
      </c>
      <c r="P179">
        <v>-135.29325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33</v>
      </c>
      <c r="Z179">
        <v>1</v>
      </c>
      <c r="AA179">
        <v>2</v>
      </c>
      <c r="AB179">
        <v>166</v>
      </c>
      <c r="AC179">
        <v>49</v>
      </c>
      <c r="AD179">
        <v>2</v>
      </c>
      <c r="AE179">
        <v>3</v>
      </c>
      <c r="AG179" t="s">
        <v>210</v>
      </c>
      <c r="AH179" t="s">
        <v>60</v>
      </c>
      <c r="AI179" t="s">
        <v>54</v>
      </c>
      <c r="AJ179">
        <v>1</v>
      </c>
      <c r="AK179" t="s">
        <v>55</v>
      </c>
      <c r="AL179">
        <v>3</v>
      </c>
      <c r="AM179" t="s">
        <v>683</v>
      </c>
      <c r="AN179" t="s">
        <v>211</v>
      </c>
      <c r="AO179">
        <v>2</v>
      </c>
      <c r="AP179" t="s">
        <v>683</v>
      </c>
      <c r="AQ179">
        <v>0</v>
      </c>
      <c r="AR179">
        <v>0</v>
      </c>
      <c r="AS179" t="str">
        <f t="shared" si="2"/>
        <v>immature</v>
      </c>
      <c r="AT179" t="s">
        <v>103</v>
      </c>
      <c r="AU179" s="13"/>
    </row>
    <row r="180" spans="1:47" x14ac:dyDescent="0.25">
      <c r="A180">
        <v>185</v>
      </c>
      <c r="B180">
        <v>2017</v>
      </c>
      <c r="C180" t="s">
        <v>42</v>
      </c>
      <c r="D180" s="1">
        <v>44147</v>
      </c>
      <c r="E180">
        <v>1</v>
      </c>
      <c r="F180">
        <v>704</v>
      </c>
      <c r="G180">
        <v>4</v>
      </c>
      <c r="H180" t="s">
        <v>43</v>
      </c>
      <c r="I180" s="2">
        <v>43047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57.022419999999997</v>
      </c>
      <c r="P180">
        <v>-135.29310000000001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49</v>
      </c>
      <c r="Z180">
        <v>7</v>
      </c>
      <c r="AA180">
        <v>2</v>
      </c>
      <c r="AB180">
        <v>181</v>
      </c>
      <c r="AC180">
        <v>69.400000000000006</v>
      </c>
      <c r="AD180">
        <v>3</v>
      </c>
      <c r="AE180">
        <v>1</v>
      </c>
      <c r="AG180" t="s">
        <v>274</v>
      </c>
      <c r="AH180" t="s">
        <v>60</v>
      </c>
      <c r="AI180" t="s">
        <v>54</v>
      </c>
      <c r="AJ180">
        <v>1</v>
      </c>
      <c r="AK180" t="s">
        <v>55</v>
      </c>
      <c r="AL180">
        <v>3</v>
      </c>
      <c r="AM180" t="s">
        <v>683</v>
      </c>
      <c r="AN180" t="s">
        <v>211</v>
      </c>
      <c r="AO180">
        <v>2</v>
      </c>
      <c r="AP180" t="s">
        <v>683</v>
      </c>
      <c r="AQ180">
        <v>0.1</v>
      </c>
      <c r="AR180">
        <v>1.441E-3</v>
      </c>
      <c r="AS180" t="str">
        <f t="shared" si="2"/>
        <v>immature</v>
      </c>
      <c r="AU180" s="13"/>
    </row>
    <row r="181" spans="1:47" x14ac:dyDescent="0.25">
      <c r="A181">
        <v>186</v>
      </c>
      <c r="B181">
        <v>2017</v>
      </c>
      <c r="C181" t="s">
        <v>42</v>
      </c>
      <c r="D181" s="1">
        <v>44147</v>
      </c>
      <c r="E181">
        <v>1</v>
      </c>
      <c r="F181">
        <v>497</v>
      </c>
      <c r="G181">
        <v>4</v>
      </c>
      <c r="H181" t="s">
        <v>43</v>
      </c>
      <c r="I181" s="2">
        <v>43039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57.02226667</v>
      </c>
      <c r="P181">
        <v>-135.29325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34</v>
      </c>
      <c r="Z181">
        <v>12</v>
      </c>
      <c r="AA181">
        <v>2</v>
      </c>
      <c r="AB181">
        <v>175</v>
      </c>
      <c r="AC181">
        <v>61.6</v>
      </c>
      <c r="AD181">
        <v>3</v>
      </c>
      <c r="AE181">
        <v>1</v>
      </c>
      <c r="AG181" t="s">
        <v>275</v>
      </c>
      <c r="AH181" t="s">
        <v>53</v>
      </c>
      <c r="AI181" t="s">
        <v>58</v>
      </c>
      <c r="AJ181">
        <v>1</v>
      </c>
      <c r="AK181" t="s">
        <v>55</v>
      </c>
      <c r="AL181">
        <v>3</v>
      </c>
      <c r="AM181" t="s">
        <v>683</v>
      </c>
      <c r="AN181" t="s">
        <v>211</v>
      </c>
      <c r="AO181">
        <v>2</v>
      </c>
      <c r="AP181" t="s">
        <v>683</v>
      </c>
      <c r="AQ181">
        <v>0.2</v>
      </c>
      <c r="AR181">
        <v>3.2469999999999999E-3</v>
      </c>
      <c r="AS181" t="str">
        <f t="shared" si="2"/>
        <v>immature</v>
      </c>
      <c r="AT181" t="s">
        <v>276</v>
      </c>
      <c r="AU181" s="13"/>
    </row>
    <row r="182" spans="1:47" x14ac:dyDescent="0.25">
      <c r="A182">
        <v>187</v>
      </c>
      <c r="B182">
        <v>2017</v>
      </c>
      <c r="C182" t="s">
        <v>42</v>
      </c>
      <c r="D182" s="1">
        <v>44147</v>
      </c>
      <c r="E182">
        <v>1</v>
      </c>
      <c r="F182">
        <v>698</v>
      </c>
      <c r="G182">
        <v>4</v>
      </c>
      <c r="H182" t="s">
        <v>43</v>
      </c>
      <c r="I182" s="2">
        <v>43047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57.022419999999997</v>
      </c>
      <c r="P182">
        <v>-135.29310000000001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49</v>
      </c>
      <c r="Z182">
        <v>1</v>
      </c>
      <c r="AA182">
        <v>2</v>
      </c>
      <c r="AB182">
        <v>160</v>
      </c>
      <c r="AC182">
        <v>51.6</v>
      </c>
      <c r="AD182">
        <v>3</v>
      </c>
      <c r="AE182">
        <v>1</v>
      </c>
      <c r="AG182" t="s">
        <v>277</v>
      </c>
      <c r="AH182" t="s">
        <v>67</v>
      </c>
      <c r="AI182" t="s">
        <v>58</v>
      </c>
      <c r="AJ182">
        <v>1</v>
      </c>
      <c r="AK182" t="s">
        <v>55</v>
      </c>
      <c r="AL182">
        <v>3</v>
      </c>
      <c r="AM182" t="s">
        <v>683</v>
      </c>
      <c r="AN182" t="s">
        <v>211</v>
      </c>
      <c r="AO182">
        <v>2</v>
      </c>
      <c r="AP182" t="s">
        <v>683</v>
      </c>
      <c r="AQ182">
        <v>0.2</v>
      </c>
      <c r="AR182">
        <v>3.8760000000000001E-3</v>
      </c>
      <c r="AS182" t="str">
        <f t="shared" si="2"/>
        <v>immature</v>
      </c>
      <c r="AU182" s="13"/>
    </row>
    <row r="183" spans="1:47" x14ac:dyDescent="0.25">
      <c r="A183">
        <v>188</v>
      </c>
      <c r="B183">
        <v>2017</v>
      </c>
      <c r="C183" t="s">
        <v>42</v>
      </c>
      <c r="D183" s="1">
        <v>44147</v>
      </c>
      <c r="E183">
        <v>1</v>
      </c>
      <c r="F183">
        <v>540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37</v>
      </c>
      <c r="Z183">
        <v>10</v>
      </c>
      <c r="AA183">
        <v>2</v>
      </c>
      <c r="AB183">
        <v>180</v>
      </c>
      <c r="AC183">
        <v>67.400000000000006</v>
      </c>
      <c r="AD183">
        <v>3</v>
      </c>
      <c r="AE183">
        <v>1</v>
      </c>
      <c r="AF183" t="s">
        <v>166</v>
      </c>
      <c r="AG183" t="s">
        <v>278</v>
      </c>
      <c r="AH183" t="s">
        <v>67</v>
      </c>
      <c r="AI183" t="s">
        <v>141</v>
      </c>
      <c r="AJ183">
        <v>1</v>
      </c>
      <c r="AK183" t="s">
        <v>55</v>
      </c>
      <c r="AL183">
        <v>3</v>
      </c>
      <c r="AM183" t="s">
        <v>683</v>
      </c>
      <c r="AN183" t="s">
        <v>142</v>
      </c>
      <c r="AO183">
        <v>2</v>
      </c>
      <c r="AP183" t="s">
        <v>683</v>
      </c>
      <c r="AQ183">
        <v>0.3</v>
      </c>
      <c r="AR183">
        <v>4.4510000000000001E-3</v>
      </c>
      <c r="AS183" t="str">
        <f t="shared" si="2"/>
        <v>immature</v>
      </c>
      <c r="AU183" s="13"/>
    </row>
    <row r="184" spans="1:47" x14ac:dyDescent="0.25">
      <c r="A184">
        <v>189</v>
      </c>
      <c r="B184">
        <v>2017</v>
      </c>
      <c r="C184" t="s">
        <v>42</v>
      </c>
      <c r="D184" s="1">
        <v>44147</v>
      </c>
      <c r="E184">
        <v>1</v>
      </c>
      <c r="F184">
        <v>430</v>
      </c>
      <c r="G184">
        <v>4</v>
      </c>
      <c r="H184" t="s">
        <v>43</v>
      </c>
      <c r="I184" s="2">
        <v>43039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57.02226667</v>
      </c>
      <c r="P184">
        <v>-135.29325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30</v>
      </c>
      <c r="Z184">
        <v>5</v>
      </c>
      <c r="AA184">
        <v>2</v>
      </c>
      <c r="AB184">
        <v>174</v>
      </c>
      <c r="AC184">
        <v>63.9</v>
      </c>
      <c r="AD184">
        <v>3</v>
      </c>
      <c r="AE184">
        <v>3</v>
      </c>
      <c r="AG184" t="s">
        <v>279</v>
      </c>
      <c r="AH184" t="s">
        <v>53</v>
      </c>
      <c r="AI184" t="s">
        <v>58</v>
      </c>
      <c r="AJ184">
        <v>1</v>
      </c>
      <c r="AK184" t="s">
        <v>55</v>
      </c>
      <c r="AL184">
        <v>3</v>
      </c>
      <c r="AM184" t="s">
        <v>683</v>
      </c>
      <c r="AN184" t="s">
        <v>211</v>
      </c>
      <c r="AO184">
        <v>2</v>
      </c>
      <c r="AP184" t="s">
        <v>683</v>
      </c>
      <c r="AQ184">
        <v>0.5</v>
      </c>
      <c r="AR184">
        <v>7.8250000000000004E-3</v>
      </c>
      <c r="AS184" t="str">
        <f t="shared" si="2"/>
        <v>immature</v>
      </c>
      <c r="AT184" t="s">
        <v>240</v>
      </c>
      <c r="AU184" s="13"/>
    </row>
    <row r="185" spans="1:47" x14ac:dyDescent="0.25">
      <c r="A185">
        <v>190</v>
      </c>
      <c r="B185">
        <v>2017</v>
      </c>
      <c r="C185" t="s">
        <v>42</v>
      </c>
      <c r="D185" s="1">
        <v>44147</v>
      </c>
      <c r="E185">
        <v>1</v>
      </c>
      <c r="F185">
        <v>724</v>
      </c>
      <c r="G185">
        <v>4</v>
      </c>
      <c r="H185" t="s">
        <v>43</v>
      </c>
      <c r="I185" s="2">
        <v>43047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57.022419999999997</v>
      </c>
      <c r="P185">
        <v>-135.29310000000001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50</v>
      </c>
      <c r="Z185">
        <v>12</v>
      </c>
      <c r="AA185">
        <v>2</v>
      </c>
      <c r="AB185">
        <v>166</v>
      </c>
      <c r="AC185">
        <v>52.5</v>
      </c>
      <c r="AD185">
        <v>3</v>
      </c>
      <c r="AE185">
        <v>1</v>
      </c>
      <c r="AG185" t="s">
        <v>280</v>
      </c>
      <c r="AH185" t="s">
        <v>60</v>
      </c>
      <c r="AI185" t="s">
        <v>58</v>
      </c>
      <c r="AJ185">
        <v>1</v>
      </c>
      <c r="AK185" t="s">
        <v>55</v>
      </c>
      <c r="AL185">
        <v>3</v>
      </c>
      <c r="AM185" t="s">
        <v>683</v>
      </c>
      <c r="AO185">
        <v>2</v>
      </c>
      <c r="AP185" t="s">
        <v>683</v>
      </c>
      <c r="AQ185">
        <v>0.5</v>
      </c>
      <c r="AR185">
        <v>9.5239999999999995E-3</v>
      </c>
      <c r="AS185" t="str">
        <f t="shared" si="2"/>
        <v>immature</v>
      </c>
      <c r="AU185" s="13"/>
    </row>
    <row r="186" spans="1:47" x14ac:dyDescent="0.25">
      <c r="A186">
        <v>191</v>
      </c>
      <c r="B186">
        <v>2017</v>
      </c>
      <c r="C186" t="s">
        <v>42</v>
      </c>
      <c r="D186" s="1">
        <v>44147</v>
      </c>
      <c r="E186">
        <v>1</v>
      </c>
      <c r="F186">
        <v>740</v>
      </c>
      <c r="G186">
        <v>4</v>
      </c>
      <c r="H186" t="s">
        <v>43</v>
      </c>
      <c r="I186" s="2">
        <v>43047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57.022419999999997</v>
      </c>
      <c r="P186">
        <v>-135.29310000000001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51</v>
      </c>
      <c r="Z186">
        <v>13</v>
      </c>
      <c r="AA186">
        <v>2</v>
      </c>
      <c r="AB186">
        <v>170</v>
      </c>
      <c r="AC186">
        <v>59.3</v>
      </c>
      <c r="AD186">
        <v>3</v>
      </c>
      <c r="AE186">
        <v>1</v>
      </c>
      <c r="AG186" t="s">
        <v>281</v>
      </c>
      <c r="AH186" t="s">
        <v>60</v>
      </c>
      <c r="AI186" t="s">
        <v>58</v>
      </c>
      <c r="AJ186">
        <v>1</v>
      </c>
      <c r="AK186" t="s">
        <v>55</v>
      </c>
      <c r="AL186">
        <v>3</v>
      </c>
      <c r="AM186" t="s">
        <v>683</v>
      </c>
      <c r="AO186">
        <v>2</v>
      </c>
      <c r="AP186" t="s">
        <v>683</v>
      </c>
      <c r="AQ186">
        <v>0.6</v>
      </c>
      <c r="AR186">
        <v>1.0118E-2</v>
      </c>
      <c r="AS186" t="str">
        <f t="shared" si="2"/>
        <v>immature</v>
      </c>
      <c r="AT186" t="s">
        <v>282</v>
      </c>
      <c r="AU186" s="13"/>
    </row>
    <row r="187" spans="1:47" x14ac:dyDescent="0.25">
      <c r="A187">
        <v>192</v>
      </c>
      <c r="B187">
        <v>2017</v>
      </c>
      <c r="C187" t="s">
        <v>42</v>
      </c>
      <c r="D187" s="1">
        <v>44147</v>
      </c>
      <c r="E187">
        <v>1</v>
      </c>
      <c r="F187">
        <v>727</v>
      </c>
      <c r="G187">
        <v>4</v>
      </c>
      <c r="H187" t="s">
        <v>43</v>
      </c>
      <c r="I187" s="2">
        <v>43047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57.022419999999997</v>
      </c>
      <c r="P187">
        <v>-135.29310000000001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50</v>
      </c>
      <c r="Z187">
        <v>15</v>
      </c>
      <c r="AA187">
        <v>2</v>
      </c>
      <c r="AB187">
        <v>177</v>
      </c>
      <c r="AC187">
        <v>63.1</v>
      </c>
      <c r="AD187">
        <v>3</v>
      </c>
      <c r="AE187">
        <v>1</v>
      </c>
      <c r="AG187" t="s">
        <v>283</v>
      </c>
      <c r="AH187" t="s">
        <v>60</v>
      </c>
      <c r="AI187" t="s">
        <v>58</v>
      </c>
      <c r="AJ187">
        <v>1</v>
      </c>
      <c r="AK187" t="s">
        <v>55</v>
      </c>
      <c r="AL187">
        <v>3</v>
      </c>
      <c r="AM187" t="s">
        <v>683</v>
      </c>
      <c r="AN187" t="s">
        <v>142</v>
      </c>
      <c r="AO187">
        <v>2</v>
      </c>
      <c r="AP187" t="s">
        <v>683</v>
      </c>
      <c r="AQ187">
        <v>0.8</v>
      </c>
      <c r="AR187">
        <v>1.2678E-2</v>
      </c>
      <c r="AS187" t="str">
        <f t="shared" si="2"/>
        <v>immature</v>
      </c>
      <c r="AU187" s="13"/>
    </row>
    <row r="188" spans="1:47" x14ac:dyDescent="0.25">
      <c r="A188">
        <v>125</v>
      </c>
      <c r="B188">
        <v>2017</v>
      </c>
      <c r="C188" t="s">
        <v>42</v>
      </c>
      <c r="D188" s="1">
        <v>44147</v>
      </c>
      <c r="E188">
        <v>1</v>
      </c>
      <c r="F188">
        <v>389</v>
      </c>
      <c r="G188">
        <v>4</v>
      </c>
      <c r="H188" t="s">
        <v>43</v>
      </c>
      <c r="I188" s="2">
        <v>43033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57.019166669999997</v>
      </c>
      <c r="P188">
        <v>-135.34961670000001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26</v>
      </c>
      <c r="Z188">
        <v>14</v>
      </c>
      <c r="AA188">
        <v>2</v>
      </c>
      <c r="AB188">
        <v>156</v>
      </c>
      <c r="AC188">
        <v>52</v>
      </c>
      <c r="AD188">
        <v>2</v>
      </c>
      <c r="AE188">
        <v>3</v>
      </c>
      <c r="AG188" t="s">
        <v>203</v>
      </c>
      <c r="AH188" t="s">
        <v>53</v>
      </c>
      <c r="AI188" t="s">
        <v>54</v>
      </c>
      <c r="AJ188">
        <v>1</v>
      </c>
      <c r="AK188" t="s">
        <v>55</v>
      </c>
      <c r="AL188">
        <v>2</v>
      </c>
      <c r="AM188" t="s">
        <v>683</v>
      </c>
      <c r="AO188">
        <v>3</v>
      </c>
      <c r="AP188" t="s">
        <v>683</v>
      </c>
      <c r="AQ188">
        <v>0.3</v>
      </c>
      <c r="AR188">
        <v>5.7689999999999998E-3</v>
      </c>
      <c r="AS188" t="str">
        <f t="shared" si="2"/>
        <v>immature</v>
      </c>
      <c r="AU188" s="13"/>
    </row>
    <row r="189" spans="1:47" x14ac:dyDescent="0.25">
      <c r="A189">
        <v>126</v>
      </c>
      <c r="B189">
        <v>2017</v>
      </c>
      <c r="C189" t="s">
        <v>42</v>
      </c>
      <c r="D189" s="1">
        <v>44147</v>
      </c>
      <c r="E189">
        <v>1</v>
      </c>
      <c r="F189">
        <v>519</v>
      </c>
      <c r="G189">
        <v>4</v>
      </c>
      <c r="H189" t="s">
        <v>43</v>
      </c>
      <c r="I189" s="2">
        <v>43039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57.02226667</v>
      </c>
      <c r="P189">
        <v>-135.29325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36</v>
      </c>
      <c r="Z189">
        <v>4</v>
      </c>
      <c r="AA189">
        <v>2</v>
      </c>
      <c r="AB189">
        <v>168</v>
      </c>
      <c r="AC189">
        <v>56.2</v>
      </c>
      <c r="AD189">
        <v>2</v>
      </c>
      <c r="AE189">
        <v>1</v>
      </c>
      <c r="AG189" t="s">
        <v>204</v>
      </c>
      <c r="AH189" t="s">
        <v>60</v>
      </c>
      <c r="AI189" t="s">
        <v>58</v>
      </c>
      <c r="AJ189">
        <v>1</v>
      </c>
      <c r="AK189" t="s">
        <v>55</v>
      </c>
      <c r="AL189">
        <v>2</v>
      </c>
      <c r="AM189" t="s">
        <v>683</v>
      </c>
      <c r="AO189">
        <v>3</v>
      </c>
      <c r="AP189" t="s">
        <v>683</v>
      </c>
      <c r="AQ189">
        <v>0.4</v>
      </c>
      <c r="AR189">
        <v>7.1170000000000001E-3</v>
      </c>
      <c r="AS189" t="str">
        <f t="shared" si="2"/>
        <v>immature</v>
      </c>
      <c r="AT189" t="s">
        <v>205</v>
      </c>
      <c r="AU189" s="13"/>
    </row>
    <row r="190" spans="1:47" x14ac:dyDescent="0.25">
      <c r="A190">
        <v>127</v>
      </c>
      <c r="B190">
        <v>2017</v>
      </c>
      <c r="C190" t="s">
        <v>42</v>
      </c>
      <c r="D190" s="1">
        <v>44147</v>
      </c>
      <c r="E190">
        <v>1</v>
      </c>
      <c r="F190">
        <v>474</v>
      </c>
      <c r="G190">
        <v>4</v>
      </c>
      <c r="H190" t="s">
        <v>43</v>
      </c>
      <c r="I190" s="2">
        <v>43039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57.02226667</v>
      </c>
      <c r="P190">
        <v>-135.29325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33</v>
      </c>
      <c r="Z190">
        <v>4</v>
      </c>
      <c r="AA190">
        <v>2</v>
      </c>
      <c r="AB190">
        <v>161</v>
      </c>
      <c r="AC190">
        <v>52.5</v>
      </c>
      <c r="AD190">
        <v>2</v>
      </c>
      <c r="AE190">
        <v>1</v>
      </c>
      <c r="AG190" t="s">
        <v>206</v>
      </c>
      <c r="AH190" t="s">
        <v>60</v>
      </c>
      <c r="AI190" t="s">
        <v>58</v>
      </c>
      <c r="AJ190">
        <v>1</v>
      </c>
      <c r="AK190" t="s">
        <v>55</v>
      </c>
      <c r="AL190">
        <v>2</v>
      </c>
      <c r="AM190" t="s">
        <v>683</v>
      </c>
      <c r="AO190">
        <v>3</v>
      </c>
      <c r="AP190" t="s">
        <v>683</v>
      </c>
      <c r="AQ190">
        <v>0.4</v>
      </c>
      <c r="AR190">
        <v>7.6189999999999999E-3</v>
      </c>
      <c r="AS190" t="str">
        <f t="shared" si="2"/>
        <v>immature</v>
      </c>
      <c r="AT190" t="s">
        <v>207</v>
      </c>
      <c r="AU190" s="13"/>
    </row>
    <row r="191" spans="1:47" x14ac:dyDescent="0.25">
      <c r="A191">
        <v>128</v>
      </c>
      <c r="B191">
        <v>2017</v>
      </c>
      <c r="C191" t="s">
        <v>42</v>
      </c>
      <c r="D191" s="1">
        <v>44147</v>
      </c>
      <c r="E191">
        <v>1</v>
      </c>
      <c r="F191">
        <v>411</v>
      </c>
      <c r="G191">
        <v>4</v>
      </c>
      <c r="H191" t="s">
        <v>43</v>
      </c>
      <c r="I191" s="2">
        <v>43039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57.02226667</v>
      </c>
      <c r="P191">
        <v>-135.29325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29</v>
      </c>
      <c r="Z191">
        <v>1</v>
      </c>
      <c r="AA191">
        <v>2</v>
      </c>
      <c r="AB191">
        <v>160</v>
      </c>
      <c r="AC191">
        <v>52.4</v>
      </c>
      <c r="AD191">
        <v>2</v>
      </c>
      <c r="AE191">
        <v>1</v>
      </c>
      <c r="AG191" t="s">
        <v>208</v>
      </c>
      <c r="AH191" t="s">
        <v>53</v>
      </c>
      <c r="AI191" t="s">
        <v>58</v>
      </c>
      <c r="AJ191">
        <v>1</v>
      </c>
      <c r="AK191" t="s">
        <v>55</v>
      </c>
      <c r="AL191">
        <v>2</v>
      </c>
      <c r="AM191" t="s">
        <v>683</v>
      </c>
      <c r="AO191">
        <v>3</v>
      </c>
      <c r="AP191" t="s">
        <v>683</v>
      </c>
      <c r="AQ191">
        <v>0.5</v>
      </c>
      <c r="AR191">
        <v>9.5420000000000001E-3</v>
      </c>
      <c r="AS191" t="str">
        <f t="shared" si="2"/>
        <v>immature</v>
      </c>
      <c r="AU191" s="13"/>
    </row>
    <row r="192" spans="1:47" x14ac:dyDescent="0.25">
      <c r="A192">
        <v>129</v>
      </c>
      <c r="B192">
        <v>2017</v>
      </c>
      <c r="C192" t="s">
        <v>42</v>
      </c>
      <c r="D192" s="1">
        <v>44147</v>
      </c>
      <c r="E192">
        <v>1</v>
      </c>
      <c r="F192">
        <v>478</v>
      </c>
      <c r="G192">
        <v>4</v>
      </c>
      <c r="H192" t="s">
        <v>43</v>
      </c>
      <c r="I192" s="2">
        <v>43039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57.02226667</v>
      </c>
      <c r="P192">
        <v>-135.29325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33</v>
      </c>
      <c r="Z192">
        <v>8</v>
      </c>
      <c r="AA192">
        <v>2</v>
      </c>
      <c r="AB192">
        <v>157</v>
      </c>
      <c r="AC192">
        <v>52.1</v>
      </c>
      <c r="AD192">
        <v>2</v>
      </c>
      <c r="AE192">
        <v>1</v>
      </c>
      <c r="AG192" t="s">
        <v>209</v>
      </c>
      <c r="AH192" t="s">
        <v>53</v>
      </c>
      <c r="AI192" t="s">
        <v>58</v>
      </c>
      <c r="AJ192">
        <v>1</v>
      </c>
      <c r="AK192" t="s">
        <v>55</v>
      </c>
      <c r="AL192">
        <v>2</v>
      </c>
      <c r="AM192" t="s">
        <v>683</v>
      </c>
      <c r="AO192">
        <v>3</v>
      </c>
      <c r="AP192" t="s">
        <v>683</v>
      </c>
      <c r="AQ192">
        <v>0.9</v>
      </c>
      <c r="AR192">
        <v>1.7274000000000001E-2</v>
      </c>
      <c r="AS192" t="str">
        <f t="shared" si="2"/>
        <v>immature</v>
      </c>
      <c r="AU192" s="13"/>
    </row>
    <row r="193" spans="1:47" x14ac:dyDescent="0.25">
      <c r="A193">
        <v>183</v>
      </c>
      <c r="B193">
        <v>2017</v>
      </c>
      <c r="C193" t="s">
        <v>42</v>
      </c>
      <c r="D193" s="1">
        <v>44147</v>
      </c>
      <c r="E193">
        <v>1</v>
      </c>
      <c r="F193">
        <v>208</v>
      </c>
      <c r="G193">
        <v>4</v>
      </c>
      <c r="H193" t="s">
        <v>43</v>
      </c>
      <c r="I193" s="2">
        <v>43033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57.019166669999997</v>
      </c>
      <c r="P193">
        <v>-135.34961670000001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14</v>
      </c>
      <c r="Z193">
        <v>13</v>
      </c>
      <c r="AA193">
        <v>2</v>
      </c>
      <c r="AB193">
        <v>172</v>
      </c>
      <c r="AC193">
        <v>58.9</v>
      </c>
      <c r="AD193">
        <v>3</v>
      </c>
      <c r="AE193">
        <v>2</v>
      </c>
      <c r="AG193" t="s">
        <v>272</v>
      </c>
      <c r="AH193" t="s">
        <v>53</v>
      </c>
      <c r="AI193" t="s">
        <v>54</v>
      </c>
      <c r="AJ193">
        <v>1</v>
      </c>
      <c r="AK193" t="s">
        <v>55</v>
      </c>
      <c r="AL193">
        <v>2</v>
      </c>
      <c r="AM193" t="s">
        <v>683</v>
      </c>
      <c r="AO193">
        <v>3</v>
      </c>
      <c r="AP193" t="s">
        <v>683</v>
      </c>
      <c r="AQ193">
        <v>0.5</v>
      </c>
      <c r="AR193">
        <v>8.489E-3</v>
      </c>
      <c r="AS193" t="str">
        <f t="shared" si="2"/>
        <v>immature</v>
      </c>
      <c r="AU193" s="13"/>
    </row>
    <row r="194" spans="1:47" x14ac:dyDescent="0.25">
      <c r="A194">
        <v>184</v>
      </c>
      <c r="B194">
        <v>2017</v>
      </c>
      <c r="C194" t="s">
        <v>42</v>
      </c>
      <c r="D194" s="1">
        <v>44147</v>
      </c>
      <c r="E194">
        <v>1</v>
      </c>
      <c r="F194">
        <v>15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1</v>
      </c>
      <c r="Z194">
        <v>15</v>
      </c>
      <c r="AA194">
        <v>2</v>
      </c>
      <c r="AB194">
        <v>182</v>
      </c>
      <c r="AC194">
        <v>76.400000000000006</v>
      </c>
      <c r="AD194">
        <v>3</v>
      </c>
      <c r="AE194">
        <v>1</v>
      </c>
      <c r="AG194" t="s">
        <v>273</v>
      </c>
      <c r="AH194" t="s">
        <v>67</v>
      </c>
      <c r="AI194" t="s">
        <v>58</v>
      </c>
      <c r="AJ194">
        <v>1</v>
      </c>
      <c r="AK194" t="s">
        <v>55</v>
      </c>
      <c r="AL194">
        <v>2</v>
      </c>
      <c r="AM194" t="s">
        <v>683</v>
      </c>
      <c r="AO194">
        <v>3</v>
      </c>
      <c r="AP194" t="s">
        <v>683</v>
      </c>
      <c r="AQ194">
        <v>1.5</v>
      </c>
      <c r="AR194">
        <v>1.9633999999999999E-2</v>
      </c>
      <c r="AS194" t="str">
        <f t="shared" si="2"/>
        <v>immature</v>
      </c>
      <c r="AU194" s="13"/>
    </row>
    <row r="195" spans="1:47" x14ac:dyDescent="0.25">
      <c r="A195">
        <v>292</v>
      </c>
      <c r="B195">
        <v>2017</v>
      </c>
      <c r="C195" t="s">
        <v>42</v>
      </c>
      <c r="D195" s="1">
        <v>44147</v>
      </c>
      <c r="E195">
        <v>1</v>
      </c>
      <c r="F195">
        <v>245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17</v>
      </c>
      <c r="Z195">
        <v>5</v>
      </c>
      <c r="AA195">
        <v>2</v>
      </c>
      <c r="AB195">
        <v>179</v>
      </c>
      <c r="AC195">
        <v>71.2</v>
      </c>
      <c r="AD195">
        <v>4</v>
      </c>
      <c r="AE195">
        <v>1</v>
      </c>
      <c r="AG195" t="s">
        <v>390</v>
      </c>
      <c r="AH195" t="s">
        <v>60</v>
      </c>
      <c r="AI195" t="s">
        <v>58</v>
      </c>
      <c r="AJ195">
        <v>1</v>
      </c>
      <c r="AK195" t="s">
        <v>55</v>
      </c>
      <c r="AL195">
        <v>2</v>
      </c>
      <c r="AM195" t="s">
        <v>683</v>
      </c>
      <c r="AN195" t="s">
        <v>325</v>
      </c>
      <c r="AO195">
        <v>3</v>
      </c>
      <c r="AP195" t="s">
        <v>683</v>
      </c>
      <c r="AQ195">
        <v>1.1000000000000001</v>
      </c>
      <c r="AR195">
        <v>1.5448999999999999E-2</v>
      </c>
      <c r="AS195" t="str">
        <f t="shared" ref="AS195:AS258" si="3">IF(AR195&gt;0.05,"mature", "immature")</f>
        <v>immature</v>
      </c>
      <c r="AT195" t="s">
        <v>308</v>
      </c>
      <c r="AU195" s="13"/>
    </row>
    <row r="196" spans="1:47" x14ac:dyDescent="0.25">
      <c r="A196">
        <v>409</v>
      </c>
      <c r="B196">
        <v>2017</v>
      </c>
      <c r="C196" t="s">
        <v>42</v>
      </c>
      <c r="D196" s="1">
        <v>44147</v>
      </c>
      <c r="E196">
        <v>1</v>
      </c>
      <c r="F196">
        <v>421</v>
      </c>
      <c r="G196">
        <v>4</v>
      </c>
      <c r="H196" t="s">
        <v>43</v>
      </c>
      <c r="I196" s="2">
        <v>43039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57.02226667</v>
      </c>
      <c r="P196">
        <v>-135.29325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29</v>
      </c>
      <c r="Z196">
        <v>11</v>
      </c>
      <c r="AA196">
        <v>2</v>
      </c>
      <c r="AB196">
        <v>187</v>
      </c>
      <c r="AC196">
        <v>86.3</v>
      </c>
      <c r="AD196">
        <v>5</v>
      </c>
      <c r="AE196">
        <v>1</v>
      </c>
      <c r="AG196" t="s">
        <v>513</v>
      </c>
      <c r="AH196" t="s">
        <v>53</v>
      </c>
      <c r="AI196" t="s">
        <v>97</v>
      </c>
      <c r="AJ196">
        <v>1</v>
      </c>
      <c r="AK196" t="s">
        <v>55</v>
      </c>
      <c r="AL196">
        <v>2</v>
      </c>
      <c r="AM196" t="s">
        <v>683</v>
      </c>
      <c r="AO196">
        <v>3</v>
      </c>
      <c r="AP196" t="s">
        <v>683</v>
      </c>
      <c r="AQ196">
        <v>0.9</v>
      </c>
      <c r="AR196">
        <v>1.0429000000000001E-2</v>
      </c>
      <c r="AS196" t="str">
        <f t="shared" si="3"/>
        <v>immature</v>
      </c>
      <c r="AU196" s="13"/>
    </row>
    <row r="197" spans="1:47" x14ac:dyDescent="0.25">
      <c r="A197">
        <v>410</v>
      </c>
      <c r="B197">
        <v>2017</v>
      </c>
      <c r="C197" t="s">
        <v>42</v>
      </c>
      <c r="D197" s="1">
        <v>44147</v>
      </c>
      <c r="E197">
        <v>1</v>
      </c>
      <c r="F197">
        <v>55</v>
      </c>
      <c r="G197">
        <v>4</v>
      </c>
      <c r="H197" t="s">
        <v>43</v>
      </c>
      <c r="I197" s="2">
        <v>43033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57.019166669999997</v>
      </c>
      <c r="P197">
        <v>-135.34961670000001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4</v>
      </c>
      <c r="Z197">
        <v>10</v>
      </c>
      <c r="AA197">
        <v>2</v>
      </c>
      <c r="AB197">
        <v>196</v>
      </c>
      <c r="AC197">
        <v>101.1</v>
      </c>
      <c r="AD197">
        <v>5</v>
      </c>
      <c r="AE197">
        <v>1</v>
      </c>
      <c r="AG197" t="s">
        <v>514</v>
      </c>
      <c r="AH197" t="s">
        <v>67</v>
      </c>
      <c r="AI197" t="s">
        <v>58</v>
      </c>
      <c r="AJ197">
        <v>1</v>
      </c>
      <c r="AK197" t="s">
        <v>55</v>
      </c>
      <c r="AL197">
        <v>2</v>
      </c>
      <c r="AM197" t="s">
        <v>683</v>
      </c>
      <c r="AO197">
        <v>3</v>
      </c>
      <c r="AP197" t="s">
        <v>683</v>
      </c>
      <c r="AQ197">
        <v>1.8</v>
      </c>
      <c r="AR197">
        <v>1.7804E-2</v>
      </c>
      <c r="AS197" t="str">
        <f t="shared" si="3"/>
        <v>immature</v>
      </c>
      <c r="AU197" s="13"/>
    </row>
    <row r="198" spans="1:47" x14ac:dyDescent="0.25">
      <c r="A198">
        <v>471</v>
      </c>
      <c r="B198">
        <v>2017</v>
      </c>
      <c r="C198" t="s">
        <v>42</v>
      </c>
      <c r="D198" s="1">
        <v>44147</v>
      </c>
      <c r="E198">
        <v>1</v>
      </c>
      <c r="F198">
        <v>412</v>
      </c>
      <c r="G198">
        <v>4</v>
      </c>
      <c r="H198" t="s">
        <v>43</v>
      </c>
      <c r="I198" s="2">
        <v>43039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57.02226667</v>
      </c>
      <c r="P198">
        <v>-135.29325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29</v>
      </c>
      <c r="Z198">
        <v>2</v>
      </c>
      <c r="AA198">
        <v>2</v>
      </c>
      <c r="AB198">
        <v>182</v>
      </c>
      <c r="AC198">
        <v>81.5</v>
      </c>
      <c r="AD198">
        <v>6</v>
      </c>
      <c r="AE198">
        <v>1</v>
      </c>
      <c r="AG198" t="s">
        <v>580</v>
      </c>
      <c r="AH198" t="s">
        <v>67</v>
      </c>
      <c r="AI198" t="s">
        <v>58</v>
      </c>
      <c r="AJ198">
        <v>1</v>
      </c>
      <c r="AK198" t="s">
        <v>55</v>
      </c>
      <c r="AL198">
        <v>2</v>
      </c>
      <c r="AM198" t="s">
        <v>683</v>
      </c>
      <c r="AO198">
        <v>3</v>
      </c>
      <c r="AP198" t="s">
        <v>683</v>
      </c>
      <c r="AQ198">
        <v>1.8</v>
      </c>
      <c r="AR198">
        <v>2.2086000000000001E-2</v>
      </c>
      <c r="AS198" t="str">
        <f t="shared" si="3"/>
        <v>immature</v>
      </c>
      <c r="AU198" s="13"/>
    </row>
    <row r="199" spans="1:47" x14ac:dyDescent="0.25">
      <c r="A199">
        <v>564</v>
      </c>
      <c r="B199">
        <v>2017</v>
      </c>
      <c r="C199" t="s">
        <v>42</v>
      </c>
      <c r="D199" s="1">
        <v>44147</v>
      </c>
      <c r="E199">
        <v>1</v>
      </c>
      <c r="F199">
        <v>207</v>
      </c>
      <c r="G199">
        <v>4</v>
      </c>
      <c r="H199" t="s">
        <v>43</v>
      </c>
      <c r="I199" s="2">
        <v>43033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57.019166669999997</v>
      </c>
      <c r="P199">
        <v>-135.34961670000001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14</v>
      </c>
      <c r="Z199">
        <v>12</v>
      </c>
      <c r="AA199">
        <v>2</v>
      </c>
      <c r="AB199">
        <v>180</v>
      </c>
      <c r="AC199">
        <v>73.599999999999994</v>
      </c>
      <c r="AD199" t="s">
        <v>48</v>
      </c>
      <c r="AE199">
        <v>0</v>
      </c>
      <c r="AG199" t="s">
        <v>48</v>
      </c>
      <c r="AH199" t="s">
        <v>48</v>
      </c>
      <c r="AI199" t="s">
        <v>48</v>
      </c>
      <c r="AJ199" t="s">
        <v>48</v>
      </c>
      <c r="AK199" t="s">
        <v>55</v>
      </c>
      <c r="AL199">
        <v>2</v>
      </c>
      <c r="AM199" t="s">
        <v>683</v>
      </c>
      <c r="AO199">
        <v>3</v>
      </c>
      <c r="AP199" t="s">
        <v>683</v>
      </c>
      <c r="AQ199">
        <v>1</v>
      </c>
      <c r="AR199">
        <v>1.3587E-2</v>
      </c>
      <c r="AS199" t="str">
        <f t="shared" si="3"/>
        <v>immature</v>
      </c>
      <c r="AU199" s="13"/>
    </row>
    <row r="200" spans="1:47" x14ac:dyDescent="0.25">
      <c r="A200">
        <v>131</v>
      </c>
      <c r="B200">
        <v>2017</v>
      </c>
      <c r="C200" t="s">
        <v>42</v>
      </c>
      <c r="D200" s="1">
        <v>44147</v>
      </c>
      <c r="E200">
        <v>1</v>
      </c>
      <c r="F200">
        <v>582</v>
      </c>
      <c r="G200">
        <v>4</v>
      </c>
      <c r="H200" t="s">
        <v>43</v>
      </c>
      <c r="I200" s="2">
        <v>43047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57.022419999999997</v>
      </c>
      <c r="P200">
        <v>-135.29310000000001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41</v>
      </c>
      <c r="Z200">
        <v>5</v>
      </c>
      <c r="AA200">
        <v>2</v>
      </c>
      <c r="AB200">
        <v>163</v>
      </c>
      <c r="AC200">
        <v>53.7</v>
      </c>
      <c r="AD200">
        <v>2</v>
      </c>
      <c r="AE200">
        <v>1</v>
      </c>
      <c r="AG200" t="s">
        <v>212</v>
      </c>
      <c r="AH200" t="s">
        <v>60</v>
      </c>
      <c r="AI200" t="s">
        <v>58</v>
      </c>
      <c r="AJ200">
        <v>1</v>
      </c>
      <c r="AK200" t="s">
        <v>55</v>
      </c>
      <c r="AL200">
        <v>3</v>
      </c>
      <c r="AM200" t="s">
        <v>683</v>
      </c>
      <c r="AN200" t="s">
        <v>211</v>
      </c>
      <c r="AO200">
        <v>3</v>
      </c>
      <c r="AP200" t="s">
        <v>683</v>
      </c>
      <c r="AQ200">
        <v>0.3</v>
      </c>
      <c r="AR200">
        <v>5.587E-3</v>
      </c>
      <c r="AS200" t="str">
        <f t="shared" si="3"/>
        <v>immature</v>
      </c>
      <c r="AU200" s="13"/>
    </row>
    <row r="201" spans="1:47" x14ac:dyDescent="0.25">
      <c r="A201">
        <v>132</v>
      </c>
      <c r="B201">
        <v>2017</v>
      </c>
      <c r="C201" t="s">
        <v>42</v>
      </c>
      <c r="D201" s="1">
        <v>44147</v>
      </c>
      <c r="E201">
        <v>1</v>
      </c>
      <c r="F201">
        <v>423</v>
      </c>
      <c r="G201">
        <v>4</v>
      </c>
      <c r="H201" t="s">
        <v>43</v>
      </c>
      <c r="I201" s="2">
        <v>43039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57.02226667</v>
      </c>
      <c r="P201">
        <v>-135.29325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29</v>
      </c>
      <c r="Z201">
        <v>13</v>
      </c>
      <c r="AA201">
        <v>2</v>
      </c>
      <c r="AB201">
        <v>168</v>
      </c>
      <c r="AC201">
        <v>57.1</v>
      </c>
      <c r="AD201">
        <v>2</v>
      </c>
      <c r="AE201">
        <v>1</v>
      </c>
      <c r="AG201" t="s">
        <v>213</v>
      </c>
      <c r="AH201" t="s">
        <v>53</v>
      </c>
      <c r="AI201" t="s">
        <v>58</v>
      </c>
      <c r="AJ201">
        <v>1</v>
      </c>
      <c r="AK201" t="s">
        <v>55</v>
      </c>
      <c r="AL201">
        <v>3</v>
      </c>
      <c r="AM201" t="s">
        <v>683</v>
      </c>
      <c r="AO201">
        <v>3</v>
      </c>
      <c r="AP201" t="s">
        <v>683</v>
      </c>
      <c r="AQ201">
        <v>0.8</v>
      </c>
      <c r="AR201">
        <v>1.4010999999999999E-2</v>
      </c>
      <c r="AS201" t="str">
        <f t="shared" si="3"/>
        <v>immature</v>
      </c>
      <c r="AU201" s="13"/>
    </row>
    <row r="202" spans="1:47" x14ac:dyDescent="0.25">
      <c r="A202">
        <v>133</v>
      </c>
      <c r="B202">
        <v>2017</v>
      </c>
      <c r="C202" t="s">
        <v>42</v>
      </c>
      <c r="D202" s="1">
        <v>44147</v>
      </c>
      <c r="E202">
        <v>1</v>
      </c>
      <c r="F202">
        <v>504</v>
      </c>
      <c r="G202">
        <v>4</v>
      </c>
      <c r="H202" t="s">
        <v>43</v>
      </c>
      <c r="I202" s="2">
        <v>43039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57.02226667</v>
      </c>
      <c r="P202">
        <v>-135.29325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35</v>
      </c>
      <c r="Z202">
        <v>4</v>
      </c>
      <c r="AA202">
        <v>2</v>
      </c>
      <c r="AB202">
        <v>157</v>
      </c>
      <c r="AC202">
        <v>48.2</v>
      </c>
      <c r="AD202">
        <v>2</v>
      </c>
      <c r="AE202">
        <v>1</v>
      </c>
      <c r="AG202" t="s">
        <v>214</v>
      </c>
      <c r="AH202" t="s">
        <v>67</v>
      </c>
      <c r="AI202" t="s">
        <v>58</v>
      </c>
      <c r="AJ202">
        <v>1</v>
      </c>
      <c r="AK202" t="s">
        <v>55</v>
      </c>
      <c r="AL202">
        <v>3</v>
      </c>
      <c r="AM202" t="s">
        <v>683</v>
      </c>
      <c r="AO202">
        <v>3</v>
      </c>
      <c r="AP202" t="s">
        <v>683</v>
      </c>
      <c r="AQ202">
        <v>0.7</v>
      </c>
      <c r="AR202">
        <v>1.4522999999999999E-2</v>
      </c>
      <c r="AS202" t="str">
        <f t="shared" si="3"/>
        <v>immature</v>
      </c>
      <c r="AU202" s="13"/>
    </row>
    <row r="203" spans="1:47" x14ac:dyDescent="0.25">
      <c r="A203">
        <v>134</v>
      </c>
      <c r="B203">
        <v>2017</v>
      </c>
      <c r="C203" t="s">
        <v>42</v>
      </c>
      <c r="D203" s="1">
        <v>44147</v>
      </c>
      <c r="E203">
        <v>1</v>
      </c>
      <c r="F203">
        <v>538</v>
      </c>
      <c r="G203">
        <v>4</v>
      </c>
      <c r="H203" t="s">
        <v>43</v>
      </c>
      <c r="I203" s="2">
        <v>43039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57.02226667</v>
      </c>
      <c r="P203">
        <v>-135.29325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37</v>
      </c>
      <c r="Z203">
        <v>8</v>
      </c>
      <c r="AA203">
        <v>2</v>
      </c>
      <c r="AB203">
        <v>162</v>
      </c>
      <c r="AC203">
        <v>54.8</v>
      </c>
      <c r="AD203">
        <v>2</v>
      </c>
      <c r="AE203">
        <v>1</v>
      </c>
      <c r="AF203" t="s">
        <v>166</v>
      </c>
      <c r="AG203" t="s">
        <v>215</v>
      </c>
      <c r="AH203" t="s">
        <v>67</v>
      </c>
      <c r="AI203" t="s">
        <v>58</v>
      </c>
      <c r="AJ203">
        <v>1</v>
      </c>
      <c r="AK203" t="s">
        <v>55</v>
      </c>
      <c r="AL203">
        <v>3</v>
      </c>
      <c r="AM203" t="s">
        <v>683</v>
      </c>
      <c r="AO203">
        <v>3</v>
      </c>
      <c r="AP203" t="s">
        <v>683</v>
      </c>
      <c r="AQ203">
        <v>0.9</v>
      </c>
      <c r="AR203">
        <v>1.6423E-2</v>
      </c>
      <c r="AS203" t="str">
        <f t="shared" si="3"/>
        <v>immature</v>
      </c>
      <c r="AU203" s="13"/>
    </row>
    <row r="204" spans="1:47" x14ac:dyDescent="0.25">
      <c r="A204">
        <v>135</v>
      </c>
      <c r="B204">
        <v>2017</v>
      </c>
      <c r="C204" t="s">
        <v>42</v>
      </c>
      <c r="D204" s="1">
        <v>44147</v>
      </c>
      <c r="E204">
        <v>1</v>
      </c>
      <c r="F204">
        <v>510</v>
      </c>
      <c r="G204">
        <v>4</v>
      </c>
      <c r="H204" t="s">
        <v>43</v>
      </c>
      <c r="I204" s="2">
        <v>43039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57.02226667</v>
      </c>
      <c r="P204">
        <v>-135.29325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35</v>
      </c>
      <c r="Z204">
        <v>10</v>
      </c>
      <c r="AA204">
        <v>2</v>
      </c>
      <c r="AB204">
        <v>160</v>
      </c>
      <c r="AC204">
        <v>48.2</v>
      </c>
      <c r="AD204">
        <v>2</v>
      </c>
      <c r="AE204">
        <v>1</v>
      </c>
      <c r="AF204" t="s">
        <v>216</v>
      </c>
      <c r="AG204" t="s">
        <v>217</v>
      </c>
      <c r="AH204" t="s">
        <v>67</v>
      </c>
      <c r="AI204" t="s">
        <v>58</v>
      </c>
      <c r="AJ204">
        <v>1</v>
      </c>
      <c r="AK204" t="s">
        <v>55</v>
      </c>
      <c r="AL204">
        <v>3</v>
      </c>
      <c r="AM204" t="s">
        <v>683</v>
      </c>
      <c r="AO204">
        <v>3</v>
      </c>
      <c r="AP204" t="s">
        <v>683</v>
      </c>
      <c r="AQ204">
        <v>0.9</v>
      </c>
      <c r="AR204">
        <v>1.8672000000000001E-2</v>
      </c>
      <c r="AS204" t="str">
        <f t="shared" si="3"/>
        <v>immature</v>
      </c>
      <c r="AU204" s="13"/>
    </row>
    <row r="205" spans="1:47" x14ac:dyDescent="0.25">
      <c r="A205">
        <v>136</v>
      </c>
      <c r="B205">
        <v>2017</v>
      </c>
      <c r="C205" t="s">
        <v>42</v>
      </c>
      <c r="D205" s="1">
        <v>44147</v>
      </c>
      <c r="E205">
        <v>1</v>
      </c>
      <c r="F205">
        <v>507</v>
      </c>
      <c r="G205">
        <v>4</v>
      </c>
      <c r="H205" t="s">
        <v>43</v>
      </c>
      <c r="I205" s="2">
        <v>43039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57.02226667</v>
      </c>
      <c r="P205">
        <v>-135.29325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35</v>
      </c>
      <c r="Z205">
        <v>7</v>
      </c>
      <c r="AA205">
        <v>2</v>
      </c>
      <c r="AB205">
        <v>166</v>
      </c>
      <c r="AC205">
        <v>59.2</v>
      </c>
      <c r="AD205">
        <v>2</v>
      </c>
      <c r="AE205">
        <v>1</v>
      </c>
      <c r="AG205" t="s">
        <v>218</v>
      </c>
      <c r="AH205" t="s">
        <v>60</v>
      </c>
      <c r="AI205" t="s">
        <v>58</v>
      </c>
      <c r="AJ205">
        <v>1</v>
      </c>
      <c r="AK205" t="s">
        <v>55</v>
      </c>
      <c r="AL205">
        <v>3</v>
      </c>
      <c r="AM205" t="s">
        <v>683</v>
      </c>
      <c r="AO205">
        <v>3</v>
      </c>
      <c r="AP205" t="s">
        <v>683</v>
      </c>
      <c r="AQ205">
        <v>1.2</v>
      </c>
      <c r="AR205">
        <v>2.027E-2</v>
      </c>
      <c r="AS205" t="str">
        <f t="shared" si="3"/>
        <v>immature</v>
      </c>
      <c r="AU205" s="13"/>
    </row>
    <row r="206" spans="1:47" x14ac:dyDescent="0.25">
      <c r="A206">
        <v>193</v>
      </c>
      <c r="B206">
        <v>2017</v>
      </c>
      <c r="C206" t="s">
        <v>42</v>
      </c>
      <c r="D206" s="1">
        <v>44147</v>
      </c>
      <c r="E206">
        <v>1</v>
      </c>
      <c r="F206">
        <v>178</v>
      </c>
      <c r="G206">
        <v>4</v>
      </c>
      <c r="H206" t="s">
        <v>43</v>
      </c>
      <c r="I206" s="2">
        <v>43033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57.019166669999997</v>
      </c>
      <c r="P206">
        <v>-135.34961670000001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12</v>
      </c>
      <c r="Z206">
        <v>13</v>
      </c>
      <c r="AA206">
        <v>2</v>
      </c>
      <c r="AB206">
        <v>175</v>
      </c>
      <c r="AC206">
        <v>70.2</v>
      </c>
      <c r="AD206">
        <v>3</v>
      </c>
      <c r="AE206">
        <v>1</v>
      </c>
      <c r="AG206" t="s">
        <v>284</v>
      </c>
      <c r="AH206" t="s">
        <v>67</v>
      </c>
      <c r="AI206" t="s">
        <v>97</v>
      </c>
      <c r="AJ206">
        <v>1</v>
      </c>
      <c r="AK206" t="s">
        <v>55</v>
      </c>
      <c r="AL206">
        <v>3</v>
      </c>
      <c r="AM206" t="s">
        <v>683</v>
      </c>
      <c r="AN206" t="s">
        <v>187</v>
      </c>
      <c r="AO206">
        <v>3</v>
      </c>
      <c r="AP206" t="s">
        <v>683</v>
      </c>
      <c r="AQ206">
        <v>1</v>
      </c>
      <c r="AR206">
        <v>1.4245000000000001E-2</v>
      </c>
      <c r="AS206" t="str">
        <f t="shared" si="3"/>
        <v>immature</v>
      </c>
      <c r="AU206" s="13"/>
    </row>
    <row r="207" spans="1:47" x14ac:dyDescent="0.25">
      <c r="A207">
        <v>194</v>
      </c>
      <c r="B207">
        <v>2017</v>
      </c>
      <c r="C207" t="s">
        <v>42</v>
      </c>
      <c r="D207" s="1">
        <v>44147</v>
      </c>
      <c r="E207">
        <v>1</v>
      </c>
      <c r="F207">
        <v>23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2</v>
      </c>
      <c r="Z207">
        <v>8</v>
      </c>
      <c r="AA207">
        <v>2</v>
      </c>
      <c r="AB207">
        <v>180</v>
      </c>
      <c r="AC207">
        <v>78.900000000000006</v>
      </c>
      <c r="AD207">
        <v>3</v>
      </c>
      <c r="AE207">
        <v>1</v>
      </c>
      <c r="AG207" t="s">
        <v>285</v>
      </c>
      <c r="AH207" t="s">
        <v>67</v>
      </c>
      <c r="AI207" t="s">
        <v>141</v>
      </c>
      <c r="AJ207">
        <v>1</v>
      </c>
      <c r="AK207" t="s">
        <v>55</v>
      </c>
      <c r="AL207">
        <v>3</v>
      </c>
      <c r="AM207" t="s">
        <v>683</v>
      </c>
      <c r="AO207">
        <v>3</v>
      </c>
      <c r="AP207" t="s">
        <v>683</v>
      </c>
      <c r="AQ207">
        <v>1.2</v>
      </c>
      <c r="AR207">
        <v>1.5209E-2</v>
      </c>
      <c r="AS207" t="str">
        <f t="shared" si="3"/>
        <v>immature</v>
      </c>
      <c r="AU207" s="13"/>
    </row>
    <row r="208" spans="1:47" x14ac:dyDescent="0.25">
      <c r="A208">
        <v>195</v>
      </c>
      <c r="B208">
        <v>2017</v>
      </c>
      <c r="C208" t="s">
        <v>42</v>
      </c>
      <c r="D208" s="1">
        <v>44147</v>
      </c>
      <c r="E208">
        <v>1</v>
      </c>
      <c r="F208">
        <v>282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19</v>
      </c>
      <c r="Z208">
        <v>12</v>
      </c>
      <c r="AA208">
        <v>2</v>
      </c>
      <c r="AB208">
        <v>180</v>
      </c>
      <c r="AC208">
        <v>85.5</v>
      </c>
      <c r="AD208">
        <v>3</v>
      </c>
      <c r="AE208">
        <v>1</v>
      </c>
      <c r="AG208" t="s">
        <v>286</v>
      </c>
      <c r="AH208" t="s">
        <v>60</v>
      </c>
      <c r="AI208" t="s">
        <v>58</v>
      </c>
      <c r="AJ208">
        <v>1</v>
      </c>
      <c r="AK208" t="s">
        <v>55</v>
      </c>
      <c r="AL208">
        <v>3</v>
      </c>
      <c r="AM208" t="s">
        <v>683</v>
      </c>
      <c r="AN208" t="s">
        <v>187</v>
      </c>
      <c r="AO208">
        <v>3</v>
      </c>
      <c r="AP208" t="s">
        <v>683</v>
      </c>
      <c r="AQ208">
        <v>1.4</v>
      </c>
      <c r="AR208">
        <v>1.6374E-2</v>
      </c>
      <c r="AS208" t="str">
        <f t="shared" si="3"/>
        <v>immature</v>
      </c>
      <c r="AU208" s="13"/>
    </row>
    <row r="209" spans="1:47" x14ac:dyDescent="0.25">
      <c r="A209">
        <v>196</v>
      </c>
      <c r="B209">
        <v>2017</v>
      </c>
      <c r="C209" t="s">
        <v>42</v>
      </c>
      <c r="D209" s="1">
        <v>44147</v>
      </c>
      <c r="E209">
        <v>1</v>
      </c>
      <c r="F209">
        <v>90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6</v>
      </c>
      <c r="Z209">
        <v>15</v>
      </c>
      <c r="AA209">
        <v>2</v>
      </c>
      <c r="AB209">
        <v>176</v>
      </c>
      <c r="AC209">
        <v>78.599999999999994</v>
      </c>
      <c r="AD209">
        <v>3</v>
      </c>
      <c r="AE209">
        <v>1</v>
      </c>
      <c r="AF209" t="s">
        <v>69</v>
      </c>
      <c r="AG209" t="s">
        <v>287</v>
      </c>
      <c r="AH209" t="s">
        <v>53</v>
      </c>
      <c r="AI209" t="s">
        <v>54</v>
      </c>
      <c r="AJ209">
        <v>1</v>
      </c>
      <c r="AK209" t="s">
        <v>55</v>
      </c>
      <c r="AL209">
        <v>3</v>
      </c>
      <c r="AM209" t="s">
        <v>683</v>
      </c>
      <c r="AN209" t="s">
        <v>187</v>
      </c>
      <c r="AO209">
        <v>3</v>
      </c>
      <c r="AP209" t="s">
        <v>683</v>
      </c>
      <c r="AQ209">
        <v>1.3</v>
      </c>
      <c r="AR209">
        <v>1.6539000000000002E-2</v>
      </c>
      <c r="AS209" t="str">
        <f t="shared" si="3"/>
        <v>immature</v>
      </c>
      <c r="AU209" s="13"/>
    </row>
    <row r="210" spans="1:47" x14ac:dyDescent="0.25">
      <c r="A210">
        <v>197</v>
      </c>
      <c r="B210">
        <v>2017</v>
      </c>
      <c r="C210" t="s">
        <v>42</v>
      </c>
      <c r="D210" s="1">
        <v>44147</v>
      </c>
      <c r="E210">
        <v>1</v>
      </c>
      <c r="F210">
        <v>290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20</v>
      </c>
      <c r="Z210">
        <v>5</v>
      </c>
      <c r="AA210">
        <v>2</v>
      </c>
      <c r="AB210">
        <v>172</v>
      </c>
      <c r="AC210">
        <v>65.2</v>
      </c>
      <c r="AD210">
        <v>3</v>
      </c>
      <c r="AE210">
        <v>1</v>
      </c>
      <c r="AG210" t="s">
        <v>288</v>
      </c>
      <c r="AH210" t="s">
        <v>53</v>
      </c>
      <c r="AI210" t="s">
        <v>58</v>
      </c>
      <c r="AJ210">
        <v>1</v>
      </c>
      <c r="AK210" t="s">
        <v>55</v>
      </c>
      <c r="AL210">
        <v>3</v>
      </c>
      <c r="AM210" t="s">
        <v>683</v>
      </c>
      <c r="AO210">
        <v>3</v>
      </c>
      <c r="AP210" t="s">
        <v>683</v>
      </c>
      <c r="AQ210">
        <v>1.1000000000000001</v>
      </c>
      <c r="AR210">
        <v>1.6871000000000001E-2</v>
      </c>
      <c r="AS210" t="str">
        <f t="shared" si="3"/>
        <v>immature</v>
      </c>
      <c r="AU210" s="13"/>
    </row>
    <row r="211" spans="1:47" x14ac:dyDescent="0.25">
      <c r="A211">
        <v>198</v>
      </c>
      <c r="B211">
        <v>2017</v>
      </c>
      <c r="C211" t="s">
        <v>42</v>
      </c>
      <c r="D211" s="1">
        <v>44147</v>
      </c>
      <c r="E211">
        <v>1</v>
      </c>
      <c r="F211">
        <v>25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2</v>
      </c>
      <c r="Z211">
        <v>10</v>
      </c>
      <c r="AA211">
        <v>2</v>
      </c>
      <c r="AB211">
        <v>173</v>
      </c>
      <c r="AC211">
        <v>74.7</v>
      </c>
      <c r="AD211">
        <v>3</v>
      </c>
      <c r="AE211">
        <v>1</v>
      </c>
      <c r="AG211" t="s">
        <v>289</v>
      </c>
      <c r="AH211" t="s">
        <v>60</v>
      </c>
      <c r="AI211" t="s">
        <v>54</v>
      </c>
      <c r="AJ211">
        <v>1</v>
      </c>
      <c r="AK211" t="s">
        <v>55</v>
      </c>
      <c r="AL211">
        <v>3</v>
      </c>
      <c r="AM211" t="s">
        <v>683</v>
      </c>
      <c r="AO211">
        <v>3</v>
      </c>
      <c r="AP211" t="s">
        <v>683</v>
      </c>
      <c r="AQ211">
        <v>1.4</v>
      </c>
      <c r="AR211">
        <v>1.8742000000000002E-2</v>
      </c>
      <c r="AS211" t="str">
        <f t="shared" si="3"/>
        <v>immature</v>
      </c>
      <c r="AU211" s="13"/>
    </row>
    <row r="212" spans="1:47" x14ac:dyDescent="0.25">
      <c r="A212">
        <v>199</v>
      </c>
      <c r="B212">
        <v>2017</v>
      </c>
      <c r="C212" t="s">
        <v>42</v>
      </c>
      <c r="D212" s="1">
        <v>44147</v>
      </c>
      <c r="E212">
        <v>1</v>
      </c>
      <c r="F212">
        <v>66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5</v>
      </c>
      <c r="Z212">
        <v>6</v>
      </c>
      <c r="AA212">
        <v>2</v>
      </c>
      <c r="AB212">
        <v>185</v>
      </c>
      <c r="AC212">
        <v>84.1</v>
      </c>
      <c r="AD212">
        <v>3</v>
      </c>
      <c r="AE212">
        <v>3</v>
      </c>
      <c r="AF212" t="s">
        <v>82</v>
      </c>
      <c r="AG212" t="s">
        <v>290</v>
      </c>
      <c r="AH212" t="s">
        <v>67</v>
      </c>
      <c r="AI212" t="s">
        <v>97</v>
      </c>
      <c r="AJ212">
        <v>1</v>
      </c>
      <c r="AK212" t="s">
        <v>55</v>
      </c>
      <c r="AL212">
        <v>3</v>
      </c>
      <c r="AM212" t="s">
        <v>683</v>
      </c>
      <c r="AN212" t="s">
        <v>187</v>
      </c>
      <c r="AO212">
        <v>3</v>
      </c>
      <c r="AP212" t="s">
        <v>683</v>
      </c>
      <c r="AQ212">
        <v>1.6</v>
      </c>
      <c r="AR212">
        <v>1.9025E-2</v>
      </c>
      <c r="AS212" t="str">
        <f t="shared" si="3"/>
        <v>immature</v>
      </c>
      <c r="AU212" s="13"/>
    </row>
    <row r="213" spans="1:47" x14ac:dyDescent="0.25">
      <c r="A213">
        <v>200</v>
      </c>
      <c r="B213">
        <v>2017</v>
      </c>
      <c r="C213" t="s">
        <v>42</v>
      </c>
      <c r="D213" s="1">
        <v>44147</v>
      </c>
      <c r="E213">
        <v>1</v>
      </c>
      <c r="F213">
        <v>162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11</v>
      </c>
      <c r="Z213">
        <v>12</v>
      </c>
      <c r="AA213">
        <v>2</v>
      </c>
      <c r="AB213">
        <v>182</v>
      </c>
      <c r="AC213">
        <v>80</v>
      </c>
      <c r="AD213">
        <v>3</v>
      </c>
      <c r="AE213">
        <v>3</v>
      </c>
      <c r="AG213" t="s">
        <v>291</v>
      </c>
      <c r="AH213" t="s">
        <v>53</v>
      </c>
      <c r="AI213" t="s">
        <v>54</v>
      </c>
      <c r="AJ213">
        <v>1</v>
      </c>
      <c r="AK213" t="s">
        <v>55</v>
      </c>
      <c r="AL213">
        <v>3</v>
      </c>
      <c r="AM213" t="s">
        <v>683</v>
      </c>
      <c r="AO213">
        <v>3</v>
      </c>
      <c r="AP213" t="s">
        <v>683</v>
      </c>
      <c r="AQ213">
        <v>1.6</v>
      </c>
      <c r="AR213">
        <v>0.02</v>
      </c>
      <c r="AS213" t="str">
        <f t="shared" si="3"/>
        <v>immature</v>
      </c>
      <c r="AU213" s="13"/>
    </row>
    <row r="214" spans="1:47" x14ac:dyDescent="0.25">
      <c r="A214">
        <v>201</v>
      </c>
      <c r="B214">
        <v>2017</v>
      </c>
      <c r="C214" t="s">
        <v>42</v>
      </c>
      <c r="D214" s="1">
        <v>44147</v>
      </c>
      <c r="E214">
        <v>1</v>
      </c>
      <c r="F214">
        <v>157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11</v>
      </c>
      <c r="Z214">
        <v>7</v>
      </c>
      <c r="AA214">
        <v>2</v>
      </c>
      <c r="AB214">
        <v>185</v>
      </c>
      <c r="AC214">
        <v>88.4</v>
      </c>
      <c r="AD214">
        <v>3</v>
      </c>
      <c r="AE214">
        <v>1</v>
      </c>
      <c r="AG214" t="s">
        <v>292</v>
      </c>
      <c r="AH214" t="s">
        <v>60</v>
      </c>
      <c r="AI214" t="s">
        <v>58</v>
      </c>
      <c r="AJ214">
        <v>1</v>
      </c>
      <c r="AK214" t="s">
        <v>55</v>
      </c>
      <c r="AL214">
        <v>3</v>
      </c>
      <c r="AM214" t="s">
        <v>683</v>
      </c>
      <c r="AO214">
        <v>3</v>
      </c>
      <c r="AP214" t="s">
        <v>683</v>
      </c>
      <c r="AQ214">
        <v>1.8</v>
      </c>
      <c r="AR214">
        <v>2.0362000000000002E-2</v>
      </c>
      <c r="AS214" t="str">
        <f t="shared" si="3"/>
        <v>immature</v>
      </c>
      <c r="AU214" s="13"/>
    </row>
    <row r="215" spans="1:47" x14ac:dyDescent="0.25">
      <c r="A215">
        <v>202</v>
      </c>
      <c r="B215">
        <v>2017</v>
      </c>
      <c r="C215" t="s">
        <v>42</v>
      </c>
      <c r="D215" s="1">
        <v>44147</v>
      </c>
      <c r="E215">
        <v>1</v>
      </c>
      <c r="F215">
        <v>132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9</v>
      </c>
      <c r="Z215">
        <v>12</v>
      </c>
      <c r="AA215">
        <v>2</v>
      </c>
      <c r="AB215">
        <v>190</v>
      </c>
      <c r="AC215">
        <v>90.4</v>
      </c>
      <c r="AD215">
        <v>3</v>
      </c>
      <c r="AE215">
        <v>3</v>
      </c>
      <c r="AF215" t="s">
        <v>69</v>
      </c>
      <c r="AG215" t="s">
        <v>293</v>
      </c>
      <c r="AH215" t="s">
        <v>67</v>
      </c>
      <c r="AI215" t="s">
        <v>54</v>
      </c>
      <c r="AJ215">
        <v>1</v>
      </c>
      <c r="AK215" t="s">
        <v>55</v>
      </c>
      <c r="AL215">
        <v>3</v>
      </c>
      <c r="AM215" t="s">
        <v>683</v>
      </c>
      <c r="AO215">
        <v>3</v>
      </c>
      <c r="AP215" t="s">
        <v>683</v>
      </c>
      <c r="AQ215">
        <v>1.9</v>
      </c>
      <c r="AR215">
        <v>2.1017999999999998E-2</v>
      </c>
      <c r="AS215" t="str">
        <f t="shared" si="3"/>
        <v>immature</v>
      </c>
      <c r="AU215" s="13"/>
    </row>
    <row r="216" spans="1:47" x14ac:dyDescent="0.25">
      <c r="A216">
        <v>203</v>
      </c>
      <c r="B216">
        <v>2017</v>
      </c>
      <c r="C216" t="s">
        <v>42</v>
      </c>
      <c r="D216" s="1">
        <v>44147</v>
      </c>
      <c r="E216">
        <v>1</v>
      </c>
      <c r="F216">
        <v>130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9</v>
      </c>
      <c r="Z216">
        <v>10</v>
      </c>
      <c r="AA216">
        <v>2</v>
      </c>
      <c r="AB216">
        <v>189</v>
      </c>
      <c r="AC216">
        <v>90.2</v>
      </c>
      <c r="AD216">
        <v>3</v>
      </c>
      <c r="AE216">
        <v>1</v>
      </c>
      <c r="AG216" t="s">
        <v>294</v>
      </c>
      <c r="AH216" t="s">
        <v>67</v>
      </c>
      <c r="AI216" t="s">
        <v>141</v>
      </c>
      <c r="AJ216">
        <v>1</v>
      </c>
      <c r="AK216" t="s">
        <v>55</v>
      </c>
      <c r="AL216">
        <v>3</v>
      </c>
      <c r="AM216" t="s">
        <v>683</v>
      </c>
      <c r="AO216">
        <v>3</v>
      </c>
      <c r="AP216" t="s">
        <v>683</v>
      </c>
      <c r="AQ216">
        <v>1.9</v>
      </c>
      <c r="AR216">
        <v>2.1063999999999999E-2</v>
      </c>
      <c r="AS216" t="str">
        <f t="shared" si="3"/>
        <v>immature</v>
      </c>
      <c r="AU216" s="13"/>
    </row>
    <row r="217" spans="1:47" x14ac:dyDescent="0.25">
      <c r="A217">
        <v>204</v>
      </c>
      <c r="B217">
        <v>2017</v>
      </c>
      <c r="C217" t="s">
        <v>42</v>
      </c>
      <c r="D217" s="1">
        <v>44147</v>
      </c>
      <c r="E217">
        <v>1</v>
      </c>
      <c r="F217">
        <v>7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1</v>
      </c>
      <c r="Z217">
        <v>7</v>
      </c>
      <c r="AA217">
        <v>2</v>
      </c>
      <c r="AB217">
        <v>171</v>
      </c>
      <c r="AC217">
        <v>66.400000000000006</v>
      </c>
      <c r="AD217">
        <v>3</v>
      </c>
      <c r="AE217">
        <v>3</v>
      </c>
      <c r="AF217" t="s">
        <v>82</v>
      </c>
      <c r="AG217" t="s">
        <v>295</v>
      </c>
      <c r="AH217" t="s">
        <v>53</v>
      </c>
      <c r="AI217" t="s">
        <v>97</v>
      </c>
      <c r="AJ217">
        <v>1</v>
      </c>
      <c r="AK217" t="s">
        <v>55</v>
      </c>
      <c r="AL217">
        <v>3</v>
      </c>
      <c r="AM217" t="s">
        <v>683</v>
      </c>
      <c r="AO217">
        <v>3</v>
      </c>
      <c r="AP217" t="s">
        <v>683</v>
      </c>
      <c r="AQ217">
        <v>1.4</v>
      </c>
      <c r="AR217">
        <v>2.1083999999999999E-2</v>
      </c>
      <c r="AS217" t="str">
        <f t="shared" si="3"/>
        <v>immature</v>
      </c>
      <c r="AU217" s="13"/>
    </row>
    <row r="218" spans="1:47" x14ac:dyDescent="0.25">
      <c r="A218">
        <v>205</v>
      </c>
      <c r="B218">
        <v>2017</v>
      </c>
      <c r="C218" t="s">
        <v>42</v>
      </c>
      <c r="D218" s="1">
        <v>44147</v>
      </c>
      <c r="E218">
        <v>1</v>
      </c>
      <c r="F218">
        <v>269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18</v>
      </c>
      <c r="Z218">
        <v>14</v>
      </c>
      <c r="AA218">
        <v>2</v>
      </c>
      <c r="AB218">
        <v>168</v>
      </c>
      <c r="AC218">
        <v>60.9</v>
      </c>
      <c r="AD218">
        <v>3</v>
      </c>
      <c r="AE218">
        <v>3</v>
      </c>
      <c r="AF218" t="s">
        <v>216</v>
      </c>
      <c r="AG218" t="s">
        <v>296</v>
      </c>
      <c r="AH218" t="s">
        <v>67</v>
      </c>
      <c r="AI218" t="s">
        <v>97</v>
      </c>
      <c r="AJ218">
        <v>1</v>
      </c>
      <c r="AK218" t="s">
        <v>55</v>
      </c>
      <c r="AL218">
        <v>3</v>
      </c>
      <c r="AM218" t="s">
        <v>683</v>
      </c>
      <c r="AN218" t="s">
        <v>187</v>
      </c>
      <c r="AO218">
        <v>3</v>
      </c>
      <c r="AP218" t="s">
        <v>683</v>
      </c>
      <c r="AQ218">
        <v>1.3</v>
      </c>
      <c r="AR218">
        <v>2.1346E-2</v>
      </c>
      <c r="AS218" t="str">
        <f t="shared" si="3"/>
        <v>immature</v>
      </c>
      <c r="AU218" s="13"/>
    </row>
    <row r="219" spans="1:47" x14ac:dyDescent="0.25">
      <c r="A219">
        <v>206</v>
      </c>
      <c r="B219">
        <v>2017</v>
      </c>
      <c r="C219" t="s">
        <v>42</v>
      </c>
      <c r="D219" s="1">
        <v>44147</v>
      </c>
      <c r="E219">
        <v>1</v>
      </c>
      <c r="F219">
        <v>214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15</v>
      </c>
      <c r="Z219">
        <v>4</v>
      </c>
      <c r="AA219">
        <v>2</v>
      </c>
      <c r="AB219">
        <v>168</v>
      </c>
      <c r="AC219">
        <v>65.5</v>
      </c>
      <c r="AD219">
        <v>3</v>
      </c>
      <c r="AE219">
        <v>2</v>
      </c>
      <c r="AG219" t="s">
        <v>297</v>
      </c>
      <c r="AH219" t="s">
        <v>67</v>
      </c>
      <c r="AI219" t="s">
        <v>97</v>
      </c>
      <c r="AJ219">
        <v>1</v>
      </c>
      <c r="AK219" t="s">
        <v>55</v>
      </c>
      <c r="AL219">
        <v>3</v>
      </c>
      <c r="AM219" t="s">
        <v>683</v>
      </c>
      <c r="AN219" t="s">
        <v>187</v>
      </c>
      <c r="AO219">
        <v>3</v>
      </c>
      <c r="AP219" t="s">
        <v>683</v>
      </c>
      <c r="AQ219">
        <v>1.4</v>
      </c>
      <c r="AR219">
        <v>2.1374000000000001E-2</v>
      </c>
      <c r="AS219" t="str">
        <f t="shared" si="3"/>
        <v>immature</v>
      </c>
      <c r="AU219" s="13"/>
    </row>
    <row r="220" spans="1:47" x14ac:dyDescent="0.25">
      <c r="A220">
        <v>207</v>
      </c>
      <c r="B220">
        <v>2017</v>
      </c>
      <c r="C220" t="s">
        <v>42</v>
      </c>
      <c r="D220" s="1">
        <v>44147</v>
      </c>
      <c r="E220">
        <v>1</v>
      </c>
      <c r="F220">
        <v>251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17</v>
      </c>
      <c r="Z220">
        <v>11</v>
      </c>
      <c r="AA220">
        <v>2</v>
      </c>
      <c r="AB220">
        <v>182</v>
      </c>
      <c r="AC220">
        <v>84</v>
      </c>
      <c r="AD220">
        <v>3</v>
      </c>
      <c r="AE220">
        <v>2</v>
      </c>
      <c r="AG220" t="s">
        <v>298</v>
      </c>
      <c r="AH220" t="s">
        <v>67</v>
      </c>
      <c r="AI220" t="s">
        <v>97</v>
      </c>
      <c r="AJ220">
        <v>1</v>
      </c>
      <c r="AK220" t="s">
        <v>55</v>
      </c>
      <c r="AL220">
        <v>3</v>
      </c>
      <c r="AM220" t="s">
        <v>683</v>
      </c>
      <c r="AN220" t="s">
        <v>187</v>
      </c>
      <c r="AO220">
        <v>3</v>
      </c>
      <c r="AP220" t="s">
        <v>683</v>
      </c>
      <c r="AQ220">
        <v>1.8</v>
      </c>
      <c r="AR220">
        <v>2.1429E-2</v>
      </c>
      <c r="AS220" t="str">
        <f t="shared" si="3"/>
        <v>immature</v>
      </c>
      <c r="AU220" s="13"/>
    </row>
    <row r="221" spans="1:47" x14ac:dyDescent="0.25">
      <c r="A221">
        <v>208</v>
      </c>
      <c r="B221">
        <v>2017</v>
      </c>
      <c r="C221" t="s">
        <v>42</v>
      </c>
      <c r="D221" s="1">
        <v>44147</v>
      </c>
      <c r="E221">
        <v>1</v>
      </c>
      <c r="F221">
        <v>45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3</v>
      </c>
      <c r="Z221">
        <v>15</v>
      </c>
      <c r="AA221">
        <v>2</v>
      </c>
      <c r="AB221">
        <v>194</v>
      </c>
      <c r="AC221">
        <v>97.8</v>
      </c>
      <c r="AD221">
        <v>3</v>
      </c>
      <c r="AE221">
        <v>1</v>
      </c>
      <c r="AG221" t="s">
        <v>299</v>
      </c>
      <c r="AH221" t="s">
        <v>60</v>
      </c>
      <c r="AI221" t="s">
        <v>58</v>
      </c>
      <c r="AJ221">
        <v>1</v>
      </c>
      <c r="AK221" t="s">
        <v>55</v>
      </c>
      <c r="AL221">
        <v>3</v>
      </c>
      <c r="AM221" t="s">
        <v>683</v>
      </c>
      <c r="AO221">
        <v>3</v>
      </c>
      <c r="AP221" t="s">
        <v>683</v>
      </c>
      <c r="AQ221">
        <v>2.1</v>
      </c>
      <c r="AR221">
        <v>2.1472000000000002E-2</v>
      </c>
      <c r="AS221" t="str">
        <f t="shared" si="3"/>
        <v>immature</v>
      </c>
      <c r="AU221" s="13"/>
    </row>
    <row r="222" spans="1:47" x14ac:dyDescent="0.25">
      <c r="A222">
        <v>209</v>
      </c>
      <c r="B222">
        <v>2017</v>
      </c>
      <c r="C222" t="s">
        <v>42</v>
      </c>
      <c r="D222" s="1">
        <v>44147</v>
      </c>
      <c r="E222">
        <v>1</v>
      </c>
      <c r="F222">
        <v>149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10</v>
      </c>
      <c r="Z222">
        <v>14</v>
      </c>
      <c r="AA222">
        <v>2</v>
      </c>
      <c r="AB222">
        <v>175</v>
      </c>
      <c r="AC222">
        <v>69.599999999999994</v>
      </c>
      <c r="AD222">
        <v>3</v>
      </c>
      <c r="AE222">
        <v>1</v>
      </c>
      <c r="AG222" t="s">
        <v>300</v>
      </c>
      <c r="AH222" t="s">
        <v>67</v>
      </c>
      <c r="AI222" t="s">
        <v>141</v>
      </c>
      <c r="AJ222">
        <v>1</v>
      </c>
      <c r="AK222" t="s">
        <v>55</v>
      </c>
      <c r="AL222">
        <v>3</v>
      </c>
      <c r="AM222" t="s">
        <v>683</v>
      </c>
      <c r="AO222">
        <v>3</v>
      </c>
      <c r="AP222" t="s">
        <v>683</v>
      </c>
      <c r="AQ222">
        <v>1.5</v>
      </c>
      <c r="AR222">
        <v>2.1552000000000002E-2</v>
      </c>
      <c r="AS222" t="str">
        <f t="shared" si="3"/>
        <v>immature</v>
      </c>
      <c r="AU222" s="13"/>
    </row>
    <row r="223" spans="1:47" x14ac:dyDescent="0.25">
      <c r="A223">
        <v>210</v>
      </c>
      <c r="B223">
        <v>2017</v>
      </c>
      <c r="C223" t="s">
        <v>42</v>
      </c>
      <c r="D223" s="1">
        <v>44147</v>
      </c>
      <c r="E223">
        <v>1</v>
      </c>
      <c r="F223">
        <v>122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9</v>
      </c>
      <c r="Z223">
        <v>2</v>
      </c>
      <c r="AA223">
        <v>2</v>
      </c>
      <c r="AB223">
        <v>186</v>
      </c>
      <c r="AC223">
        <v>85.9</v>
      </c>
      <c r="AD223">
        <v>3</v>
      </c>
      <c r="AE223">
        <v>1</v>
      </c>
      <c r="AG223" t="s">
        <v>301</v>
      </c>
      <c r="AH223" t="s">
        <v>53</v>
      </c>
      <c r="AI223" t="s">
        <v>58</v>
      </c>
      <c r="AJ223">
        <v>1</v>
      </c>
      <c r="AK223" t="s">
        <v>55</v>
      </c>
      <c r="AL223">
        <v>3</v>
      </c>
      <c r="AM223" t="s">
        <v>683</v>
      </c>
      <c r="AO223">
        <v>3</v>
      </c>
      <c r="AP223" t="s">
        <v>683</v>
      </c>
      <c r="AQ223">
        <v>1.9</v>
      </c>
      <c r="AR223">
        <v>2.2119E-2</v>
      </c>
      <c r="AS223" t="str">
        <f t="shared" si="3"/>
        <v>immature</v>
      </c>
      <c r="AU223" s="13"/>
    </row>
    <row r="224" spans="1:47" x14ac:dyDescent="0.25">
      <c r="A224">
        <v>211</v>
      </c>
      <c r="B224">
        <v>2017</v>
      </c>
      <c r="C224" t="s">
        <v>42</v>
      </c>
      <c r="D224" s="1">
        <v>44147</v>
      </c>
      <c r="E224">
        <v>1</v>
      </c>
      <c r="F224">
        <v>95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7</v>
      </c>
      <c r="Z224">
        <v>5</v>
      </c>
      <c r="AA224">
        <v>2</v>
      </c>
      <c r="AB224">
        <v>190</v>
      </c>
      <c r="AC224">
        <v>90.2</v>
      </c>
      <c r="AD224">
        <v>3</v>
      </c>
      <c r="AE224">
        <v>3</v>
      </c>
      <c r="AG224" t="s">
        <v>302</v>
      </c>
      <c r="AH224" t="s">
        <v>67</v>
      </c>
      <c r="AI224" t="s">
        <v>141</v>
      </c>
      <c r="AJ224">
        <v>1</v>
      </c>
      <c r="AK224" t="s">
        <v>55</v>
      </c>
      <c r="AL224">
        <v>3</v>
      </c>
      <c r="AM224" t="s">
        <v>683</v>
      </c>
      <c r="AO224">
        <v>3</v>
      </c>
      <c r="AP224" t="s">
        <v>683</v>
      </c>
      <c r="AQ224">
        <v>2</v>
      </c>
      <c r="AR224">
        <v>2.2172999999999998E-2</v>
      </c>
      <c r="AS224" t="str">
        <f t="shared" si="3"/>
        <v>immature</v>
      </c>
      <c r="AU224" s="13"/>
    </row>
    <row r="225" spans="1:47" x14ac:dyDescent="0.25">
      <c r="A225">
        <v>212</v>
      </c>
      <c r="B225">
        <v>2017</v>
      </c>
      <c r="C225" t="s">
        <v>42</v>
      </c>
      <c r="D225" s="1">
        <v>44147</v>
      </c>
      <c r="E225">
        <v>1</v>
      </c>
      <c r="F225">
        <v>145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10</v>
      </c>
      <c r="Z225">
        <v>10</v>
      </c>
      <c r="AA225">
        <v>2</v>
      </c>
      <c r="AB225">
        <v>181</v>
      </c>
      <c r="AC225">
        <v>80.2</v>
      </c>
      <c r="AD225">
        <v>3</v>
      </c>
      <c r="AE225">
        <v>3</v>
      </c>
      <c r="AG225" t="s">
        <v>303</v>
      </c>
      <c r="AH225" t="s">
        <v>60</v>
      </c>
      <c r="AI225" t="s">
        <v>54</v>
      </c>
      <c r="AJ225">
        <v>1</v>
      </c>
      <c r="AK225" t="s">
        <v>55</v>
      </c>
      <c r="AL225">
        <v>3</v>
      </c>
      <c r="AM225" t="s">
        <v>683</v>
      </c>
      <c r="AN225" t="s">
        <v>187</v>
      </c>
      <c r="AO225">
        <v>3</v>
      </c>
      <c r="AP225" t="s">
        <v>683</v>
      </c>
      <c r="AQ225">
        <v>1.8</v>
      </c>
      <c r="AR225">
        <v>2.2443999999999999E-2</v>
      </c>
      <c r="AS225" t="str">
        <f t="shared" si="3"/>
        <v>immature</v>
      </c>
      <c r="AU225" s="13"/>
    </row>
    <row r="226" spans="1:47" x14ac:dyDescent="0.25">
      <c r="A226">
        <v>213</v>
      </c>
      <c r="B226">
        <v>2017</v>
      </c>
      <c r="C226" t="s">
        <v>42</v>
      </c>
      <c r="D226" s="1">
        <v>44147</v>
      </c>
      <c r="E226">
        <v>1</v>
      </c>
      <c r="F226">
        <v>43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3</v>
      </c>
      <c r="Z226">
        <v>13</v>
      </c>
      <c r="AA226">
        <v>2</v>
      </c>
      <c r="AB226">
        <v>170</v>
      </c>
      <c r="AC226">
        <v>64.5</v>
      </c>
      <c r="AD226">
        <v>3</v>
      </c>
      <c r="AE226">
        <v>2</v>
      </c>
      <c r="AG226" t="s">
        <v>304</v>
      </c>
      <c r="AH226" t="s">
        <v>305</v>
      </c>
      <c r="AI226" t="s">
        <v>97</v>
      </c>
      <c r="AJ226">
        <v>1</v>
      </c>
      <c r="AK226" t="s">
        <v>55</v>
      </c>
      <c r="AL226">
        <v>3</v>
      </c>
      <c r="AM226" t="s">
        <v>683</v>
      </c>
      <c r="AO226">
        <v>3</v>
      </c>
      <c r="AP226" t="s">
        <v>683</v>
      </c>
      <c r="AQ226">
        <v>1.5</v>
      </c>
      <c r="AR226">
        <v>2.3255999999999999E-2</v>
      </c>
      <c r="AS226" t="str">
        <f t="shared" si="3"/>
        <v>immature</v>
      </c>
      <c r="AU226" s="13"/>
    </row>
    <row r="227" spans="1:47" x14ac:dyDescent="0.25">
      <c r="A227">
        <v>214</v>
      </c>
      <c r="B227">
        <v>2017</v>
      </c>
      <c r="C227" t="s">
        <v>42</v>
      </c>
      <c r="D227" s="1">
        <v>44147</v>
      </c>
      <c r="E227">
        <v>1</v>
      </c>
      <c r="F227">
        <v>179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12</v>
      </c>
      <c r="Z227">
        <v>14</v>
      </c>
      <c r="AA227">
        <v>2</v>
      </c>
      <c r="AB227">
        <v>194</v>
      </c>
      <c r="AC227">
        <v>110.7</v>
      </c>
      <c r="AD227">
        <v>3</v>
      </c>
      <c r="AE227">
        <v>1</v>
      </c>
      <c r="AF227" t="s">
        <v>69</v>
      </c>
      <c r="AG227" t="s">
        <v>306</v>
      </c>
      <c r="AH227" t="s">
        <v>67</v>
      </c>
      <c r="AI227" t="s">
        <v>141</v>
      </c>
      <c r="AJ227">
        <v>1</v>
      </c>
      <c r="AK227" t="s">
        <v>55</v>
      </c>
      <c r="AL227">
        <v>3</v>
      </c>
      <c r="AM227" t="s">
        <v>683</v>
      </c>
      <c r="AO227">
        <v>3</v>
      </c>
      <c r="AP227" t="s">
        <v>683</v>
      </c>
      <c r="AQ227">
        <v>2.6</v>
      </c>
      <c r="AR227">
        <v>2.3487000000000001E-2</v>
      </c>
      <c r="AS227" t="str">
        <f t="shared" si="3"/>
        <v>immature</v>
      </c>
      <c r="AU227" s="13"/>
    </row>
    <row r="228" spans="1:47" x14ac:dyDescent="0.25">
      <c r="A228">
        <v>215</v>
      </c>
      <c r="B228">
        <v>2017</v>
      </c>
      <c r="C228" t="s">
        <v>42</v>
      </c>
      <c r="D228" s="1">
        <v>44147</v>
      </c>
      <c r="E228">
        <v>1</v>
      </c>
      <c r="F228">
        <v>241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17</v>
      </c>
      <c r="Z228">
        <v>1</v>
      </c>
      <c r="AA228">
        <v>2</v>
      </c>
      <c r="AB228">
        <v>181</v>
      </c>
      <c r="AC228">
        <v>75.900000000000006</v>
      </c>
      <c r="AD228">
        <v>3</v>
      </c>
      <c r="AE228">
        <v>2</v>
      </c>
      <c r="AF228" t="s">
        <v>82</v>
      </c>
      <c r="AG228" t="s">
        <v>307</v>
      </c>
      <c r="AH228" t="s">
        <v>53</v>
      </c>
      <c r="AI228" t="s">
        <v>54</v>
      </c>
      <c r="AJ228">
        <v>1</v>
      </c>
      <c r="AK228" t="s">
        <v>55</v>
      </c>
      <c r="AL228">
        <v>3</v>
      </c>
      <c r="AM228" t="s">
        <v>683</v>
      </c>
      <c r="AO228">
        <v>3</v>
      </c>
      <c r="AP228" t="s">
        <v>683</v>
      </c>
      <c r="AQ228">
        <v>1.8</v>
      </c>
      <c r="AR228">
        <v>2.3715E-2</v>
      </c>
      <c r="AS228" t="str">
        <f t="shared" si="3"/>
        <v>immature</v>
      </c>
      <c r="AT228" t="s">
        <v>308</v>
      </c>
      <c r="AU228" s="13"/>
    </row>
    <row r="229" spans="1:47" x14ac:dyDescent="0.25">
      <c r="A229">
        <v>216</v>
      </c>
      <c r="B229">
        <v>2017</v>
      </c>
      <c r="C229" t="s">
        <v>42</v>
      </c>
      <c r="D229" s="1">
        <v>44147</v>
      </c>
      <c r="E229">
        <v>1</v>
      </c>
      <c r="F229">
        <v>57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4</v>
      </c>
      <c r="Z229">
        <v>12</v>
      </c>
      <c r="AA229">
        <v>2</v>
      </c>
      <c r="AB229">
        <v>180</v>
      </c>
      <c r="AC229">
        <v>80</v>
      </c>
      <c r="AD229">
        <v>3</v>
      </c>
      <c r="AE229">
        <v>2</v>
      </c>
      <c r="AG229" t="s">
        <v>309</v>
      </c>
      <c r="AH229" t="s">
        <v>53</v>
      </c>
      <c r="AI229" t="s">
        <v>141</v>
      </c>
      <c r="AJ229">
        <v>1</v>
      </c>
      <c r="AK229" t="s">
        <v>55</v>
      </c>
      <c r="AL229">
        <v>3</v>
      </c>
      <c r="AM229" t="s">
        <v>683</v>
      </c>
      <c r="AO229">
        <v>3</v>
      </c>
      <c r="AP229" t="s">
        <v>683</v>
      </c>
      <c r="AQ229">
        <v>1.9</v>
      </c>
      <c r="AR229">
        <v>2.375E-2</v>
      </c>
      <c r="AS229" t="str">
        <f t="shared" si="3"/>
        <v>immature</v>
      </c>
      <c r="AU229" s="13"/>
    </row>
    <row r="230" spans="1:47" x14ac:dyDescent="0.25">
      <c r="A230">
        <v>217</v>
      </c>
      <c r="B230">
        <v>2017</v>
      </c>
      <c r="C230" t="s">
        <v>42</v>
      </c>
      <c r="D230" s="1">
        <v>44147</v>
      </c>
      <c r="E230">
        <v>1</v>
      </c>
      <c r="F230">
        <v>235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16</v>
      </c>
      <c r="Z230">
        <v>10</v>
      </c>
      <c r="AA230">
        <v>2</v>
      </c>
      <c r="AB230">
        <v>189</v>
      </c>
      <c r="AC230">
        <v>83.9</v>
      </c>
      <c r="AD230">
        <v>3</v>
      </c>
      <c r="AE230">
        <v>1</v>
      </c>
      <c r="AG230" t="s">
        <v>310</v>
      </c>
      <c r="AH230" t="s">
        <v>60</v>
      </c>
      <c r="AI230" t="s">
        <v>58</v>
      </c>
      <c r="AJ230">
        <v>1</v>
      </c>
      <c r="AK230" t="s">
        <v>55</v>
      </c>
      <c r="AL230">
        <v>3</v>
      </c>
      <c r="AM230" t="s">
        <v>683</v>
      </c>
      <c r="AO230">
        <v>3</v>
      </c>
      <c r="AP230" t="s">
        <v>683</v>
      </c>
      <c r="AQ230">
        <v>2</v>
      </c>
      <c r="AR230">
        <v>2.3838000000000002E-2</v>
      </c>
      <c r="AS230" t="str">
        <f t="shared" si="3"/>
        <v>immature</v>
      </c>
      <c r="AU230" s="13"/>
    </row>
    <row r="231" spans="1:47" x14ac:dyDescent="0.25">
      <c r="A231">
        <v>218</v>
      </c>
      <c r="B231">
        <v>2017</v>
      </c>
      <c r="C231" t="s">
        <v>42</v>
      </c>
      <c r="D231" s="1">
        <v>44147</v>
      </c>
      <c r="E231">
        <v>1</v>
      </c>
      <c r="F231">
        <v>139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10</v>
      </c>
      <c r="Z231">
        <v>4</v>
      </c>
      <c r="AA231">
        <v>2</v>
      </c>
      <c r="AB231">
        <v>178</v>
      </c>
      <c r="AC231">
        <v>75.5</v>
      </c>
      <c r="AD231">
        <v>3</v>
      </c>
      <c r="AE231">
        <v>1</v>
      </c>
      <c r="AG231" t="s">
        <v>311</v>
      </c>
      <c r="AH231" t="s">
        <v>53</v>
      </c>
      <c r="AI231" t="s">
        <v>58</v>
      </c>
      <c r="AJ231">
        <v>1</v>
      </c>
      <c r="AK231" t="s">
        <v>55</v>
      </c>
      <c r="AL231">
        <v>3</v>
      </c>
      <c r="AM231" t="s">
        <v>683</v>
      </c>
      <c r="AO231">
        <v>3</v>
      </c>
      <c r="AP231" t="s">
        <v>683</v>
      </c>
      <c r="AQ231">
        <v>1.8</v>
      </c>
      <c r="AR231">
        <v>2.3841000000000001E-2</v>
      </c>
      <c r="AS231" t="str">
        <f t="shared" si="3"/>
        <v>immature</v>
      </c>
      <c r="AU231" s="13"/>
    </row>
    <row r="232" spans="1:47" x14ac:dyDescent="0.25">
      <c r="A232">
        <v>219</v>
      </c>
      <c r="B232">
        <v>2017</v>
      </c>
      <c r="C232" t="s">
        <v>42</v>
      </c>
      <c r="D232" s="1">
        <v>44147</v>
      </c>
      <c r="E232">
        <v>1</v>
      </c>
      <c r="F232">
        <v>286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20</v>
      </c>
      <c r="Z232">
        <v>1</v>
      </c>
      <c r="AA232">
        <v>2</v>
      </c>
      <c r="AB232">
        <v>198</v>
      </c>
      <c r="AC232">
        <v>97.7</v>
      </c>
      <c r="AD232">
        <v>3</v>
      </c>
      <c r="AE232">
        <v>1</v>
      </c>
      <c r="AG232" t="s">
        <v>312</v>
      </c>
      <c r="AH232" t="s">
        <v>60</v>
      </c>
      <c r="AI232" t="s">
        <v>58</v>
      </c>
      <c r="AJ232">
        <v>1</v>
      </c>
      <c r="AK232" t="s">
        <v>55</v>
      </c>
      <c r="AL232">
        <v>3</v>
      </c>
      <c r="AM232" t="s">
        <v>683</v>
      </c>
      <c r="AO232">
        <v>3</v>
      </c>
      <c r="AP232" t="s">
        <v>683</v>
      </c>
      <c r="AQ232">
        <v>2.4</v>
      </c>
      <c r="AR232">
        <v>2.4565E-2</v>
      </c>
      <c r="AS232" t="str">
        <f t="shared" si="3"/>
        <v>immature</v>
      </c>
      <c r="AU232" s="13"/>
    </row>
    <row r="233" spans="1:47" x14ac:dyDescent="0.25">
      <c r="A233">
        <v>220</v>
      </c>
      <c r="B233">
        <v>2017</v>
      </c>
      <c r="C233" t="s">
        <v>42</v>
      </c>
      <c r="D233" s="1">
        <v>44147</v>
      </c>
      <c r="E233">
        <v>1</v>
      </c>
      <c r="F233">
        <v>216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15</v>
      </c>
      <c r="Z233">
        <v>6</v>
      </c>
      <c r="AA233">
        <v>2</v>
      </c>
      <c r="AB233">
        <v>189</v>
      </c>
      <c r="AC233">
        <v>85.4</v>
      </c>
      <c r="AD233">
        <v>3</v>
      </c>
      <c r="AE233">
        <v>1</v>
      </c>
      <c r="AG233" t="s">
        <v>313</v>
      </c>
      <c r="AH233" t="s">
        <v>60</v>
      </c>
      <c r="AI233" t="s">
        <v>58</v>
      </c>
      <c r="AJ233">
        <v>1</v>
      </c>
      <c r="AK233" t="s">
        <v>55</v>
      </c>
      <c r="AL233">
        <v>3</v>
      </c>
      <c r="AM233" t="s">
        <v>683</v>
      </c>
      <c r="AO233">
        <v>3</v>
      </c>
      <c r="AP233" t="s">
        <v>683</v>
      </c>
      <c r="AQ233">
        <v>2.1</v>
      </c>
      <c r="AR233">
        <v>2.4590000000000001E-2</v>
      </c>
      <c r="AS233" t="str">
        <f t="shared" si="3"/>
        <v>immature</v>
      </c>
      <c r="AU233" s="13"/>
    </row>
    <row r="234" spans="1:47" x14ac:dyDescent="0.25">
      <c r="A234">
        <v>221</v>
      </c>
      <c r="B234">
        <v>2017</v>
      </c>
      <c r="C234" t="s">
        <v>42</v>
      </c>
      <c r="D234" s="1">
        <v>44147</v>
      </c>
      <c r="E234">
        <v>1</v>
      </c>
      <c r="F234">
        <v>263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18</v>
      </c>
      <c r="Z234">
        <v>8</v>
      </c>
      <c r="AA234">
        <v>2</v>
      </c>
      <c r="AB234">
        <v>190</v>
      </c>
      <c r="AC234">
        <v>92.8</v>
      </c>
      <c r="AD234">
        <v>3</v>
      </c>
      <c r="AE234">
        <v>2</v>
      </c>
      <c r="AF234" t="s">
        <v>69</v>
      </c>
      <c r="AG234" t="s">
        <v>314</v>
      </c>
      <c r="AH234" t="s">
        <v>60</v>
      </c>
      <c r="AI234" t="s">
        <v>58</v>
      </c>
      <c r="AJ234">
        <v>1</v>
      </c>
      <c r="AK234" t="s">
        <v>55</v>
      </c>
      <c r="AL234">
        <v>3</v>
      </c>
      <c r="AM234" t="s">
        <v>683</v>
      </c>
      <c r="AO234">
        <v>3</v>
      </c>
      <c r="AP234" t="s">
        <v>683</v>
      </c>
      <c r="AQ234">
        <v>2.2999999999999998</v>
      </c>
      <c r="AR234">
        <v>2.4784E-2</v>
      </c>
      <c r="AS234" t="str">
        <f t="shared" si="3"/>
        <v>immature</v>
      </c>
      <c r="AU234" s="13"/>
    </row>
    <row r="235" spans="1:47" x14ac:dyDescent="0.25">
      <c r="A235">
        <v>222</v>
      </c>
      <c r="B235">
        <v>2017</v>
      </c>
      <c r="C235" t="s">
        <v>42</v>
      </c>
      <c r="D235" s="1">
        <v>44147</v>
      </c>
      <c r="E235">
        <v>1</v>
      </c>
      <c r="F235">
        <v>147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10</v>
      </c>
      <c r="Z235">
        <v>12</v>
      </c>
      <c r="AA235">
        <v>2</v>
      </c>
      <c r="AB235">
        <v>179</v>
      </c>
      <c r="AC235">
        <v>80.599999999999994</v>
      </c>
      <c r="AD235">
        <v>3</v>
      </c>
      <c r="AE235">
        <v>1</v>
      </c>
      <c r="AG235" t="s">
        <v>315</v>
      </c>
      <c r="AH235" t="s">
        <v>67</v>
      </c>
      <c r="AI235" t="s">
        <v>58</v>
      </c>
      <c r="AJ235">
        <v>1</v>
      </c>
      <c r="AK235" t="s">
        <v>55</v>
      </c>
      <c r="AL235">
        <v>3</v>
      </c>
      <c r="AM235" t="s">
        <v>683</v>
      </c>
      <c r="AO235">
        <v>3</v>
      </c>
      <c r="AP235" t="s">
        <v>683</v>
      </c>
      <c r="AQ235">
        <v>2</v>
      </c>
      <c r="AR235">
        <v>2.4813999999999999E-2</v>
      </c>
      <c r="AS235" t="str">
        <f t="shared" si="3"/>
        <v>immature</v>
      </c>
      <c r="AU235" s="13"/>
    </row>
    <row r="236" spans="1:47" x14ac:dyDescent="0.25">
      <c r="A236">
        <v>223</v>
      </c>
      <c r="B236">
        <v>2017</v>
      </c>
      <c r="C236" t="s">
        <v>42</v>
      </c>
      <c r="D236" s="1">
        <v>44147</v>
      </c>
      <c r="E236">
        <v>1</v>
      </c>
      <c r="F236">
        <v>213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15</v>
      </c>
      <c r="Z236">
        <v>3</v>
      </c>
      <c r="AA236">
        <v>2</v>
      </c>
      <c r="AB236">
        <v>194</v>
      </c>
      <c r="AC236">
        <v>100.7</v>
      </c>
      <c r="AD236">
        <v>3</v>
      </c>
      <c r="AE236">
        <v>3</v>
      </c>
      <c r="AG236" t="s">
        <v>316</v>
      </c>
      <c r="AH236" t="s">
        <v>53</v>
      </c>
      <c r="AI236" t="s">
        <v>54</v>
      </c>
      <c r="AJ236">
        <v>1</v>
      </c>
      <c r="AK236" t="s">
        <v>55</v>
      </c>
      <c r="AL236">
        <v>3</v>
      </c>
      <c r="AM236" t="s">
        <v>683</v>
      </c>
      <c r="AO236">
        <v>3</v>
      </c>
      <c r="AP236" t="s">
        <v>683</v>
      </c>
      <c r="AQ236">
        <v>2.5</v>
      </c>
      <c r="AR236">
        <v>2.4826000000000001E-2</v>
      </c>
      <c r="AS236" t="str">
        <f t="shared" si="3"/>
        <v>immature</v>
      </c>
      <c r="AU236" s="13"/>
    </row>
    <row r="237" spans="1:47" x14ac:dyDescent="0.25">
      <c r="A237">
        <v>224</v>
      </c>
      <c r="B237">
        <v>2017</v>
      </c>
      <c r="C237" t="s">
        <v>42</v>
      </c>
      <c r="D237" s="1">
        <v>44147</v>
      </c>
      <c r="E237">
        <v>1</v>
      </c>
      <c r="F237">
        <v>185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13</v>
      </c>
      <c r="Z237">
        <v>5</v>
      </c>
      <c r="AA237">
        <v>2</v>
      </c>
      <c r="AB237">
        <v>182</v>
      </c>
      <c r="AC237">
        <v>84.3</v>
      </c>
      <c r="AD237">
        <v>3</v>
      </c>
      <c r="AE237">
        <v>1</v>
      </c>
      <c r="AG237" t="s">
        <v>317</v>
      </c>
      <c r="AH237" t="s">
        <v>67</v>
      </c>
      <c r="AI237" t="s">
        <v>58</v>
      </c>
      <c r="AJ237">
        <v>1</v>
      </c>
      <c r="AK237" t="s">
        <v>55</v>
      </c>
      <c r="AL237">
        <v>3</v>
      </c>
      <c r="AM237" t="s">
        <v>683</v>
      </c>
      <c r="AO237">
        <v>3</v>
      </c>
      <c r="AP237" t="s">
        <v>683</v>
      </c>
      <c r="AQ237">
        <v>2.1</v>
      </c>
      <c r="AR237">
        <v>2.4910999999999999E-2</v>
      </c>
      <c r="AS237" t="str">
        <f t="shared" si="3"/>
        <v>immature</v>
      </c>
      <c r="AU237" s="13"/>
    </row>
    <row r="238" spans="1:47" x14ac:dyDescent="0.25">
      <c r="A238">
        <v>225</v>
      </c>
      <c r="B238">
        <v>2017</v>
      </c>
      <c r="C238" t="s">
        <v>42</v>
      </c>
      <c r="D238" s="1">
        <v>44147</v>
      </c>
      <c r="E238">
        <v>1</v>
      </c>
      <c r="F238">
        <v>172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12</v>
      </c>
      <c r="Z238">
        <v>7</v>
      </c>
      <c r="AA238">
        <v>2</v>
      </c>
      <c r="AB238">
        <v>195</v>
      </c>
      <c r="AC238">
        <v>95.9</v>
      </c>
      <c r="AD238">
        <v>3</v>
      </c>
      <c r="AE238">
        <v>2</v>
      </c>
      <c r="AG238" t="s">
        <v>318</v>
      </c>
      <c r="AH238" t="s">
        <v>67</v>
      </c>
      <c r="AI238" t="s">
        <v>54</v>
      </c>
      <c r="AJ238">
        <v>1</v>
      </c>
      <c r="AK238" t="s">
        <v>55</v>
      </c>
      <c r="AL238">
        <v>3</v>
      </c>
      <c r="AM238" t="s">
        <v>683</v>
      </c>
      <c r="AO238">
        <v>3</v>
      </c>
      <c r="AP238" t="s">
        <v>683</v>
      </c>
      <c r="AQ238">
        <v>2.4</v>
      </c>
      <c r="AR238">
        <v>2.5026E-2</v>
      </c>
      <c r="AS238" t="str">
        <f t="shared" si="3"/>
        <v>immature</v>
      </c>
      <c r="AU238" s="13"/>
    </row>
    <row r="239" spans="1:47" x14ac:dyDescent="0.25">
      <c r="A239">
        <v>226</v>
      </c>
      <c r="B239">
        <v>2017</v>
      </c>
      <c r="C239" t="s">
        <v>42</v>
      </c>
      <c r="D239" s="1">
        <v>44147</v>
      </c>
      <c r="E239">
        <v>1</v>
      </c>
      <c r="F239">
        <v>183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13</v>
      </c>
      <c r="Z239">
        <v>3</v>
      </c>
      <c r="AA239">
        <v>2</v>
      </c>
      <c r="AB239">
        <v>178</v>
      </c>
      <c r="AC239">
        <v>83.4</v>
      </c>
      <c r="AD239">
        <v>3</v>
      </c>
      <c r="AE239">
        <v>2</v>
      </c>
      <c r="AG239" t="s">
        <v>319</v>
      </c>
      <c r="AH239" t="s">
        <v>53</v>
      </c>
      <c r="AI239" t="s">
        <v>58</v>
      </c>
      <c r="AJ239">
        <v>1</v>
      </c>
      <c r="AK239" t="s">
        <v>55</v>
      </c>
      <c r="AL239">
        <v>3</v>
      </c>
      <c r="AM239" t="s">
        <v>683</v>
      </c>
      <c r="AO239">
        <v>3</v>
      </c>
      <c r="AP239" t="s">
        <v>683</v>
      </c>
      <c r="AQ239">
        <v>2.1</v>
      </c>
      <c r="AR239">
        <v>2.5180000000000001E-2</v>
      </c>
      <c r="AS239" t="str">
        <f t="shared" si="3"/>
        <v>immature</v>
      </c>
      <c r="AU239" s="13"/>
    </row>
    <row r="240" spans="1:47" x14ac:dyDescent="0.25">
      <c r="A240">
        <v>227</v>
      </c>
      <c r="B240">
        <v>2017</v>
      </c>
      <c r="C240" t="s">
        <v>42</v>
      </c>
      <c r="D240" s="1">
        <v>44147</v>
      </c>
      <c r="E240">
        <v>1</v>
      </c>
      <c r="F240">
        <v>14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</v>
      </c>
      <c r="Z240">
        <v>14</v>
      </c>
      <c r="AA240">
        <v>2</v>
      </c>
      <c r="AB240">
        <v>190</v>
      </c>
      <c r="AC240">
        <v>78.599999999999994</v>
      </c>
      <c r="AD240">
        <v>3</v>
      </c>
      <c r="AE240">
        <v>3</v>
      </c>
      <c r="AF240" t="s">
        <v>69</v>
      </c>
      <c r="AG240" t="s">
        <v>320</v>
      </c>
      <c r="AH240" t="s">
        <v>53</v>
      </c>
      <c r="AI240" t="s">
        <v>141</v>
      </c>
      <c r="AJ240">
        <v>1</v>
      </c>
      <c r="AK240" t="s">
        <v>55</v>
      </c>
      <c r="AL240">
        <v>3</v>
      </c>
      <c r="AM240" t="s">
        <v>683</v>
      </c>
      <c r="AO240">
        <v>3</v>
      </c>
      <c r="AP240" t="s">
        <v>683</v>
      </c>
      <c r="AQ240">
        <v>2</v>
      </c>
      <c r="AR240">
        <v>2.5444999999999999E-2</v>
      </c>
      <c r="AS240" t="str">
        <f t="shared" si="3"/>
        <v>immature</v>
      </c>
      <c r="AU240" s="13"/>
    </row>
    <row r="241" spans="1:47" x14ac:dyDescent="0.25">
      <c r="A241">
        <v>228</v>
      </c>
      <c r="B241">
        <v>2017</v>
      </c>
      <c r="C241" t="s">
        <v>42</v>
      </c>
      <c r="D241" s="1">
        <v>44147</v>
      </c>
      <c r="E241">
        <v>1</v>
      </c>
      <c r="F241">
        <v>187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13</v>
      </c>
      <c r="Z241">
        <v>7</v>
      </c>
      <c r="AA241">
        <v>2</v>
      </c>
      <c r="AB241">
        <v>181</v>
      </c>
      <c r="AC241">
        <v>78</v>
      </c>
      <c r="AD241">
        <v>3</v>
      </c>
      <c r="AE241">
        <v>1</v>
      </c>
      <c r="AG241" t="s">
        <v>321</v>
      </c>
      <c r="AH241" t="s">
        <v>67</v>
      </c>
      <c r="AI241" t="s">
        <v>58</v>
      </c>
      <c r="AJ241">
        <v>1</v>
      </c>
      <c r="AK241" t="s">
        <v>55</v>
      </c>
      <c r="AL241">
        <v>3</v>
      </c>
      <c r="AM241" t="s">
        <v>683</v>
      </c>
      <c r="AO241">
        <v>3</v>
      </c>
      <c r="AP241" t="s">
        <v>683</v>
      </c>
      <c r="AQ241">
        <v>2</v>
      </c>
      <c r="AR241">
        <v>2.5641000000000001E-2</v>
      </c>
      <c r="AS241" t="str">
        <f t="shared" si="3"/>
        <v>immature</v>
      </c>
      <c r="AU241" s="13"/>
    </row>
    <row r="242" spans="1:47" x14ac:dyDescent="0.25">
      <c r="A242">
        <v>229</v>
      </c>
      <c r="B242">
        <v>2017</v>
      </c>
      <c r="C242" t="s">
        <v>42</v>
      </c>
      <c r="D242" s="1">
        <v>44147</v>
      </c>
      <c r="E242">
        <v>1</v>
      </c>
      <c r="F242">
        <v>255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17</v>
      </c>
      <c r="Z242">
        <v>15</v>
      </c>
      <c r="AA242">
        <v>2</v>
      </c>
      <c r="AB242">
        <v>193</v>
      </c>
      <c r="AC242">
        <v>97</v>
      </c>
      <c r="AD242">
        <v>3</v>
      </c>
      <c r="AE242">
        <v>1</v>
      </c>
      <c r="AG242" t="s">
        <v>322</v>
      </c>
      <c r="AH242" t="s">
        <v>60</v>
      </c>
      <c r="AI242" t="s">
        <v>58</v>
      </c>
      <c r="AJ242">
        <v>1</v>
      </c>
      <c r="AK242" t="s">
        <v>55</v>
      </c>
      <c r="AL242">
        <v>3</v>
      </c>
      <c r="AM242" t="s">
        <v>683</v>
      </c>
      <c r="AO242">
        <v>3</v>
      </c>
      <c r="AP242" t="s">
        <v>683</v>
      </c>
      <c r="AQ242">
        <v>2.5</v>
      </c>
      <c r="AR242">
        <v>2.5773000000000001E-2</v>
      </c>
      <c r="AS242" t="str">
        <f t="shared" si="3"/>
        <v>immature</v>
      </c>
      <c r="AU242" s="13"/>
    </row>
    <row r="243" spans="1:47" x14ac:dyDescent="0.25">
      <c r="A243">
        <v>230</v>
      </c>
      <c r="B243">
        <v>2017</v>
      </c>
      <c r="C243" t="s">
        <v>42</v>
      </c>
      <c r="D243" s="1">
        <v>44147</v>
      </c>
      <c r="E243">
        <v>1</v>
      </c>
      <c r="F243">
        <v>202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14</v>
      </c>
      <c r="Z243">
        <v>7</v>
      </c>
      <c r="AA243">
        <v>2</v>
      </c>
      <c r="AB243">
        <v>190</v>
      </c>
      <c r="AC243">
        <v>81.099999999999994</v>
      </c>
      <c r="AD243">
        <v>3</v>
      </c>
      <c r="AE243">
        <v>1</v>
      </c>
      <c r="AG243" t="s">
        <v>323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M243" t="s">
        <v>683</v>
      </c>
      <c r="AO243">
        <v>3</v>
      </c>
      <c r="AP243" t="s">
        <v>683</v>
      </c>
      <c r="AQ243">
        <v>2.1</v>
      </c>
      <c r="AR243">
        <v>2.5894E-2</v>
      </c>
      <c r="AS243" t="str">
        <f t="shared" si="3"/>
        <v>immature</v>
      </c>
      <c r="AU243" s="13"/>
    </row>
    <row r="244" spans="1:47" x14ac:dyDescent="0.25">
      <c r="A244">
        <v>231</v>
      </c>
      <c r="B244">
        <v>2017</v>
      </c>
      <c r="C244" t="s">
        <v>42</v>
      </c>
      <c r="D244" s="1">
        <v>44147</v>
      </c>
      <c r="E244">
        <v>1</v>
      </c>
      <c r="F244">
        <v>256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18</v>
      </c>
      <c r="Z244">
        <v>1</v>
      </c>
      <c r="AA244">
        <v>2</v>
      </c>
      <c r="AB244">
        <v>193</v>
      </c>
      <c r="AC244">
        <v>99.1</v>
      </c>
      <c r="AD244">
        <v>3</v>
      </c>
      <c r="AE244">
        <v>2</v>
      </c>
      <c r="AG244" t="s">
        <v>324</v>
      </c>
      <c r="AH244" t="s">
        <v>67</v>
      </c>
      <c r="AI244" t="s">
        <v>58</v>
      </c>
      <c r="AJ244">
        <v>1</v>
      </c>
      <c r="AK244" t="s">
        <v>55</v>
      </c>
      <c r="AL244">
        <v>3</v>
      </c>
      <c r="AM244" t="s">
        <v>683</v>
      </c>
      <c r="AN244" t="s">
        <v>325</v>
      </c>
      <c r="AO244">
        <v>3</v>
      </c>
      <c r="AP244" t="s">
        <v>683</v>
      </c>
      <c r="AQ244">
        <v>2.6</v>
      </c>
      <c r="AR244">
        <v>2.6235999999999999E-2</v>
      </c>
      <c r="AS244" t="str">
        <f t="shared" si="3"/>
        <v>immature</v>
      </c>
      <c r="AU244" s="13"/>
    </row>
    <row r="245" spans="1:47" x14ac:dyDescent="0.25">
      <c r="A245">
        <v>232</v>
      </c>
      <c r="B245">
        <v>2017</v>
      </c>
      <c r="C245" t="s">
        <v>42</v>
      </c>
      <c r="D245" s="1">
        <v>44147</v>
      </c>
      <c r="E245">
        <v>1</v>
      </c>
      <c r="F245">
        <v>89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6</v>
      </c>
      <c r="Z245">
        <v>14</v>
      </c>
      <c r="AA245">
        <v>2</v>
      </c>
      <c r="AB245">
        <v>186</v>
      </c>
      <c r="AC245">
        <v>83.5</v>
      </c>
      <c r="AD245">
        <v>3</v>
      </c>
      <c r="AE245">
        <v>3</v>
      </c>
      <c r="AG245" t="s">
        <v>326</v>
      </c>
      <c r="AH245" t="s">
        <v>67</v>
      </c>
      <c r="AI245" t="s">
        <v>141</v>
      </c>
      <c r="AJ245">
        <v>1</v>
      </c>
      <c r="AK245" t="s">
        <v>55</v>
      </c>
      <c r="AL245">
        <v>3</v>
      </c>
      <c r="AM245" t="s">
        <v>683</v>
      </c>
      <c r="AO245">
        <v>3</v>
      </c>
      <c r="AP245" t="s">
        <v>683</v>
      </c>
      <c r="AQ245">
        <v>2.2000000000000002</v>
      </c>
      <c r="AR245">
        <v>2.6346999999999999E-2</v>
      </c>
      <c r="AS245" t="str">
        <f t="shared" si="3"/>
        <v>immature</v>
      </c>
      <c r="AU245" s="13"/>
    </row>
    <row r="246" spans="1:47" x14ac:dyDescent="0.25">
      <c r="A246">
        <v>233</v>
      </c>
      <c r="B246">
        <v>2017</v>
      </c>
      <c r="C246" t="s">
        <v>42</v>
      </c>
      <c r="D246" s="1">
        <v>44147</v>
      </c>
      <c r="E246">
        <v>1</v>
      </c>
      <c r="F246">
        <v>72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5</v>
      </c>
      <c r="Z246">
        <v>12</v>
      </c>
      <c r="AA246">
        <v>2</v>
      </c>
      <c r="AB246">
        <v>159</v>
      </c>
      <c r="AC246">
        <v>56.3</v>
      </c>
      <c r="AD246">
        <v>3</v>
      </c>
      <c r="AE246">
        <v>1</v>
      </c>
      <c r="AG246" t="s">
        <v>327</v>
      </c>
      <c r="AH246" t="s">
        <v>328</v>
      </c>
      <c r="AI246" t="s">
        <v>54</v>
      </c>
      <c r="AJ246">
        <v>1</v>
      </c>
      <c r="AK246" t="s">
        <v>55</v>
      </c>
      <c r="AL246">
        <v>3</v>
      </c>
      <c r="AM246" t="s">
        <v>683</v>
      </c>
      <c r="AO246">
        <v>3</v>
      </c>
      <c r="AP246" t="s">
        <v>683</v>
      </c>
      <c r="AQ246">
        <v>1.5</v>
      </c>
      <c r="AR246">
        <v>2.6643E-2</v>
      </c>
      <c r="AS246" t="str">
        <f t="shared" si="3"/>
        <v>immature</v>
      </c>
      <c r="AU246" s="13"/>
    </row>
    <row r="247" spans="1:47" x14ac:dyDescent="0.25">
      <c r="A247">
        <v>234</v>
      </c>
      <c r="B247">
        <v>2017</v>
      </c>
      <c r="C247" t="s">
        <v>42</v>
      </c>
      <c r="D247" s="1">
        <v>44147</v>
      </c>
      <c r="E247">
        <v>1</v>
      </c>
      <c r="F247">
        <v>135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9</v>
      </c>
      <c r="Z247">
        <v>15</v>
      </c>
      <c r="AA247">
        <v>2</v>
      </c>
      <c r="AB247">
        <v>170</v>
      </c>
      <c r="AC247">
        <v>67.2</v>
      </c>
      <c r="AD247">
        <v>3</v>
      </c>
      <c r="AE247">
        <v>1</v>
      </c>
      <c r="AG247" t="s">
        <v>329</v>
      </c>
      <c r="AH247" t="s">
        <v>60</v>
      </c>
      <c r="AI247" t="s">
        <v>54</v>
      </c>
      <c r="AJ247">
        <v>1</v>
      </c>
      <c r="AK247" t="s">
        <v>55</v>
      </c>
      <c r="AL247">
        <v>3</v>
      </c>
      <c r="AM247" t="s">
        <v>683</v>
      </c>
      <c r="AO247">
        <v>3</v>
      </c>
      <c r="AP247" t="s">
        <v>683</v>
      </c>
      <c r="AQ247">
        <v>1.8</v>
      </c>
      <c r="AR247">
        <v>2.6786000000000001E-2</v>
      </c>
      <c r="AS247" t="str">
        <f t="shared" si="3"/>
        <v>immature</v>
      </c>
      <c r="AU247" s="13"/>
    </row>
    <row r="248" spans="1:47" x14ac:dyDescent="0.25">
      <c r="A248">
        <v>235</v>
      </c>
      <c r="B248">
        <v>2017</v>
      </c>
      <c r="C248" t="s">
        <v>42</v>
      </c>
      <c r="D248" s="1">
        <v>44147</v>
      </c>
      <c r="E248">
        <v>1</v>
      </c>
      <c r="F248">
        <v>200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14</v>
      </c>
      <c r="Z248">
        <v>5</v>
      </c>
      <c r="AA248">
        <v>2</v>
      </c>
      <c r="AB248">
        <v>183</v>
      </c>
      <c r="AC248">
        <v>89.5</v>
      </c>
      <c r="AD248">
        <v>3</v>
      </c>
      <c r="AE248">
        <v>1</v>
      </c>
      <c r="AG248" t="s">
        <v>330</v>
      </c>
      <c r="AH248" t="s">
        <v>60</v>
      </c>
      <c r="AI248" t="s">
        <v>58</v>
      </c>
      <c r="AJ248">
        <v>1</v>
      </c>
      <c r="AK248" t="s">
        <v>55</v>
      </c>
      <c r="AL248">
        <v>3</v>
      </c>
      <c r="AM248" t="s">
        <v>683</v>
      </c>
      <c r="AO248">
        <v>3</v>
      </c>
      <c r="AP248" t="s">
        <v>683</v>
      </c>
      <c r="AQ248">
        <v>2.4</v>
      </c>
      <c r="AR248">
        <v>2.6816E-2</v>
      </c>
      <c r="AS248" t="str">
        <f t="shared" si="3"/>
        <v>immature</v>
      </c>
      <c r="AU248" s="13"/>
    </row>
    <row r="249" spans="1:47" x14ac:dyDescent="0.25">
      <c r="A249">
        <v>236</v>
      </c>
      <c r="B249">
        <v>2017</v>
      </c>
      <c r="C249" t="s">
        <v>42</v>
      </c>
      <c r="D249" s="1">
        <v>44147</v>
      </c>
      <c r="E249">
        <v>1</v>
      </c>
      <c r="F249">
        <v>254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17</v>
      </c>
      <c r="Z249">
        <v>14</v>
      </c>
      <c r="AA249">
        <v>2</v>
      </c>
      <c r="AB249">
        <v>176</v>
      </c>
      <c r="AC249">
        <v>72.599999999999994</v>
      </c>
      <c r="AD249">
        <v>3</v>
      </c>
      <c r="AE249">
        <v>2</v>
      </c>
      <c r="AF249" t="s">
        <v>69</v>
      </c>
      <c r="AG249" t="s">
        <v>331</v>
      </c>
      <c r="AH249" t="s">
        <v>60</v>
      </c>
      <c r="AI249" t="s">
        <v>54</v>
      </c>
      <c r="AJ249">
        <v>1</v>
      </c>
      <c r="AK249" t="s">
        <v>55</v>
      </c>
      <c r="AL249">
        <v>3</v>
      </c>
      <c r="AM249" t="s">
        <v>683</v>
      </c>
      <c r="AO249">
        <v>3</v>
      </c>
      <c r="AP249" t="s">
        <v>683</v>
      </c>
      <c r="AQ249">
        <v>2</v>
      </c>
      <c r="AR249">
        <v>2.7548E-2</v>
      </c>
      <c r="AS249" t="str">
        <f t="shared" si="3"/>
        <v>immature</v>
      </c>
      <c r="AU249" s="13"/>
    </row>
    <row r="250" spans="1:47" x14ac:dyDescent="0.25">
      <c r="A250">
        <v>237</v>
      </c>
      <c r="B250">
        <v>2017</v>
      </c>
      <c r="C250" t="s">
        <v>42</v>
      </c>
      <c r="D250" s="1">
        <v>44147</v>
      </c>
      <c r="E250">
        <v>1</v>
      </c>
      <c r="F250">
        <v>44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3</v>
      </c>
      <c r="Z250">
        <v>14</v>
      </c>
      <c r="AA250">
        <v>2</v>
      </c>
      <c r="AB250">
        <v>190</v>
      </c>
      <c r="AC250">
        <v>93.9</v>
      </c>
      <c r="AD250">
        <v>3</v>
      </c>
      <c r="AE250">
        <v>3</v>
      </c>
      <c r="AG250" t="s">
        <v>332</v>
      </c>
      <c r="AH250" t="s">
        <v>67</v>
      </c>
      <c r="AI250" t="s">
        <v>54</v>
      </c>
      <c r="AJ250">
        <v>1</v>
      </c>
      <c r="AK250" t="s">
        <v>55</v>
      </c>
      <c r="AL250">
        <v>3</v>
      </c>
      <c r="AM250" t="s">
        <v>683</v>
      </c>
      <c r="AO250">
        <v>3</v>
      </c>
      <c r="AP250" t="s">
        <v>683</v>
      </c>
      <c r="AQ250">
        <v>2.6</v>
      </c>
      <c r="AR250">
        <v>2.7688999999999998E-2</v>
      </c>
      <c r="AS250" t="str">
        <f t="shared" si="3"/>
        <v>immature</v>
      </c>
      <c r="AU250" s="13"/>
    </row>
    <row r="251" spans="1:47" x14ac:dyDescent="0.25">
      <c r="A251">
        <v>238</v>
      </c>
      <c r="B251">
        <v>2017</v>
      </c>
      <c r="C251" t="s">
        <v>42</v>
      </c>
      <c r="D251" s="1">
        <v>44147</v>
      </c>
      <c r="E251">
        <v>1</v>
      </c>
      <c r="F251">
        <v>224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15</v>
      </c>
      <c r="Z251">
        <v>14</v>
      </c>
      <c r="AA251">
        <v>2</v>
      </c>
      <c r="AB251">
        <v>176</v>
      </c>
      <c r="AC251">
        <v>75.099999999999994</v>
      </c>
      <c r="AD251">
        <v>3</v>
      </c>
      <c r="AE251">
        <v>2</v>
      </c>
      <c r="AF251" t="s">
        <v>69</v>
      </c>
      <c r="AG251" t="s">
        <v>333</v>
      </c>
      <c r="AH251" t="s">
        <v>53</v>
      </c>
      <c r="AI251" t="s">
        <v>54</v>
      </c>
      <c r="AJ251">
        <v>1</v>
      </c>
      <c r="AK251" t="s">
        <v>55</v>
      </c>
      <c r="AL251">
        <v>3</v>
      </c>
      <c r="AM251" t="s">
        <v>683</v>
      </c>
      <c r="AO251">
        <v>3</v>
      </c>
      <c r="AP251" t="s">
        <v>683</v>
      </c>
      <c r="AQ251">
        <v>2.1</v>
      </c>
      <c r="AR251">
        <v>2.7962999999999998E-2</v>
      </c>
      <c r="AS251" t="str">
        <f t="shared" si="3"/>
        <v>immature</v>
      </c>
      <c r="AU251" s="13"/>
    </row>
    <row r="252" spans="1:47" x14ac:dyDescent="0.25">
      <c r="A252">
        <v>239</v>
      </c>
      <c r="B252">
        <v>2017</v>
      </c>
      <c r="C252" t="s">
        <v>42</v>
      </c>
      <c r="D252" s="1">
        <v>44147</v>
      </c>
      <c r="E252">
        <v>1</v>
      </c>
      <c r="F252">
        <v>180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12</v>
      </c>
      <c r="Z252">
        <v>15</v>
      </c>
      <c r="AA252">
        <v>2</v>
      </c>
      <c r="AB252">
        <v>183</v>
      </c>
      <c r="AC252">
        <v>81.900000000000006</v>
      </c>
      <c r="AD252">
        <v>3</v>
      </c>
      <c r="AE252">
        <v>1</v>
      </c>
      <c r="AG252" t="s">
        <v>334</v>
      </c>
      <c r="AH252" t="s">
        <v>60</v>
      </c>
      <c r="AI252" t="s">
        <v>58</v>
      </c>
      <c r="AJ252">
        <v>1</v>
      </c>
      <c r="AK252" t="s">
        <v>55</v>
      </c>
      <c r="AL252">
        <v>3</v>
      </c>
      <c r="AM252" t="s">
        <v>683</v>
      </c>
      <c r="AO252">
        <v>3</v>
      </c>
      <c r="AP252" t="s">
        <v>683</v>
      </c>
      <c r="AQ252">
        <v>2.2999999999999998</v>
      </c>
      <c r="AR252">
        <v>2.8083E-2</v>
      </c>
      <c r="AS252" t="str">
        <f t="shared" si="3"/>
        <v>immature</v>
      </c>
      <c r="AU252" s="13"/>
    </row>
    <row r="253" spans="1:47" x14ac:dyDescent="0.25">
      <c r="A253">
        <v>240</v>
      </c>
      <c r="B253">
        <v>2017</v>
      </c>
      <c r="C253" t="s">
        <v>42</v>
      </c>
      <c r="D253" s="1">
        <v>44147</v>
      </c>
      <c r="E253">
        <v>1</v>
      </c>
      <c r="F253">
        <v>68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5</v>
      </c>
      <c r="Z253">
        <v>8</v>
      </c>
      <c r="AA253">
        <v>2</v>
      </c>
      <c r="AB253">
        <v>190</v>
      </c>
      <c r="AC253">
        <v>91.8</v>
      </c>
      <c r="AD253">
        <v>3</v>
      </c>
      <c r="AE253">
        <v>3</v>
      </c>
      <c r="AG253" t="s">
        <v>335</v>
      </c>
      <c r="AH253" t="s">
        <v>336</v>
      </c>
      <c r="AI253" t="s">
        <v>97</v>
      </c>
      <c r="AJ253">
        <v>1</v>
      </c>
      <c r="AK253" t="s">
        <v>55</v>
      </c>
      <c r="AL253">
        <v>3</v>
      </c>
      <c r="AM253" t="s">
        <v>683</v>
      </c>
      <c r="AO253">
        <v>3</v>
      </c>
      <c r="AP253" t="s">
        <v>683</v>
      </c>
      <c r="AQ253">
        <v>2.6</v>
      </c>
      <c r="AR253">
        <v>2.8322E-2</v>
      </c>
      <c r="AS253" t="str">
        <f t="shared" si="3"/>
        <v>immature</v>
      </c>
      <c r="AU253" s="13"/>
    </row>
    <row r="254" spans="1:47" x14ac:dyDescent="0.25">
      <c r="A254">
        <v>241</v>
      </c>
      <c r="B254">
        <v>2017</v>
      </c>
      <c r="C254" t="s">
        <v>42</v>
      </c>
      <c r="D254" s="1">
        <v>44147</v>
      </c>
      <c r="E254">
        <v>1</v>
      </c>
      <c r="F254">
        <v>118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8</v>
      </c>
      <c r="Z254">
        <v>13</v>
      </c>
      <c r="AA254">
        <v>2</v>
      </c>
      <c r="AB254">
        <v>198</v>
      </c>
      <c r="AC254">
        <v>94.4</v>
      </c>
      <c r="AD254">
        <v>3</v>
      </c>
      <c r="AE254">
        <v>1</v>
      </c>
      <c r="AG254" t="s">
        <v>337</v>
      </c>
      <c r="AH254" t="s">
        <v>60</v>
      </c>
      <c r="AI254" t="s">
        <v>338</v>
      </c>
      <c r="AJ254">
        <v>1</v>
      </c>
      <c r="AK254" t="s">
        <v>55</v>
      </c>
      <c r="AL254">
        <v>3</v>
      </c>
      <c r="AM254" t="s">
        <v>683</v>
      </c>
      <c r="AO254">
        <v>3</v>
      </c>
      <c r="AP254" t="s">
        <v>683</v>
      </c>
      <c r="AQ254">
        <v>2.7</v>
      </c>
      <c r="AR254">
        <v>2.8601999999999999E-2</v>
      </c>
      <c r="AS254" t="str">
        <f t="shared" si="3"/>
        <v>immature</v>
      </c>
      <c r="AU254" s="13"/>
    </row>
    <row r="255" spans="1:47" x14ac:dyDescent="0.25">
      <c r="A255">
        <v>242</v>
      </c>
      <c r="B255">
        <v>2017</v>
      </c>
      <c r="C255" t="s">
        <v>42</v>
      </c>
      <c r="D255" s="1">
        <v>44147</v>
      </c>
      <c r="E255">
        <v>1</v>
      </c>
      <c r="F255">
        <v>285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19</v>
      </c>
      <c r="Z255">
        <v>15</v>
      </c>
      <c r="AA255">
        <v>2</v>
      </c>
      <c r="AB255">
        <v>179</v>
      </c>
      <c r="AC255">
        <v>76.900000000000006</v>
      </c>
      <c r="AD255">
        <v>3</v>
      </c>
      <c r="AE255">
        <v>1</v>
      </c>
      <c r="AG255" t="s">
        <v>339</v>
      </c>
      <c r="AH255" t="s">
        <v>60</v>
      </c>
      <c r="AI255" t="s">
        <v>58</v>
      </c>
      <c r="AJ255">
        <v>1</v>
      </c>
      <c r="AK255" t="s">
        <v>55</v>
      </c>
      <c r="AL255">
        <v>3</v>
      </c>
      <c r="AM255" t="s">
        <v>683</v>
      </c>
      <c r="AO255">
        <v>3</v>
      </c>
      <c r="AP255" t="s">
        <v>683</v>
      </c>
      <c r="AQ255">
        <v>2.2000000000000002</v>
      </c>
      <c r="AR255">
        <v>2.8608999999999999E-2</v>
      </c>
      <c r="AS255" t="str">
        <f t="shared" si="3"/>
        <v>immature</v>
      </c>
      <c r="AU255" s="13"/>
    </row>
    <row r="256" spans="1:47" x14ac:dyDescent="0.25">
      <c r="A256">
        <v>243</v>
      </c>
      <c r="B256">
        <v>2017</v>
      </c>
      <c r="C256" t="s">
        <v>42</v>
      </c>
      <c r="D256" s="1">
        <v>44147</v>
      </c>
      <c r="E256">
        <v>1</v>
      </c>
      <c r="F256">
        <v>253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17</v>
      </c>
      <c r="Z256">
        <v>13</v>
      </c>
      <c r="AA256">
        <v>2</v>
      </c>
      <c r="AB256">
        <v>174</v>
      </c>
      <c r="AC256">
        <v>72.900000000000006</v>
      </c>
      <c r="AD256">
        <v>3</v>
      </c>
      <c r="AE256">
        <v>2</v>
      </c>
      <c r="AG256" t="s">
        <v>340</v>
      </c>
      <c r="AH256" t="s">
        <v>53</v>
      </c>
      <c r="AI256" t="s">
        <v>58</v>
      </c>
      <c r="AJ256">
        <v>1</v>
      </c>
      <c r="AK256" t="s">
        <v>55</v>
      </c>
      <c r="AL256">
        <v>3</v>
      </c>
      <c r="AM256" t="s">
        <v>683</v>
      </c>
      <c r="AO256">
        <v>3</v>
      </c>
      <c r="AP256" t="s">
        <v>683</v>
      </c>
      <c r="AQ256">
        <v>2.1</v>
      </c>
      <c r="AR256">
        <v>2.8806999999999999E-2</v>
      </c>
      <c r="AS256" t="str">
        <f t="shared" si="3"/>
        <v>immature</v>
      </c>
      <c r="AU256" s="13"/>
    </row>
    <row r="257" spans="1:47" x14ac:dyDescent="0.25">
      <c r="A257">
        <v>244</v>
      </c>
      <c r="B257">
        <v>2017</v>
      </c>
      <c r="C257" t="s">
        <v>42</v>
      </c>
      <c r="D257" s="1">
        <v>44147</v>
      </c>
      <c r="E257">
        <v>1</v>
      </c>
      <c r="F257">
        <v>127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9</v>
      </c>
      <c r="Z257">
        <v>7</v>
      </c>
      <c r="AA257">
        <v>2</v>
      </c>
      <c r="AB257">
        <v>192</v>
      </c>
      <c r="AC257">
        <v>93.4</v>
      </c>
      <c r="AD257">
        <v>3</v>
      </c>
      <c r="AE257">
        <v>1</v>
      </c>
      <c r="AF257" t="s">
        <v>69</v>
      </c>
      <c r="AG257" t="s">
        <v>341</v>
      </c>
      <c r="AH257" t="s">
        <v>67</v>
      </c>
      <c r="AI257" t="s">
        <v>141</v>
      </c>
      <c r="AJ257">
        <v>1</v>
      </c>
      <c r="AK257" t="s">
        <v>55</v>
      </c>
      <c r="AL257">
        <v>3</v>
      </c>
      <c r="AM257" t="s">
        <v>683</v>
      </c>
      <c r="AO257">
        <v>3</v>
      </c>
      <c r="AP257" t="s">
        <v>683</v>
      </c>
      <c r="AQ257">
        <v>2.7</v>
      </c>
      <c r="AR257">
        <v>2.8908E-2</v>
      </c>
      <c r="AS257" t="str">
        <f t="shared" si="3"/>
        <v>immature</v>
      </c>
      <c r="AU257" s="13"/>
    </row>
    <row r="258" spans="1:47" x14ac:dyDescent="0.25">
      <c r="A258">
        <v>245</v>
      </c>
      <c r="B258">
        <v>2017</v>
      </c>
      <c r="C258" t="s">
        <v>42</v>
      </c>
      <c r="D258" s="1">
        <v>44147</v>
      </c>
      <c r="E258">
        <v>1</v>
      </c>
      <c r="F258">
        <v>34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3</v>
      </c>
      <c r="Z258">
        <v>4</v>
      </c>
      <c r="AA258">
        <v>2</v>
      </c>
      <c r="AB258">
        <v>185</v>
      </c>
      <c r="AC258">
        <v>86</v>
      </c>
      <c r="AD258">
        <v>3</v>
      </c>
      <c r="AE258">
        <v>3</v>
      </c>
      <c r="AG258" t="s">
        <v>342</v>
      </c>
      <c r="AH258" t="s">
        <v>67</v>
      </c>
      <c r="AI258" t="s">
        <v>54</v>
      </c>
      <c r="AJ258">
        <v>1</v>
      </c>
      <c r="AK258" t="s">
        <v>55</v>
      </c>
      <c r="AL258">
        <v>3</v>
      </c>
      <c r="AM258" t="s">
        <v>683</v>
      </c>
      <c r="AO258">
        <v>3</v>
      </c>
      <c r="AP258" t="s">
        <v>683</v>
      </c>
      <c r="AQ258">
        <v>2.5</v>
      </c>
      <c r="AR258">
        <v>2.9069999999999999E-2</v>
      </c>
      <c r="AS258" t="str">
        <f t="shared" si="3"/>
        <v>immature</v>
      </c>
      <c r="AU258" s="13"/>
    </row>
    <row r="259" spans="1:47" x14ac:dyDescent="0.25">
      <c r="A259">
        <v>246</v>
      </c>
      <c r="B259">
        <v>2017</v>
      </c>
      <c r="C259" t="s">
        <v>42</v>
      </c>
      <c r="D259" s="1">
        <v>44147</v>
      </c>
      <c r="E259">
        <v>1</v>
      </c>
      <c r="F259">
        <v>112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8</v>
      </c>
      <c r="Z259">
        <v>7</v>
      </c>
      <c r="AA259">
        <v>2</v>
      </c>
      <c r="AB259">
        <v>185</v>
      </c>
      <c r="AC259">
        <v>82.1</v>
      </c>
      <c r="AD259">
        <v>3</v>
      </c>
      <c r="AE259">
        <v>1</v>
      </c>
      <c r="AG259" t="s">
        <v>343</v>
      </c>
      <c r="AH259" t="s">
        <v>336</v>
      </c>
      <c r="AI259" t="s">
        <v>58</v>
      </c>
      <c r="AJ259">
        <v>1</v>
      </c>
      <c r="AK259" t="s">
        <v>55</v>
      </c>
      <c r="AL259">
        <v>3</v>
      </c>
      <c r="AM259" t="s">
        <v>683</v>
      </c>
      <c r="AO259">
        <v>3</v>
      </c>
      <c r="AP259" t="s">
        <v>683</v>
      </c>
      <c r="AQ259">
        <v>2.4</v>
      </c>
      <c r="AR259">
        <v>2.9232999999999999E-2</v>
      </c>
      <c r="AS259" t="str">
        <f t="shared" ref="AS259:AS322" si="4">IF(AR259&gt;0.05,"mature", "immature")</f>
        <v>immature</v>
      </c>
      <c r="AU259" s="13"/>
    </row>
    <row r="260" spans="1:47" x14ac:dyDescent="0.25">
      <c r="A260">
        <v>247</v>
      </c>
      <c r="B260">
        <v>2017</v>
      </c>
      <c r="C260" t="s">
        <v>42</v>
      </c>
      <c r="D260" s="1">
        <v>44147</v>
      </c>
      <c r="E260">
        <v>1</v>
      </c>
      <c r="F260">
        <v>182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13</v>
      </c>
      <c r="Z260">
        <v>2</v>
      </c>
      <c r="AA260">
        <v>2</v>
      </c>
      <c r="AB260">
        <v>182</v>
      </c>
      <c r="AC260">
        <v>85.1</v>
      </c>
      <c r="AD260">
        <v>3</v>
      </c>
      <c r="AE260">
        <v>1</v>
      </c>
      <c r="AG260" t="s">
        <v>344</v>
      </c>
      <c r="AH260" t="s">
        <v>67</v>
      </c>
      <c r="AI260" t="s">
        <v>97</v>
      </c>
      <c r="AJ260">
        <v>1</v>
      </c>
      <c r="AK260" t="s">
        <v>55</v>
      </c>
      <c r="AL260">
        <v>3</v>
      </c>
      <c r="AM260" t="s">
        <v>683</v>
      </c>
      <c r="AO260">
        <v>3</v>
      </c>
      <c r="AP260" t="s">
        <v>683</v>
      </c>
      <c r="AQ260">
        <v>2.5</v>
      </c>
      <c r="AR260">
        <v>2.9377E-2</v>
      </c>
      <c r="AS260" t="str">
        <f t="shared" si="4"/>
        <v>immature</v>
      </c>
      <c r="AU260" s="13"/>
    </row>
    <row r="261" spans="1:47" x14ac:dyDescent="0.25">
      <c r="A261">
        <v>248</v>
      </c>
      <c r="B261">
        <v>2017</v>
      </c>
      <c r="C261" t="s">
        <v>42</v>
      </c>
      <c r="D261" s="1">
        <v>44147</v>
      </c>
      <c r="E261">
        <v>1</v>
      </c>
      <c r="F261">
        <v>276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19</v>
      </c>
      <c r="Z261">
        <v>6</v>
      </c>
      <c r="AA261">
        <v>2</v>
      </c>
      <c r="AB261">
        <v>192</v>
      </c>
      <c r="AC261">
        <v>88.5</v>
      </c>
      <c r="AD261">
        <v>3</v>
      </c>
      <c r="AE261">
        <v>1</v>
      </c>
      <c r="AG261" t="s">
        <v>345</v>
      </c>
      <c r="AH261" t="s">
        <v>60</v>
      </c>
      <c r="AI261" t="s">
        <v>58</v>
      </c>
      <c r="AJ261">
        <v>1</v>
      </c>
      <c r="AK261" t="s">
        <v>55</v>
      </c>
      <c r="AL261">
        <v>3</v>
      </c>
      <c r="AM261" t="s">
        <v>683</v>
      </c>
      <c r="AO261">
        <v>3</v>
      </c>
      <c r="AP261" t="s">
        <v>683</v>
      </c>
      <c r="AQ261">
        <v>2.6</v>
      </c>
      <c r="AR261">
        <v>2.9378999999999999E-2</v>
      </c>
      <c r="AS261" t="str">
        <f t="shared" si="4"/>
        <v>immature</v>
      </c>
      <c r="AU261" s="13"/>
    </row>
    <row r="262" spans="1:47" x14ac:dyDescent="0.25">
      <c r="A262">
        <v>249</v>
      </c>
      <c r="B262">
        <v>2017</v>
      </c>
      <c r="C262" t="s">
        <v>42</v>
      </c>
      <c r="D262" s="1">
        <v>44147</v>
      </c>
      <c r="E262">
        <v>1</v>
      </c>
      <c r="F262">
        <v>177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12</v>
      </c>
      <c r="Z262">
        <v>12</v>
      </c>
      <c r="AA262">
        <v>2</v>
      </c>
      <c r="AB262">
        <v>181</v>
      </c>
      <c r="AC262">
        <v>78</v>
      </c>
      <c r="AD262">
        <v>3</v>
      </c>
      <c r="AE262">
        <v>1</v>
      </c>
      <c r="AG262" t="s">
        <v>346</v>
      </c>
      <c r="AH262" t="s">
        <v>60</v>
      </c>
      <c r="AI262" t="s">
        <v>58</v>
      </c>
      <c r="AJ262">
        <v>1</v>
      </c>
      <c r="AK262" t="s">
        <v>55</v>
      </c>
      <c r="AL262">
        <v>3</v>
      </c>
      <c r="AM262" t="s">
        <v>683</v>
      </c>
      <c r="AN262" t="s">
        <v>325</v>
      </c>
      <c r="AO262">
        <v>3</v>
      </c>
      <c r="AP262" t="s">
        <v>683</v>
      </c>
      <c r="AQ262">
        <v>2.2999999999999998</v>
      </c>
      <c r="AR262">
        <v>2.9486999999999999E-2</v>
      </c>
      <c r="AS262" t="str">
        <f t="shared" si="4"/>
        <v>immature</v>
      </c>
      <c r="AU262" s="13"/>
    </row>
    <row r="263" spans="1:47" x14ac:dyDescent="0.25">
      <c r="A263">
        <v>250</v>
      </c>
      <c r="B263">
        <v>2017</v>
      </c>
      <c r="C263" t="s">
        <v>42</v>
      </c>
      <c r="D263" s="1">
        <v>44147</v>
      </c>
      <c r="E263">
        <v>1</v>
      </c>
      <c r="F263">
        <v>288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20</v>
      </c>
      <c r="Z263">
        <v>3</v>
      </c>
      <c r="AA263">
        <v>2</v>
      </c>
      <c r="AB263">
        <v>189</v>
      </c>
      <c r="AC263">
        <v>98</v>
      </c>
      <c r="AD263">
        <v>3</v>
      </c>
      <c r="AE263">
        <v>1</v>
      </c>
      <c r="AG263" t="s">
        <v>347</v>
      </c>
      <c r="AH263" t="s">
        <v>60</v>
      </c>
      <c r="AI263" t="s">
        <v>58</v>
      </c>
      <c r="AJ263">
        <v>1</v>
      </c>
      <c r="AK263" t="s">
        <v>55</v>
      </c>
      <c r="AL263">
        <v>3</v>
      </c>
      <c r="AM263" t="s">
        <v>683</v>
      </c>
      <c r="AO263">
        <v>3</v>
      </c>
      <c r="AP263" t="s">
        <v>683</v>
      </c>
      <c r="AQ263">
        <v>2.9</v>
      </c>
      <c r="AR263">
        <v>2.9592E-2</v>
      </c>
      <c r="AS263" t="str">
        <f t="shared" si="4"/>
        <v>immature</v>
      </c>
      <c r="AU263" s="13"/>
    </row>
    <row r="264" spans="1:47" x14ac:dyDescent="0.25">
      <c r="A264">
        <v>251</v>
      </c>
      <c r="B264">
        <v>2017</v>
      </c>
      <c r="C264" t="s">
        <v>42</v>
      </c>
      <c r="D264" s="1">
        <v>44147</v>
      </c>
      <c r="E264">
        <v>1</v>
      </c>
      <c r="F264">
        <v>69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5</v>
      </c>
      <c r="Z264">
        <v>9</v>
      </c>
      <c r="AA264">
        <v>2</v>
      </c>
      <c r="AB264">
        <v>195</v>
      </c>
      <c r="AC264">
        <v>103.7</v>
      </c>
      <c r="AD264">
        <v>3</v>
      </c>
      <c r="AE264">
        <v>1</v>
      </c>
      <c r="AG264" t="s">
        <v>348</v>
      </c>
      <c r="AH264" t="s">
        <v>67</v>
      </c>
      <c r="AI264" t="s">
        <v>58</v>
      </c>
      <c r="AJ264">
        <v>1</v>
      </c>
      <c r="AK264" t="s">
        <v>55</v>
      </c>
      <c r="AL264">
        <v>3</v>
      </c>
      <c r="AM264" t="s">
        <v>683</v>
      </c>
      <c r="AO264">
        <v>3</v>
      </c>
      <c r="AP264" t="s">
        <v>683</v>
      </c>
      <c r="AQ264">
        <v>3.1</v>
      </c>
      <c r="AR264">
        <v>2.9894E-2</v>
      </c>
      <c r="AS264" t="str">
        <f t="shared" si="4"/>
        <v>immature</v>
      </c>
      <c r="AU264" s="13"/>
    </row>
    <row r="265" spans="1:47" x14ac:dyDescent="0.25">
      <c r="A265">
        <v>252</v>
      </c>
      <c r="B265">
        <v>2017</v>
      </c>
      <c r="C265" t="s">
        <v>42</v>
      </c>
      <c r="D265" s="1">
        <v>44147</v>
      </c>
      <c r="E265">
        <v>1</v>
      </c>
      <c r="F265">
        <v>48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4</v>
      </c>
      <c r="Z265">
        <v>3</v>
      </c>
      <c r="AA265">
        <v>2</v>
      </c>
      <c r="AB265">
        <v>183</v>
      </c>
      <c r="AC265">
        <v>79.900000000000006</v>
      </c>
      <c r="AD265">
        <v>3</v>
      </c>
      <c r="AE265">
        <v>1</v>
      </c>
      <c r="AG265" t="s">
        <v>349</v>
      </c>
      <c r="AH265" t="s">
        <v>67</v>
      </c>
      <c r="AI265" t="s">
        <v>58</v>
      </c>
      <c r="AJ265">
        <v>1</v>
      </c>
      <c r="AK265" t="s">
        <v>55</v>
      </c>
      <c r="AL265">
        <v>3</v>
      </c>
      <c r="AM265" t="s">
        <v>683</v>
      </c>
      <c r="AO265">
        <v>3</v>
      </c>
      <c r="AP265" t="s">
        <v>683</v>
      </c>
      <c r="AQ265">
        <v>2.4</v>
      </c>
      <c r="AR265">
        <v>3.0037999999999999E-2</v>
      </c>
      <c r="AS265" t="str">
        <f t="shared" si="4"/>
        <v>immature</v>
      </c>
      <c r="AU265" s="13"/>
    </row>
    <row r="266" spans="1:47" x14ac:dyDescent="0.25">
      <c r="A266">
        <v>253</v>
      </c>
      <c r="B266">
        <v>2017</v>
      </c>
      <c r="C266" t="s">
        <v>42</v>
      </c>
      <c r="D266" s="1">
        <v>44147</v>
      </c>
      <c r="E266">
        <v>1</v>
      </c>
      <c r="F266">
        <v>106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8</v>
      </c>
      <c r="Z266">
        <v>1</v>
      </c>
      <c r="AA266">
        <v>2</v>
      </c>
      <c r="AB266">
        <v>192</v>
      </c>
      <c r="AC266">
        <v>98.6</v>
      </c>
      <c r="AD266">
        <v>3</v>
      </c>
      <c r="AE266">
        <v>1</v>
      </c>
      <c r="AG266" t="s">
        <v>350</v>
      </c>
      <c r="AH266" t="s">
        <v>67</v>
      </c>
      <c r="AI266" t="s">
        <v>58</v>
      </c>
      <c r="AJ266">
        <v>1</v>
      </c>
      <c r="AK266" t="s">
        <v>55</v>
      </c>
      <c r="AL266">
        <v>3</v>
      </c>
      <c r="AM266" t="s">
        <v>683</v>
      </c>
      <c r="AN266" t="s">
        <v>325</v>
      </c>
      <c r="AO266">
        <v>3</v>
      </c>
      <c r="AP266" t="s">
        <v>683</v>
      </c>
      <c r="AQ266">
        <v>3.1</v>
      </c>
      <c r="AR266">
        <v>3.1440000000000003E-2</v>
      </c>
      <c r="AS266" t="str">
        <f t="shared" si="4"/>
        <v>immature</v>
      </c>
      <c r="AU266" s="13"/>
    </row>
    <row r="267" spans="1:47" x14ac:dyDescent="0.25">
      <c r="A267">
        <v>254</v>
      </c>
      <c r="B267">
        <v>2017</v>
      </c>
      <c r="C267" t="s">
        <v>42</v>
      </c>
      <c r="D267" s="1">
        <v>44147</v>
      </c>
      <c r="E267">
        <v>1</v>
      </c>
      <c r="F267">
        <v>37</v>
      </c>
      <c r="G267">
        <v>4</v>
      </c>
      <c r="H267" t="s">
        <v>43</v>
      </c>
      <c r="I267" s="2">
        <v>43033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57.019166669999997</v>
      </c>
      <c r="P267">
        <v>-135.34961670000001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3</v>
      </c>
      <c r="Z267">
        <v>7</v>
      </c>
      <c r="AA267">
        <v>2</v>
      </c>
      <c r="AB267">
        <v>168</v>
      </c>
      <c r="AC267">
        <v>60.3</v>
      </c>
      <c r="AD267">
        <v>3</v>
      </c>
      <c r="AE267">
        <v>1</v>
      </c>
      <c r="AG267" t="s">
        <v>351</v>
      </c>
      <c r="AH267" t="s">
        <v>67</v>
      </c>
      <c r="AI267" t="s">
        <v>141</v>
      </c>
      <c r="AJ267">
        <v>1</v>
      </c>
      <c r="AK267" t="s">
        <v>55</v>
      </c>
      <c r="AL267">
        <v>3</v>
      </c>
      <c r="AM267" t="s">
        <v>683</v>
      </c>
      <c r="AO267">
        <v>3</v>
      </c>
      <c r="AP267" t="s">
        <v>683</v>
      </c>
      <c r="AQ267">
        <v>1.9</v>
      </c>
      <c r="AR267">
        <v>3.1509000000000002E-2</v>
      </c>
      <c r="AS267" t="str">
        <f t="shared" si="4"/>
        <v>immature</v>
      </c>
      <c r="AU267" s="13"/>
    </row>
    <row r="268" spans="1:47" x14ac:dyDescent="0.25">
      <c r="A268">
        <v>255</v>
      </c>
      <c r="B268">
        <v>2017</v>
      </c>
      <c r="C268" t="s">
        <v>42</v>
      </c>
      <c r="D268" s="1">
        <v>44147</v>
      </c>
      <c r="E268">
        <v>1</v>
      </c>
      <c r="F268">
        <v>193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13</v>
      </c>
      <c r="Z268">
        <v>13</v>
      </c>
      <c r="AA268">
        <v>2</v>
      </c>
      <c r="AB268">
        <v>184</v>
      </c>
      <c r="AC268">
        <v>84.1</v>
      </c>
      <c r="AD268">
        <v>3</v>
      </c>
      <c r="AE268">
        <v>2</v>
      </c>
      <c r="AF268" t="s">
        <v>216</v>
      </c>
      <c r="AG268" t="s">
        <v>352</v>
      </c>
      <c r="AH268" t="s">
        <v>53</v>
      </c>
      <c r="AI268" t="s">
        <v>54</v>
      </c>
      <c r="AJ268">
        <v>1</v>
      </c>
      <c r="AK268" t="s">
        <v>55</v>
      </c>
      <c r="AL268">
        <v>3</v>
      </c>
      <c r="AM268" t="s">
        <v>683</v>
      </c>
      <c r="AO268">
        <v>3</v>
      </c>
      <c r="AP268" t="s">
        <v>683</v>
      </c>
      <c r="AQ268">
        <v>2.7</v>
      </c>
      <c r="AR268">
        <v>3.2105000000000002E-2</v>
      </c>
      <c r="AS268" t="str">
        <f t="shared" si="4"/>
        <v>immature</v>
      </c>
      <c r="AU268" s="13"/>
    </row>
    <row r="269" spans="1:47" x14ac:dyDescent="0.25">
      <c r="A269">
        <v>256</v>
      </c>
      <c r="B269">
        <v>2017</v>
      </c>
      <c r="C269" t="s">
        <v>42</v>
      </c>
      <c r="D269" s="1">
        <v>44147</v>
      </c>
      <c r="E269">
        <v>1</v>
      </c>
      <c r="F269">
        <v>231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16</v>
      </c>
      <c r="Z269">
        <v>6</v>
      </c>
      <c r="AA269">
        <v>2</v>
      </c>
      <c r="AB269">
        <v>185</v>
      </c>
      <c r="AC269">
        <v>85.7</v>
      </c>
      <c r="AD269">
        <v>3</v>
      </c>
      <c r="AE269">
        <v>1</v>
      </c>
      <c r="AG269" t="s">
        <v>353</v>
      </c>
      <c r="AH269" t="s">
        <v>67</v>
      </c>
      <c r="AI269" t="s">
        <v>58</v>
      </c>
      <c r="AJ269">
        <v>1</v>
      </c>
      <c r="AK269" t="s">
        <v>55</v>
      </c>
      <c r="AL269">
        <v>3</v>
      </c>
      <c r="AM269" t="s">
        <v>683</v>
      </c>
      <c r="AO269">
        <v>3</v>
      </c>
      <c r="AP269" t="s">
        <v>683</v>
      </c>
      <c r="AQ269">
        <v>2.9</v>
      </c>
      <c r="AR269">
        <v>3.3839000000000001E-2</v>
      </c>
      <c r="AS269" t="str">
        <f t="shared" si="4"/>
        <v>immature</v>
      </c>
      <c r="AU269" s="13"/>
    </row>
    <row r="270" spans="1:47" x14ac:dyDescent="0.25">
      <c r="A270">
        <v>257</v>
      </c>
      <c r="B270">
        <v>2017</v>
      </c>
      <c r="C270" t="s">
        <v>42</v>
      </c>
      <c r="D270" s="1">
        <v>44147</v>
      </c>
      <c r="E270">
        <v>1</v>
      </c>
      <c r="F270">
        <v>61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5</v>
      </c>
      <c r="Z270">
        <v>1</v>
      </c>
      <c r="AA270">
        <v>2</v>
      </c>
      <c r="AB270">
        <v>181</v>
      </c>
      <c r="AC270">
        <v>81.2</v>
      </c>
      <c r="AD270">
        <v>3</v>
      </c>
      <c r="AE270">
        <v>1</v>
      </c>
      <c r="AG270" t="s">
        <v>354</v>
      </c>
      <c r="AH270" t="s">
        <v>67</v>
      </c>
      <c r="AI270" t="s">
        <v>58</v>
      </c>
      <c r="AJ270">
        <v>1</v>
      </c>
      <c r="AK270" t="s">
        <v>55</v>
      </c>
      <c r="AL270">
        <v>3</v>
      </c>
      <c r="AM270" t="s">
        <v>683</v>
      </c>
      <c r="AO270">
        <v>3</v>
      </c>
      <c r="AP270" t="s">
        <v>683</v>
      </c>
      <c r="AQ270">
        <v>2.9</v>
      </c>
      <c r="AR270">
        <v>3.5714000000000003E-2</v>
      </c>
      <c r="AS270" t="str">
        <f t="shared" si="4"/>
        <v>immature</v>
      </c>
      <c r="AU270" s="13"/>
    </row>
    <row r="271" spans="1:47" x14ac:dyDescent="0.25">
      <c r="A271">
        <v>258</v>
      </c>
      <c r="B271">
        <v>2017</v>
      </c>
      <c r="C271" t="s">
        <v>42</v>
      </c>
      <c r="D271" s="1">
        <v>44147</v>
      </c>
      <c r="E271">
        <v>1</v>
      </c>
      <c r="F271">
        <v>274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19</v>
      </c>
      <c r="Z271">
        <v>4</v>
      </c>
      <c r="AA271">
        <v>2</v>
      </c>
      <c r="AB271">
        <v>189</v>
      </c>
      <c r="AC271">
        <v>91.2</v>
      </c>
      <c r="AD271">
        <v>3</v>
      </c>
      <c r="AE271">
        <v>3</v>
      </c>
      <c r="AG271" t="s">
        <v>355</v>
      </c>
      <c r="AH271" t="s">
        <v>67</v>
      </c>
      <c r="AI271" t="s">
        <v>58</v>
      </c>
      <c r="AJ271">
        <v>1</v>
      </c>
      <c r="AK271" t="s">
        <v>55</v>
      </c>
      <c r="AL271">
        <v>3</v>
      </c>
      <c r="AM271" t="s">
        <v>683</v>
      </c>
      <c r="AO271">
        <v>3</v>
      </c>
      <c r="AP271" t="s">
        <v>683</v>
      </c>
      <c r="AQ271">
        <v>3.3</v>
      </c>
      <c r="AR271">
        <v>3.6184000000000001E-2</v>
      </c>
      <c r="AS271" t="str">
        <f t="shared" si="4"/>
        <v>immature</v>
      </c>
      <c r="AU271" s="13"/>
    </row>
    <row r="272" spans="1:47" x14ac:dyDescent="0.25">
      <c r="A272">
        <v>259</v>
      </c>
      <c r="B272">
        <v>2017</v>
      </c>
      <c r="C272" t="s">
        <v>42</v>
      </c>
      <c r="D272" s="1">
        <v>44147</v>
      </c>
      <c r="E272">
        <v>1</v>
      </c>
      <c r="F272">
        <v>75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5</v>
      </c>
      <c r="Z272">
        <v>15</v>
      </c>
      <c r="AA272">
        <v>2</v>
      </c>
      <c r="AB272">
        <v>179</v>
      </c>
      <c r="AC272">
        <v>83.7</v>
      </c>
      <c r="AD272">
        <v>3</v>
      </c>
      <c r="AE272">
        <v>1</v>
      </c>
      <c r="AG272" t="s">
        <v>356</v>
      </c>
      <c r="AH272" t="s">
        <v>53</v>
      </c>
      <c r="AI272" t="s">
        <v>58</v>
      </c>
      <c r="AJ272">
        <v>1</v>
      </c>
      <c r="AK272" t="s">
        <v>55</v>
      </c>
      <c r="AL272">
        <v>3</v>
      </c>
      <c r="AM272" t="s">
        <v>683</v>
      </c>
      <c r="AO272">
        <v>3</v>
      </c>
      <c r="AP272" t="s">
        <v>683</v>
      </c>
      <c r="AQ272">
        <v>3.1</v>
      </c>
      <c r="AR272">
        <v>3.7037E-2</v>
      </c>
      <c r="AS272" t="str">
        <f t="shared" si="4"/>
        <v>immature</v>
      </c>
      <c r="AU272" s="13"/>
    </row>
    <row r="273" spans="1:47" x14ac:dyDescent="0.25">
      <c r="A273">
        <v>260</v>
      </c>
      <c r="B273">
        <v>2017</v>
      </c>
      <c r="C273" t="s">
        <v>42</v>
      </c>
      <c r="D273" s="1">
        <v>44147</v>
      </c>
      <c r="E273">
        <v>1</v>
      </c>
      <c r="F273">
        <v>81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6</v>
      </c>
      <c r="Z273">
        <v>6</v>
      </c>
      <c r="AA273">
        <v>2</v>
      </c>
      <c r="AB273">
        <v>179</v>
      </c>
      <c r="AC273">
        <v>81</v>
      </c>
      <c r="AD273">
        <v>3</v>
      </c>
      <c r="AE273">
        <v>1</v>
      </c>
      <c r="AF273" t="s">
        <v>69</v>
      </c>
      <c r="AG273" t="s">
        <v>357</v>
      </c>
      <c r="AH273" t="s">
        <v>60</v>
      </c>
      <c r="AI273" t="s">
        <v>58</v>
      </c>
      <c r="AJ273">
        <v>1</v>
      </c>
      <c r="AK273" t="s">
        <v>55</v>
      </c>
      <c r="AL273">
        <v>3</v>
      </c>
      <c r="AM273" t="s">
        <v>683</v>
      </c>
      <c r="AO273">
        <v>3</v>
      </c>
      <c r="AP273" t="s">
        <v>683</v>
      </c>
      <c r="AQ273">
        <v>3</v>
      </c>
      <c r="AR273">
        <v>3.7037E-2</v>
      </c>
      <c r="AS273" t="str">
        <f t="shared" si="4"/>
        <v>immature</v>
      </c>
      <c r="AU273" s="13"/>
    </row>
    <row r="274" spans="1:47" x14ac:dyDescent="0.25">
      <c r="A274">
        <v>261</v>
      </c>
      <c r="B274">
        <v>2017</v>
      </c>
      <c r="C274" t="s">
        <v>42</v>
      </c>
      <c r="D274" s="1">
        <v>44147</v>
      </c>
      <c r="E274">
        <v>1</v>
      </c>
      <c r="F274">
        <v>85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6</v>
      </c>
      <c r="Z274">
        <v>10</v>
      </c>
      <c r="AA274">
        <v>2</v>
      </c>
      <c r="AB274">
        <v>189</v>
      </c>
      <c r="AC274">
        <v>102.2</v>
      </c>
      <c r="AD274">
        <v>3</v>
      </c>
      <c r="AE274">
        <v>1</v>
      </c>
      <c r="AG274" t="s">
        <v>358</v>
      </c>
      <c r="AH274" t="s">
        <v>53</v>
      </c>
      <c r="AI274" t="s">
        <v>58</v>
      </c>
      <c r="AJ274">
        <v>1</v>
      </c>
      <c r="AK274" t="s">
        <v>55</v>
      </c>
      <c r="AL274">
        <v>3</v>
      </c>
      <c r="AM274" t="s">
        <v>683</v>
      </c>
      <c r="AO274">
        <v>3</v>
      </c>
      <c r="AP274" t="s">
        <v>683</v>
      </c>
      <c r="AQ274">
        <v>3.9</v>
      </c>
      <c r="AR274">
        <v>3.8159999999999999E-2</v>
      </c>
      <c r="AS274" t="str">
        <f t="shared" si="4"/>
        <v>immature</v>
      </c>
      <c r="AU274" s="13"/>
    </row>
    <row r="275" spans="1:47" x14ac:dyDescent="0.25">
      <c r="A275">
        <v>262</v>
      </c>
      <c r="B275">
        <v>2017</v>
      </c>
      <c r="C275" t="s">
        <v>42</v>
      </c>
      <c r="D275" s="1">
        <v>44147</v>
      </c>
      <c r="E275">
        <v>1</v>
      </c>
      <c r="F275">
        <v>79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6</v>
      </c>
      <c r="Z275">
        <v>4</v>
      </c>
      <c r="AA275">
        <v>2</v>
      </c>
      <c r="AB275">
        <v>183</v>
      </c>
      <c r="AC275">
        <v>84.1</v>
      </c>
      <c r="AD275">
        <v>3</v>
      </c>
      <c r="AE275">
        <v>3</v>
      </c>
      <c r="AF275" t="s">
        <v>69</v>
      </c>
      <c r="AG275" t="s">
        <v>359</v>
      </c>
      <c r="AH275" t="s">
        <v>67</v>
      </c>
      <c r="AI275" t="s">
        <v>97</v>
      </c>
      <c r="AJ275">
        <v>1</v>
      </c>
      <c r="AK275" t="s">
        <v>55</v>
      </c>
      <c r="AL275">
        <v>3</v>
      </c>
      <c r="AM275" t="s">
        <v>683</v>
      </c>
      <c r="AO275">
        <v>3</v>
      </c>
      <c r="AP275" t="s">
        <v>683</v>
      </c>
      <c r="AQ275">
        <v>3.3</v>
      </c>
      <c r="AR275">
        <v>3.9239000000000003E-2</v>
      </c>
      <c r="AS275" t="str">
        <f t="shared" si="4"/>
        <v>immature</v>
      </c>
      <c r="AU275" s="13"/>
    </row>
    <row r="276" spans="1:47" x14ac:dyDescent="0.25">
      <c r="A276">
        <v>263</v>
      </c>
      <c r="B276">
        <v>2017</v>
      </c>
      <c r="C276" t="s">
        <v>42</v>
      </c>
      <c r="D276" s="1">
        <v>44147</v>
      </c>
      <c r="E276">
        <v>1</v>
      </c>
      <c r="F276">
        <v>96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7</v>
      </c>
      <c r="Z276">
        <v>6</v>
      </c>
      <c r="AA276">
        <v>2</v>
      </c>
      <c r="AB276">
        <v>190</v>
      </c>
      <c r="AC276">
        <v>93.8</v>
      </c>
      <c r="AD276">
        <v>3</v>
      </c>
      <c r="AE276">
        <v>3</v>
      </c>
      <c r="AG276" t="s">
        <v>360</v>
      </c>
      <c r="AH276" t="s">
        <v>67</v>
      </c>
      <c r="AI276" t="s">
        <v>54</v>
      </c>
      <c r="AJ276">
        <v>1</v>
      </c>
      <c r="AK276" t="s">
        <v>55</v>
      </c>
      <c r="AL276">
        <v>3</v>
      </c>
      <c r="AM276" t="s">
        <v>683</v>
      </c>
      <c r="AN276" t="s">
        <v>325</v>
      </c>
      <c r="AO276">
        <v>3</v>
      </c>
      <c r="AP276" t="s">
        <v>683</v>
      </c>
      <c r="AQ276">
        <v>3.9</v>
      </c>
      <c r="AR276">
        <v>4.1577999999999997E-2</v>
      </c>
      <c r="AS276" t="str">
        <f t="shared" si="4"/>
        <v>immature</v>
      </c>
      <c r="AU276" s="13"/>
    </row>
    <row r="277" spans="1:47" x14ac:dyDescent="0.25">
      <c r="A277">
        <v>264</v>
      </c>
      <c r="B277">
        <v>2017</v>
      </c>
      <c r="C277" t="s">
        <v>42</v>
      </c>
      <c r="D277" s="1">
        <v>44147</v>
      </c>
      <c r="E277">
        <v>1</v>
      </c>
      <c r="F277">
        <v>58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4</v>
      </c>
      <c r="Z277">
        <v>13</v>
      </c>
      <c r="AA277">
        <v>2</v>
      </c>
      <c r="AB277">
        <v>176</v>
      </c>
      <c r="AC277">
        <v>83.6</v>
      </c>
      <c r="AD277">
        <v>3</v>
      </c>
      <c r="AE277">
        <v>1</v>
      </c>
      <c r="AG277" t="s">
        <v>361</v>
      </c>
      <c r="AH277" t="s">
        <v>67</v>
      </c>
      <c r="AI277" t="s">
        <v>141</v>
      </c>
      <c r="AJ277">
        <v>1</v>
      </c>
      <c r="AK277" t="s">
        <v>55</v>
      </c>
      <c r="AL277">
        <v>3</v>
      </c>
      <c r="AM277" t="s">
        <v>683</v>
      </c>
      <c r="AN277" t="s">
        <v>325</v>
      </c>
      <c r="AO277">
        <v>3</v>
      </c>
      <c r="AP277" t="s">
        <v>683</v>
      </c>
      <c r="AQ277">
        <v>4.2</v>
      </c>
      <c r="AR277">
        <v>5.0238999999999999E-2</v>
      </c>
      <c r="AS277" t="str">
        <f t="shared" si="4"/>
        <v>mature</v>
      </c>
      <c r="AU277" s="13"/>
    </row>
    <row r="278" spans="1:47" x14ac:dyDescent="0.25">
      <c r="A278">
        <v>293</v>
      </c>
      <c r="B278">
        <v>2017</v>
      </c>
      <c r="C278" t="s">
        <v>42</v>
      </c>
      <c r="D278" s="1">
        <v>44147</v>
      </c>
      <c r="E278">
        <v>1</v>
      </c>
      <c r="F278">
        <v>196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14</v>
      </c>
      <c r="Z278">
        <v>1</v>
      </c>
      <c r="AA278">
        <v>2</v>
      </c>
      <c r="AB278">
        <v>180</v>
      </c>
      <c r="AC278">
        <v>71.5</v>
      </c>
      <c r="AD278">
        <v>4</v>
      </c>
      <c r="AE278">
        <v>1</v>
      </c>
      <c r="AF278" t="s">
        <v>82</v>
      </c>
      <c r="AG278" t="s">
        <v>391</v>
      </c>
      <c r="AH278" t="s">
        <v>60</v>
      </c>
      <c r="AI278" t="s">
        <v>97</v>
      </c>
      <c r="AJ278">
        <v>1</v>
      </c>
      <c r="AK278" t="s">
        <v>55</v>
      </c>
      <c r="AL278">
        <v>3</v>
      </c>
      <c r="AM278" t="s">
        <v>683</v>
      </c>
      <c r="AN278" t="s">
        <v>187</v>
      </c>
      <c r="AO278">
        <v>3</v>
      </c>
      <c r="AP278" t="s">
        <v>683</v>
      </c>
      <c r="AQ278">
        <v>1.2</v>
      </c>
      <c r="AR278">
        <v>1.6782999999999999E-2</v>
      </c>
      <c r="AS278" t="str">
        <f t="shared" si="4"/>
        <v>immature</v>
      </c>
      <c r="AU278" s="13"/>
    </row>
    <row r="279" spans="1:47" x14ac:dyDescent="0.25">
      <c r="A279">
        <v>294</v>
      </c>
      <c r="B279">
        <v>2017</v>
      </c>
      <c r="C279" t="s">
        <v>42</v>
      </c>
      <c r="D279" s="1">
        <v>44147</v>
      </c>
      <c r="E279">
        <v>1</v>
      </c>
      <c r="F279">
        <v>220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15</v>
      </c>
      <c r="Z279">
        <v>10</v>
      </c>
      <c r="AA279">
        <v>2</v>
      </c>
      <c r="AB279">
        <v>186</v>
      </c>
      <c r="AC279">
        <v>87.6</v>
      </c>
      <c r="AD279">
        <v>4</v>
      </c>
      <c r="AE279">
        <v>1</v>
      </c>
      <c r="AG279" t="s">
        <v>392</v>
      </c>
      <c r="AH279" t="s">
        <v>60</v>
      </c>
      <c r="AI279" t="s">
        <v>58</v>
      </c>
      <c r="AJ279">
        <v>1</v>
      </c>
      <c r="AK279" t="s">
        <v>55</v>
      </c>
      <c r="AL279">
        <v>3</v>
      </c>
      <c r="AM279" t="s">
        <v>683</v>
      </c>
      <c r="AN279" t="s">
        <v>187</v>
      </c>
      <c r="AO279">
        <v>3</v>
      </c>
      <c r="AP279" t="s">
        <v>683</v>
      </c>
      <c r="AQ279">
        <v>1.6</v>
      </c>
      <c r="AR279">
        <v>1.8265E-2</v>
      </c>
      <c r="AS279" t="str">
        <f t="shared" si="4"/>
        <v>immature</v>
      </c>
      <c r="AU279" s="13"/>
    </row>
    <row r="280" spans="1:47" x14ac:dyDescent="0.25">
      <c r="A280">
        <v>295</v>
      </c>
      <c r="B280">
        <v>2017</v>
      </c>
      <c r="C280" t="s">
        <v>42</v>
      </c>
      <c r="D280" s="1">
        <v>44147</v>
      </c>
      <c r="E280">
        <v>1</v>
      </c>
      <c r="F280">
        <v>271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19</v>
      </c>
      <c r="Z280">
        <v>1</v>
      </c>
      <c r="AA280">
        <v>2</v>
      </c>
      <c r="AB280">
        <v>180</v>
      </c>
      <c r="AC280">
        <v>72.7</v>
      </c>
      <c r="AD280">
        <v>4</v>
      </c>
      <c r="AE280">
        <v>1</v>
      </c>
      <c r="AG280" t="s">
        <v>393</v>
      </c>
      <c r="AH280" t="s">
        <v>67</v>
      </c>
      <c r="AI280" t="s">
        <v>58</v>
      </c>
      <c r="AJ280">
        <v>1</v>
      </c>
      <c r="AK280" t="s">
        <v>55</v>
      </c>
      <c r="AL280">
        <v>3</v>
      </c>
      <c r="AM280" t="s">
        <v>683</v>
      </c>
      <c r="AN280" t="s">
        <v>187</v>
      </c>
      <c r="AO280">
        <v>3</v>
      </c>
      <c r="AP280" t="s">
        <v>683</v>
      </c>
      <c r="AQ280">
        <v>1.4</v>
      </c>
      <c r="AR280">
        <v>1.9257E-2</v>
      </c>
      <c r="AS280" t="str">
        <f t="shared" si="4"/>
        <v>immature</v>
      </c>
      <c r="AU280" s="13"/>
    </row>
    <row r="281" spans="1:47" x14ac:dyDescent="0.25">
      <c r="A281">
        <v>296</v>
      </c>
      <c r="B281">
        <v>2017</v>
      </c>
      <c r="C281" t="s">
        <v>42</v>
      </c>
      <c r="D281" s="1">
        <v>44147</v>
      </c>
      <c r="E281">
        <v>1</v>
      </c>
      <c r="F281">
        <v>153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11</v>
      </c>
      <c r="Z281">
        <v>3</v>
      </c>
      <c r="AA281">
        <v>2</v>
      </c>
      <c r="AB281">
        <v>184</v>
      </c>
      <c r="AC281">
        <v>82.1</v>
      </c>
      <c r="AD281">
        <v>4</v>
      </c>
      <c r="AE281">
        <v>2</v>
      </c>
      <c r="AF281" t="s">
        <v>69</v>
      </c>
      <c r="AG281" t="s">
        <v>394</v>
      </c>
      <c r="AH281" t="s">
        <v>67</v>
      </c>
      <c r="AI281" t="s">
        <v>54</v>
      </c>
      <c r="AJ281">
        <v>1</v>
      </c>
      <c r="AK281" t="s">
        <v>55</v>
      </c>
      <c r="AL281">
        <v>3</v>
      </c>
      <c r="AM281" t="s">
        <v>683</v>
      </c>
      <c r="AO281">
        <v>3</v>
      </c>
      <c r="AP281" t="s">
        <v>683</v>
      </c>
      <c r="AQ281">
        <v>1.7</v>
      </c>
      <c r="AR281">
        <v>2.0705999999999999E-2</v>
      </c>
      <c r="AS281" t="str">
        <f t="shared" si="4"/>
        <v>immature</v>
      </c>
      <c r="AU281" s="13"/>
    </row>
    <row r="282" spans="1:47" x14ac:dyDescent="0.25">
      <c r="A282">
        <v>297</v>
      </c>
      <c r="B282">
        <v>2017</v>
      </c>
      <c r="C282" t="s">
        <v>42</v>
      </c>
      <c r="D282" s="1">
        <v>44147</v>
      </c>
      <c r="E282">
        <v>1</v>
      </c>
      <c r="F282">
        <v>247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17</v>
      </c>
      <c r="Z282">
        <v>7</v>
      </c>
      <c r="AA282">
        <v>2</v>
      </c>
      <c r="AB282">
        <v>196</v>
      </c>
      <c r="AC282">
        <v>110.2</v>
      </c>
      <c r="AD282">
        <v>4</v>
      </c>
      <c r="AE282">
        <v>1</v>
      </c>
      <c r="AG282" t="s">
        <v>395</v>
      </c>
      <c r="AH282" t="s">
        <v>60</v>
      </c>
      <c r="AI282" t="s">
        <v>54</v>
      </c>
      <c r="AJ282">
        <v>1</v>
      </c>
      <c r="AK282" t="s">
        <v>55</v>
      </c>
      <c r="AL282">
        <v>3</v>
      </c>
      <c r="AM282" t="s">
        <v>683</v>
      </c>
      <c r="AO282">
        <v>3</v>
      </c>
      <c r="AP282" t="s">
        <v>683</v>
      </c>
      <c r="AQ282">
        <v>2.2999999999999998</v>
      </c>
      <c r="AR282">
        <v>2.0871000000000001E-2</v>
      </c>
      <c r="AS282" t="str">
        <f t="shared" si="4"/>
        <v>immature</v>
      </c>
      <c r="AU282" s="13"/>
    </row>
    <row r="283" spans="1:47" x14ac:dyDescent="0.25">
      <c r="A283">
        <v>298</v>
      </c>
      <c r="B283">
        <v>2017</v>
      </c>
      <c r="C283" t="s">
        <v>42</v>
      </c>
      <c r="D283" s="1">
        <v>44147</v>
      </c>
      <c r="E283">
        <v>1</v>
      </c>
      <c r="F283">
        <v>150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10</v>
      </c>
      <c r="Z283">
        <v>15</v>
      </c>
      <c r="AA283">
        <v>2</v>
      </c>
      <c r="AB283">
        <v>177</v>
      </c>
      <c r="AC283">
        <v>70.400000000000006</v>
      </c>
      <c r="AD283">
        <v>4</v>
      </c>
      <c r="AE283">
        <v>1</v>
      </c>
      <c r="AG283" t="s">
        <v>396</v>
      </c>
      <c r="AH283" t="s">
        <v>60</v>
      </c>
      <c r="AI283" t="s">
        <v>58</v>
      </c>
      <c r="AJ283">
        <v>1</v>
      </c>
      <c r="AK283" t="s">
        <v>55</v>
      </c>
      <c r="AL283">
        <v>3</v>
      </c>
      <c r="AM283" t="s">
        <v>683</v>
      </c>
      <c r="AO283">
        <v>3</v>
      </c>
      <c r="AP283" t="s">
        <v>683</v>
      </c>
      <c r="AQ283">
        <v>1.6</v>
      </c>
      <c r="AR283">
        <v>2.2727000000000001E-2</v>
      </c>
      <c r="AS283" t="str">
        <f t="shared" si="4"/>
        <v>immature</v>
      </c>
      <c r="AU283" s="13"/>
    </row>
    <row r="284" spans="1:47" x14ac:dyDescent="0.25">
      <c r="A284">
        <v>299</v>
      </c>
      <c r="B284">
        <v>2017</v>
      </c>
      <c r="C284" t="s">
        <v>42</v>
      </c>
      <c r="D284" s="1">
        <v>44147</v>
      </c>
      <c r="E284">
        <v>1</v>
      </c>
      <c r="F284">
        <v>140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10</v>
      </c>
      <c r="Z284">
        <v>5</v>
      </c>
      <c r="AA284">
        <v>2</v>
      </c>
      <c r="AB284">
        <v>189</v>
      </c>
      <c r="AC284">
        <v>87.1</v>
      </c>
      <c r="AD284">
        <v>4</v>
      </c>
      <c r="AE284">
        <v>1</v>
      </c>
      <c r="AG284" t="s">
        <v>397</v>
      </c>
      <c r="AH284" t="s">
        <v>67</v>
      </c>
      <c r="AI284" t="s">
        <v>58</v>
      </c>
      <c r="AJ284">
        <v>1</v>
      </c>
      <c r="AK284" t="s">
        <v>55</v>
      </c>
      <c r="AL284">
        <v>3</v>
      </c>
      <c r="AM284" t="s">
        <v>683</v>
      </c>
      <c r="AN284" t="s">
        <v>325</v>
      </c>
      <c r="AO284">
        <v>3</v>
      </c>
      <c r="AP284" t="s">
        <v>683</v>
      </c>
      <c r="AQ284">
        <v>2</v>
      </c>
      <c r="AR284">
        <v>2.2962E-2</v>
      </c>
      <c r="AS284" t="str">
        <f t="shared" si="4"/>
        <v>immature</v>
      </c>
      <c r="AU284" s="13"/>
    </row>
    <row r="285" spans="1:47" x14ac:dyDescent="0.25">
      <c r="A285">
        <v>300</v>
      </c>
      <c r="B285">
        <v>2017</v>
      </c>
      <c r="C285" t="s">
        <v>42</v>
      </c>
      <c r="D285" s="1">
        <v>44147</v>
      </c>
      <c r="E285">
        <v>1</v>
      </c>
      <c r="F285">
        <v>267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18</v>
      </c>
      <c r="Z285">
        <v>12</v>
      </c>
      <c r="AA285">
        <v>2</v>
      </c>
      <c r="AB285">
        <v>195</v>
      </c>
      <c r="AC285">
        <v>103.8</v>
      </c>
      <c r="AD285">
        <v>4</v>
      </c>
      <c r="AE285">
        <v>1</v>
      </c>
      <c r="AG285" t="s">
        <v>398</v>
      </c>
      <c r="AH285" t="s">
        <v>67</v>
      </c>
      <c r="AI285" t="s">
        <v>58</v>
      </c>
      <c r="AJ285">
        <v>1</v>
      </c>
      <c r="AK285" t="s">
        <v>55</v>
      </c>
      <c r="AL285">
        <v>3</v>
      </c>
      <c r="AM285" t="s">
        <v>683</v>
      </c>
      <c r="AO285">
        <v>3</v>
      </c>
      <c r="AP285" t="s">
        <v>683</v>
      </c>
      <c r="AQ285">
        <v>2.4</v>
      </c>
      <c r="AR285">
        <v>2.3120999999999999E-2</v>
      </c>
      <c r="AS285" t="str">
        <f t="shared" si="4"/>
        <v>immature</v>
      </c>
      <c r="AU285" s="13"/>
    </row>
    <row r="286" spans="1:47" x14ac:dyDescent="0.25">
      <c r="A286">
        <v>301</v>
      </c>
      <c r="B286">
        <v>2017</v>
      </c>
      <c r="C286" t="s">
        <v>42</v>
      </c>
      <c r="D286" s="1">
        <v>44147</v>
      </c>
      <c r="E286">
        <v>1</v>
      </c>
      <c r="F286">
        <v>146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10</v>
      </c>
      <c r="Z286">
        <v>11</v>
      </c>
      <c r="AA286">
        <v>2</v>
      </c>
      <c r="AB286">
        <v>203</v>
      </c>
      <c r="AC286">
        <v>113.6</v>
      </c>
      <c r="AD286">
        <v>4</v>
      </c>
      <c r="AE286">
        <v>1</v>
      </c>
      <c r="AG286" t="s">
        <v>399</v>
      </c>
      <c r="AH286" t="s">
        <v>67</v>
      </c>
      <c r="AI286" t="s">
        <v>58</v>
      </c>
      <c r="AJ286">
        <v>1</v>
      </c>
      <c r="AK286" t="s">
        <v>55</v>
      </c>
      <c r="AL286">
        <v>3</v>
      </c>
      <c r="AM286" t="s">
        <v>683</v>
      </c>
      <c r="AO286">
        <v>3</v>
      </c>
      <c r="AP286" t="s">
        <v>683</v>
      </c>
      <c r="AQ286">
        <v>2.7</v>
      </c>
      <c r="AR286">
        <v>2.3768000000000001E-2</v>
      </c>
      <c r="AS286" t="str">
        <f t="shared" si="4"/>
        <v>immature</v>
      </c>
      <c r="AU286" s="13"/>
    </row>
    <row r="287" spans="1:47" x14ac:dyDescent="0.25">
      <c r="A287">
        <v>302</v>
      </c>
      <c r="B287">
        <v>2017</v>
      </c>
      <c r="C287" t="s">
        <v>42</v>
      </c>
      <c r="D287" s="1">
        <v>44147</v>
      </c>
      <c r="E287">
        <v>1</v>
      </c>
      <c r="F287">
        <v>232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16</v>
      </c>
      <c r="Z287">
        <v>7</v>
      </c>
      <c r="AA287">
        <v>2</v>
      </c>
      <c r="AB287">
        <v>182</v>
      </c>
      <c r="AC287">
        <v>79.3</v>
      </c>
      <c r="AD287">
        <v>4</v>
      </c>
      <c r="AE287">
        <v>1</v>
      </c>
      <c r="AG287" t="s">
        <v>400</v>
      </c>
      <c r="AH287" t="s">
        <v>67</v>
      </c>
      <c r="AI287" t="s">
        <v>97</v>
      </c>
      <c r="AJ287">
        <v>1</v>
      </c>
      <c r="AK287" t="s">
        <v>55</v>
      </c>
      <c r="AL287">
        <v>3</v>
      </c>
      <c r="AM287" t="s">
        <v>683</v>
      </c>
      <c r="AO287">
        <v>3</v>
      </c>
      <c r="AP287" t="s">
        <v>683</v>
      </c>
      <c r="AQ287">
        <v>1.9</v>
      </c>
      <c r="AR287">
        <v>2.3959999999999999E-2</v>
      </c>
      <c r="AS287" t="str">
        <f t="shared" si="4"/>
        <v>immature</v>
      </c>
      <c r="AU287" s="13"/>
    </row>
    <row r="288" spans="1:47" x14ac:dyDescent="0.25">
      <c r="A288">
        <v>303</v>
      </c>
      <c r="B288">
        <v>2017</v>
      </c>
      <c r="C288" t="s">
        <v>42</v>
      </c>
      <c r="D288" s="1">
        <v>44147</v>
      </c>
      <c r="E288">
        <v>1</v>
      </c>
      <c r="F288">
        <v>192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13</v>
      </c>
      <c r="Z288">
        <v>12</v>
      </c>
      <c r="AA288">
        <v>2</v>
      </c>
      <c r="AB288">
        <v>186</v>
      </c>
      <c r="AC288">
        <v>77.8</v>
      </c>
      <c r="AD288">
        <v>4</v>
      </c>
      <c r="AE288">
        <v>2</v>
      </c>
      <c r="AG288" t="s">
        <v>401</v>
      </c>
      <c r="AH288" t="s">
        <v>67</v>
      </c>
      <c r="AI288" t="s">
        <v>54</v>
      </c>
      <c r="AJ288">
        <v>1</v>
      </c>
      <c r="AK288" t="s">
        <v>55</v>
      </c>
      <c r="AL288">
        <v>3</v>
      </c>
      <c r="AM288" t="s">
        <v>683</v>
      </c>
      <c r="AO288">
        <v>3</v>
      </c>
      <c r="AP288" t="s">
        <v>683</v>
      </c>
      <c r="AQ288">
        <v>1.9</v>
      </c>
      <c r="AR288">
        <v>2.4421999999999999E-2</v>
      </c>
      <c r="AS288" t="str">
        <f t="shared" si="4"/>
        <v>immature</v>
      </c>
      <c r="AU288" s="13"/>
    </row>
    <row r="289" spans="1:47" x14ac:dyDescent="0.25">
      <c r="A289">
        <v>304</v>
      </c>
      <c r="B289">
        <v>2017</v>
      </c>
      <c r="C289" t="s">
        <v>42</v>
      </c>
      <c r="D289" s="1">
        <v>44147</v>
      </c>
      <c r="E289">
        <v>1</v>
      </c>
      <c r="F289">
        <v>262</v>
      </c>
      <c r="G289">
        <v>4</v>
      </c>
      <c r="H289" t="s">
        <v>43</v>
      </c>
      <c r="I289" s="2">
        <v>43033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57.019166669999997</v>
      </c>
      <c r="P289">
        <v>-135.34961670000001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18</v>
      </c>
      <c r="Z289">
        <v>7</v>
      </c>
      <c r="AA289">
        <v>2</v>
      </c>
      <c r="AB289">
        <v>187</v>
      </c>
      <c r="AC289">
        <v>88.8</v>
      </c>
      <c r="AD289">
        <v>4</v>
      </c>
      <c r="AE289">
        <v>1</v>
      </c>
      <c r="AG289" t="s">
        <v>402</v>
      </c>
      <c r="AH289" t="s">
        <v>60</v>
      </c>
      <c r="AI289" t="s">
        <v>58</v>
      </c>
      <c r="AJ289">
        <v>1</v>
      </c>
      <c r="AK289" t="s">
        <v>55</v>
      </c>
      <c r="AL289">
        <v>3</v>
      </c>
      <c r="AM289" t="s">
        <v>683</v>
      </c>
      <c r="AO289">
        <v>3</v>
      </c>
      <c r="AP289" t="s">
        <v>683</v>
      </c>
      <c r="AQ289">
        <v>2.2000000000000002</v>
      </c>
      <c r="AR289">
        <v>2.4774999999999998E-2</v>
      </c>
      <c r="AS289" t="str">
        <f t="shared" si="4"/>
        <v>immature</v>
      </c>
      <c r="AU289" s="13"/>
    </row>
    <row r="290" spans="1:47" x14ac:dyDescent="0.25">
      <c r="A290">
        <v>305</v>
      </c>
      <c r="B290">
        <v>2017</v>
      </c>
      <c r="C290" t="s">
        <v>42</v>
      </c>
      <c r="D290" s="1">
        <v>44147</v>
      </c>
      <c r="E290">
        <v>1</v>
      </c>
      <c r="F290">
        <v>201</v>
      </c>
      <c r="G290">
        <v>4</v>
      </c>
      <c r="H290" t="s">
        <v>43</v>
      </c>
      <c r="I290" s="2">
        <v>43033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57.019166669999997</v>
      </c>
      <c r="P290">
        <v>-135.34961670000001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14</v>
      </c>
      <c r="Z290">
        <v>6</v>
      </c>
      <c r="AA290">
        <v>2</v>
      </c>
      <c r="AB290">
        <v>176</v>
      </c>
      <c r="AC290">
        <v>72.599999999999994</v>
      </c>
      <c r="AD290">
        <v>4</v>
      </c>
      <c r="AE290">
        <v>1</v>
      </c>
      <c r="AG290" t="s">
        <v>403</v>
      </c>
      <c r="AH290" t="s">
        <v>67</v>
      </c>
      <c r="AI290" t="s">
        <v>141</v>
      </c>
      <c r="AJ290">
        <v>1</v>
      </c>
      <c r="AK290" t="s">
        <v>55</v>
      </c>
      <c r="AL290">
        <v>3</v>
      </c>
      <c r="AM290" t="s">
        <v>683</v>
      </c>
      <c r="AO290">
        <v>3</v>
      </c>
      <c r="AP290" t="s">
        <v>683</v>
      </c>
      <c r="AQ290">
        <v>1.8</v>
      </c>
      <c r="AR290">
        <v>2.4792999999999999E-2</v>
      </c>
      <c r="AS290" t="str">
        <f t="shared" si="4"/>
        <v>immature</v>
      </c>
      <c r="AU290" s="13"/>
    </row>
    <row r="291" spans="1:47" x14ac:dyDescent="0.25">
      <c r="A291">
        <v>306</v>
      </c>
      <c r="B291">
        <v>2017</v>
      </c>
      <c r="C291" t="s">
        <v>42</v>
      </c>
      <c r="D291" s="1">
        <v>44147</v>
      </c>
      <c r="E291">
        <v>1</v>
      </c>
      <c r="F291">
        <v>20</v>
      </c>
      <c r="G291">
        <v>4</v>
      </c>
      <c r="H291" t="s">
        <v>43</v>
      </c>
      <c r="I291" s="2">
        <v>43033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57.019166669999997</v>
      </c>
      <c r="P291">
        <v>-135.34961670000001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2</v>
      </c>
      <c r="Z291">
        <v>5</v>
      </c>
      <c r="AA291">
        <v>2</v>
      </c>
      <c r="AB291">
        <v>180</v>
      </c>
      <c r="AC291">
        <v>76.400000000000006</v>
      </c>
      <c r="AD291">
        <v>4</v>
      </c>
      <c r="AE291">
        <v>1</v>
      </c>
      <c r="AG291" t="s">
        <v>404</v>
      </c>
      <c r="AH291" t="s">
        <v>60</v>
      </c>
      <c r="AI291" t="s">
        <v>54</v>
      </c>
      <c r="AJ291">
        <v>1</v>
      </c>
      <c r="AK291" t="s">
        <v>55</v>
      </c>
      <c r="AL291">
        <v>3</v>
      </c>
      <c r="AM291" t="s">
        <v>683</v>
      </c>
      <c r="AO291">
        <v>3</v>
      </c>
      <c r="AP291" t="s">
        <v>683</v>
      </c>
      <c r="AQ291">
        <v>1.9</v>
      </c>
      <c r="AR291">
        <v>2.4868999999999999E-2</v>
      </c>
      <c r="AS291" t="str">
        <f t="shared" si="4"/>
        <v>immature</v>
      </c>
      <c r="AU291" s="13"/>
    </row>
    <row r="292" spans="1:47" x14ac:dyDescent="0.25">
      <c r="A292">
        <v>307</v>
      </c>
      <c r="B292">
        <v>2017</v>
      </c>
      <c r="C292" t="s">
        <v>42</v>
      </c>
      <c r="D292" s="1">
        <v>44147</v>
      </c>
      <c r="E292">
        <v>1</v>
      </c>
      <c r="F292">
        <v>101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7</v>
      </c>
      <c r="Z292">
        <v>11</v>
      </c>
      <c r="AA292">
        <v>2</v>
      </c>
      <c r="AB292">
        <v>187</v>
      </c>
      <c r="AC292">
        <v>83.7</v>
      </c>
      <c r="AD292">
        <v>4</v>
      </c>
      <c r="AE292">
        <v>3</v>
      </c>
      <c r="AG292" t="s">
        <v>405</v>
      </c>
      <c r="AH292" t="s">
        <v>336</v>
      </c>
      <c r="AI292" t="s">
        <v>54</v>
      </c>
      <c r="AJ292">
        <v>1</v>
      </c>
      <c r="AK292" t="s">
        <v>55</v>
      </c>
      <c r="AL292">
        <v>3</v>
      </c>
      <c r="AM292" t="s">
        <v>683</v>
      </c>
      <c r="AO292">
        <v>3</v>
      </c>
      <c r="AP292" t="s">
        <v>683</v>
      </c>
      <c r="AQ292">
        <v>2.1</v>
      </c>
      <c r="AR292">
        <v>2.5090000000000001E-2</v>
      </c>
      <c r="AS292" t="str">
        <f t="shared" si="4"/>
        <v>immature</v>
      </c>
      <c r="AU292" s="13"/>
    </row>
    <row r="293" spans="1:47" x14ac:dyDescent="0.25">
      <c r="A293">
        <v>308</v>
      </c>
      <c r="B293">
        <v>2017</v>
      </c>
      <c r="C293" t="s">
        <v>42</v>
      </c>
      <c r="D293" s="1">
        <v>44147</v>
      </c>
      <c r="E293">
        <v>1</v>
      </c>
      <c r="F293">
        <v>138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10</v>
      </c>
      <c r="Z293">
        <v>3</v>
      </c>
      <c r="AA293">
        <v>2</v>
      </c>
      <c r="AB293">
        <v>180</v>
      </c>
      <c r="AC293">
        <v>71.3</v>
      </c>
      <c r="AD293">
        <v>4</v>
      </c>
      <c r="AE293">
        <v>1</v>
      </c>
      <c r="AG293" t="s">
        <v>406</v>
      </c>
      <c r="AH293" t="s">
        <v>67</v>
      </c>
      <c r="AI293" t="s">
        <v>141</v>
      </c>
      <c r="AJ293">
        <v>1</v>
      </c>
      <c r="AK293" t="s">
        <v>55</v>
      </c>
      <c r="AL293">
        <v>3</v>
      </c>
      <c r="AM293" t="s">
        <v>683</v>
      </c>
      <c r="AO293">
        <v>3</v>
      </c>
      <c r="AP293" t="s">
        <v>683</v>
      </c>
      <c r="AQ293">
        <v>1.8</v>
      </c>
      <c r="AR293">
        <v>2.5245E-2</v>
      </c>
      <c r="AS293" t="str">
        <f t="shared" si="4"/>
        <v>immature</v>
      </c>
      <c r="AU293" s="13"/>
    </row>
    <row r="294" spans="1:47" x14ac:dyDescent="0.25">
      <c r="A294">
        <v>309</v>
      </c>
      <c r="B294">
        <v>2017</v>
      </c>
      <c r="C294" t="s">
        <v>42</v>
      </c>
      <c r="D294" s="1">
        <v>44147</v>
      </c>
      <c r="E294">
        <v>1</v>
      </c>
      <c r="F294">
        <v>136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10</v>
      </c>
      <c r="Z294">
        <v>1</v>
      </c>
      <c r="AA294">
        <v>2</v>
      </c>
      <c r="AB294">
        <v>195</v>
      </c>
      <c r="AC294">
        <v>99.2</v>
      </c>
      <c r="AD294">
        <v>4</v>
      </c>
      <c r="AE294">
        <v>3</v>
      </c>
      <c r="AG294" t="s">
        <v>407</v>
      </c>
      <c r="AH294" t="s">
        <v>53</v>
      </c>
      <c r="AI294" t="s">
        <v>54</v>
      </c>
      <c r="AJ294">
        <v>1</v>
      </c>
      <c r="AK294" t="s">
        <v>55</v>
      </c>
      <c r="AL294">
        <v>3</v>
      </c>
      <c r="AM294" t="s">
        <v>683</v>
      </c>
      <c r="AO294">
        <v>3</v>
      </c>
      <c r="AP294" t="s">
        <v>683</v>
      </c>
      <c r="AQ294">
        <v>2.6</v>
      </c>
      <c r="AR294">
        <v>2.6210000000000001E-2</v>
      </c>
      <c r="AS294" t="str">
        <f t="shared" si="4"/>
        <v>immature</v>
      </c>
      <c r="AU294" s="13"/>
    </row>
    <row r="295" spans="1:47" x14ac:dyDescent="0.25">
      <c r="A295">
        <v>310</v>
      </c>
      <c r="B295">
        <v>2017</v>
      </c>
      <c r="C295" t="s">
        <v>42</v>
      </c>
      <c r="D295" s="1">
        <v>44147</v>
      </c>
      <c r="E295">
        <v>1</v>
      </c>
      <c r="F295">
        <v>246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17</v>
      </c>
      <c r="Z295">
        <v>6</v>
      </c>
      <c r="AA295">
        <v>2</v>
      </c>
      <c r="AB295">
        <v>201</v>
      </c>
      <c r="AC295">
        <v>102.1</v>
      </c>
      <c r="AD295">
        <v>4</v>
      </c>
      <c r="AE295">
        <v>1</v>
      </c>
      <c r="AG295" t="s">
        <v>408</v>
      </c>
      <c r="AH295" t="s">
        <v>67</v>
      </c>
      <c r="AI295" t="s">
        <v>58</v>
      </c>
      <c r="AJ295">
        <v>1</v>
      </c>
      <c r="AK295" t="s">
        <v>55</v>
      </c>
      <c r="AL295">
        <v>3</v>
      </c>
      <c r="AM295" t="s">
        <v>683</v>
      </c>
      <c r="AN295" t="s">
        <v>187</v>
      </c>
      <c r="AO295">
        <v>3</v>
      </c>
      <c r="AP295" t="s">
        <v>683</v>
      </c>
      <c r="AQ295">
        <v>2.7</v>
      </c>
      <c r="AR295">
        <v>2.6445E-2</v>
      </c>
      <c r="AS295" t="str">
        <f t="shared" si="4"/>
        <v>immature</v>
      </c>
      <c r="AU295" s="13"/>
    </row>
    <row r="296" spans="1:47" x14ac:dyDescent="0.25">
      <c r="A296">
        <v>311</v>
      </c>
      <c r="B296">
        <v>2017</v>
      </c>
      <c r="C296" t="s">
        <v>42</v>
      </c>
      <c r="D296" s="1">
        <v>44147</v>
      </c>
      <c r="E296">
        <v>1</v>
      </c>
      <c r="F296">
        <v>197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14</v>
      </c>
      <c r="Z296">
        <v>2</v>
      </c>
      <c r="AA296">
        <v>2</v>
      </c>
      <c r="AB296">
        <v>194</v>
      </c>
      <c r="AC296">
        <v>94.4</v>
      </c>
      <c r="AD296">
        <v>4</v>
      </c>
      <c r="AE296">
        <v>1</v>
      </c>
      <c r="AG296" t="s">
        <v>409</v>
      </c>
      <c r="AH296" t="s">
        <v>60</v>
      </c>
      <c r="AI296" t="s">
        <v>58</v>
      </c>
      <c r="AJ296">
        <v>1</v>
      </c>
      <c r="AK296" t="s">
        <v>55</v>
      </c>
      <c r="AL296">
        <v>3</v>
      </c>
      <c r="AM296" t="s">
        <v>683</v>
      </c>
      <c r="AO296">
        <v>3</v>
      </c>
      <c r="AP296" t="s">
        <v>683</v>
      </c>
      <c r="AQ296">
        <v>2.5</v>
      </c>
      <c r="AR296">
        <v>2.6483E-2</v>
      </c>
      <c r="AS296" t="str">
        <f t="shared" si="4"/>
        <v>immature</v>
      </c>
      <c r="AU296" s="13"/>
    </row>
    <row r="297" spans="1:47" x14ac:dyDescent="0.25">
      <c r="A297">
        <v>312</v>
      </c>
      <c r="B297">
        <v>2017</v>
      </c>
      <c r="C297" t="s">
        <v>42</v>
      </c>
      <c r="D297" s="1">
        <v>44147</v>
      </c>
      <c r="E297">
        <v>1</v>
      </c>
      <c r="F297">
        <v>84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6</v>
      </c>
      <c r="Z297">
        <v>9</v>
      </c>
      <c r="AA297">
        <v>2</v>
      </c>
      <c r="AB297">
        <v>184</v>
      </c>
      <c r="AC297">
        <v>85.3</v>
      </c>
      <c r="AD297">
        <v>4</v>
      </c>
      <c r="AE297">
        <v>1</v>
      </c>
      <c r="AG297" t="s">
        <v>410</v>
      </c>
      <c r="AH297" t="s">
        <v>60</v>
      </c>
      <c r="AI297" t="s">
        <v>58</v>
      </c>
      <c r="AJ297">
        <v>1</v>
      </c>
      <c r="AK297" t="s">
        <v>55</v>
      </c>
      <c r="AL297">
        <v>3</v>
      </c>
      <c r="AM297" t="s">
        <v>683</v>
      </c>
      <c r="AO297">
        <v>3</v>
      </c>
      <c r="AP297" t="s">
        <v>683</v>
      </c>
      <c r="AQ297">
        <v>2.2999999999999998</v>
      </c>
      <c r="AR297">
        <v>2.6963999999999998E-2</v>
      </c>
      <c r="AS297" t="str">
        <f t="shared" si="4"/>
        <v>immature</v>
      </c>
      <c r="AU297" s="13"/>
    </row>
    <row r="298" spans="1:47" x14ac:dyDescent="0.25">
      <c r="A298">
        <v>313</v>
      </c>
      <c r="B298">
        <v>2017</v>
      </c>
      <c r="C298" t="s">
        <v>42</v>
      </c>
      <c r="D298" s="1">
        <v>44147</v>
      </c>
      <c r="E298">
        <v>1</v>
      </c>
      <c r="F298">
        <v>73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5</v>
      </c>
      <c r="Z298">
        <v>13</v>
      </c>
      <c r="AA298">
        <v>2</v>
      </c>
      <c r="AB298">
        <v>192</v>
      </c>
      <c r="AC298">
        <v>92.7</v>
      </c>
      <c r="AD298">
        <v>4</v>
      </c>
      <c r="AE298">
        <v>2</v>
      </c>
      <c r="AG298" t="s">
        <v>411</v>
      </c>
      <c r="AH298" t="s">
        <v>60</v>
      </c>
      <c r="AI298" t="s">
        <v>97</v>
      </c>
      <c r="AJ298">
        <v>1</v>
      </c>
      <c r="AK298" t="s">
        <v>55</v>
      </c>
      <c r="AL298">
        <v>3</v>
      </c>
      <c r="AM298" t="s">
        <v>683</v>
      </c>
      <c r="AO298">
        <v>3</v>
      </c>
      <c r="AP298" t="s">
        <v>683</v>
      </c>
      <c r="AQ298">
        <v>2.5</v>
      </c>
      <c r="AR298">
        <v>2.6969E-2</v>
      </c>
      <c r="AS298" t="str">
        <f t="shared" si="4"/>
        <v>immature</v>
      </c>
      <c r="AU298" s="13"/>
    </row>
    <row r="299" spans="1:47" x14ac:dyDescent="0.25">
      <c r="A299">
        <v>314</v>
      </c>
      <c r="B299">
        <v>2017</v>
      </c>
      <c r="C299" t="s">
        <v>42</v>
      </c>
      <c r="D299" s="1">
        <v>44147</v>
      </c>
      <c r="E299">
        <v>1</v>
      </c>
      <c r="F299">
        <v>161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11</v>
      </c>
      <c r="Z299">
        <v>11</v>
      </c>
      <c r="AA299">
        <v>2</v>
      </c>
      <c r="AB299">
        <v>186</v>
      </c>
      <c r="AC299">
        <v>84.4</v>
      </c>
      <c r="AD299">
        <v>4</v>
      </c>
      <c r="AE299">
        <v>1</v>
      </c>
      <c r="AF299" t="s">
        <v>69</v>
      </c>
      <c r="AG299" t="s">
        <v>412</v>
      </c>
      <c r="AH299" t="s">
        <v>67</v>
      </c>
      <c r="AI299" t="s">
        <v>141</v>
      </c>
      <c r="AJ299">
        <v>1</v>
      </c>
      <c r="AK299" t="s">
        <v>55</v>
      </c>
      <c r="AL299">
        <v>3</v>
      </c>
      <c r="AM299" t="s">
        <v>683</v>
      </c>
      <c r="AO299">
        <v>3</v>
      </c>
      <c r="AP299" t="s">
        <v>683</v>
      </c>
      <c r="AQ299">
        <v>2.2999999999999998</v>
      </c>
      <c r="AR299">
        <v>2.7251000000000001E-2</v>
      </c>
      <c r="AS299" t="str">
        <f t="shared" si="4"/>
        <v>immature</v>
      </c>
      <c r="AU299" s="13"/>
    </row>
    <row r="300" spans="1:47" x14ac:dyDescent="0.25">
      <c r="A300">
        <v>315</v>
      </c>
      <c r="B300">
        <v>2017</v>
      </c>
      <c r="C300" t="s">
        <v>42</v>
      </c>
      <c r="D300" s="1">
        <v>44147</v>
      </c>
      <c r="E300">
        <v>1</v>
      </c>
      <c r="F300">
        <v>126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9</v>
      </c>
      <c r="Z300">
        <v>6</v>
      </c>
      <c r="AA300">
        <v>2</v>
      </c>
      <c r="AB300">
        <v>186</v>
      </c>
      <c r="AC300">
        <v>88</v>
      </c>
      <c r="AD300">
        <v>4</v>
      </c>
      <c r="AE300">
        <v>1</v>
      </c>
      <c r="AG300" t="s">
        <v>413</v>
      </c>
      <c r="AH300" t="s">
        <v>67</v>
      </c>
      <c r="AI300" t="s">
        <v>58</v>
      </c>
      <c r="AJ300">
        <v>1</v>
      </c>
      <c r="AK300" t="s">
        <v>55</v>
      </c>
      <c r="AL300">
        <v>3</v>
      </c>
      <c r="AM300" t="s">
        <v>683</v>
      </c>
      <c r="AO300">
        <v>3</v>
      </c>
      <c r="AP300" t="s">
        <v>683</v>
      </c>
      <c r="AQ300">
        <v>2.4</v>
      </c>
      <c r="AR300">
        <v>2.7272999999999999E-2</v>
      </c>
      <c r="AS300" t="str">
        <f t="shared" si="4"/>
        <v>immature</v>
      </c>
      <c r="AU300" s="13"/>
    </row>
    <row r="301" spans="1:47" x14ac:dyDescent="0.25">
      <c r="A301">
        <v>316</v>
      </c>
      <c r="B301">
        <v>2017</v>
      </c>
      <c r="C301" t="s">
        <v>42</v>
      </c>
      <c r="D301" s="1">
        <v>44147</v>
      </c>
      <c r="E301">
        <v>1</v>
      </c>
      <c r="F301">
        <v>260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18</v>
      </c>
      <c r="Z301">
        <v>5</v>
      </c>
      <c r="AA301">
        <v>2</v>
      </c>
      <c r="AB301">
        <v>179</v>
      </c>
      <c r="AC301">
        <v>69.5</v>
      </c>
      <c r="AD301">
        <v>4</v>
      </c>
      <c r="AE301">
        <v>1</v>
      </c>
      <c r="AG301" t="s">
        <v>414</v>
      </c>
      <c r="AH301" t="s">
        <v>67</v>
      </c>
      <c r="AI301" t="s">
        <v>58</v>
      </c>
      <c r="AJ301">
        <v>1</v>
      </c>
      <c r="AK301" t="s">
        <v>55</v>
      </c>
      <c r="AL301">
        <v>3</v>
      </c>
      <c r="AM301" t="s">
        <v>683</v>
      </c>
      <c r="AO301">
        <v>3</v>
      </c>
      <c r="AP301" t="s">
        <v>683</v>
      </c>
      <c r="AQ301">
        <v>1.9</v>
      </c>
      <c r="AR301">
        <v>2.7338000000000001E-2</v>
      </c>
      <c r="AS301" t="str">
        <f t="shared" si="4"/>
        <v>immature</v>
      </c>
      <c r="AU301" s="13"/>
    </row>
    <row r="302" spans="1:47" x14ac:dyDescent="0.25">
      <c r="A302">
        <v>317</v>
      </c>
      <c r="B302">
        <v>2017</v>
      </c>
      <c r="C302" t="s">
        <v>42</v>
      </c>
      <c r="D302" s="1">
        <v>44147</v>
      </c>
      <c r="E302">
        <v>1</v>
      </c>
      <c r="F302">
        <v>228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16</v>
      </c>
      <c r="Z302">
        <v>3</v>
      </c>
      <c r="AA302">
        <v>2</v>
      </c>
      <c r="AB302">
        <v>195</v>
      </c>
      <c r="AC302">
        <v>102.1</v>
      </c>
      <c r="AD302">
        <v>4</v>
      </c>
      <c r="AE302">
        <v>1</v>
      </c>
      <c r="AG302" t="s">
        <v>415</v>
      </c>
      <c r="AH302" t="s">
        <v>53</v>
      </c>
      <c r="AI302" t="s">
        <v>58</v>
      </c>
      <c r="AJ302">
        <v>1</v>
      </c>
      <c r="AK302" t="s">
        <v>55</v>
      </c>
      <c r="AL302">
        <v>3</v>
      </c>
      <c r="AM302" t="s">
        <v>683</v>
      </c>
      <c r="AO302">
        <v>3</v>
      </c>
      <c r="AP302" t="s">
        <v>683</v>
      </c>
      <c r="AQ302">
        <v>2.8</v>
      </c>
      <c r="AR302">
        <v>2.7424E-2</v>
      </c>
      <c r="AS302" t="str">
        <f t="shared" si="4"/>
        <v>immature</v>
      </c>
      <c r="AU302" s="13"/>
    </row>
    <row r="303" spans="1:47" x14ac:dyDescent="0.25">
      <c r="A303">
        <v>318</v>
      </c>
      <c r="B303">
        <v>2017</v>
      </c>
      <c r="C303" t="s">
        <v>42</v>
      </c>
      <c r="D303" s="1">
        <v>44147</v>
      </c>
      <c r="E303">
        <v>1</v>
      </c>
      <c r="F303">
        <v>19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2</v>
      </c>
      <c r="Z303">
        <v>4</v>
      </c>
      <c r="AA303">
        <v>2</v>
      </c>
      <c r="AB303">
        <v>191</v>
      </c>
      <c r="AC303">
        <v>94.6</v>
      </c>
      <c r="AD303">
        <v>4</v>
      </c>
      <c r="AE303">
        <v>1</v>
      </c>
      <c r="AG303" t="s">
        <v>416</v>
      </c>
      <c r="AH303" t="s">
        <v>60</v>
      </c>
      <c r="AI303" t="s">
        <v>58</v>
      </c>
      <c r="AJ303">
        <v>1</v>
      </c>
      <c r="AK303" t="s">
        <v>55</v>
      </c>
      <c r="AL303">
        <v>3</v>
      </c>
      <c r="AM303" t="s">
        <v>683</v>
      </c>
      <c r="AO303">
        <v>3</v>
      </c>
      <c r="AP303" t="s">
        <v>683</v>
      </c>
      <c r="AQ303">
        <v>2.6</v>
      </c>
      <c r="AR303">
        <v>2.7484000000000001E-2</v>
      </c>
      <c r="AS303" t="str">
        <f t="shared" si="4"/>
        <v>immature</v>
      </c>
      <c r="AU303" s="13"/>
    </row>
    <row r="304" spans="1:47" x14ac:dyDescent="0.25">
      <c r="A304">
        <v>319</v>
      </c>
      <c r="B304">
        <v>2017</v>
      </c>
      <c r="C304" t="s">
        <v>42</v>
      </c>
      <c r="D304" s="1">
        <v>44147</v>
      </c>
      <c r="E304">
        <v>1</v>
      </c>
      <c r="F304">
        <v>159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11</v>
      </c>
      <c r="Z304">
        <v>9</v>
      </c>
      <c r="AA304">
        <v>2</v>
      </c>
      <c r="AB304">
        <v>180</v>
      </c>
      <c r="AC304">
        <v>79.5</v>
      </c>
      <c r="AD304">
        <v>4</v>
      </c>
      <c r="AE304">
        <v>2</v>
      </c>
      <c r="AG304" t="s">
        <v>417</v>
      </c>
      <c r="AH304" t="s">
        <v>53</v>
      </c>
      <c r="AI304" t="s">
        <v>97</v>
      </c>
      <c r="AJ304">
        <v>1</v>
      </c>
      <c r="AK304" t="s">
        <v>55</v>
      </c>
      <c r="AL304">
        <v>3</v>
      </c>
      <c r="AM304" t="s">
        <v>683</v>
      </c>
      <c r="AO304">
        <v>3</v>
      </c>
      <c r="AP304" t="s">
        <v>683</v>
      </c>
      <c r="AQ304">
        <v>2.2000000000000002</v>
      </c>
      <c r="AR304">
        <v>2.7673E-2</v>
      </c>
      <c r="AS304" t="str">
        <f t="shared" si="4"/>
        <v>immature</v>
      </c>
      <c r="AU304" s="13"/>
    </row>
    <row r="305" spans="1:47" x14ac:dyDescent="0.25">
      <c r="A305">
        <v>320</v>
      </c>
      <c r="B305">
        <v>2017</v>
      </c>
      <c r="C305" t="s">
        <v>42</v>
      </c>
      <c r="D305" s="1">
        <v>44147</v>
      </c>
      <c r="E305">
        <v>1</v>
      </c>
      <c r="F305">
        <v>56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4</v>
      </c>
      <c r="Z305">
        <v>11</v>
      </c>
      <c r="AA305">
        <v>2</v>
      </c>
      <c r="AB305">
        <v>187</v>
      </c>
      <c r="AC305">
        <v>86.4</v>
      </c>
      <c r="AD305">
        <v>4</v>
      </c>
      <c r="AE305">
        <v>1</v>
      </c>
      <c r="AG305" t="s">
        <v>418</v>
      </c>
      <c r="AH305" t="s">
        <v>67</v>
      </c>
      <c r="AI305" t="s">
        <v>141</v>
      </c>
      <c r="AJ305">
        <v>1</v>
      </c>
      <c r="AK305" t="s">
        <v>55</v>
      </c>
      <c r="AL305">
        <v>3</v>
      </c>
      <c r="AM305" t="s">
        <v>683</v>
      </c>
      <c r="AO305">
        <v>3</v>
      </c>
      <c r="AP305" t="s">
        <v>683</v>
      </c>
      <c r="AQ305">
        <v>2.4</v>
      </c>
      <c r="AR305">
        <v>2.7778000000000001E-2</v>
      </c>
      <c r="AS305" t="str">
        <f t="shared" si="4"/>
        <v>immature</v>
      </c>
      <c r="AU305" s="13"/>
    </row>
    <row r="306" spans="1:47" x14ac:dyDescent="0.25">
      <c r="A306">
        <v>321</v>
      </c>
      <c r="B306">
        <v>2017</v>
      </c>
      <c r="C306" t="s">
        <v>42</v>
      </c>
      <c r="D306" s="1">
        <v>44147</v>
      </c>
      <c r="E306">
        <v>1</v>
      </c>
      <c r="F306">
        <v>257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18</v>
      </c>
      <c r="Z306">
        <v>2</v>
      </c>
      <c r="AA306">
        <v>2</v>
      </c>
      <c r="AB306">
        <v>192</v>
      </c>
      <c r="AC306">
        <v>97.2</v>
      </c>
      <c r="AD306">
        <v>4</v>
      </c>
      <c r="AE306">
        <v>3</v>
      </c>
      <c r="AG306" t="s">
        <v>419</v>
      </c>
      <c r="AH306" t="s">
        <v>60</v>
      </c>
      <c r="AI306" t="s">
        <v>97</v>
      </c>
      <c r="AJ306">
        <v>1</v>
      </c>
      <c r="AK306" t="s">
        <v>55</v>
      </c>
      <c r="AL306">
        <v>3</v>
      </c>
      <c r="AM306" t="s">
        <v>683</v>
      </c>
      <c r="AO306">
        <v>3</v>
      </c>
      <c r="AP306" t="s">
        <v>683</v>
      </c>
      <c r="AQ306">
        <v>2.7</v>
      </c>
      <c r="AR306">
        <v>2.7778000000000001E-2</v>
      </c>
      <c r="AS306" t="str">
        <f t="shared" si="4"/>
        <v>immature</v>
      </c>
      <c r="AU306" s="13"/>
    </row>
    <row r="307" spans="1:47" x14ac:dyDescent="0.25">
      <c r="A307">
        <v>322</v>
      </c>
      <c r="B307">
        <v>2017</v>
      </c>
      <c r="C307" t="s">
        <v>42</v>
      </c>
      <c r="D307" s="1">
        <v>44147</v>
      </c>
      <c r="E307">
        <v>1</v>
      </c>
      <c r="F307">
        <v>28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2</v>
      </c>
      <c r="Z307">
        <v>13</v>
      </c>
      <c r="AA307">
        <v>2</v>
      </c>
      <c r="AB307">
        <v>183</v>
      </c>
      <c r="AC307">
        <v>81.099999999999994</v>
      </c>
      <c r="AD307">
        <v>4</v>
      </c>
      <c r="AE307">
        <v>3</v>
      </c>
      <c r="AF307" t="s">
        <v>82</v>
      </c>
      <c r="AG307" t="s">
        <v>420</v>
      </c>
      <c r="AH307" t="s">
        <v>60</v>
      </c>
      <c r="AI307" t="s">
        <v>97</v>
      </c>
      <c r="AJ307">
        <v>1</v>
      </c>
      <c r="AK307" t="s">
        <v>55</v>
      </c>
      <c r="AL307">
        <v>3</v>
      </c>
      <c r="AM307" t="s">
        <v>683</v>
      </c>
      <c r="AO307">
        <v>3</v>
      </c>
      <c r="AP307" t="s">
        <v>683</v>
      </c>
      <c r="AQ307">
        <v>2.2999999999999998</v>
      </c>
      <c r="AR307">
        <v>2.836E-2</v>
      </c>
      <c r="AS307" t="str">
        <f t="shared" si="4"/>
        <v>immature</v>
      </c>
    </row>
    <row r="308" spans="1:47" x14ac:dyDescent="0.25">
      <c r="A308">
        <v>323</v>
      </c>
      <c r="B308">
        <v>2017</v>
      </c>
      <c r="C308" t="s">
        <v>42</v>
      </c>
      <c r="D308" s="1">
        <v>44147</v>
      </c>
      <c r="E308">
        <v>1</v>
      </c>
      <c r="F308">
        <v>26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2</v>
      </c>
      <c r="Z308">
        <v>11</v>
      </c>
      <c r="AA308">
        <v>2</v>
      </c>
      <c r="AB308">
        <v>196</v>
      </c>
      <c r="AC308">
        <v>104.8</v>
      </c>
      <c r="AD308">
        <v>4</v>
      </c>
      <c r="AE308">
        <v>1</v>
      </c>
      <c r="AG308" t="s">
        <v>421</v>
      </c>
      <c r="AH308" t="s">
        <v>53</v>
      </c>
      <c r="AI308" t="s">
        <v>58</v>
      </c>
      <c r="AJ308">
        <v>1</v>
      </c>
      <c r="AK308" t="s">
        <v>55</v>
      </c>
      <c r="AL308">
        <v>3</v>
      </c>
      <c r="AM308" t="s">
        <v>683</v>
      </c>
      <c r="AO308">
        <v>3</v>
      </c>
      <c r="AP308" t="s">
        <v>683</v>
      </c>
      <c r="AQ308">
        <v>3</v>
      </c>
      <c r="AR308">
        <v>2.8625999999999999E-2</v>
      </c>
      <c r="AS308" t="str">
        <f t="shared" si="4"/>
        <v>immature</v>
      </c>
    </row>
    <row r="309" spans="1:47" x14ac:dyDescent="0.25">
      <c r="A309">
        <v>324</v>
      </c>
      <c r="B309">
        <v>2017</v>
      </c>
      <c r="C309" t="s">
        <v>42</v>
      </c>
      <c r="D309" s="1">
        <v>44147</v>
      </c>
      <c r="E309">
        <v>1</v>
      </c>
      <c r="F309">
        <v>94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7</v>
      </c>
      <c r="Z309">
        <v>4</v>
      </c>
      <c r="AA309">
        <v>2</v>
      </c>
      <c r="AB309">
        <v>195</v>
      </c>
      <c r="AC309">
        <v>104.4</v>
      </c>
      <c r="AD309">
        <v>4</v>
      </c>
      <c r="AE309">
        <v>1</v>
      </c>
      <c r="AF309" t="s">
        <v>69</v>
      </c>
      <c r="AG309" t="s">
        <v>422</v>
      </c>
      <c r="AH309" t="s">
        <v>67</v>
      </c>
      <c r="AI309" t="s">
        <v>141</v>
      </c>
      <c r="AJ309">
        <v>1</v>
      </c>
      <c r="AK309" t="s">
        <v>55</v>
      </c>
      <c r="AL309">
        <v>3</v>
      </c>
      <c r="AM309" t="s">
        <v>683</v>
      </c>
      <c r="AO309">
        <v>3</v>
      </c>
      <c r="AP309" t="s">
        <v>683</v>
      </c>
      <c r="AQ309">
        <v>3</v>
      </c>
      <c r="AR309">
        <v>2.8736000000000001E-2</v>
      </c>
      <c r="AS309" t="str">
        <f t="shared" si="4"/>
        <v>immature</v>
      </c>
    </row>
    <row r="310" spans="1:47" x14ac:dyDescent="0.25">
      <c r="A310">
        <v>325</v>
      </c>
      <c r="B310">
        <v>2017</v>
      </c>
      <c r="C310" t="s">
        <v>42</v>
      </c>
      <c r="D310" s="1">
        <v>44147</v>
      </c>
      <c r="E310">
        <v>1</v>
      </c>
      <c r="F310">
        <v>191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13</v>
      </c>
      <c r="Z310">
        <v>11</v>
      </c>
      <c r="AA310">
        <v>2</v>
      </c>
      <c r="AB310">
        <v>195</v>
      </c>
      <c r="AC310">
        <v>93.7</v>
      </c>
      <c r="AD310">
        <v>4</v>
      </c>
      <c r="AE310">
        <v>2</v>
      </c>
      <c r="AG310" t="s">
        <v>423</v>
      </c>
      <c r="AH310" t="s">
        <v>60</v>
      </c>
      <c r="AI310" t="s">
        <v>58</v>
      </c>
      <c r="AJ310">
        <v>1</v>
      </c>
      <c r="AK310" t="s">
        <v>55</v>
      </c>
      <c r="AL310">
        <v>3</v>
      </c>
      <c r="AM310" t="s">
        <v>683</v>
      </c>
      <c r="AO310">
        <v>3</v>
      </c>
      <c r="AP310" t="s">
        <v>683</v>
      </c>
      <c r="AQ310">
        <v>2.7</v>
      </c>
      <c r="AR310">
        <v>2.8815E-2</v>
      </c>
      <c r="AS310" t="str">
        <f t="shared" si="4"/>
        <v>immature</v>
      </c>
    </row>
    <row r="311" spans="1:47" x14ac:dyDescent="0.25">
      <c r="A311">
        <v>326</v>
      </c>
      <c r="B311">
        <v>2017</v>
      </c>
      <c r="C311" t="s">
        <v>42</v>
      </c>
      <c r="D311" s="1">
        <v>44147</v>
      </c>
      <c r="E311">
        <v>1</v>
      </c>
      <c r="F311">
        <v>63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5</v>
      </c>
      <c r="Z311">
        <v>3</v>
      </c>
      <c r="AA311">
        <v>2</v>
      </c>
      <c r="AB311">
        <v>180</v>
      </c>
      <c r="AC311">
        <v>75.8</v>
      </c>
      <c r="AD311">
        <v>4</v>
      </c>
      <c r="AE311">
        <v>3</v>
      </c>
      <c r="AG311" t="s">
        <v>424</v>
      </c>
      <c r="AH311" t="s">
        <v>67</v>
      </c>
      <c r="AI311" t="s">
        <v>54</v>
      </c>
      <c r="AJ311">
        <v>1</v>
      </c>
      <c r="AK311" t="s">
        <v>55</v>
      </c>
      <c r="AL311">
        <v>3</v>
      </c>
      <c r="AM311" t="s">
        <v>683</v>
      </c>
      <c r="AO311">
        <v>3</v>
      </c>
      <c r="AP311" t="s">
        <v>683</v>
      </c>
      <c r="AQ311">
        <v>2.2000000000000002</v>
      </c>
      <c r="AR311">
        <v>2.9024000000000001E-2</v>
      </c>
      <c r="AS311" t="str">
        <f t="shared" si="4"/>
        <v>immature</v>
      </c>
    </row>
    <row r="312" spans="1:47" x14ac:dyDescent="0.25">
      <c r="A312">
        <v>327</v>
      </c>
      <c r="B312">
        <v>2017</v>
      </c>
      <c r="C312" t="s">
        <v>42</v>
      </c>
      <c r="D312" s="1">
        <v>44147</v>
      </c>
      <c r="E312">
        <v>1</v>
      </c>
      <c r="F312">
        <v>239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16</v>
      </c>
      <c r="Z312">
        <v>14</v>
      </c>
      <c r="AA312">
        <v>2</v>
      </c>
      <c r="AB312">
        <v>197</v>
      </c>
      <c r="AC312">
        <v>99.4</v>
      </c>
      <c r="AD312">
        <v>4</v>
      </c>
      <c r="AE312">
        <v>1</v>
      </c>
      <c r="AG312" t="s">
        <v>425</v>
      </c>
      <c r="AH312" t="s">
        <v>60</v>
      </c>
      <c r="AI312" t="s">
        <v>58</v>
      </c>
      <c r="AJ312">
        <v>1</v>
      </c>
      <c r="AK312" t="s">
        <v>55</v>
      </c>
      <c r="AL312">
        <v>3</v>
      </c>
      <c r="AM312" t="s">
        <v>683</v>
      </c>
      <c r="AO312">
        <v>3</v>
      </c>
      <c r="AP312" t="s">
        <v>683</v>
      </c>
      <c r="AQ312">
        <v>2.9</v>
      </c>
      <c r="AR312">
        <v>2.9175E-2</v>
      </c>
      <c r="AS312" t="str">
        <f t="shared" si="4"/>
        <v>immature</v>
      </c>
    </row>
    <row r="313" spans="1:47" x14ac:dyDescent="0.25">
      <c r="A313">
        <v>328</v>
      </c>
      <c r="B313">
        <v>2017</v>
      </c>
      <c r="C313" t="s">
        <v>42</v>
      </c>
      <c r="D313" s="1">
        <v>44147</v>
      </c>
      <c r="E313">
        <v>1</v>
      </c>
      <c r="F313">
        <v>102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7</v>
      </c>
      <c r="Z313">
        <v>12</v>
      </c>
      <c r="AA313">
        <v>2</v>
      </c>
      <c r="AB313">
        <v>188</v>
      </c>
      <c r="AC313">
        <v>85.6</v>
      </c>
      <c r="AD313">
        <v>4</v>
      </c>
      <c r="AE313">
        <v>1</v>
      </c>
      <c r="AF313" t="s">
        <v>426</v>
      </c>
      <c r="AG313" t="s">
        <v>427</v>
      </c>
      <c r="AH313" t="s">
        <v>60</v>
      </c>
      <c r="AI313" t="s">
        <v>58</v>
      </c>
      <c r="AJ313">
        <v>1</v>
      </c>
      <c r="AK313" t="s">
        <v>55</v>
      </c>
      <c r="AL313">
        <v>3</v>
      </c>
      <c r="AM313" t="s">
        <v>683</v>
      </c>
      <c r="AO313">
        <v>3</v>
      </c>
      <c r="AP313" t="s">
        <v>683</v>
      </c>
      <c r="AQ313">
        <v>2.5</v>
      </c>
      <c r="AR313">
        <v>2.9205999999999999E-2</v>
      </c>
      <c r="AS313" t="str">
        <f t="shared" si="4"/>
        <v>immature</v>
      </c>
    </row>
    <row r="314" spans="1:47" x14ac:dyDescent="0.25">
      <c r="A314">
        <v>329</v>
      </c>
      <c r="B314">
        <v>2017</v>
      </c>
      <c r="C314" t="s">
        <v>42</v>
      </c>
      <c r="D314" s="1">
        <v>44147</v>
      </c>
      <c r="E314">
        <v>1</v>
      </c>
      <c r="F314">
        <v>33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3</v>
      </c>
      <c r="Z314">
        <v>3</v>
      </c>
      <c r="AA314">
        <v>2</v>
      </c>
      <c r="AB314">
        <v>194</v>
      </c>
      <c r="AC314">
        <v>102.5</v>
      </c>
      <c r="AD314">
        <v>4</v>
      </c>
      <c r="AE314">
        <v>2</v>
      </c>
      <c r="AG314" t="s">
        <v>428</v>
      </c>
      <c r="AH314" t="s">
        <v>67</v>
      </c>
      <c r="AI314" t="s">
        <v>58</v>
      </c>
      <c r="AJ314">
        <v>1</v>
      </c>
      <c r="AK314" t="s">
        <v>55</v>
      </c>
      <c r="AL314">
        <v>3</v>
      </c>
      <c r="AM314" t="s">
        <v>683</v>
      </c>
      <c r="AO314">
        <v>3</v>
      </c>
      <c r="AP314" t="s">
        <v>683</v>
      </c>
      <c r="AQ314">
        <v>3</v>
      </c>
      <c r="AR314">
        <v>2.9267999999999999E-2</v>
      </c>
      <c r="AS314" t="str">
        <f t="shared" si="4"/>
        <v>immature</v>
      </c>
    </row>
    <row r="315" spans="1:47" x14ac:dyDescent="0.25">
      <c r="A315">
        <v>330</v>
      </c>
      <c r="B315">
        <v>2017</v>
      </c>
      <c r="C315" t="s">
        <v>42</v>
      </c>
      <c r="D315" s="1">
        <v>44147</v>
      </c>
      <c r="E315">
        <v>1</v>
      </c>
      <c r="F315">
        <v>264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18</v>
      </c>
      <c r="Z315">
        <v>9</v>
      </c>
      <c r="AA315">
        <v>2</v>
      </c>
      <c r="AB315">
        <v>200</v>
      </c>
      <c r="AC315">
        <v>112.8</v>
      </c>
      <c r="AD315">
        <v>4</v>
      </c>
      <c r="AE315">
        <v>1</v>
      </c>
      <c r="AG315" t="s">
        <v>429</v>
      </c>
      <c r="AH315" t="s">
        <v>60</v>
      </c>
      <c r="AI315" t="s">
        <v>58</v>
      </c>
      <c r="AJ315">
        <v>1</v>
      </c>
      <c r="AK315" t="s">
        <v>55</v>
      </c>
      <c r="AL315">
        <v>3</v>
      </c>
      <c r="AM315" t="s">
        <v>683</v>
      </c>
      <c r="AN315" t="s">
        <v>325</v>
      </c>
      <c r="AO315">
        <v>3</v>
      </c>
      <c r="AP315" t="s">
        <v>683</v>
      </c>
      <c r="AQ315">
        <v>3.4</v>
      </c>
      <c r="AR315">
        <v>3.0141999999999999E-2</v>
      </c>
      <c r="AS315" t="str">
        <f t="shared" si="4"/>
        <v>immature</v>
      </c>
    </row>
    <row r="316" spans="1:47" x14ac:dyDescent="0.25">
      <c r="A316">
        <v>331</v>
      </c>
      <c r="B316">
        <v>2017</v>
      </c>
      <c r="C316" t="s">
        <v>42</v>
      </c>
      <c r="D316" s="1">
        <v>44147</v>
      </c>
      <c r="E316">
        <v>1</v>
      </c>
      <c r="F316">
        <v>186</v>
      </c>
      <c r="G316">
        <v>4</v>
      </c>
      <c r="H316" t="s">
        <v>43</v>
      </c>
      <c r="I316" s="2">
        <v>43033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57.019166669999997</v>
      </c>
      <c r="P316">
        <v>-135.34961670000001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13</v>
      </c>
      <c r="Z316">
        <v>6</v>
      </c>
      <c r="AA316">
        <v>2</v>
      </c>
      <c r="AB316">
        <v>200</v>
      </c>
      <c r="AC316">
        <v>105.5</v>
      </c>
      <c r="AD316">
        <v>4</v>
      </c>
      <c r="AE316">
        <v>1</v>
      </c>
      <c r="AG316" t="s">
        <v>430</v>
      </c>
      <c r="AH316" t="s">
        <v>67</v>
      </c>
      <c r="AI316" t="s">
        <v>58</v>
      </c>
      <c r="AJ316">
        <v>1</v>
      </c>
      <c r="AK316" t="s">
        <v>55</v>
      </c>
      <c r="AL316">
        <v>3</v>
      </c>
      <c r="AM316" t="s">
        <v>683</v>
      </c>
      <c r="AN316" t="s">
        <v>325</v>
      </c>
      <c r="AO316">
        <v>3</v>
      </c>
      <c r="AP316" t="s">
        <v>683</v>
      </c>
      <c r="AQ316">
        <v>3.2</v>
      </c>
      <c r="AR316">
        <v>3.0332000000000001E-2</v>
      </c>
      <c r="AS316" t="str">
        <f t="shared" si="4"/>
        <v>immature</v>
      </c>
    </row>
    <row r="317" spans="1:47" x14ac:dyDescent="0.25">
      <c r="A317">
        <v>332</v>
      </c>
      <c r="B317">
        <v>2017</v>
      </c>
      <c r="C317" t="s">
        <v>42</v>
      </c>
      <c r="D317" s="1">
        <v>44147</v>
      </c>
      <c r="E317">
        <v>1</v>
      </c>
      <c r="F317">
        <v>154</v>
      </c>
      <c r="G317">
        <v>4</v>
      </c>
      <c r="H317" t="s">
        <v>43</v>
      </c>
      <c r="I317" s="2">
        <v>43033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57.019166669999997</v>
      </c>
      <c r="P317">
        <v>-135.34961670000001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11</v>
      </c>
      <c r="Z317">
        <v>4</v>
      </c>
      <c r="AA317">
        <v>2</v>
      </c>
      <c r="AB317">
        <v>196</v>
      </c>
      <c r="AC317">
        <v>108</v>
      </c>
      <c r="AD317">
        <v>4</v>
      </c>
      <c r="AE317">
        <v>1</v>
      </c>
      <c r="AG317" t="s">
        <v>431</v>
      </c>
      <c r="AH317" t="s">
        <v>60</v>
      </c>
      <c r="AI317" t="s">
        <v>58</v>
      </c>
      <c r="AJ317">
        <v>1</v>
      </c>
      <c r="AK317" t="s">
        <v>55</v>
      </c>
      <c r="AL317">
        <v>3</v>
      </c>
      <c r="AM317" t="s">
        <v>683</v>
      </c>
      <c r="AO317">
        <v>3</v>
      </c>
      <c r="AP317" t="s">
        <v>683</v>
      </c>
      <c r="AQ317">
        <v>3.3</v>
      </c>
      <c r="AR317">
        <v>3.0556E-2</v>
      </c>
      <c r="AS317" t="str">
        <f t="shared" si="4"/>
        <v>immature</v>
      </c>
    </row>
    <row r="318" spans="1:47" x14ac:dyDescent="0.25">
      <c r="A318">
        <v>333</v>
      </c>
      <c r="B318">
        <v>2017</v>
      </c>
      <c r="C318" t="s">
        <v>42</v>
      </c>
      <c r="D318" s="1">
        <v>44147</v>
      </c>
      <c r="E318">
        <v>1</v>
      </c>
      <c r="F318">
        <v>299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20</v>
      </c>
      <c r="Z318">
        <v>14</v>
      </c>
      <c r="AA318">
        <v>2</v>
      </c>
      <c r="AB318">
        <v>211</v>
      </c>
      <c r="AC318">
        <v>128.9</v>
      </c>
      <c r="AD318">
        <v>4</v>
      </c>
      <c r="AE318">
        <v>1</v>
      </c>
      <c r="AG318" t="s">
        <v>432</v>
      </c>
      <c r="AH318" t="s">
        <v>60</v>
      </c>
      <c r="AI318" t="s">
        <v>54</v>
      </c>
      <c r="AJ318">
        <v>1</v>
      </c>
      <c r="AK318" t="s">
        <v>55</v>
      </c>
      <c r="AL318">
        <v>3</v>
      </c>
      <c r="AM318" t="s">
        <v>683</v>
      </c>
      <c r="AO318">
        <v>3</v>
      </c>
      <c r="AP318" t="s">
        <v>683</v>
      </c>
      <c r="AQ318">
        <v>4</v>
      </c>
      <c r="AR318">
        <v>3.1032000000000001E-2</v>
      </c>
      <c r="AS318" t="str">
        <f t="shared" si="4"/>
        <v>immature</v>
      </c>
    </row>
    <row r="319" spans="1:47" x14ac:dyDescent="0.25">
      <c r="A319">
        <v>334</v>
      </c>
      <c r="B319">
        <v>2017</v>
      </c>
      <c r="C319" t="s">
        <v>42</v>
      </c>
      <c r="D319" s="1">
        <v>44147</v>
      </c>
      <c r="E319">
        <v>1</v>
      </c>
      <c r="F319">
        <v>227</v>
      </c>
      <c r="G319">
        <v>4</v>
      </c>
      <c r="H319" t="s">
        <v>43</v>
      </c>
      <c r="I319" s="2">
        <v>43033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57.019166669999997</v>
      </c>
      <c r="P319">
        <v>-135.34961670000001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16</v>
      </c>
      <c r="Z319">
        <v>2</v>
      </c>
      <c r="AA319">
        <v>2</v>
      </c>
      <c r="AB319">
        <v>193</v>
      </c>
      <c r="AC319">
        <v>93.3</v>
      </c>
      <c r="AD319">
        <v>4</v>
      </c>
      <c r="AE319">
        <v>1</v>
      </c>
      <c r="AG319" t="s">
        <v>433</v>
      </c>
      <c r="AH319" t="s">
        <v>60</v>
      </c>
      <c r="AI319" t="s">
        <v>58</v>
      </c>
      <c r="AJ319">
        <v>1</v>
      </c>
      <c r="AK319" t="s">
        <v>55</v>
      </c>
      <c r="AL319">
        <v>3</v>
      </c>
      <c r="AM319" t="s">
        <v>683</v>
      </c>
      <c r="AO319">
        <v>3</v>
      </c>
      <c r="AP319" t="s">
        <v>683</v>
      </c>
      <c r="AQ319">
        <v>2.9</v>
      </c>
      <c r="AR319">
        <v>3.1083E-2</v>
      </c>
      <c r="AS319" t="str">
        <f t="shared" si="4"/>
        <v>immature</v>
      </c>
    </row>
    <row r="320" spans="1:47" x14ac:dyDescent="0.25">
      <c r="A320">
        <v>335</v>
      </c>
      <c r="B320">
        <v>2017</v>
      </c>
      <c r="C320" t="s">
        <v>42</v>
      </c>
      <c r="D320" s="1">
        <v>44147</v>
      </c>
      <c r="E320">
        <v>1</v>
      </c>
      <c r="F320">
        <v>65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5</v>
      </c>
      <c r="Z320">
        <v>5</v>
      </c>
      <c r="AA320">
        <v>2</v>
      </c>
      <c r="AB320">
        <v>191</v>
      </c>
      <c r="AC320">
        <v>100.4</v>
      </c>
      <c r="AD320">
        <v>4</v>
      </c>
      <c r="AE320">
        <v>1</v>
      </c>
      <c r="AF320" t="s">
        <v>69</v>
      </c>
      <c r="AG320" t="s">
        <v>434</v>
      </c>
      <c r="AH320" t="s">
        <v>67</v>
      </c>
      <c r="AI320" t="s">
        <v>54</v>
      </c>
      <c r="AJ320">
        <v>1</v>
      </c>
      <c r="AK320" t="s">
        <v>55</v>
      </c>
      <c r="AL320">
        <v>3</v>
      </c>
      <c r="AM320" t="s">
        <v>683</v>
      </c>
      <c r="AO320">
        <v>3</v>
      </c>
      <c r="AP320" t="s">
        <v>683</v>
      </c>
      <c r="AQ320">
        <v>3.2</v>
      </c>
      <c r="AR320">
        <v>3.1872999999999999E-2</v>
      </c>
      <c r="AS320" t="str">
        <f t="shared" si="4"/>
        <v>immature</v>
      </c>
    </row>
    <row r="321" spans="1:45" x14ac:dyDescent="0.25">
      <c r="A321">
        <v>336</v>
      </c>
      <c r="B321">
        <v>2017</v>
      </c>
      <c r="C321" t="s">
        <v>42</v>
      </c>
      <c r="D321" s="1">
        <v>44147</v>
      </c>
      <c r="E321">
        <v>1</v>
      </c>
      <c r="F321">
        <v>129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9</v>
      </c>
      <c r="Z321">
        <v>9</v>
      </c>
      <c r="AA321">
        <v>2</v>
      </c>
      <c r="AB321">
        <v>204</v>
      </c>
      <c r="AC321">
        <v>122</v>
      </c>
      <c r="AD321">
        <v>4</v>
      </c>
      <c r="AE321">
        <v>1</v>
      </c>
      <c r="AG321" t="s">
        <v>435</v>
      </c>
      <c r="AH321" t="s">
        <v>60</v>
      </c>
      <c r="AI321" t="s">
        <v>58</v>
      </c>
      <c r="AJ321">
        <v>1</v>
      </c>
      <c r="AK321" t="s">
        <v>55</v>
      </c>
      <c r="AL321">
        <v>3</v>
      </c>
      <c r="AM321" t="s">
        <v>683</v>
      </c>
      <c r="AO321">
        <v>3</v>
      </c>
      <c r="AP321" t="s">
        <v>683</v>
      </c>
      <c r="AQ321">
        <v>3.9</v>
      </c>
      <c r="AR321">
        <v>3.1967000000000002E-2</v>
      </c>
      <c r="AS321" t="str">
        <f t="shared" si="4"/>
        <v>immature</v>
      </c>
    </row>
    <row r="322" spans="1:45" x14ac:dyDescent="0.25">
      <c r="A322">
        <v>337</v>
      </c>
      <c r="B322">
        <v>2017</v>
      </c>
      <c r="C322" t="s">
        <v>42</v>
      </c>
      <c r="D322" s="1">
        <v>44147</v>
      </c>
      <c r="E322">
        <v>1</v>
      </c>
      <c r="F322">
        <v>18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2</v>
      </c>
      <c r="Z322">
        <v>3</v>
      </c>
      <c r="AA322">
        <v>2</v>
      </c>
      <c r="AB322">
        <v>180</v>
      </c>
      <c r="AC322">
        <v>74.400000000000006</v>
      </c>
      <c r="AD322">
        <v>4</v>
      </c>
      <c r="AE322">
        <v>1</v>
      </c>
      <c r="AG322" t="s">
        <v>436</v>
      </c>
      <c r="AH322" t="s">
        <v>60</v>
      </c>
      <c r="AI322" t="s">
        <v>58</v>
      </c>
      <c r="AJ322">
        <v>1</v>
      </c>
      <c r="AK322" t="s">
        <v>55</v>
      </c>
      <c r="AL322">
        <v>3</v>
      </c>
      <c r="AM322" t="s">
        <v>683</v>
      </c>
      <c r="AO322">
        <v>3</v>
      </c>
      <c r="AP322" t="s">
        <v>683</v>
      </c>
      <c r="AQ322">
        <v>2.4</v>
      </c>
      <c r="AR322">
        <v>3.2258000000000002E-2</v>
      </c>
      <c r="AS322" t="str">
        <f t="shared" si="4"/>
        <v>immature</v>
      </c>
    </row>
    <row r="323" spans="1:45" x14ac:dyDescent="0.25">
      <c r="A323">
        <v>338</v>
      </c>
      <c r="B323">
        <v>2017</v>
      </c>
      <c r="C323" t="s">
        <v>42</v>
      </c>
      <c r="D323" s="1">
        <v>44147</v>
      </c>
      <c r="E323">
        <v>1</v>
      </c>
      <c r="F323">
        <v>74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5</v>
      </c>
      <c r="Z323">
        <v>14</v>
      </c>
      <c r="AA323">
        <v>2</v>
      </c>
      <c r="AB323">
        <v>175</v>
      </c>
      <c r="AC323">
        <v>71.3</v>
      </c>
      <c r="AD323">
        <v>4</v>
      </c>
      <c r="AE323">
        <v>3</v>
      </c>
      <c r="AG323" t="s">
        <v>437</v>
      </c>
      <c r="AH323" t="s">
        <v>336</v>
      </c>
      <c r="AI323" t="s">
        <v>97</v>
      </c>
      <c r="AJ323">
        <v>1</v>
      </c>
      <c r="AK323" t="s">
        <v>55</v>
      </c>
      <c r="AL323">
        <v>3</v>
      </c>
      <c r="AM323" t="s">
        <v>683</v>
      </c>
      <c r="AO323">
        <v>3</v>
      </c>
      <c r="AP323" t="s">
        <v>683</v>
      </c>
      <c r="AQ323">
        <v>2.2999999999999998</v>
      </c>
      <c r="AR323">
        <v>3.2258000000000002E-2</v>
      </c>
      <c r="AS323" t="str">
        <f t="shared" ref="AS323:AS386" si="5">IF(AR323&gt;0.05,"mature", "immature")</f>
        <v>immature</v>
      </c>
    </row>
    <row r="324" spans="1:45" x14ac:dyDescent="0.25">
      <c r="A324">
        <v>339</v>
      </c>
      <c r="B324">
        <v>2017</v>
      </c>
      <c r="C324" t="s">
        <v>42</v>
      </c>
      <c r="D324" s="1">
        <v>44147</v>
      </c>
      <c r="E324">
        <v>1</v>
      </c>
      <c r="F324">
        <v>198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14</v>
      </c>
      <c r="Z324">
        <v>3</v>
      </c>
      <c r="AA324">
        <v>2</v>
      </c>
      <c r="AB324">
        <v>195</v>
      </c>
      <c r="AC324">
        <v>91.8</v>
      </c>
      <c r="AD324">
        <v>4</v>
      </c>
      <c r="AE324">
        <v>2</v>
      </c>
      <c r="AG324" t="s">
        <v>438</v>
      </c>
      <c r="AH324" t="s">
        <v>53</v>
      </c>
      <c r="AI324" t="s">
        <v>54</v>
      </c>
      <c r="AJ324">
        <v>1</v>
      </c>
      <c r="AK324" t="s">
        <v>55</v>
      </c>
      <c r="AL324">
        <v>3</v>
      </c>
      <c r="AM324" t="s">
        <v>683</v>
      </c>
      <c r="AN324" t="s">
        <v>325</v>
      </c>
      <c r="AO324">
        <v>3</v>
      </c>
      <c r="AP324" t="s">
        <v>683</v>
      </c>
      <c r="AQ324">
        <v>3</v>
      </c>
      <c r="AR324">
        <v>3.2680000000000001E-2</v>
      </c>
      <c r="AS324" t="str">
        <f t="shared" si="5"/>
        <v>immature</v>
      </c>
    </row>
    <row r="325" spans="1:45" x14ac:dyDescent="0.25">
      <c r="A325">
        <v>340</v>
      </c>
      <c r="B325">
        <v>2017</v>
      </c>
      <c r="C325" t="s">
        <v>42</v>
      </c>
      <c r="D325" s="1">
        <v>44147</v>
      </c>
      <c r="E325">
        <v>1</v>
      </c>
      <c r="F325">
        <v>188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13</v>
      </c>
      <c r="Z325">
        <v>8</v>
      </c>
      <c r="AA325">
        <v>2</v>
      </c>
      <c r="AB325">
        <v>195</v>
      </c>
      <c r="AC325">
        <v>102.5</v>
      </c>
      <c r="AD325">
        <v>4</v>
      </c>
      <c r="AE325">
        <v>1</v>
      </c>
      <c r="AG325" t="s">
        <v>439</v>
      </c>
      <c r="AH325" t="s">
        <v>60</v>
      </c>
      <c r="AI325" t="s">
        <v>58</v>
      </c>
      <c r="AJ325">
        <v>1</v>
      </c>
      <c r="AK325" t="s">
        <v>55</v>
      </c>
      <c r="AL325">
        <v>3</v>
      </c>
      <c r="AM325" t="s">
        <v>683</v>
      </c>
      <c r="AN325" t="s">
        <v>325</v>
      </c>
      <c r="AO325">
        <v>3</v>
      </c>
      <c r="AP325" t="s">
        <v>683</v>
      </c>
      <c r="AQ325">
        <v>3.4</v>
      </c>
      <c r="AR325">
        <v>3.3170999999999999E-2</v>
      </c>
      <c r="AS325" t="str">
        <f t="shared" si="5"/>
        <v>immature</v>
      </c>
    </row>
    <row r="326" spans="1:45" x14ac:dyDescent="0.25">
      <c r="A326">
        <v>341</v>
      </c>
      <c r="B326">
        <v>2017</v>
      </c>
      <c r="C326" t="s">
        <v>42</v>
      </c>
      <c r="D326" s="1">
        <v>44147</v>
      </c>
      <c r="E326">
        <v>1</v>
      </c>
      <c r="F326">
        <v>47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4</v>
      </c>
      <c r="Z326">
        <v>2</v>
      </c>
      <c r="AA326">
        <v>2</v>
      </c>
      <c r="AB326">
        <v>176</v>
      </c>
      <c r="AC326">
        <v>80.099999999999994</v>
      </c>
      <c r="AD326">
        <v>4</v>
      </c>
      <c r="AE326">
        <v>2</v>
      </c>
      <c r="AG326" t="s">
        <v>440</v>
      </c>
      <c r="AH326" t="s">
        <v>53</v>
      </c>
      <c r="AI326" t="s">
        <v>58</v>
      </c>
      <c r="AJ326">
        <v>1</v>
      </c>
      <c r="AK326" t="s">
        <v>55</v>
      </c>
      <c r="AL326">
        <v>3</v>
      </c>
      <c r="AM326" t="s">
        <v>683</v>
      </c>
      <c r="AO326">
        <v>3</v>
      </c>
      <c r="AP326" t="s">
        <v>683</v>
      </c>
      <c r="AQ326">
        <v>2.7</v>
      </c>
      <c r="AR326">
        <v>3.3708000000000002E-2</v>
      </c>
      <c r="AS326" t="str">
        <f t="shared" si="5"/>
        <v>immature</v>
      </c>
    </row>
    <row r="327" spans="1:45" x14ac:dyDescent="0.25">
      <c r="A327">
        <v>342</v>
      </c>
      <c r="B327">
        <v>2017</v>
      </c>
      <c r="C327" t="s">
        <v>42</v>
      </c>
      <c r="D327" s="1">
        <v>44147</v>
      </c>
      <c r="E327">
        <v>1</v>
      </c>
      <c r="F327">
        <v>225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15</v>
      </c>
      <c r="Z327">
        <v>15</v>
      </c>
      <c r="AA327">
        <v>2</v>
      </c>
      <c r="AB327">
        <v>187</v>
      </c>
      <c r="AC327">
        <v>85.9</v>
      </c>
      <c r="AD327">
        <v>4</v>
      </c>
      <c r="AE327">
        <v>1</v>
      </c>
      <c r="AG327" t="s">
        <v>441</v>
      </c>
      <c r="AH327" t="s">
        <v>67</v>
      </c>
      <c r="AI327" t="s">
        <v>97</v>
      </c>
      <c r="AJ327">
        <v>1</v>
      </c>
      <c r="AK327" t="s">
        <v>55</v>
      </c>
      <c r="AL327">
        <v>3</v>
      </c>
      <c r="AM327" t="s">
        <v>683</v>
      </c>
      <c r="AO327">
        <v>3</v>
      </c>
      <c r="AP327" t="s">
        <v>683</v>
      </c>
      <c r="AQ327">
        <v>2.9</v>
      </c>
      <c r="AR327">
        <v>3.3759999999999998E-2</v>
      </c>
      <c r="AS327" t="str">
        <f t="shared" si="5"/>
        <v>immature</v>
      </c>
    </row>
    <row r="328" spans="1:45" x14ac:dyDescent="0.25">
      <c r="A328">
        <v>343</v>
      </c>
      <c r="B328">
        <v>2017</v>
      </c>
      <c r="C328" t="s">
        <v>42</v>
      </c>
      <c r="D328" s="1">
        <v>44147</v>
      </c>
      <c r="E328">
        <v>1</v>
      </c>
      <c r="F328">
        <v>204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14</v>
      </c>
      <c r="Z328">
        <v>9</v>
      </c>
      <c r="AA328">
        <v>2</v>
      </c>
      <c r="AB328">
        <v>195</v>
      </c>
      <c r="AC328">
        <v>97.4</v>
      </c>
      <c r="AD328">
        <v>4</v>
      </c>
      <c r="AE328">
        <v>1</v>
      </c>
      <c r="AF328" t="s">
        <v>82</v>
      </c>
      <c r="AG328" t="s">
        <v>442</v>
      </c>
      <c r="AH328" t="s">
        <v>60</v>
      </c>
      <c r="AI328" t="s">
        <v>58</v>
      </c>
      <c r="AJ328">
        <v>1</v>
      </c>
      <c r="AK328" t="s">
        <v>55</v>
      </c>
      <c r="AL328">
        <v>3</v>
      </c>
      <c r="AM328" t="s">
        <v>683</v>
      </c>
      <c r="AO328">
        <v>3</v>
      </c>
      <c r="AP328" t="s">
        <v>683</v>
      </c>
      <c r="AQ328">
        <v>3.3</v>
      </c>
      <c r="AR328">
        <v>3.3881000000000001E-2</v>
      </c>
      <c r="AS328" t="str">
        <f t="shared" si="5"/>
        <v>immature</v>
      </c>
    </row>
    <row r="329" spans="1:45" x14ac:dyDescent="0.25">
      <c r="A329">
        <v>344</v>
      </c>
      <c r="B329">
        <v>2017</v>
      </c>
      <c r="C329" t="s">
        <v>42</v>
      </c>
      <c r="D329" s="1">
        <v>44147</v>
      </c>
      <c r="E329">
        <v>1</v>
      </c>
      <c r="F329">
        <v>24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2</v>
      </c>
      <c r="Z329">
        <v>9</v>
      </c>
      <c r="AA329">
        <v>2</v>
      </c>
      <c r="AB329">
        <v>205</v>
      </c>
      <c r="AC329">
        <v>120.1</v>
      </c>
      <c r="AD329">
        <v>4</v>
      </c>
      <c r="AE329">
        <v>1</v>
      </c>
      <c r="AF329" t="s">
        <v>69</v>
      </c>
      <c r="AG329" t="s">
        <v>443</v>
      </c>
      <c r="AH329" t="s">
        <v>67</v>
      </c>
      <c r="AI329" t="s">
        <v>58</v>
      </c>
      <c r="AJ329">
        <v>1</v>
      </c>
      <c r="AK329" t="s">
        <v>55</v>
      </c>
      <c r="AL329">
        <v>3</v>
      </c>
      <c r="AM329" t="s">
        <v>683</v>
      </c>
      <c r="AN329" t="s">
        <v>325</v>
      </c>
      <c r="AO329">
        <v>3</v>
      </c>
      <c r="AP329" t="s">
        <v>683</v>
      </c>
      <c r="AQ329">
        <v>4.0999999999999996</v>
      </c>
      <c r="AR329">
        <v>3.4138000000000002E-2</v>
      </c>
      <c r="AS329" t="str">
        <f t="shared" si="5"/>
        <v>immature</v>
      </c>
    </row>
    <row r="330" spans="1:45" x14ac:dyDescent="0.25">
      <c r="A330">
        <v>345</v>
      </c>
      <c r="B330">
        <v>2017</v>
      </c>
      <c r="C330" t="s">
        <v>42</v>
      </c>
      <c r="D330" s="1">
        <v>44147</v>
      </c>
      <c r="E330">
        <v>1</v>
      </c>
      <c r="F330">
        <v>103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7</v>
      </c>
      <c r="Z330">
        <v>13</v>
      </c>
      <c r="AA330">
        <v>2</v>
      </c>
      <c r="AB330">
        <v>199</v>
      </c>
      <c r="AC330">
        <v>102.2</v>
      </c>
      <c r="AD330">
        <v>4</v>
      </c>
      <c r="AE330">
        <v>3</v>
      </c>
      <c r="AF330" t="s">
        <v>444</v>
      </c>
      <c r="AG330" t="s">
        <v>445</v>
      </c>
      <c r="AH330" t="s">
        <v>336</v>
      </c>
      <c r="AI330" t="s">
        <v>97</v>
      </c>
      <c r="AJ330">
        <v>1</v>
      </c>
      <c r="AK330" t="s">
        <v>55</v>
      </c>
      <c r="AL330">
        <v>3</v>
      </c>
      <c r="AM330" t="s">
        <v>683</v>
      </c>
      <c r="AO330">
        <v>3</v>
      </c>
      <c r="AP330" t="s">
        <v>683</v>
      </c>
      <c r="AQ330">
        <v>3.5</v>
      </c>
      <c r="AR330">
        <v>3.4247E-2</v>
      </c>
      <c r="AS330" t="str">
        <f t="shared" si="5"/>
        <v>immature</v>
      </c>
    </row>
    <row r="331" spans="1:45" x14ac:dyDescent="0.25">
      <c r="A331">
        <v>346</v>
      </c>
      <c r="B331">
        <v>2017</v>
      </c>
      <c r="C331" t="s">
        <v>42</v>
      </c>
      <c r="D331" s="1">
        <v>44147</v>
      </c>
      <c r="E331">
        <v>1</v>
      </c>
      <c r="F331">
        <v>144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10</v>
      </c>
      <c r="Z331">
        <v>9</v>
      </c>
      <c r="AA331">
        <v>2</v>
      </c>
      <c r="AB331">
        <v>187</v>
      </c>
      <c r="AC331">
        <v>93.3</v>
      </c>
      <c r="AD331">
        <v>4</v>
      </c>
      <c r="AE331">
        <v>1</v>
      </c>
      <c r="AG331" t="s">
        <v>446</v>
      </c>
      <c r="AH331" t="s">
        <v>60</v>
      </c>
      <c r="AI331" t="s">
        <v>54</v>
      </c>
      <c r="AJ331">
        <v>1</v>
      </c>
      <c r="AK331" t="s">
        <v>55</v>
      </c>
      <c r="AL331">
        <v>3</v>
      </c>
      <c r="AM331" t="s">
        <v>683</v>
      </c>
      <c r="AO331">
        <v>3</v>
      </c>
      <c r="AP331" t="s">
        <v>683</v>
      </c>
      <c r="AQ331">
        <v>3.2</v>
      </c>
      <c r="AR331">
        <v>3.4298000000000002E-2</v>
      </c>
      <c r="AS331" t="str">
        <f t="shared" si="5"/>
        <v>immature</v>
      </c>
    </row>
    <row r="332" spans="1:45" x14ac:dyDescent="0.25">
      <c r="A332">
        <v>347</v>
      </c>
      <c r="B332">
        <v>2017</v>
      </c>
      <c r="C332" t="s">
        <v>42</v>
      </c>
      <c r="D332" s="1">
        <v>44147</v>
      </c>
      <c r="E332">
        <v>1</v>
      </c>
      <c r="F332">
        <v>166</v>
      </c>
      <c r="G332">
        <v>4</v>
      </c>
      <c r="H332" t="s">
        <v>43</v>
      </c>
      <c r="I332" s="2">
        <v>43033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57.019166669999997</v>
      </c>
      <c r="P332">
        <v>-135.34961670000001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12</v>
      </c>
      <c r="Z332">
        <v>1</v>
      </c>
      <c r="AA332">
        <v>2</v>
      </c>
      <c r="AB332">
        <v>183</v>
      </c>
      <c r="AC332">
        <v>76.8</v>
      </c>
      <c r="AD332">
        <v>4</v>
      </c>
      <c r="AE332">
        <v>1</v>
      </c>
      <c r="AF332" t="s">
        <v>216</v>
      </c>
      <c r="AG332" t="s">
        <v>447</v>
      </c>
      <c r="AH332" t="s">
        <v>67</v>
      </c>
      <c r="AI332" t="s">
        <v>58</v>
      </c>
      <c r="AJ332">
        <v>1</v>
      </c>
      <c r="AK332" t="s">
        <v>55</v>
      </c>
      <c r="AL332">
        <v>3</v>
      </c>
      <c r="AM332" t="s">
        <v>683</v>
      </c>
      <c r="AN332" t="s">
        <v>325</v>
      </c>
      <c r="AO332">
        <v>3</v>
      </c>
      <c r="AP332" t="s">
        <v>683</v>
      </c>
      <c r="AQ332">
        <v>2.7</v>
      </c>
      <c r="AR332">
        <v>3.5156E-2</v>
      </c>
      <c r="AS332" t="str">
        <f t="shared" si="5"/>
        <v>immature</v>
      </c>
    </row>
    <row r="333" spans="1:45" x14ac:dyDescent="0.25">
      <c r="A333">
        <v>348</v>
      </c>
      <c r="B333">
        <v>2017</v>
      </c>
      <c r="C333" t="s">
        <v>42</v>
      </c>
      <c r="D333" s="1">
        <v>44147</v>
      </c>
      <c r="E333">
        <v>1</v>
      </c>
      <c r="F333">
        <v>252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17</v>
      </c>
      <c r="Z333">
        <v>12</v>
      </c>
      <c r="AA333">
        <v>2</v>
      </c>
      <c r="AB333">
        <v>196</v>
      </c>
      <c r="AC333">
        <v>95</v>
      </c>
      <c r="AD333">
        <v>4</v>
      </c>
      <c r="AE333">
        <v>1</v>
      </c>
      <c r="AG333" t="s">
        <v>448</v>
      </c>
      <c r="AH333" t="s">
        <v>67</v>
      </c>
      <c r="AI333" t="s">
        <v>141</v>
      </c>
      <c r="AJ333">
        <v>1</v>
      </c>
      <c r="AK333" t="s">
        <v>55</v>
      </c>
      <c r="AL333">
        <v>3</v>
      </c>
      <c r="AM333" t="s">
        <v>683</v>
      </c>
      <c r="AO333">
        <v>3</v>
      </c>
      <c r="AP333" t="s">
        <v>683</v>
      </c>
      <c r="AQ333">
        <v>3.5</v>
      </c>
      <c r="AR333">
        <v>3.6842E-2</v>
      </c>
      <c r="AS333" t="str">
        <f t="shared" si="5"/>
        <v>immature</v>
      </c>
    </row>
    <row r="334" spans="1:45" x14ac:dyDescent="0.25">
      <c r="A334">
        <v>349</v>
      </c>
      <c r="B334">
        <v>2017</v>
      </c>
      <c r="C334" t="s">
        <v>42</v>
      </c>
      <c r="D334" s="1">
        <v>44147</v>
      </c>
      <c r="E334">
        <v>1</v>
      </c>
      <c r="F334">
        <v>49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4</v>
      </c>
      <c r="Z334">
        <v>4</v>
      </c>
      <c r="AA334">
        <v>2</v>
      </c>
      <c r="AB334">
        <v>168</v>
      </c>
      <c r="AC334">
        <v>65.3</v>
      </c>
      <c r="AD334">
        <v>4</v>
      </c>
      <c r="AE334">
        <v>2</v>
      </c>
      <c r="AG334" t="s">
        <v>449</v>
      </c>
      <c r="AH334" t="s">
        <v>67</v>
      </c>
      <c r="AI334" t="s">
        <v>97</v>
      </c>
      <c r="AJ334">
        <v>1</v>
      </c>
      <c r="AK334" t="s">
        <v>55</v>
      </c>
      <c r="AL334">
        <v>3</v>
      </c>
      <c r="AM334" t="s">
        <v>683</v>
      </c>
      <c r="AO334">
        <v>3</v>
      </c>
      <c r="AP334" t="s">
        <v>683</v>
      </c>
      <c r="AQ334">
        <v>2.5</v>
      </c>
      <c r="AR334">
        <v>3.8285E-2</v>
      </c>
      <c r="AS334" t="str">
        <f t="shared" si="5"/>
        <v>immature</v>
      </c>
    </row>
    <row r="335" spans="1:45" x14ac:dyDescent="0.25">
      <c r="A335">
        <v>350</v>
      </c>
      <c r="B335">
        <v>2017</v>
      </c>
      <c r="C335" t="s">
        <v>42</v>
      </c>
      <c r="D335" s="1">
        <v>44147</v>
      </c>
      <c r="E335">
        <v>1</v>
      </c>
      <c r="F335">
        <v>107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8</v>
      </c>
      <c r="Z335">
        <v>2</v>
      </c>
      <c r="AA335">
        <v>2</v>
      </c>
      <c r="AB335">
        <v>175</v>
      </c>
      <c r="AC335">
        <v>74.599999999999994</v>
      </c>
      <c r="AD335">
        <v>4</v>
      </c>
      <c r="AE335">
        <v>1</v>
      </c>
      <c r="AG335" t="s">
        <v>450</v>
      </c>
      <c r="AH335" t="s">
        <v>67</v>
      </c>
      <c r="AI335" t="s">
        <v>58</v>
      </c>
      <c r="AJ335">
        <v>1</v>
      </c>
      <c r="AK335" t="s">
        <v>55</v>
      </c>
      <c r="AL335">
        <v>3</v>
      </c>
      <c r="AM335" t="s">
        <v>683</v>
      </c>
      <c r="AN335" t="s">
        <v>325</v>
      </c>
      <c r="AO335">
        <v>3</v>
      </c>
      <c r="AP335" t="s">
        <v>683</v>
      </c>
      <c r="AQ335">
        <v>3</v>
      </c>
      <c r="AR335">
        <v>4.0214E-2</v>
      </c>
      <c r="AS335" t="str">
        <f t="shared" si="5"/>
        <v>immature</v>
      </c>
    </row>
    <row r="336" spans="1:45" x14ac:dyDescent="0.25">
      <c r="A336">
        <v>351</v>
      </c>
      <c r="B336">
        <v>2017</v>
      </c>
      <c r="C336" t="s">
        <v>42</v>
      </c>
      <c r="D336" s="1">
        <v>44147</v>
      </c>
      <c r="E336">
        <v>1</v>
      </c>
      <c r="F336">
        <v>171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12</v>
      </c>
      <c r="Z336">
        <v>6</v>
      </c>
      <c r="AA336">
        <v>2</v>
      </c>
      <c r="AB336">
        <v>197</v>
      </c>
      <c r="AC336">
        <v>116.4</v>
      </c>
      <c r="AD336">
        <v>4</v>
      </c>
      <c r="AE336">
        <v>1</v>
      </c>
      <c r="AG336" t="s">
        <v>451</v>
      </c>
      <c r="AH336" t="s">
        <v>67</v>
      </c>
      <c r="AI336" t="s">
        <v>54</v>
      </c>
      <c r="AJ336">
        <v>1</v>
      </c>
      <c r="AK336" t="s">
        <v>55</v>
      </c>
      <c r="AL336">
        <v>3</v>
      </c>
      <c r="AM336" t="s">
        <v>683</v>
      </c>
      <c r="AN336" t="s">
        <v>452</v>
      </c>
      <c r="AO336">
        <v>3</v>
      </c>
      <c r="AP336" t="s">
        <v>683</v>
      </c>
      <c r="AQ336">
        <v>5.4</v>
      </c>
      <c r="AR336">
        <v>4.6392000000000003E-2</v>
      </c>
      <c r="AS336" t="str">
        <f t="shared" si="5"/>
        <v>immature</v>
      </c>
    </row>
    <row r="337" spans="1:45" x14ac:dyDescent="0.25">
      <c r="A337">
        <v>411</v>
      </c>
      <c r="B337">
        <v>2017</v>
      </c>
      <c r="C337" t="s">
        <v>42</v>
      </c>
      <c r="D337" s="1">
        <v>44147</v>
      </c>
      <c r="E337">
        <v>1</v>
      </c>
      <c r="F337">
        <v>120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8</v>
      </c>
      <c r="Z337">
        <v>15</v>
      </c>
      <c r="AA337">
        <v>2</v>
      </c>
      <c r="AB337">
        <v>165</v>
      </c>
      <c r="AC337">
        <v>60.6</v>
      </c>
      <c r="AD337">
        <v>5</v>
      </c>
      <c r="AE337">
        <v>2</v>
      </c>
      <c r="AG337" t="s">
        <v>515</v>
      </c>
      <c r="AH337" t="s">
        <v>53</v>
      </c>
      <c r="AI337" t="s">
        <v>54</v>
      </c>
      <c r="AJ337">
        <v>1</v>
      </c>
      <c r="AK337" t="s">
        <v>55</v>
      </c>
      <c r="AL337">
        <v>3</v>
      </c>
      <c r="AM337" t="s">
        <v>683</v>
      </c>
      <c r="AN337" t="s">
        <v>187</v>
      </c>
      <c r="AO337">
        <v>3</v>
      </c>
      <c r="AP337" t="s">
        <v>683</v>
      </c>
      <c r="AQ337">
        <v>1</v>
      </c>
      <c r="AR337">
        <v>1.6501999999999999E-2</v>
      </c>
      <c r="AS337" t="str">
        <f t="shared" si="5"/>
        <v>immature</v>
      </c>
    </row>
    <row r="338" spans="1:45" x14ac:dyDescent="0.25">
      <c r="A338">
        <v>412</v>
      </c>
      <c r="B338">
        <v>2017</v>
      </c>
      <c r="C338" t="s">
        <v>42</v>
      </c>
      <c r="D338" s="1">
        <v>44147</v>
      </c>
      <c r="E338">
        <v>1</v>
      </c>
      <c r="F338">
        <v>393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27</v>
      </c>
      <c r="Z338">
        <v>3</v>
      </c>
      <c r="AA338">
        <v>2</v>
      </c>
      <c r="AB338">
        <v>192</v>
      </c>
      <c r="AC338">
        <v>110.7</v>
      </c>
      <c r="AD338">
        <v>5</v>
      </c>
      <c r="AE338">
        <v>1</v>
      </c>
      <c r="AF338" t="s">
        <v>69</v>
      </c>
      <c r="AG338" t="s">
        <v>516</v>
      </c>
      <c r="AH338" t="s">
        <v>67</v>
      </c>
      <c r="AI338" t="s">
        <v>141</v>
      </c>
      <c r="AJ338">
        <v>1</v>
      </c>
      <c r="AK338" t="s">
        <v>55</v>
      </c>
      <c r="AL338">
        <v>3</v>
      </c>
      <c r="AM338" t="s">
        <v>683</v>
      </c>
      <c r="AN338" t="s">
        <v>187</v>
      </c>
      <c r="AO338">
        <v>3</v>
      </c>
      <c r="AP338" t="s">
        <v>683</v>
      </c>
      <c r="AQ338">
        <v>2</v>
      </c>
      <c r="AR338">
        <v>1.8067E-2</v>
      </c>
      <c r="AS338" t="str">
        <f t="shared" si="5"/>
        <v>immature</v>
      </c>
    </row>
    <row r="339" spans="1:45" x14ac:dyDescent="0.25">
      <c r="A339">
        <v>413</v>
      </c>
      <c r="B339">
        <v>2017</v>
      </c>
      <c r="C339" t="s">
        <v>42</v>
      </c>
      <c r="D339" s="1">
        <v>44147</v>
      </c>
      <c r="E339">
        <v>1</v>
      </c>
      <c r="F339">
        <v>368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25</v>
      </c>
      <c r="Z339">
        <v>8</v>
      </c>
      <c r="AA339">
        <v>2</v>
      </c>
      <c r="AB339">
        <v>172</v>
      </c>
      <c r="AC339">
        <v>73.599999999999994</v>
      </c>
      <c r="AD339">
        <v>5</v>
      </c>
      <c r="AE339">
        <v>1</v>
      </c>
      <c r="AG339" t="s">
        <v>517</v>
      </c>
      <c r="AH339" t="s">
        <v>60</v>
      </c>
      <c r="AI339" t="s">
        <v>58</v>
      </c>
      <c r="AJ339">
        <v>1</v>
      </c>
      <c r="AK339" t="s">
        <v>55</v>
      </c>
      <c r="AL339">
        <v>3</v>
      </c>
      <c r="AM339" t="s">
        <v>683</v>
      </c>
      <c r="AO339">
        <v>3</v>
      </c>
      <c r="AP339" t="s">
        <v>683</v>
      </c>
      <c r="AQ339">
        <v>1.6</v>
      </c>
      <c r="AR339">
        <v>2.1739000000000001E-2</v>
      </c>
      <c r="AS339" t="str">
        <f t="shared" si="5"/>
        <v>immature</v>
      </c>
    </row>
    <row r="340" spans="1:45" x14ac:dyDescent="0.25">
      <c r="A340">
        <v>414</v>
      </c>
      <c r="B340">
        <v>2017</v>
      </c>
      <c r="C340" t="s">
        <v>42</v>
      </c>
      <c r="D340" s="1">
        <v>44147</v>
      </c>
      <c r="E340">
        <v>1</v>
      </c>
      <c r="F340">
        <v>277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19</v>
      </c>
      <c r="Z340">
        <v>7</v>
      </c>
      <c r="AA340">
        <v>2</v>
      </c>
      <c r="AB340">
        <v>190</v>
      </c>
      <c r="AC340">
        <v>104.1</v>
      </c>
      <c r="AD340">
        <v>5</v>
      </c>
      <c r="AE340">
        <v>1</v>
      </c>
      <c r="AG340" t="s">
        <v>518</v>
      </c>
      <c r="AH340" t="s">
        <v>53</v>
      </c>
      <c r="AI340" t="s">
        <v>58</v>
      </c>
      <c r="AJ340">
        <v>1</v>
      </c>
      <c r="AK340" t="s">
        <v>55</v>
      </c>
      <c r="AL340">
        <v>3</v>
      </c>
      <c r="AM340" t="s">
        <v>683</v>
      </c>
      <c r="AO340">
        <v>3</v>
      </c>
      <c r="AP340" t="s">
        <v>683</v>
      </c>
      <c r="AQ340">
        <v>2.2999999999999998</v>
      </c>
      <c r="AR340">
        <v>2.2093999999999999E-2</v>
      </c>
      <c r="AS340" t="str">
        <f t="shared" si="5"/>
        <v>immature</v>
      </c>
    </row>
    <row r="341" spans="1:45" x14ac:dyDescent="0.25">
      <c r="A341">
        <v>415</v>
      </c>
      <c r="B341">
        <v>2017</v>
      </c>
      <c r="C341" t="s">
        <v>42</v>
      </c>
      <c r="D341" s="1">
        <v>44147</v>
      </c>
      <c r="E341">
        <v>1</v>
      </c>
      <c r="F341">
        <v>345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23</v>
      </c>
      <c r="Z341">
        <v>15</v>
      </c>
      <c r="AA341">
        <v>2</v>
      </c>
      <c r="AB341">
        <v>211</v>
      </c>
      <c r="AC341">
        <v>118.7</v>
      </c>
      <c r="AD341">
        <v>5</v>
      </c>
      <c r="AE341">
        <v>2</v>
      </c>
      <c r="AG341" t="s">
        <v>519</v>
      </c>
      <c r="AH341" t="s">
        <v>60</v>
      </c>
      <c r="AI341" t="s">
        <v>58</v>
      </c>
      <c r="AJ341">
        <v>1</v>
      </c>
      <c r="AK341" t="s">
        <v>55</v>
      </c>
      <c r="AL341">
        <v>3</v>
      </c>
      <c r="AM341" t="s">
        <v>683</v>
      </c>
      <c r="AO341">
        <v>3</v>
      </c>
      <c r="AP341" t="s">
        <v>683</v>
      </c>
      <c r="AQ341">
        <v>2.7</v>
      </c>
      <c r="AR341">
        <v>2.2745999999999999E-2</v>
      </c>
      <c r="AS341" t="str">
        <f t="shared" si="5"/>
        <v>immature</v>
      </c>
    </row>
    <row r="342" spans="1:45" x14ac:dyDescent="0.25">
      <c r="A342">
        <v>416</v>
      </c>
      <c r="B342">
        <v>2017</v>
      </c>
      <c r="C342" t="s">
        <v>42</v>
      </c>
      <c r="D342" s="1">
        <v>44147</v>
      </c>
      <c r="E342">
        <v>1</v>
      </c>
      <c r="F342">
        <v>324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22</v>
      </c>
      <c r="Z342">
        <v>9</v>
      </c>
      <c r="AA342">
        <v>2</v>
      </c>
      <c r="AB342">
        <v>201</v>
      </c>
      <c r="AC342">
        <v>109.3</v>
      </c>
      <c r="AD342">
        <v>5</v>
      </c>
      <c r="AE342">
        <v>1</v>
      </c>
      <c r="AG342" t="s">
        <v>520</v>
      </c>
      <c r="AH342" t="s">
        <v>53</v>
      </c>
      <c r="AI342" t="s">
        <v>58</v>
      </c>
      <c r="AJ342">
        <v>1</v>
      </c>
      <c r="AK342" t="s">
        <v>55</v>
      </c>
      <c r="AL342">
        <v>3</v>
      </c>
      <c r="AM342" t="s">
        <v>683</v>
      </c>
      <c r="AO342">
        <v>3</v>
      </c>
      <c r="AP342" t="s">
        <v>683</v>
      </c>
      <c r="AQ342">
        <v>2.5</v>
      </c>
      <c r="AR342">
        <v>2.2873000000000001E-2</v>
      </c>
      <c r="AS342" t="str">
        <f t="shared" si="5"/>
        <v>immature</v>
      </c>
    </row>
    <row r="343" spans="1:45" x14ac:dyDescent="0.25">
      <c r="A343">
        <v>417</v>
      </c>
      <c r="B343">
        <v>2017</v>
      </c>
      <c r="C343" t="s">
        <v>42</v>
      </c>
      <c r="D343" s="1">
        <v>44147</v>
      </c>
      <c r="E343">
        <v>1</v>
      </c>
      <c r="F343">
        <v>400</v>
      </c>
      <c r="G343">
        <v>4</v>
      </c>
      <c r="H343" t="s">
        <v>43</v>
      </c>
      <c r="I343" s="2">
        <v>43039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57.02226667</v>
      </c>
      <c r="P343">
        <v>-135.29325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28</v>
      </c>
      <c r="Z343">
        <v>5</v>
      </c>
      <c r="AA343">
        <v>2</v>
      </c>
      <c r="AB343">
        <v>211</v>
      </c>
      <c r="AC343">
        <v>126.9</v>
      </c>
      <c r="AD343">
        <v>5</v>
      </c>
      <c r="AE343">
        <v>1</v>
      </c>
      <c r="AG343" t="s">
        <v>521</v>
      </c>
      <c r="AH343" t="s">
        <v>60</v>
      </c>
      <c r="AI343" t="s">
        <v>58</v>
      </c>
      <c r="AJ343">
        <v>1</v>
      </c>
      <c r="AK343" t="s">
        <v>55</v>
      </c>
      <c r="AL343">
        <v>3</v>
      </c>
      <c r="AM343" t="s">
        <v>683</v>
      </c>
      <c r="AN343" t="s">
        <v>325</v>
      </c>
      <c r="AO343">
        <v>3</v>
      </c>
      <c r="AP343" t="s">
        <v>683</v>
      </c>
      <c r="AQ343">
        <v>3.2</v>
      </c>
      <c r="AR343">
        <v>2.5217E-2</v>
      </c>
      <c r="AS343" t="str">
        <f t="shared" si="5"/>
        <v>immature</v>
      </c>
    </row>
    <row r="344" spans="1:45" x14ac:dyDescent="0.25">
      <c r="A344">
        <v>418</v>
      </c>
      <c r="B344">
        <v>2017</v>
      </c>
      <c r="C344" t="s">
        <v>42</v>
      </c>
      <c r="D344" s="1">
        <v>44147</v>
      </c>
      <c r="E344">
        <v>1</v>
      </c>
      <c r="F344">
        <v>295</v>
      </c>
      <c r="G344">
        <v>4</v>
      </c>
      <c r="H344" t="s">
        <v>43</v>
      </c>
      <c r="I344" s="2">
        <v>43033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57.019166669999997</v>
      </c>
      <c r="P344">
        <v>-135.34961670000001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20</v>
      </c>
      <c r="Z344">
        <v>10</v>
      </c>
      <c r="AA344">
        <v>2</v>
      </c>
      <c r="AB344">
        <v>202</v>
      </c>
      <c r="AC344">
        <v>117.2</v>
      </c>
      <c r="AD344">
        <v>5</v>
      </c>
      <c r="AE344">
        <v>2</v>
      </c>
      <c r="AG344" t="s">
        <v>522</v>
      </c>
      <c r="AH344" t="s">
        <v>60</v>
      </c>
      <c r="AI344" t="s">
        <v>97</v>
      </c>
      <c r="AJ344">
        <v>1</v>
      </c>
      <c r="AK344" t="s">
        <v>55</v>
      </c>
      <c r="AL344">
        <v>3</v>
      </c>
      <c r="AM344" t="s">
        <v>683</v>
      </c>
      <c r="AO344">
        <v>3</v>
      </c>
      <c r="AP344" t="s">
        <v>683</v>
      </c>
      <c r="AQ344">
        <v>3</v>
      </c>
      <c r="AR344">
        <v>2.5597000000000002E-2</v>
      </c>
      <c r="AS344" t="str">
        <f t="shared" si="5"/>
        <v>immature</v>
      </c>
    </row>
    <row r="345" spans="1:45" x14ac:dyDescent="0.25">
      <c r="A345">
        <v>419</v>
      </c>
      <c r="B345">
        <v>2017</v>
      </c>
      <c r="C345" t="s">
        <v>42</v>
      </c>
      <c r="D345" s="1">
        <v>44147</v>
      </c>
      <c r="E345">
        <v>1</v>
      </c>
      <c r="F345">
        <v>339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23</v>
      </c>
      <c r="Z345">
        <v>9</v>
      </c>
      <c r="AA345">
        <v>2</v>
      </c>
      <c r="AB345">
        <v>204.12</v>
      </c>
      <c r="AC345">
        <v>117</v>
      </c>
      <c r="AD345">
        <v>5</v>
      </c>
      <c r="AE345">
        <v>2</v>
      </c>
      <c r="AF345" t="s">
        <v>523</v>
      </c>
      <c r="AG345" t="s">
        <v>524</v>
      </c>
      <c r="AH345" t="s">
        <v>60</v>
      </c>
      <c r="AI345" t="s">
        <v>58</v>
      </c>
      <c r="AJ345">
        <v>1</v>
      </c>
      <c r="AK345" t="s">
        <v>55</v>
      </c>
      <c r="AL345">
        <v>3</v>
      </c>
      <c r="AM345" t="s">
        <v>683</v>
      </c>
      <c r="AO345">
        <v>3</v>
      </c>
      <c r="AP345" t="s">
        <v>683</v>
      </c>
      <c r="AQ345">
        <v>3.8</v>
      </c>
      <c r="AR345">
        <v>2.8766E-2</v>
      </c>
      <c r="AS345" t="str">
        <f t="shared" si="5"/>
        <v>immature</v>
      </c>
    </row>
    <row r="346" spans="1:45" x14ac:dyDescent="0.25">
      <c r="A346">
        <v>420</v>
      </c>
      <c r="B346">
        <v>2017</v>
      </c>
      <c r="C346" t="s">
        <v>42</v>
      </c>
      <c r="D346" s="1">
        <v>44147</v>
      </c>
      <c r="E346">
        <v>1</v>
      </c>
      <c r="F346">
        <v>170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12</v>
      </c>
      <c r="Z346">
        <v>5</v>
      </c>
      <c r="AA346">
        <v>2</v>
      </c>
      <c r="AB346">
        <v>190</v>
      </c>
      <c r="AC346">
        <v>89.8</v>
      </c>
      <c r="AD346">
        <v>5</v>
      </c>
      <c r="AE346">
        <v>3</v>
      </c>
      <c r="AG346" t="s">
        <v>525</v>
      </c>
      <c r="AH346" t="s">
        <v>67</v>
      </c>
      <c r="AI346" t="s">
        <v>97</v>
      </c>
      <c r="AJ346">
        <v>1</v>
      </c>
      <c r="AK346" t="s">
        <v>55</v>
      </c>
      <c r="AL346">
        <v>3</v>
      </c>
      <c r="AM346" t="s">
        <v>683</v>
      </c>
      <c r="AO346">
        <v>3</v>
      </c>
      <c r="AP346" t="s">
        <v>683</v>
      </c>
      <c r="AQ346">
        <v>2.6</v>
      </c>
      <c r="AR346">
        <v>2.8953E-2</v>
      </c>
      <c r="AS346" t="str">
        <f t="shared" si="5"/>
        <v>immature</v>
      </c>
    </row>
    <row r="347" spans="1:45" x14ac:dyDescent="0.25">
      <c r="A347">
        <v>421</v>
      </c>
      <c r="B347">
        <v>2017</v>
      </c>
      <c r="C347" t="s">
        <v>42</v>
      </c>
      <c r="D347" s="1">
        <v>44147</v>
      </c>
      <c r="E347">
        <v>1</v>
      </c>
      <c r="F347">
        <v>347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24</v>
      </c>
      <c r="Z347">
        <v>2</v>
      </c>
      <c r="AA347">
        <v>2</v>
      </c>
      <c r="AB347">
        <v>199</v>
      </c>
      <c r="AC347">
        <v>114.8</v>
      </c>
      <c r="AD347">
        <v>5</v>
      </c>
      <c r="AE347">
        <v>1</v>
      </c>
      <c r="AF347" t="s">
        <v>69</v>
      </c>
      <c r="AG347" t="s">
        <v>526</v>
      </c>
      <c r="AH347" t="s">
        <v>67</v>
      </c>
      <c r="AI347" t="s">
        <v>141</v>
      </c>
      <c r="AJ347">
        <v>1</v>
      </c>
      <c r="AK347" t="s">
        <v>55</v>
      </c>
      <c r="AL347">
        <v>3</v>
      </c>
      <c r="AM347" t="s">
        <v>683</v>
      </c>
      <c r="AO347">
        <v>3</v>
      </c>
      <c r="AP347" t="s">
        <v>683</v>
      </c>
      <c r="AQ347">
        <v>3.5</v>
      </c>
      <c r="AR347">
        <v>3.0488000000000001E-2</v>
      </c>
      <c r="AS347" t="str">
        <f t="shared" si="5"/>
        <v>immature</v>
      </c>
    </row>
    <row r="348" spans="1:45" x14ac:dyDescent="0.25">
      <c r="A348">
        <v>422</v>
      </c>
      <c r="B348">
        <v>2017</v>
      </c>
      <c r="C348" t="s">
        <v>42</v>
      </c>
      <c r="D348" s="1">
        <v>44147</v>
      </c>
      <c r="E348">
        <v>1</v>
      </c>
      <c r="F348">
        <v>99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7</v>
      </c>
      <c r="Z348">
        <v>9</v>
      </c>
      <c r="AA348">
        <v>2</v>
      </c>
      <c r="AB348">
        <v>177</v>
      </c>
      <c r="AC348">
        <v>84.9</v>
      </c>
      <c r="AD348">
        <v>5</v>
      </c>
      <c r="AE348">
        <v>1</v>
      </c>
      <c r="AF348" t="s">
        <v>69</v>
      </c>
      <c r="AG348" t="s">
        <v>527</v>
      </c>
      <c r="AH348" t="s">
        <v>53</v>
      </c>
      <c r="AI348" t="s">
        <v>58</v>
      </c>
      <c r="AJ348">
        <v>1</v>
      </c>
      <c r="AK348" t="s">
        <v>55</v>
      </c>
      <c r="AL348">
        <v>3</v>
      </c>
      <c r="AM348" t="s">
        <v>683</v>
      </c>
      <c r="AO348">
        <v>3</v>
      </c>
      <c r="AP348" t="s">
        <v>683</v>
      </c>
      <c r="AQ348">
        <v>2.6</v>
      </c>
      <c r="AR348">
        <v>3.0623999999999998E-2</v>
      </c>
      <c r="AS348" t="str">
        <f t="shared" si="5"/>
        <v>immature</v>
      </c>
    </row>
    <row r="349" spans="1:45" x14ac:dyDescent="0.25">
      <c r="A349">
        <v>423</v>
      </c>
      <c r="B349">
        <v>2017</v>
      </c>
      <c r="C349" t="s">
        <v>42</v>
      </c>
      <c r="D349" s="1">
        <v>44147</v>
      </c>
      <c r="E349">
        <v>1</v>
      </c>
      <c r="F349">
        <v>384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26</v>
      </c>
      <c r="Z349">
        <v>9</v>
      </c>
      <c r="AA349">
        <v>2</v>
      </c>
      <c r="AB349">
        <v>197</v>
      </c>
      <c r="AC349">
        <v>104.9</v>
      </c>
      <c r="AD349">
        <v>5</v>
      </c>
      <c r="AE349">
        <v>1</v>
      </c>
      <c r="AG349" t="s">
        <v>528</v>
      </c>
      <c r="AH349" t="s">
        <v>60</v>
      </c>
      <c r="AI349" t="s">
        <v>58</v>
      </c>
      <c r="AJ349">
        <v>1</v>
      </c>
      <c r="AK349" t="s">
        <v>55</v>
      </c>
      <c r="AL349">
        <v>3</v>
      </c>
      <c r="AM349" t="s">
        <v>683</v>
      </c>
      <c r="AO349">
        <v>3</v>
      </c>
      <c r="AP349" t="s">
        <v>683</v>
      </c>
      <c r="AQ349">
        <v>3.3</v>
      </c>
      <c r="AR349">
        <v>3.1459000000000001E-2</v>
      </c>
      <c r="AS349" t="str">
        <f t="shared" si="5"/>
        <v>immature</v>
      </c>
    </row>
    <row r="350" spans="1:45" x14ac:dyDescent="0.25">
      <c r="A350">
        <v>424</v>
      </c>
      <c r="B350">
        <v>2017</v>
      </c>
      <c r="C350" t="s">
        <v>42</v>
      </c>
      <c r="D350" s="1">
        <v>44147</v>
      </c>
      <c r="E350">
        <v>1</v>
      </c>
      <c r="F350">
        <v>237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16</v>
      </c>
      <c r="Z350">
        <v>12</v>
      </c>
      <c r="AA350">
        <v>2</v>
      </c>
      <c r="AB350">
        <v>193</v>
      </c>
      <c r="AC350">
        <v>99.1</v>
      </c>
      <c r="AD350">
        <v>5</v>
      </c>
      <c r="AE350">
        <v>1</v>
      </c>
      <c r="AG350" t="s">
        <v>529</v>
      </c>
      <c r="AH350" t="s">
        <v>67</v>
      </c>
      <c r="AI350" t="s">
        <v>58</v>
      </c>
      <c r="AJ350">
        <v>1</v>
      </c>
      <c r="AK350" t="s">
        <v>55</v>
      </c>
      <c r="AL350">
        <v>3</v>
      </c>
      <c r="AM350" t="s">
        <v>683</v>
      </c>
      <c r="AO350">
        <v>3</v>
      </c>
      <c r="AP350" t="s">
        <v>683</v>
      </c>
      <c r="AQ350">
        <v>3.2</v>
      </c>
      <c r="AR350">
        <v>3.2291E-2</v>
      </c>
      <c r="AS350" t="str">
        <f t="shared" si="5"/>
        <v>immature</v>
      </c>
    </row>
    <row r="351" spans="1:45" x14ac:dyDescent="0.25">
      <c r="A351">
        <v>425</v>
      </c>
      <c r="B351">
        <v>2017</v>
      </c>
      <c r="C351" t="s">
        <v>42</v>
      </c>
      <c r="D351" s="1">
        <v>44147</v>
      </c>
      <c r="E351">
        <v>1</v>
      </c>
      <c r="F351">
        <v>88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6</v>
      </c>
      <c r="Z351">
        <v>13</v>
      </c>
      <c r="AA351">
        <v>2</v>
      </c>
      <c r="AB351">
        <v>185</v>
      </c>
      <c r="AC351">
        <v>92.3</v>
      </c>
      <c r="AD351">
        <v>5</v>
      </c>
      <c r="AE351">
        <v>1</v>
      </c>
      <c r="AG351" t="s">
        <v>530</v>
      </c>
      <c r="AH351" t="s">
        <v>67</v>
      </c>
      <c r="AI351" t="s">
        <v>58</v>
      </c>
      <c r="AJ351">
        <v>1</v>
      </c>
      <c r="AK351" t="s">
        <v>55</v>
      </c>
      <c r="AL351">
        <v>3</v>
      </c>
      <c r="AM351" t="s">
        <v>683</v>
      </c>
      <c r="AO351">
        <v>3</v>
      </c>
      <c r="AP351" t="s">
        <v>683</v>
      </c>
      <c r="AQ351">
        <v>3</v>
      </c>
      <c r="AR351">
        <v>3.2502999999999997E-2</v>
      </c>
      <c r="AS351" t="str">
        <f t="shared" si="5"/>
        <v>immature</v>
      </c>
    </row>
    <row r="352" spans="1:45" x14ac:dyDescent="0.25">
      <c r="A352">
        <v>426</v>
      </c>
      <c r="B352">
        <v>2017</v>
      </c>
      <c r="C352" t="s">
        <v>42</v>
      </c>
      <c r="D352" s="1">
        <v>44147</v>
      </c>
      <c r="E352">
        <v>1</v>
      </c>
      <c r="F352">
        <v>266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18</v>
      </c>
      <c r="Z352">
        <v>11</v>
      </c>
      <c r="AA352">
        <v>2</v>
      </c>
      <c r="AB352">
        <v>186</v>
      </c>
      <c r="AC352">
        <v>82.7</v>
      </c>
      <c r="AD352">
        <v>5</v>
      </c>
      <c r="AE352">
        <v>1</v>
      </c>
      <c r="AG352" t="s">
        <v>531</v>
      </c>
      <c r="AH352" t="s">
        <v>60</v>
      </c>
      <c r="AI352" t="s">
        <v>58</v>
      </c>
      <c r="AJ352">
        <v>1</v>
      </c>
      <c r="AK352" t="s">
        <v>55</v>
      </c>
      <c r="AL352">
        <v>3</v>
      </c>
      <c r="AM352" t="s">
        <v>683</v>
      </c>
      <c r="AN352" t="s">
        <v>325</v>
      </c>
      <c r="AO352">
        <v>3</v>
      </c>
      <c r="AP352" t="s">
        <v>683</v>
      </c>
      <c r="AQ352">
        <v>2.7</v>
      </c>
      <c r="AR352">
        <v>3.2648000000000003E-2</v>
      </c>
      <c r="AS352" t="str">
        <f t="shared" si="5"/>
        <v>immature</v>
      </c>
    </row>
    <row r="353" spans="1:45" x14ac:dyDescent="0.25">
      <c r="A353">
        <v>427</v>
      </c>
      <c r="B353">
        <v>2017</v>
      </c>
      <c r="C353" t="s">
        <v>42</v>
      </c>
      <c r="D353" s="1">
        <v>44147</v>
      </c>
      <c r="E353">
        <v>1</v>
      </c>
      <c r="F353">
        <v>331</v>
      </c>
      <c r="G353">
        <v>4</v>
      </c>
      <c r="H353" t="s">
        <v>43</v>
      </c>
      <c r="I353" s="2">
        <v>43033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57.019166669999997</v>
      </c>
      <c r="P353">
        <v>-135.34961670000001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23</v>
      </c>
      <c r="Z353">
        <v>1</v>
      </c>
      <c r="AA353">
        <v>2</v>
      </c>
      <c r="AB353">
        <v>203</v>
      </c>
      <c r="AC353">
        <v>107.2</v>
      </c>
      <c r="AD353">
        <v>5</v>
      </c>
      <c r="AE353">
        <v>1</v>
      </c>
      <c r="AG353" t="s">
        <v>532</v>
      </c>
      <c r="AH353" t="s">
        <v>60</v>
      </c>
      <c r="AI353" t="s">
        <v>58</v>
      </c>
      <c r="AJ353">
        <v>1</v>
      </c>
      <c r="AK353" t="s">
        <v>55</v>
      </c>
      <c r="AL353">
        <v>3</v>
      </c>
      <c r="AM353" t="s">
        <v>683</v>
      </c>
      <c r="AO353">
        <v>3</v>
      </c>
      <c r="AP353" t="s">
        <v>683</v>
      </c>
      <c r="AQ353">
        <v>3.5</v>
      </c>
      <c r="AR353">
        <v>3.2648999999999997E-2</v>
      </c>
      <c r="AS353" t="str">
        <f t="shared" si="5"/>
        <v>immature</v>
      </c>
    </row>
    <row r="354" spans="1:45" x14ac:dyDescent="0.25">
      <c r="A354">
        <v>428</v>
      </c>
      <c r="B354">
        <v>2017</v>
      </c>
      <c r="C354" t="s">
        <v>42</v>
      </c>
      <c r="D354" s="1">
        <v>44147</v>
      </c>
      <c r="E354">
        <v>1</v>
      </c>
      <c r="F354">
        <v>105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7</v>
      </c>
      <c r="Z354">
        <v>15</v>
      </c>
      <c r="AA354">
        <v>2</v>
      </c>
      <c r="AB354">
        <v>195</v>
      </c>
      <c r="AC354">
        <v>103.6</v>
      </c>
      <c r="AD354">
        <v>5</v>
      </c>
      <c r="AE354">
        <v>1</v>
      </c>
      <c r="AG354" t="s">
        <v>533</v>
      </c>
      <c r="AH354" t="s">
        <v>67</v>
      </c>
      <c r="AI354" t="s">
        <v>97</v>
      </c>
      <c r="AJ354">
        <v>1</v>
      </c>
      <c r="AK354" t="s">
        <v>55</v>
      </c>
      <c r="AL354">
        <v>3</v>
      </c>
      <c r="AM354" t="s">
        <v>683</v>
      </c>
      <c r="AN354" t="s">
        <v>325</v>
      </c>
      <c r="AO354">
        <v>3</v>
      </c>
      <c r="AP354" t="s">
        <v>683</v>
      </c>
      <c r="AQ354">
        <v>3.4</v>
      </c>
      <c r="AR354">
        <v>3.2819000000000001E-2</v>
      </c>
      <c r="AS354" t="str">
        <f t="shared" si="5"/>
        <v>immature</v>
      </c>
    </row>
    <row r="355" spans="1:45" x14ac:dyDescent="0.25">
      <c r="A355">
        <v>429</v>
      </c>
      <c r="B355">
        <v>2017</v>
      </c>
      <c r="C355" t="s">
        <v>42</v>
      </c>
      <c r="D355" s="1">
        <v>44147</v>
      </c>
      <c r="E355">
        <v>1</v>
      </c>
      <c r="F355">
        <v>273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19</v>
      </c>
      <c r="Z355">
        <v>3</v>
      </c>
      <c r="AA355">
        <v>2</v>
      </c>
      <c r="AB355">
        <v>186</v>
      </c>
      <c r="AC355">
        <v>90.6</v>
      </c>
      <c r="AD355">
        <v>5</v>
      </c>
      <c r="AE355">
        <v>2</v>
      </c>
      <c r="AG355" t="s">
        <v>534</v>
      </c>
      <c r="AH355" t="s">
        <v>60</v>
      </c>
      <c r="AI355" t="s">
        <v>58</v>
      </c>
      <c r="AJ355">
        <v>1</v>
      </c>
      <c r="AK355" t="s">
        <v>55</v>
      </c>
      <c r="AL355">
        <v>3</v>
      </c>
      <c r="AM355" t="s">
        <v>683</v>
      </c>
      <c r="AN355" t="s">
        <v>325</v>
      </c>
      <c r="AO355">
        <v>3</v>
      </c>
      <c r="AP355" t="s">
        <v>683</v>
      </c>
      <c r="AQ355">
        <v>3</v>
      </c>
      <c r="AR355">
        <v>3.3112999999999997E-2</v>
      </c>
      <c r="AS355" t="str">
        <f t="shared" si="5"/>
        <v>immature</v>
      </c>
    </row>
    <row r="356" spans="1:45" x14ac:dyDescent="0.25">
      <c r="A356">
        <v>430</v>
      </c>
      <c r="B356">
        <v>2017</v>
      </c>
      <c r="C356" t="s">
        <v>42</v>
      </c>
      <c r="D356" s="1">
        <v>44147</v>
      </c>
      <c r="E356">
        <v>1</v>
      </c>
      <c r="F356">
        <v>366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25</v>
      </c>
      <c r="Z356">
        <v>6</v>
      </c>
      <c r="AA356">
        <v>2</v>
      </c>
      <c r="AB356">
        <v>183</v>
      </c>
      <c r="AC356">
        <v>88.2</v>
      </c>
      <c r="AD356">
        <v>5</v>
      </c>
      <c r="AE356">
        <v>1</v>
      </c>
      <c r="AG356" t="s">
        <v>535</v>
      </c>
      <c r="AH356" t="s">
        <v>60</v>
      </c>
      <c r="AI356" t="s">
        <v>58</v>
      </c>
      <c r="AJ356">
        <v>1</v>
      </c>
      <c r="AK356" t="s">
        <v>55</v>
      </c>
      <c r="AL356">
        <v>3</v>
      </c>
      <c r="AM356" t="s">
        <v>683</v>
      </c>
      <c r="AO356">
        <v>3</v>
      </c>
      <c r="AP356" t="s">
        <v>683</v>
      </c>
      <c r="AQ356">
        <v>3</v>
      </c>
      <c r="AR356">
        <v>3.4014000000000003E-2</v>
      </c>
      <c r="AS356" t="str">
        <f t="shared" si="5"/>
        <v>immature</v>
      </c>
    </row>
    <row r="357" spans="1:45" x14ac:dyDescent="0.25">
      <c r="A357">
        <v>431</v>
      </c>
      <c r="B357">
        <v>2017</v>
      </c>
      <c r="C357" t="s">
        <v>42</v>
      </c>
      <c r="D357" s="1">
        <v>44147</v>
      </c>
      <c r="E357">
        <v>1</v>
      </c>
      <c r="F357">
        <v>343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23</v>
      </c>
      <c r="Z357">
        <v>13</v>
      </c>
      <c r="AA357">
        <v>2</v>
      </c>
      <c r="AB357">
        <v>198</v>
      </c>
      <c r="AC357">
        <v>105.7</v>
      </c>
      <c r="AD357">
        <v>5</v>
      </c>
      <c r="AE357">
        <v>1</v>
      </c>
      <c r="AF357" t="s">
        <v>82</v>
      </c>
      <c r="AG357" t="s">
        <v>536</v>
      </c>
      <c r="AH357" t="s">
        <v>60</v>
      </c>
      <c r="AI357" t="s">
        <v>54</v>
      </c>
      <c r="AJ357">
        <v>1</v>
      </c>
      <c r="AK357" t="s">
        <v>55</v>
      </c>
      <c r="AL357">
        <v>3</v>
      </c>
      <c r="AM357" t="s">
        <v>683</v>
      </c>
      <c r="AN357" t="s">
        <v>452</v>
      </c>
      <c r="AO357">
        <v>3</v>
      </c>
      <c r="AP357" t="s">
        <v>683</v>
      </c>
      <c r="AQ357">
        <v>4</v>
      </c>
      <c r="AR357">
        <v>3.7843000000000002E-2</v>
      </c>
      <c r="AS357" t="str">
        <f t="shared" si="5"/>
        <v>immature</v>
      </c>
    </row>
    <row r="358" spans="1:45" x14ac:dyDescent="0.25">
      <c r="A358">
        <v>432</v>
      </c>
      <c r="B358">
        <v>2017</v>
      </c>
      <c r="C358" t="s">
        <v>42</v>
      </c>
      <c r="D358" s="1">
        <v>44147</v>
      </c>
      <c r="E358">
        <v>1</v>
      </c>
      <c r="F358">
        <v>17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2</v>
      </c>
      <c r="Z358">
        <v>2</v>
      </c>
      <c r="AA358">
        <v>2</v>
      </c>
      <c r="AB358">
        <v>196</v>
      </c>
      <c r="AC358">
        <v>106.1</v>
      </c>
      <c r="AD358">
        <v>5</v>
      </c>
      <c r="AE358">
        <v>1</v>
      </c>
      <c r="AG358" t="s">
        <v>537</v>
      </c>
      <c r="AH358" t="s">
        <v>67</v>
      </c>
      <c r="AI358" t="s">
        <v>141</v>
      </c>
      <c r="AJ358">
        <v>1</v>
      </c>
      <c r="AK358" t="s">
        <v>55</v>
      </c>
      <c r="AL358">
        <v>3</v>
      </c>
      <c r="AM358" t="s">
        <v>683</v>
      </c>
      <c r="AO358">
        <v>3</v>
      </c>
      <c r="AP358" t="s">
        <v>683</v>
      </c>
      <c r="AQ358">
        <v>4.2</v>
      </c>
      <c r="AR358">
        <v>3.9585000000000002E-2</v>
      </c>
      <c r="AS358" t="str">
        <f t="shared" si="5"/>
        <v>immature</v>
      </c>
    </row>
    <row r="359" spans="1:45" x14ac:dyDescent="0.25">
      <c r="A359">
        <v>472</v>
      </c>
      <c r="B359">
        <v>2017</v>
      </c>
      <c r="C359" t="s">
        <v>42</v>
      </c>
      <c r="D359" s="1">
        <v>44147</v>
      </c>
      <c r="E359">
        <v>1</v>
      </c>
      <c r="F359">
        <v>402</v>
      </c>
      <c r="G359">
        <v>4</v>
      </c>
      <c r="H359" t="s">
        <v>43</v>
      </c>
      <c r="I359" s="2">
        <v>43039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57.02226667</v>
      </c>
      <c r="P359">
        <v>-135.29325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28</v>
      </c>
      <c r="Z359">
        <v>7</v>
      </c>
      <c r="AA359">
        <v>2</v>
      </c>
      <c r="AB359">
        <v>199.53</v>
      </c>
      <c r="AC359">
        <v>103.7</v>
      </c>
      <c r="AD359">
        <v>6</v>
      </c>
      <c r="AE359">
        <v>1</v>
      </c>
      <c r="AF359" t="s">
        <v>581</v>
      </c>
      <c r="AG359" t="s">
        <v>582</v>
      </c>
      <c r="AH359" t="s">
        <v>67</v>
      </c>
      <c r="AI359" t="s">
        <v>58</v>
      </c>
      <c r="AJ359">
        <v>1</v>
      </c>
      <c r="AK359" t="s">
        <v>55</v>
      </c>
      <c r="AL359">
        <v>3</v>
      </c>
      <c r="AM359" t="s">
        <v>683</v>
      </c>
      <c r="AN359" t="s">
        <v>187</v>
      </c>
      <c r="AO359">
        <v>3</v>
      </c>
      <c r="AP359" t="s">
        <v>683</v>
      </c>
      <c r="AQ359">
        <v>2.5</v>
      </c>
      <c r="AR359">
        <v>2.2341E-2</v>
      </c>
      <c r="AS359" t="str">
        <f t="shared" si="5"/>
        <v>immature</v>
      </c>
    </row>
    <row r="360" spans="1:45" x14ac:dyDescent="0.25">
      <c r="A360">
        <v>473</v>
      </c>
      <c r="B360">
        <v>2017</v>
      </c>
      <c r="C360" t="s">
        <v>42</v>
      </c>
      <c r="D360" s="1">
        <v>44147</v>
      </c>
      <c r="E360">
        <v>1</v>
      </c>
      <c r="F360">
        <v>357</v>
      </c>
      <c r="G360">
        <v>4</v>
      </c>
      <c r="H360" t="s">
        <v>43</v>
      </c>
      <c r="I360" s="2">
        <v>43033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57.019166669999997</v>
      </c>
      <c r="P360">
        <v>-135.34961670000001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24</v>
      </c>
      <c r="Z360">
        <v>12</v>
      </c>
      <c r="AA360">
        <v>2</v>
      </c>
      <c r="AB360">
        <v>205</v>
      </c>
      <c r="AC360">
        <v>122.5</v>
      </c>
      <c r="AD360">
        <v>6</v>
      </c>
      <c r="AE360">
        <v>1</v>
      </c>
      <c r="AG360" t="s">
        <v>583</v>
      </c>
      <c r="AH360" t="s">
        <v>60</v>
      </c>
      <c r="AI360" t="s">
        <v>58</v>
      </c>
      <c r="AJ360">
        <v>1</v>
      </c>
      <c r="AK360" t="s">
        <v>55</v>
      </c>
      <c r="AL360">
        <v>3</v>
      </c>
      <c r="AM360" t="s">
        <v>683</v>
      </c>
      <c r="AO360">
        <v>3</v>
      </c>
      <c r="AP360" t="s">
        <v>683</v>
      </c>
      <c r="AQ360">
        <v>3</v>
      </c>
      <c r="AR360">
        <v>2.4490000000000001E-2</v>
      </c>
      <c r="AS360" t="str">
        <f t="shared" si="5"/>
        <v>immature</v>
      </c>
    </row>
    <row r="361" spans="1:45" x14ac:dyDescent="0.25">
      <c r="A361">
        <v>474</v>
      </c>
      <c r="B361">
        <v>2017</v>
      </c>
      <c r="C361" t="s">
        <v>42</v>
      </c>
      <c r="D361" s="1">
        <v>44147</v>
      </c>
      <c r="E361">
        <v>1</v>
      </c>
      <c r="F361">
        <v>51</v>
      </c>
      <c r="G361">
        <v>4</v>
      </c>
      <c r="H361" t="s">
        <v>43</v>
      </c>
      <c r="I361" s="2">
        <v>43033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57.019166669999997</v>
      </c>
      <c r="P361">
        <v>-135.34961670000001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4</v>
      </c>
      <c r="Z361">
        <v>6</v>
      </c>
      <c r="AA361">
        <v>2</v>
      </c>
      <c r="AB361">
        <v>215</v>
      </c>
      <c r="AC361">
        <v>130.4</v>
      </c>
      <c r="AD361">
        <v>6</v>
      </c>
      <c r="AE361">
        <v>1</v>
      </c>
      <c r="AG361" t="s">
        <v>584</v>
      </c>
      <c r="AH361" t="s">
        <v>67</v>
      </c>
      <c r="AI361" t="s">
        <v>58</v>
      </c>
      <c r="AJ361">
        <v>1</v>
      </c>
      <c r="AK361" t="s">
        <v>55</v>
      </c>
      <c r="AL361">
        <v>3</v>
      </c>
      <c r="AM361" t="s">
        <v>683</v>
      </c>
      <c r="AO361">
        <v>3</v>
      </c>
      <c r="AP361" t="s">
        <v>683</v>
      </c>
      <c r="AQ361">
        <v>3.2</v>
      </c>
      <c r="AR361">
        <v>2.4539999999999999E-2</v>
      </c>
      <c r="AS361" t="str">
        <f t="shared" si="5"/>
        <v>immature</v>
      </c>
    </row>
    <row r="362" spans="1:45" x14ac:dyDescent="0.25">
      <c r="A362">
        <v>475</v>
      </c>
      <c r="B362">
        <v>2017</v>
      </c>
      <c r="C362" t="s">
        <v>42</v>
      </c>
      <c r="D362" s="1">
        <v>44147</v>
      </c>
      <c r="E362">
        <v>1</v>
      </c>
      <c r="F362">
        <v>352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24</v>
      </c>
      <c r="Z362">
        <v>7</v>
      </c>
      <c r="AA362">
        <v>2</v>
      </c>
      <c r="AB362">
        <v>204</v>
      </c>
      <c r="AC362">
        <v>115.9</v>
      </c>
      <c r="AD362">
        <v>6</v>
      </c>
      <c r="AE362">
        <v>2</v>
      </c>
      <c r="AF362" t="s">
        <v>426</v>
      </c>
      <c r="AG362" t="s">
        <v>585</v>
      </c>
      <c r="AH362" t="s">
        <v>67</v>
      </c>
      <c r="AI362" t="s">
        <v>97</v>
      </c>
      <c r="AJ362">
        <v>1</v>
      </c>
      <c r="AK362" t="s">
        <v>55</v>
      </c>
      <c r="AL362">
        <v>3</v>
      </c>
      <c r="AM362" t="s">
        <v>683</v>
      </c>
      <c r="AO362">
        <v>3</v>
      </c>
      <c r="AP362" t="s">
        <v>683</v>
      </c>
      <c r="AQ362">
        <v>3</v>
      </c>
      <c r="AR362">
        <v>2.5884000000000001E-2</v>
      </c>
      <c r="AS362" t="str">
        <f t="shared" si="5"/>
        <v>immature</v>
      </c>
    </row>
    <row r="363" spans="1:45" x14ac:dyDescent="0.25">
      <c r="A363">
        <v>476</v>
      </c>
      <c r="B363">
        <v>2017</v>
      </c>
      <c r="C363" t="s">
        <v>42</v>
      </c>
      <c r="D363" s="1">
        <v>44147</v>
      </c>
      <c r="E363">
        <v>1</v>
      </c>
      <c r="F363">
        <v>346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24</v>
      </c>
      <c r="Z363">
        <v>1</v>
      </c>
      <c r="AA363">
        <v>2</v>
      </c>
      <c r="AB363">
        <v>183</v>
      </c>
      <c r="AC363">
        <v>73.3</v>
      </c>
      <c r="AD363">
        <v>6</v>
      </c>
      <c r="AE363">
        <v>2</v>
      </c>
      <c r="AG363" t="s">
        <v>586</v>
      </c>
      <c r="AH363" t="s">
        <v>60</v>
      </c>
      <c r="AI363" t="s">
        <v>58</v>
      </c>
      <c r="AJ363">
        <v>1</v>
      </c>
      <c r="AK363" t="s">
        <v>55</v>
      </c>
      <c r="AL363">
        <v>3</v>
      </c>
      <c r="AM363" t="s">
        <v>683</v>
      </c>
      <c r="AO363">
        <v>3</v>
      </c>
      <c r="AP363" t="s">
        <v>683</v>
      </c>
      <c r="AQ363">
        <v>1.9</v>
      </c>
      <c r="AR363">
        <v>2.5921E-2</v>
      </c>
      <c r="AS363" t="str">
        <f t="shared" si="5"/>
        <v>immature</v>
      </c>
    </row>
    <row r="364" spans="1:45" x14ac:dyDescent="0.25">
      <c r="A364">
        <v>477</v>
      </c>
      <c r="B364">
        <v>2017</v>
      </c>
      <c r="C364" t="s">
        <v>42</v>
      </c>
      <c r="D364" s="1">
        <v>44147</v>
      </c>
      <c r="E364">
        <v>1</v>
      </c>
      <c r="F364">
        <v>281</v>
      </c>
      <c r="G364">
        <v>4</v>
      </c>
      <c r="H364" t="s">
        <v>43</v>
      </c>
      <c r="I364" s="2">
        <v>43033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57.019166669999997</v>
      </c>
      <c r="P364">
        <v>-135.34961670000001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19</v>
      </c>
      <c r="Z364">
        <v>11</v>
      </c>
      <c r="AA364">
        <v>2</v>
      </c>
      <c r="AB364">
        <v>204</v>
      </c>
      <c r="AC364">
        <v>118.3</v>
      </c>
      <c r="AD364">
        <v>6</v>
      </c>
      <c r="AE364">
        <v>1</v>
      </c>
      <c r="AG364" t="s">
        <v>587</v>
      </c>
      <c r="AH364" t="s">
        <v>60</v>
      </c>
      <c r="AI364" t="s">
        <v>58</v>
      </c>
      <c r="AJ364">
        <v>1</v>
      </c>
      <c r="AK364" t="s">
        <v>55</v>
      </c>
      <c r="AL364">
        <v>3</v>
      </c>
      <c r="AM364" t="s">
        <v>683</v>
      </c>
      <c r="AO364">
        <v>3</v>
      </c>
      <c r="AP364" t="s">
        <v>683</v>
      </c>
      <c r="AQ364">
        <v>3.2</v>
      </c>
      <c r="AR364">
        <v>2.7050000000000001E-2</v>
      </c>
      <c r="AS364" t="str">
        <f t="shared" si="5"/>
        <v>immature</v>
      </c>
    </row>
    <row r="365" spans="1:45" x14ac:dyDescent="0.25">
      <c r="A365">
        <v>478</v>
      </c>
      <c r="B365">
        <v>2017</v>
      </c>
      <c r="C365" t="s">
        <v>42</v>
      </c>
      <c r="D365" s="1">
        <v>44147</v>
      </c>
      <c r="E365">
        <v>1</v>
      </c>
      <c r="F365">
        <v>302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21</v>
      </c>
      <c r="Z365">
        <v>2</v>
      </c>
      <c r="AA365">
        <v>2</v>
      </c>
      <c r="AB365">
        <v>196</v>
      </c>
      <c r="AC365">
        <v>96.5</v>
      </c>
      <c r="AD365">
        <v>6</v>
      </c>
      <c r="AE365">
        <v>1</v>
      </c>
      <c r="AF365" t="s">
        <v>69</v>
      </c>
      <c r="AG365" t="s">
        <v>588</v>
      </c>
      <c r="AH365" t="s">
        <v>60</v>
      </c>
      <c r="AI365" t="s">
        <v>97</v>
      </c>
      <c r="AJ365">
        <v>1</v>
      </c>
      <c r="AK365" t="s">
        <v>55</v>
      </c>
      <c r="AL365">
        <v>3</v>
      </c>
      <c r="AM365" t="s">
        <v>683</v>
      </c>
      <c r="AO365">
        <v>3</v>
      </c>
      <c r="AP365" t="s">
        <v>683</v>
      </c>
      <c r="AQ365">
        <v>2.7</v>
      </c>
      <c r="AR365">
        <v>2.7979E-2</v>
      </c>
      <c r="AS365" t="str">
        <f t="shared" si="5"/>
        <v>immature</v>
      </c>
    </row>
    <row r="366" spans="1:45" x14ac:dyDescent="0.25">
      <c r="A366">
        <v>479</v>
      </c>
      <c r="B366">
        <v>2017</v>
      </c>
      <c r="C366" t="s">
        <v>42</v>
      </c>
      <c r="D366" s="1">
        <v>44147</v>
      </c>
      <c r="E366">
        <v>1</v>
      </c>
      <c r="F366">
        <v>322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22</v>
      </c>
      <c r="Z366">
        <v>7</v>
      </c>
      <c r="AA366">
        <v>2</v>
      </c>
      <c r="AB366">
        <v>210</v>
      </c>
      <c r="AC366">
        <v>129.5</v>
      </c>
      <c r="AD366">
        <v>6</v>
      </c>
      <c r="AE366">
        <v>1</v>
      </c>
      <c r="AG366" t="s">
        <v>589</v>
      </c>
      <c r="AH366" t="s">
        <v>67</v>
      </c>
      <c r="AI366" t="s">
        <v>58</v>
      </c>
      <c r="AJ366">
        <v>1</v>
      </c>
      <c r="AK366" t="s">
        <v>55</v>
      </c>
      <c r="AL366">
        <v>3</v>
      </c>
      <c r="AM366" t="s">
        <v>683</v>
      </c>
      <c r="AO366">
        <v>3</v>
      </c>
      <c r="AP366" t="s">
        <v>683</v>
      </c>
      <c r="AQ366">
        <v>3.7</v>
      </c>
      <c r="AR366">
        <v>2.8570999999999999E-2</v>
      </c>
      <c r="AS366" t="str">
        <f t="shared" si="5"/>
        <v>immature</v>
      </c>
    </row>
    <row r="367" spans="1:45" x14ac:dyDescent="0.25">
      <c r="A367">
        <v>480</v>
      </c>
      <c r="B367">
        <v>2017</v>
      </c>
      <c r="C367" t="s">
        <v>42</v>
      </c>
      <c r="D367" s="1">
        <v>44147</v>
      </c>
      <c r="E367">
        <v>1</v>
      </c>
      <c r="F367">
        <v>131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9</v>
      </c>
      <c r="Z367">
        <v>11</v>
      </c>
      <c r="AA367">
        <v>2</v>
      </c>
      <c r="AB367">
        <v>193</v>
      </c>
      <c r="AC367">
        <v>99.7</v>
      </c>
      <c r="AD367">
        <v>6</v>
      </c>
      <c r="AE367">
        <v>2</v>
      </c>
      <c r="AG367" t="s">
        <v>590</v>
      </c>
      <c r="AH367" t="s">
        <v>53</v>
      </c>
      <c r="AI367" t="s">
        <v>58</v>
      </c>
      <c r="AJ367">
        <v>1</v>
      </c>
      <c r="AK367" t="s">
        <v>55</v>
      </c>
      <c r="AL367">
        <v>3</v>
      </c>
      <c r="AM367" t="s">
        <v>683</v>
      </c>
      <c r="AO367">
        <v>3</v>
      </c>
      <c r="AP367" t="s">
        <v>683</v>
      </c>
      <c r="AQ367">
        <v>2.9</v>
      </c>
      <c r="AR367">
        <v>2.9086999999999998E-2</v>
      </c>
      <c r="AS367" t="str">
        <f t="shared" si="5"/>
        <v>immature</v>
      </c>
    </row>
    <row r="368" spans="1:45" x14ac:dyDescent="0.25">
      <c r="A368">
        <v>481</v>
      </c>
      <c r="B368">
        <v>2017</v>
      </c>
      <c r="C368" t="s">
        <v>42</v>
      </c>
      <c r="D368" s="1">
        <v>44147</v>
      </c>
      <c r="E368">
        <v>1</v>
      </c>
      <c r="F368">
        <v>337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23</v>
      </c>
      <c r="Z368">
        <v>7</v>
      </c>
      <c r="AA368">
        <v>2</v>
      </c>
      <c r="AB368">
        <v>203</v>
      </c>
      <c r="AC368">
        <v>120.3</v>
      </c>
      <c r="AD368">
        <v>6</v>
      </c>
      <c r="AE368">
        <v>3</v>
      </c>
      <c r="AG368" t="s">
        <v>591</v>
      </c>
      <c r="AH368" t="s">
        <v>53</v>
      </c>
      <c r="AI368" t="s">
        <v>97</v>
      </c>
      <c r="AJ368">
        <v>1</v>
      </c>
      <c r="AK368" t="s">
        <v>55</v>
      </c>
      <c r="AL368">
        <v>3</v>
      </c>
      <c r="AM368" t="s">
        <v>683</v>
      </c>
      <c r="AN368" t="s">
        <v>325</v>
      </c>
      <c r="AO368">
        <v>3</v>
      </c>
      <c r="AP368" t="s">
        <v>683</v>
      </c>
      <c r="AQ368">
        <v>3.5</v>
      </c>
      <c r="AR368">
        <v>2.9093999999999998E-2</v>
      </c>
      <c r="AS368" t="str">
        <f t="shared" si="5"/>
        <v>immature</v>
      </c>
    </row>
    <row r="369" spans="1:45" x14ac:dyDescent="0.25">
      <c r="A369">
        <v>482</v>
      </c>
      <c r="B369">
        <v>2017</v>
      </c>
      <c r="C369" t="s">
        <v>42</v>
      </c>
      <c r="D369" s="1">
        <v>44147</v>
      </c>
      <c r="E369">
        <v>1</v>
      </c>
      <c r="F369">
        <v>10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1</v>
      </c>
      <c r="Z369">
        <v>10</v>
      </c>
      <c r="AA369">
        <v>2</v>
      </c>
      <c r="AB369">
        <v>208</v>
      </c>
      <c r="AC369">
        <v>130.5</v>
      </c>
      <c r="AD369">
        <v>6</v>
      </c>
      <c r="AE369">
        <v>1</v>
      </c>
      <c r="AG369" t="s">
        <v>592</v>
      </c>
      <c r="AH369" t="s">
        <v>593</v>
      </c>
      <c r="AI369" t="s">
        <v>58</v>
      </c>
      <c r="AJ369">
        <v>1</v>
      </c>
      <c r="AK369" t="s">
        <v>55</v>
      </c>
      <c r="AL369">
        <v>3</v>
      </c>
      <c r="AM369" t="s">
        <v>683</v>
      </c>
      <c r="AO369">
        <v>3</v>
      </c>
      <c r="AP369" t="s">
        <v>683</v>
      </c>
      <c r="AQ369">
        <v>3.8</v>
      </c>
      <c r="AR369">
        <v>2.9118999999999999E-2</v>
      </c>
      <c r="AS369" t="str">
        <f t="shared" si="5"/>
        <v>immature</v>
      </c>
    </row>
    <row r="370" spans="1:45" x14ac:dyDescent="0.25">
      <c r="A370">
        <v>483</v>
      </c>
      <c r="B370">
        <v>2017</v>
      </c>
      <c r="C370" t="s">
        <v>42</v>
      </c>
      <c r="D370" s="1">
        <v>44147</v>
      </c>
      <c r="E370">
        <v>1</v>
      </c>
      <c r="F370">
        <v>211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15</v>
      </c>
      <c r="Z370">
        <v>1</v>
      </c>
      <c r="AA370">
        <v>2</v>
      </c>
      <c r="AB370">
        <v>212</v>
      </c>
      <c r="AC370">
        <v>133</v>
      </c>
      <c r="AD370">
        <v>6</v>
      </c>
      <c r="AE370">
        <v>1</v>
      </c>
      <c r="AG370" t="s">
        <v>594</v>
      </c>
      <c r="AH370" t="s">
        <v>67</v>
      </c>
      <c r="AI370" t="s">
        <v>58</v>
      </c>
      <c r="AJ370">
        <v>1</v>
      </c>
      <c r="AK370" t="s">
        <v>55</v>
      </c>
      <c r="AL370">
        <v>3</v>
      </c>
      <c r="AM370" t="s">
        <v>683</v>
      </c>
      <c r="AO370">
        <v>3</v>
      </c>
      <c r="AP370" t="s">
        <v>683</v>
      </c>
      <c r="AQ370">
        <v>3.9</v>
      </c>
      <c r="AR370">
        <v>2.9322999999999998E-2</v>
      </c>
      <c r="AS370" t="str">
        <f t="shared" si="5"/>
        <v>immature</v>
      </c>
    </row>
    <row r="371" spans="1:45" x14ac:dyDescent="0.25">
      <c r="A371">
        <v>484</v>
      </c>
      <c r="B371">
        <v>2017</v>
      </c>
      <c r="C371" t="s">
        <v>42</v>
      </c>
      <c r="D371" s="1">
        <v>44147</v>
      </c>
      <c r="E371">
        <v>1</v>
      </c>
      <c r="F371">
        <v>323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22</v>
      </c>
      <c r="Z371">
        <v>8</v>
      </c>
      <c r="AA371">
        <v>2</v>
      </c>
      <c r="AB371">
        <v>212</v>
      </c>
      <c r="AC371">
        <v>114.9</v>
      </c>
      <c r="AD371">
        <v>6</v>
      </c>
      <c r="AE371">
        <v>1</v>
      </c>
      <c r="AG371" t="s">
        <v>595</v>
      </c>
      <c r="AH371" t="s">
        <v>60</v>
      </c>
      <c r="AI371" t="s">
        <v>58</v>
      </c>
      <c r="AJ371">
        <v>1</v>
      </c>
      <c r="AK371" t="s">
        <v>55</v>
      </c>
      <c r="AL371">
        <v>3</v>
      </c>
      <c r="AM371" t="s">
        <v>683</v>
      </c>
      <c r="AO371">
        <v>3</v>
      </c>
      <c r="AP371" t="s">
        <v>683</v>
      </c>
      <c r="AQ371">
        <v>3.4</v>
      </c>
      <c r="AR371">
        <v>2.9590999999999999E-2</v>
      </c>
      <c r="AS371" t="str">
        <f t="shared" si="5"/>
        <v>immature</v>
      </c>
    </row>
    <row r="372" spans="1:45" x14ac:dyDescent="0.25">
      <c r="A372">
        <v>485</v>
      </c>
      <c r="B372">
        <v>2017</v>
      </c>
      <c r="C372" t="s">
        <v>42</v>
      </c>
      <c r="D372" s="1">
        <v>44147</v>
      </c>
      <c r="E372">
        <v>1</v>
      </c>
      <c r="F372">
        <v>308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21</v>
      </c>
      <c r="Z372">
        <v>8</v>
      </c>
      <c r="AA372">
        <v>2</v>
      </c>
      <c r="AB372">
        <v>200</v>
      </c>
      <c r="AC372">
        <v>105.8</v>
      </c>
      <c r="AD372">
        <v>6</v>
      </c>
      <c r="AE372">
        <v>1</v>
      </c>
      <c r="AG372" t="s">
        <v>596</v>
      </c>
      <c r="AH372" t="s">
        <v>67</v>
      </c>
      <c r="AI372" t="s">
        <v>58</v>
      </c>
      <c r="AJ372">
        <v>1</v>
      </c>
      <c r="AK372" t="s">
        <v>55</v>
      </c>
      <c r="AL372">
        <v>3</v>
      </c>
      <c r="AM372" t="s">
        <v>683</v>
      </c>
      <c r="AO372">
        <v>3</v>
      </c>
      <c r="AP372" t="s">
        <v>683</v>
      </c>
      <c r="AQ372">
        <v>3.2</v>
      </c>
      <c r="AR372">
        <v>3.0245999999999999E-2</v>
      </c>
      <c r="AS372" t="str">
        <f t="shared" si="5"/>
        <v>immature</v>
      </c>
    </row>
    <row r="373" spans="1:45" x14ac:dyDescent="0.25">
      <c r="A373">
        <v>486</v>
      </c>
      <c r="B373">
        <v>2017</v>
      </c>
      <c r="C373" t="s">
        <v>42</v>
      </c>
      <c r="D373" s="1">
        <v>44147</v>
      </c>
      <c r="E373">
        <v>1</v>
      </c>
      <c r="F373">
        <v>330</v>
      </c>
      <c r="G373">
        <v>4</v>
      </c>
      <c r="H373" t="s">
        <v>43</v>
      </c>
      <c r="I373" s="2">
        <v>43033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57.019166669999997</v>
      </c>
      <c r="P373">
        <v>-135.34961670000001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22</v>
      </c>
      <c r="Z373">
        <v>15</v>
      </c>
      <c r="AA373">
        <v>2</v>
      </c>
      <c r="AB373">
        <v>187</v>
      </c>
      <c r="AC373">
        <v>88.3</v>
      </c>
      <c r="AD373">
        <v>6</v>
      </c>
      <c r="AE373">
        <v>1</v>
      </c>
      <c r="AF373" t="s">
        <v>69</v>
      </c>
      <c r="AG373" t="s">
        <v>597</v>
      </c>
      <c r="AH373" t="s">
        <v>67</v>
      </c>
      <c r="AI373" t="s">
        <v>141</v>
      </c>
      <c r="AJ373">
        <v>1</v>
      </c>
      <c r="AK373" t="s">
        <v>55</v>
      </c>
      <c r="AL373">
        <v>3</v>
      </c>
      <c r="AM373" t="s">
        <v>683</v>
      </c>
      <c r="AN373" t="s">
        <v>325</v>
      </c>
      <c r="AO373">
        <v>3</v>
      </c>
      <c r="AP373" t="s">
        <v>683</v>
      </c>
      <c r="AQ373">
        <v>2.7</v>
      </c>
      <c r="AR373">
        <v>3.0578000000000001E-2</v>
      </c>
      <c r="AS373" t="str">
        <f t="shared" si="5"/>
        <v>immature</v>
      </c>
    </row>
    <row r="374" spans="1:45" x14ac:dyDescent="0.25">
      <c r="A374">
        <v>487</v>
      </c>
      <c r="B374">
        <v>2017</v>
      </c>
      <c r="C374" t="s">
        <v>42</v>
      </c>
      <c r="D374" s="1">
        <v>44147</v>
      </c>
      <c r="E374">
        <v>1</v>
      </c>
      <c r="F374">
        <v>307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21</v>
      </c>
      <c r="Z374">
        <v>7</v>
      </c>
      <c r="AA374">
        <v>2</v>
      </c>
      <c r="AB374">
        <v>210</v>
      </c>
      <c r="AC374">
        <v>130.80000000000001</v>
      </c>
      <c r="AD374">
        <v>6</v>
      </c>
      <c r="AE374">
        <v>2</v>
      </c>
      <c r="AG374" t="s">
        <v>598</v>
      </c>
      <c r="AH374" t="s">
        <v>53</v>
      </c>
      <c r="AI374" t="s">
        <v>54</v>
      </c>
      <c r="AJ374">
        <v>1</v>
      </c>
      <c r="AK374" t="s">
        <v>55</v>
      </c>
      <c r="AL374">
        <v>3</v>
      </c>
      <c r="AM374" t="s">
        <v>683</v>
      </c>
      <c r="AN374" t="s">
        <v>325</v>
      </c>
      <c r="AO374">
        <v>3</v>
      </c>
      <c r="AP374" t="s">
        <v>683</v>
      </c>
      <c r="AQ374">
        <v>4.0999999999999996</v>
      </c>
      <c r="AR374">
        <v>3.1345999999999999E-2</v>
      </c>
      <c r="AS374" t="str">
        <f t="shared" si="5"/>
        <v>immature</v>
      </c>
    </row>
    <row r="375" spans="1:45" x14ac:dyDescent="0.25">
      <c r="A375">
        <v>488</v>
      </c>
      <c r="B375">
        <v>2017</v>
      </c>
      <c r="C375" t="s">
        <v>42</v>
      </c>
      <c r="D375" s="1">
        <v>44147</v>
      </c>
      <c r="E375">
        <v>1</v>
      </c>
      <c r="F375">
        <v>284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19</v>
      </c>
      <c r="Z375">
        <v>14</v>
      </c>
      <c r="AA375">
        <v>2</v>
      </c>
      <c r="AB375">
        <v>200</v>
      </c>
      <c r="AC375">
        <v>106.2</v>
      </c>
      <c r="AD375">
        <v>6</v>
      </c>
      <c r="AE375">
        <v>1</v>
      </c>
      <c r="AG375" t="s">
        <v>599</v>
      </c>
      <c r="AH375" t="s">
        <v>60</v>
      </c>
      <c r="AI375" t="s">
        <v>54</v>
      </c>
      <c r="AJ375">
        <v>1</v>
      </c>
      <c r="AK375" t="s">
        <v>55</v>
      </c>
      <c r="AL375">
        <v>3</v>
      </c>
      <c r="AM375" t="s">
        <v>683</v>
      </c>
      <c r="AO375">
        <v>3</v>
      </c>
      <c r="AP375" t="s">
        <v>683</v>
      </c>
      <c r="AQ375">
        <v>3.4</v>
      </c>
      <c r="AR375">
        <v>3.2015000000000002E-2</v>
      </c>
      <c r="AS375" t="str">
        <f t="shared" si="5"/>
        <v>immature</v>
      </c>
    </row>
    <row r="376" spans="1:45" x14ac:dyDescent="0.25">
      <c r="A376">
        <v>489</v>
      </c>
      <c r="B376">
        <v>2017</v>
      </c>
      <c r="C376" t="s">
        <v>42</v>
      </c>
      <c r="D376" s="1">
        <v>44147</v>
      </c>
      <c r="E376">
        <v>1</v>
      </c>
      <c r="F376">
        <v>272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19</v>
      </c>
      <c r="Z376">
        <v>2</v>
      </c>
      <c r="AA376">
        <v>2</v>
      </c>
      <c r="AB376">
        <v>193</v>
      </c>
      <c r="AC376">
        <v>98.5</v>
      </c>
      <c r="AD376">
        <v>6</v>
      </c>
      <c r="AE376">
        <v>1</v>
      </c>
      <c r="AG376" t="s">
        <v>600</v>
      </c>
      <c r="AH376" t="s">
        <v>60</v>
      </c>
      <c r="AI376" t="s">
        <v>58</v>
      </c>
      <c r="AJ376">
        <v>1</v>
      </c>
      <c r="AK376" t="s">
        <v>55</v>
      </c>
      <c r="AL376">
        <v>3</v>
      </c>
      <c r="AM376" t="s">
        <v>683</v>
      </c>
      <c r="AO376">
        <v>3</v>
      </c>
      <c r="AP376" t="s">
        <v>683</v>
      </c>
      <c r="AQ376">
        <v>3.2</v>
      </c>
      <c r="AR376">
        <v>3.2487000000000002E-2</v>
      </c>
      <c r="AS376" t="str">
        <f t="shared" si="5"/>
        <v>immature</v>
      </c>
    </row>
    <row r="377" spans="1:45" x14ac:dyDescent="0.25">
      <c r="A377">
        <v>490</v>
      </c>
      <c r="B377">
        <v>2017</v>
      </c>
      <c r="C377" t="s">
        <v>42</v>
      </c>
      <c r="D377" s="1">
        <v>44147</v>
      </c>
      <c r="E377">
        <v>1</v>
      </c>
      <c r="F377">
        <v>404</v>
      </c>
      <c r="G377">
        <v>4</v>
      </c>
      <c r="H377" t="s">
        <v>43</v>
      </c>
      <c r="I377" s="2">
        <v>43039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57.02226667</v>
      </c>
      <c r="P377">
        <v>-135.29325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28</v>
      </c>
      <c r="Z377">
        <v>9</v>
      </c>
      <c r="AA377">
        <v>2</v>
      </c>
      <c r="AB377">
        <v>196</v>
      </c>
      <c r="AC377">
        <v>95.4</v>
      </c>
      <c r="AD377">
        <v>6</v>
      </c>
      <c r="AE377">
        <v>1</v>
      </c>
      <c r="AG377" t="s">
        <v>601</v>
      </c>
      <c r="AH377" t="s">
        <v>53</v>
      </c>
      <c r="AI377" t="s">
        <v>58</v>
      </c>
      <c r="AJ377">
        <v>1</v>
      </c>
      <c r="AK377" t="s">
        <v>55</v>
      </c>
      <c r="AL377">
        <v>3</v>
      </c>
      <c r="AM377" t="s">
        <v>683</v>
      </c>
      <c r="AN377" t="s">
        <v>325</v>
      </c>
      <c r="AO377">
        <v>3</v>
      </c>
      <c r="AP377" t="s">
        <v>683</v>
      </c>
      <c r="AQ377">
        <v>3.1</v>
      </c>
      <c r="AR377">
        <v>3.2495000000000003E-2</v>
      </c>
      <c r="AS377" t="str">
        <f t="shared" si="5"/>
        <v>immature</v>
      </c>
    </row>
    <row r="378" spans="1:45" x14ac:dyDescent="0.25">
      <c r="A378">
        <v>491</v>
      </c>
      <c r="B378">
        <v>2017</v>
      </c>
      <c r="C378" t="s">
        <v>42</v>
      </c>
      <c r="D378" s="1">
        <v>44147</v>
      </c>
      <c r="E378">
        <v>1</v>
      </c>
      <c r="F378">
        <v>383</v>
      </c>
      <c r="G378">
        <v>4</v>
      </c>
      <c r="H378" t="s">
        <v>43</v>
      </c>
      <c r="I378" s="2">
        <v>43033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57.019166669999997</v>
      </c>
      <c r="P378">
        <v>-135.34961670000001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26</v>
      </c>
      <c r="Z378">
        <v>8</v>
      </c>
      <c r="AA378">
        <v>2</v>
      </c>
      <c r="AB378">
        <v>200</v>
      </c>
      <c r="AC378">
        <v>134.30000000000001</v>
      </c>
      <c r="AD378">
        <v>6</v>
      </c>
      <c r="AE378">
        <v>1</v>
      </c>
      <c r="AF378" t="s">
        <v>69</v>
      </c>
      <c r="AG378" t="s">
        <v>602</v>
      </c>
      <c r="AH378" t="s">
        <v>67</v>
      </c>
      <c r="AI378" t="s">
        <v>141</v>
      </c>
      <c r="AJ378">
        <v>1</v>
      </c>
      <c r="AK378" t="s">
        <v>55</v>
      </c>
      <c r="AL378">
        <v>3</v>
      </c>
      <c r="AM378" t="s">
        <v>683</v>
      </c>
      <c r="AN378" t="s">
        <v>325</v>
      </c>
      <c r="AO378">
        <v>3</v>
      </c>
      <c r="AP378" t="s">
        <v>683</v>
      </c>
      <c r="AQ378">
        <v>4.4000000000000004</v>
      </c>
      <c r="AR378">
        <v>3.2761999999999999E-2</v>
      </c>
      <c r="AS378" t="str">
        <f t="shared" si="5"/>
        <v>immature</v>
      </c>
    </row>
    <row r="379" spans="1:45" x14ac:dyDescent="0.25">
      <c r="A379">
        <v>492</v>
      </c>
      <c r="B379">
        <v>2017</v>
      </c>
      <c r="C379" t="s">
        <v>42</v>
      </c>
      <c r="D379" s="1">
        <v>44147</v>
      </c>
      <c r="E379">
        <v>1</v>
      </c>
      <c r="F379">
        <v>39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3</v>
      </c>
      <c r="Z379">
        <v>9</v>
      </c>
      <c r="AA379">
        <v>2</v>
      </c>
      <c r="AB379">
        <v>181</v>
      </c>
      <c r="AC379">
        <v>88.5</v>
      </c>
      <c r="AD379">
        <v>6</v>
      </c>
      <c r="AE379">
        <v>1</v>
      </c>
      <c r="AG379" t="s">
        <v>603</v>
      </c>
      <c r="AH379" t="s">
        <v>67</v>
      </c>
      <c r="AI379" t="s">
        <v>58</v>
      </c>
      <c r="AJ379">
        <v>1</v>
      </c>
      <c r="AK379" t="s">
        <v>55</v>
      </c>
      <c r="AL379">
        <v>3</v>
      </c>
      <c r="AM379" t="s">
        <v>683</v>
      </c>
      <c r="AO379">
        <v>3</v>
      </c>
      <c r="AP379" t="s">
        <v>683</v>
      </c>
      <c r="AQ379">
        <v>3</v>
      </c>
      <c r="AR379">
        <v>3.3897999999999998E-2</v>
      </c>
      <c r="AS379" t="str">
        <f t="shared" si="5"/>
        <v>immature</v>
      </c>
    </row>
    <row r="380" spans="1:45" x14ac:dyDescent="0.25">
      <c r="A380">
        <v>493</v>
      </c>
      <c r="B380">
        <v>2017</v>
      </c>
      <c r="C380" t="s">
        <v>42</v>
      </c>
      <c r="D380" s="1">
        <v>44147</v>
      </c>
      <c r="E380">
        <v>1</v>
      </c>
      <c r="F380">
        <v>296</v>
      </c>
      <c r="G380">
        <v>4</v>
      </c>
      <c r="H380" t="s">
        <v>43</v>
      </c>
      <c r="I380" s="2">
        <v>43033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57.019166669999997</v>
      </c>
      <c r="P380">
        <v>-135.34961670000001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20</v>
      </c>
      <c r="Z380">
        <v>11</v>
      </c>
      <c r="AA380">
        <v>2</v>
      </c>
      <c r="AB380">
        <v>196</v>
      </c>
      <c r="AC380">
        <v>96.9</v>
      </c>
      <c r="AD380">
        <v>6</v>
      </c>
      <c r="AE380">
        <v>1</v>
      </c>
      <c r="AG380" t="s">
        <v>604</v>
      </c>
      <c r="AH380" t="s">
        <v>60</v>
      </c>
      <c r="AI380" t="s">
        <v>58</v>
      </c>
      <c r="AJ380">
        <v>1</v>
      </c>
      <c r="AK380" t="s">
        <v>55</v>
      </c>
      <c r="AL380">
        <v>3</v>
      </c>
      <c r="AM380" t="s">
        <v>683</v>
      </c>
      <c r="AO380">
        <v>3</v>
      </c>
      <c r="AP380" t="s">
        <v>683</v>
      </c>
      <c r="AQ380">
        <v>3.3</v>
      </c>
      <c r="AR380">
        <v>3.4056000000000003E-2</v>
      </c>
      <c r="AS380" t="str">
        <f t="shared" si="5"/>
        <v>immature</v>
      </c>
    </row>
    <row r="381" spans="1:45" x14ac:dyDescent="0.25">
      <c r="A381">
        <v>494</v>
      </c>
      <c r="B381">
        <v>2017</v>
      </c>
      <c r="C381" t="s">
        <v>42</v>
      </c>
      <c r="D381" s="1">
        <v>44147</v>
      </c>
      <c r="E381">
        <v>1</v>
      </c>
      <c r="F381">
        <v>332</v>
      </c>
      <c r="G381">
        <v>4</v>
      </c>
      <c r="H381" t="s">
        <v>43</v>
      </c>
      <c r="I381" s="2">
        <v>43033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57.019166669999997</v>
      </c>
      <c r="P381">
        <v>-135.34961670000001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23</v>
      </c>
      <c r="Z381">
        <v>2</v>
      </c>
      <c r="AA381">
        <v>2</v>
      </c>
      <c r="AB381">
        <v>186</v>
      </c>
      <c r="AC381">
        <v>90.4</v>
      </c>
      <c r="AD381">
        <v>6</v>
      </c>
      <c r="AE381">
        <v>1</v>
      </c>
      <c r="AG381" t="s">
        <v>605</v>
      </c>
      <c r="AH381" t="s">
        <v>60</v>
      </c>
      <c r="AI381" t="s">
        <v>58</v>
      </c>
      <c r="AJ381">
        <v>1</v>
      </c>
      <c r="AK381" t="s">
        <v>55</v>
      </c>
      <c r="AL381">
        <v>3</v>
      </c>
      <c r="AM381" t="s">
        <v>683</v>
      </c>
      <c r="AN381" t="s">
        <v>325</v>
      </c>
      <c r="AO381">
        <v>3</v>
      </c>
      <c r="AP381" t="s">
        <v>683</v>
      </c>
      <c r="AQ381">
        <v>3.1</v>
      </c>
      <c r="AR381">
        <v>3.4292000000000003E-2</v>
      </c>
      <c r="AS381" t="str">
        <f t="shared" si="5"/>
        <v>immature</v>
      </c>
    </row>
    <row r="382" spans="1:45" x14ac:dyDescent="0.25">
      <c r="A382">
        <v>495</v>
      </c>
      <c r="B382">
        <v>2017</v>
      </c>
      <c r="C382" t="s">
        <v>42</v>
      </c>
      <c r="D382" s="1">
        <v>44147</v>
      </c>
      <c r="E382">
        <v>1</v>
      </c>
      <c r="F382">
        <v>319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22</v>
      </c>
      <c r="Z382">
        <v>4</v>
      </c>
      <c r="AA382">
        <v>2</v>
      </c>
      <c r="AB382">
        <v>205</v>
      </c>
      <c r="AC382">
        <v>113.9</v>
      </c>
      <c r="AD382">
        <v>6</v>
      </c>
      <c r="AE382">
        <v>2</v>
      </c>
      <c r="AF382" t="s">
        <v>69</v>
      </c>
      <c r="AG382" t="s">
        <v>606</v>
      </c>
      <c r="AH382" t="s">
        <v>67</v>
      </c>
      <c r="AI382" t="s">
        <v>141</v>
      </c>
      <c r="AJ382">
        <v>1</v>
      </c>
      <c r="AK382" t="s">
        <v>55</v>
      </c>
      <c r="AL382">
        <v>3</v>
      </c>
      <c r="AM382" t="s">
        <v>683</v>
      </c>
      <c r="AN382" t="s">
        <v>325</v>
      </c>
      <c r="AO382">
        <v>3</v>
      </c>
      <c r="AP382" t="s">
        <v>683</v>
      </c>
      <c r="AQ382">
        <v>4</v>
      </c>
      <c r="AR382">
        <v>3.5118999999999997E-2</v>
      </c>
      <c r="AS382" t="str">
        <f t="shared" si="5"/>
        <v>immature</v>
      </c>
    </row>
    <row r="383" spans="1:45" x14ac:dyDescent="0.25">
      <c r="A383">
        <v>496</v>
      </c>
      <c r="B383">
        <v>2017</v>
      </c>
      <c r="C383" t="s">
        <v>42</v>
      </c>
      <c r="D383" s="1">
        <v>44147</v>
      </c>
      <c r="E383">
        <v>1</v>
      </c>
      <c r="F383">
        <v>248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17</v>
      </c>
      <c r="Z383">
        <v>8</v>
      </c>
      <c r="AA383">
        <v>2</v>
      </c>
      <c r="AB383">
        <v>196</v>
      </c>
      <c r="AC383">
        <v>109.7</v>
      </c>
      <c r="AD383">
        <v>6</v>
      </c>
      <c r="AE383">
        <v>1</v>
      </c>
      <c r="AG383" t="s">
        <v>607</v>
      </c>
      <c r="AH383" t="s">
        <v>60</v>
      </c>
      <c r="AI383" t="s">
        <v>58</v>
      </c>
      <c r="AJ383">
        <v>1</v>
      </c>
      <c r="AK383" t="s">
        <v>55</v>
      </c>
      <c r="AL383">
        <v>3</v>
      </c>
      <c r="AM383" t="s">
        <v>683</v>
      </c>
      <c r="AN383" t="s">
        <v>325</v>
      </c>
      <c r="AO383">
        <v>3</v>
      </c>
      <c r="AP383" t="s">
        <v>683</v>
      </c>
      <c r="AQ383">
        <v>3.9</v>
      </c>
      <c r="AR383">
        <v>3.5552E-2</v>
      </c>
      <c r="AS383" t="str">
        <f t="shared" si="5"/>
        <v>immature</v>
      </c>
    </row>
    <row r="384" spans="1:45" x14ac:dyDescent="0.25">
      <c r="A384">
        <v>497</v>
      </c>
      <c r="B384">
        <v>2017</v>
      </c>
      <c r="C384" t="s">
        <v>42</v>
      </c>
      <c r="D384" s="1">
        <v>44147</v>
      </c>
      <c r="E384">
        <v>1</v>
      </c>
      <c r="F384">
        <v>328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22</v>
      </c>
      <c r="Z384">
        <v>13</v>
      </c>
      <c r="AA384">
        <v>2</v>
      </c>
      <c r="AB384">
        <v>212</v>
      </c>
      <c r="AC384">
        <v>120.1</v>
      </c>
      <c r="AD384">
        <v>6</v>
      </c>
      <c r="AE384">
        <v>1</v>
      </c>
      <c r="AF384" t="s">
        <v>69</v>
      </c>
      <c r="AG384" t="s">
        <v>608</v>
      </c>
      <c r="AH384" t="s">
        <v>67</v>
      </c>
      <c r="AI384" t="s">
        <v>141</v>
      </c>
      <c r="AJ384">
        <v>1</v>
      </c>
      <c r="AK384" t="s">
        <v>55</v>
      </c>
      <c r="AL384">
        <v>3</v>
      </c>
      <c r="AM384" t="s">
        <v>683</v>
      </c>
      <c r="AO384">
        <v>3</v>
      </c>
      <c r="AP384" t="s">
        <v>683</v>
      </c>
      <c r="AQ384">
        <v>4.3</v>
      </c>
      <c r="AR384">
        <v>3.5803000000000001E-2</v>
      </c>
      <c r="AS384" t="str">
        <f t="shared" si="5"/>
        <v>immature</v>
      </c>
    </row>
    <row r="385" spans="1:45" x14ac:dyDescent="0.25">
      <c r="A385">
        <v>498</v>
      </c>
      <c r="B385">
        <v>2017</v>
      </c>
      <c r="C385" t="s">
        <v>42</v>
      </c>
      <c r="D385" s="1">
        <v>44147</v>
      </c>
      <c r="E385">
        <v>1</v>
      </c>
      <c r="F385">
        <v>315</v>
      </c>
      <c r="G385">
        <v>4</v>
      </c>
      <c r="H385" t="s">
        <v>43</v>
      </c>
      <c r="I385" s="2">
        <v>43033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57.019166669999997</v>
      </c>
      <c r="P385">
        <v>-135.34961670000001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21</v>
      </c>
      <c r="Z385">
        <v>15</v>
      </c>
      <c r="AA385">
        <v>2</v>
      </c>
      <c r="AB385">
        <v>185</v>
      </c>
      <c r="AC385">
        <v>100.4</v>
      </c>
      <c r="AD385">
        <v>6</v>
      </c>
      <c r="AE385">
        <v>1</v>
      </c>
      <c r="AF385" t="s">
        <v>609</v>
      </c>
      <c r="AG385" t="s">
        <v>610</v>
      </c>
      <c r="AH385" t="s">
        <v>60</v>
      </c>
      <c r="AI385" t="s">
        <v>58</v>
      </c>
      <c r="AJ385">
        <v>1</v>
      </c>
      <c r="AK385" t="s">
        <v>55</v>
      </c>
      <c r="AL385">
        <v>3</v>
      </c>
      <c r="AM385" t="s">
        <v>683</v>
      </c>
      <c r="AO385">
        <v>3</v>
      </c>
      <c r="AP385" t="s">
        <v>683</v>
      </c>
      <c r="AQ385">
        <v>3.6</v>
      </c>
      <c r="AR385">
        <v>3.5857E-2</v>
      </c>
      <c r="AS385" t="str">
        <f t="shared" si="5"/>
        <v>immature</v>
      </c>
    </row>
    <row r="386" spans="1:45" x14ac:dyDescent="0.25">
      <c r="A386">
        <v>499</v>
      </c>
      <c r="B386">
        <v>2017</v>
      </c>
      <c r="C386" t="s">
        <v>42</v>
      </c>
      <c r="D386" s="1">
        <v>44147</v>
      </c>
      <c r="E386">
        <v>1</v>
      </c>
      <c r="F386">
        <v>312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21</v>
      </c>
      <c r="Z386">
        <v>12</v>
      </c>
      <c r="AA386">
        <v>2</v>
      </c>
      <c r="AB386">
        <v>197</v>
      </c>
      <c r="AC386">
        <v>99.8</v>
      </c>
      <c r="AD386">
        <v>6</v>
      </c>
      <c r="AE386">
        <v>1</v>
      </c>
      <c r="AG386" t="s">
        <v>611</v>
      </c>
      <c r="AH386" t="s">
        <v>60</v>
      </c>
      <c r="AI386" t="s">
        <v>58</v>
      </c>
      <c r="AJ386">
        <v>1</v>
      </c>
      <c r="AK386" t="s">
        <v>55</v>
      </c>
      <c r="AL386">
        <v>3</v>
      </c>
      <c r="AM386" t="s">
        <v>683</v>
      </c>
      <c r="AO386">
        <v>3</v>
      </c>
      <c r="AP386" t="s">
        <v>683</v>
      </c>
      <c r="AQ386">
        <v>3.6</v>
      </c>
      <c r="AR386">
        <v>3.6072E-2</v>
      </c>
      <c r="AS386" t="str">
        <f t="shared" si="5"/>
        <v>immature</v>
      </c>
    </row>
    <row r="387" spans="1:45" x14ac:dyDescent="0.25">
      <c r="A387">
        <v>500</v>
      </c>
      <c r="B387">
        <v>2017</v>
      </c>
      <c r="C387" t="s">
        <v>42</v>
      </c>
      <c r="D387" s="1">
        <v>44147</v>
      </c>
      <c r="E387">
        <v>1</v>
      </c>
      <c r="F387">
        <v>303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21</v>
      </c>
      <c r="Z387">
        <v>3</v>
      </c>
      <c r="AA387">
        <v>2</v>
      </c>
      <c r="AB387">
        <v>189</v>
      </c>
      <c r="AC387">
        <v>96.2</v>
      </c>
      <c r="AD387">
        <v>6</v>
      </c>
      <c r="AE387">
        <v>2</v>
      </c>
      <c r="AG387" t="s">
        <v>612</v>
      </c>
      <c r="AH387" t="s">
        <v>53</v>
      </c>
      <c r="AI387" t="s">
        <v>58</v>
      </c>
      <c r="AJ387">
        <v>1</v>
      </c>
      <c r="AK387" t="s">
        <v>55</v>
      </c>
      <c r="AL387">
        <v>3</v>
      </c>
      <c r="AM387" t="s">
        <v>683</v>
      </c>
      <c r="AN387" t="s">
        <v>325</v>
      </c>
      <c r="AO387">
        <v>3</v>
      </c>
      <c r="AP387" t="s">
        <v>683</v>
      </c>
      <c r="AQ387">
        <v>3.6</v>
      </c>
      <c r="AR387">
        <v>3.7421999999999997E-2</v>
      </c>
      <c r="AS387" t="str">
        <f t="shared" ref="AS387:AS450" si="6">IF(AR387&gt;0.05,"mature", "immature")</f>
        <v>immature</v>
      </c>
    </row>
    <row r="388" spans="1:45" x14ac:dyDescent="0.25">
      <c r="A388">
        <v>501</v>
      </c>
      <c r="B388">
        <v>2017</v>
      </c>
      <c r="C388" t="s">
        <v>42</v>
      </c>
      <c r="D388" s="1">
        <v>44147</v>
      </c>
      <c r="E388">
        <v>1</v>
      </c>
      <c r="F388">
        <v>174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12</v>
      </c>
      <c r="Z388">
        <v>9</v>
      </c>
      <c r="AA388">
        <v>2</v>
      </c>
      <c r="AB388">
        <v>203</v>
      </c>
      <c r="AC388">
        <v>128.9</v>
      </c>
      <c r="AD388">
        <v>6</v>
      </c>
      <c r="AE388">
        <v>1</v>
      </c>
      <c r="AF388" t="s">
        <v>613</v>
      </c>
      <c r="AG388" t="s">
        <v>614</v>
      </c>
      <c r="AH388" t="s">
        <v>53</v>
      </c>
      <c r="AI388" t="s">
        <v>58</v>
      </c>
      <c r="AJ388">
        <v>1</v>
      </c>
      <c r="AK388" t="s">
        <v>55</v>
      </c>
      <c r="AL388">
        <v>3</v>
      </c>
      <c r="AM388" t="s">
        <v>683</v>
      </c>
      <c r="AO388">
        <v>3</v>
      </c>
      <c r="AP388" t="s">
        <v>683</v>
      </c>
      <c r="AQ388">
        <v>6.5</v>
      </c>
      <c r="AR388">
        <v>5.0427E-2</v>
      </c>
      <c r="AS388" t="str">
        <f t="shared" si="6"/>
        <v>mature</v>
      </c>
    </row>
    <row r="389" spans="1:45" x14ac:dyDescent="0.25">
      <c r="A389">
        <v>560</v>
      </c>
      <c r="B389">
        <v>2017</v>
      </c>
      <c r="C389" t="s">
        <v>42</v>
      </c>
      <c r="D389" s="1">
        <v>44147</v>
      </c>
      <c r="E389">
        <v>1</v>
      </c>
      <c r="F389">
        <v>275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19</v>
      </c>
      <c r="Z389">
        <v>5</v>
      </c>
      <c r="AA389">
        <v>2</v>
      </c>
      <c r="AB389">
        <v>205</v>
      </c>
      <c r="AC389">
        <v>117.9</v>
      </c>
      <c r="AD389">
        <v>7</v>
      </c>
      <c r="AE389">
        <v>3</v>
      </c>
      <c r="AG389" t="s">
        <v>673</v>
      </c>
      <c r="AH389" t="s">
        <v>67</v>
      </c>
      <c r="AI389" t="s">
        <v>58</v>
      </c>
      <c r="AJ389">
        <v>1</v>
      </c>
      <c r="AK389" t="s">
        <v>55</v>
      </c>
      <c r="AL389">
        <v>3</v>
      </c>
      <c r="AM389" t="s">
        <v>683</v>
      </c>
      <c r="AN389" t="s">
        <v>325</v>
      </c>
      <c r="AO389">
        <v>3</v>
      </c>
      <c r="AP389" t="s">
        <v>683</v>
      </c>
      <c r="AQ389">
        <v>3.9</v>
      </c>
      <c r="AR389">
        <v>3.3078999999999997E-2</v>
      </c>
      <c r="AS389" t="str">
        <f t="shared" si="6"/>
        <v>immature</v>
      </c>
    </row>
    <row r="390" spans="1:45" x14ac:dyDescent="0.25">
      <c r="A390">
        <v>565</v>
      </c>
      <c r="B390">
        <v>2017</v>
      </c>
      <c r="C390" t="s">
        <v>42</v>
      </c>
      <c r="D390" s="1">
        <v>44147</v>
      </c>
      <c r="E390">
        <v>1</v>
      </c>
      <c r="F390">
        <v>86</v>
      </c>
      <c r="G390">
        <v>4</v>
      </c>
      <c r="H390" t="s">
        <v>43</v>
      </c>
      <c r="I390" s="2">
        <v>43033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57.019166669999997</v>
      </c>
      <c r="P390">
        <v>-135.34961670000001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6</v>
      </c>
      <c r="Z390">
        <v>11</v>
      </c>
      <c r="AA390">
        <v>2</v>
      </c>
      <c r="AB390">
        <v>186</v>
      </c>
      <c r="AC390">
        <v>85.7</v>
      </c>
      <c r="AD390" t="s">
        <v>48</v>
      </c>
      <c r="AE390">
        <v>2</v>
      </c>
      <c r="AG390" t="s">
        <v>48</v>
      </c>
      <c r="AH390" t="s">
        <v>60</v>
      </c>
      <c r="AI390" t="s">
        <v>54</v>
      </c>
      <c r="AJ390" t="s">
        <v>48</v>
      </c>
      <c r="AK390" t="s">
        <v>55</v>
      </c>
      <c r="AL390">
        <v>3</v>
      </c>
      <c r="AM390" t="s">
        <v>683</v>
      </c>
      <c r="AN390" t="s">
        <v>187</v>
      </c>
      <c r="AO390">
        <v>3</v>
      </c>
      <c r="AP390" t="s">
        <v>683</v>
      </c>
      <c r="AQ390">
        <v>1.3</v>
      </c>
      <c r="AR390">
        <v>1.5169E-2</v>
      </c>
      <c r="AS390" t="str">
        <f t="shared" si="6"/>
        <v>immature</v>
      </c>
    </row>
    <row r="391" spans="1:45" x14ac:dyDescent="0.25">
      <c r="A391">
        <v>566</v>
      </c>
      <c r="B391">
        <v>2017</v>
      </c>
      <c r="C391" t="s">
        <v>42</v>
      </c>
      <c r="D391" s="1">
        <v>44147</v>
      </c>
      <c r="E391">
        <v>1</v>
      </c>
      <c r="F391">
        <v>124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9</v>
      </c>
      <c r="Z391">
        <v>4</v>
      </c>
      <c r="AA391">
        <v>2</v>
      </c>
      <c r="AB391">
        <v>185</v>
      </c>
      <c r="AC391">
        <v>84.3</v>
      </c>
      <c r="AD391" t="s">
        <v>48</v>
      </c>
      <c r="AE391">
        <v>0</v>
      </c>
      <c r="AG391" t="s">
        <v>48</v>
      </c>
      <c r="AH391" t="s">
        <v>48</v>
      </c>
      <c r="AI391" t="s">
        <v>48</v>
      </c>
      <c r="AJ391" t="s">
        <v>48</v>
      </c>
      <c r="AK391" t="s">
        <v>55</v>
      </c>
      <c r="AL391">
        <v>3</v>
      </c>
      <c r="AM391" t="s">
        <v>683</v>
      </c>
      <c r="AO391">
        <v>3</v>
      </c>
      <c r="AP391" t="s">
        <v>683</v>
      </c>
      <c r="AQ391">
        <v>1.8</v>
      </c>
      <c r="AR391">
        <v>2.1351999999999999E-2</v>
      </c>
      <c r="AS391" t="str">
        <f t="shared" si="6"/>
        <v>immature</v>
      </c>
    </row>
    <row r="392" spans="1:45" x14ac:dyDescent="0.25">
      <c r="A392">
        <v>567</v>
      </c>
      <c r="B392">
        <v>2017</v>
      </c>
      <c r="C392" t="s">
        <v>42</v>
      </c>
      <c r="D392" s="1">
        <v>44147</v>
      </c>
      <c r="E392">
        <v>1</v>
      </c>
      <c r="F392">
        <v>133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9</v>
      </c>
      <c r="Z392">
        <v>13</v>
      </c>
      <c r="AA392">
        <v>2</v>
      </c>
      <c r="AB392">
        <v>196</v>
      </c>
      <c r="AC392">
        <v>93.9</v>
      </c>
      <c r="AD392" t="s">
        <v>48</v>
      </c>
      <c r="AE392">
        <v>0</v>
      </c>
      <c r="AG392" t="s">
        <v>48</v>
      </c>
      <c r="AH392" t="s">
        <v>48</v>
      </c>
      <c r="AI392" t="s">
        <v>48</v>
      </c>
      <c r="AJ392" t="s">
        <v>48</v>
      </c>
      <c r="AK392" t="s">
        <v>55</v>
      </c>
      <c r="AL392">
        <v>3</v>
      </c>
      <c r="AM392" t="s">
        <v>683</v>
      </c>
      <c r="AO392">
        <v>3</v>
      </c>
      <c r="AP392" t="s">
        <v>683</v>
      </c>
      <c r="AQ392">
        <v>2.2000000000000002</v>
      </c>
      <c r="AR392">
        <v>2.3428999999999998E-2</v>
      </c>
      <c r="AS392" t="str">
        <f t="shared" si="6"/>
        <v>immature</v>
      </c>
    </row>
    <row r="393" spans="1:45" x14ac:dyDescent="0.25">
      <c r="A393">
        <v>568</v>
      </c>
      <c r="B393">
        <v>2017</v>
      </c>
      <c r="C393" t="s">
        <v>42</v>
      </c>
      <c r="D393" s="1">
        <v>44147</v>
      </c>
      <c r="E393">
        <v>1</v>
      </c>
      <c r="F393">
        <v>108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8</v>
      </c>
      <c r="Z393">
        <v>3</v>
      </c>
      <c r="AA393">
        <v>2</v>
      </c>
      <c r="AB393">
        <v>176</v>
      </c>
      <c r="AC393">
        <v>73.5</v>
      </c>
      <c r="AD393" t="s">
        <v>48</v>
      </c>
      <c r="AE393">
        <v>0</v>
      </c>
      <c r="AG393" t="s">
        <v>48</v>
      </c>
      <c r="AH393" t="s">
        <v>60</v>
      </c>
      <c r="AI393" t="s">
        <v>48</v>
      </c>
      <c r="AJ393" t="s">
        <v>48</v>
      </c>
      <c r="AK393" t="s">
        <v>55</v>
      </c>
      <c r="AL393">
        <v>3</v>
      </c>
      <c r="AM393" t="s">
        <v>683</v>
      </c>
      <c r="AO393">
        <v>3</v>
      </c>
      <c r="AP393" t="s">
        <v>683</v>
      </c>
      <c r="AQ393">
        <v>1.8</v>
      </c>
      <c r="AR393">
        <v>2.4490000000000001E-2</v>
      </c>
      <c r="AS393" t="str">
        <f t="shared" si="6"/>
        <v>immature</v>
      </c>
    </row>
    <row r="394" spans="1:45" x14ac:dyDescent="0.25">
      <c r="A394">
        <v>569</v>
      </c>
      <c r="B394">
        <v>2017</v>
      </c>
      <c r="C394" t="s">
        <v>42</v>
      </c>
      <c r="D394" s="1">
        <v>44147</v>
      </c>
      <c r="E394">
        <v>1</v>
      </c>
      <c r="F394">
        <v>77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6</v>
      </c>
      <c r="Z394">
        <v>2</v>
      </c>
      <c r="AA394">
        <v>2</v>
      </c>
      <c r="AB394">
        <v>175</v>
      </c>
      <c r="AC394">
        <v>68.900000000000006</v>
      </c>
      <c r="AD394" t="s">
        <v>48</v>
      </c>
      <c r="AE394">
        <v>2</v>
      </c>
      <c r="AG394" t="s">
        <v>48</v>
      </c>
      <c r="AH394" t="s">
        <v>67</v>
      </c>
      <c r="AI394" t="s">
        <v>141</v>
      </c>
      <c r="AJ394" t="s">
        <v>48</v>
      </c>
      <c r="AK394" t="s">
        <v>55</v>
      </c>
      <c r="AL394">
        <v>3</v>
      </c>
      <c r="AM394" t="s">
        <v>683</v>
      </c>
      <c r="AO394">
        <v>3</v>
      </c>
      <c r="AP394" t="s">
        <v>683</v>
      </c>
      <c r="AQ394">
        <v>1.9</v>
      </c>
      <c r="AR394">
        <v>2.7576E-2</v>
      </c>
      <c r="AS394" t="str">
        <f t="shared" si="6"/>
        <v>immature</v>
      </c>
    </row>
    <row r="395" spans="1:45" x14ac:dyDescent="0.25">
      <c r="A395">
        <v>570</v>
      </c>
      <c r="B395">
        <v>2017</v>
      </c>
      <c r="C395" t="s">
        <v>42</v>
      </c>
      <c r="D395" s="1">
        <v>44147</v>
      </c>
      <c r="E395">
        <v>1</v>
      </c>
      <c r="F395">
        <v>97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7</v>
      </c>
      <c r="Z395">
        <v>7</v>
      </c>
      <c r="AA395">
        <v>2</v>
      </c>
      <c r="AB395">
        <v>184</v>
      </c>
      <c r="AC395">
        <v>85.7</v>
      </c>
      <c r="AD395" t="s">
        <v>48</v>
      </c>
      <c r="AE395">
        <v>2</v>
      </c>
      <c r="AG395" t="s">
        <v>48</v>
      </c>
      <c r="AH395" t="s">
        <v>336</v>
      </c>
      <c r="AI395" t="s">
        <v>97</v>
      </c>
      <c r="AJ395" t="s">
        <v>48</v>
      </c>
      <c r="AK395" t="s">
        <v>55</v>
      </c>
      <c r="AL395">
        <v>3</v>
      </c>
      <c r="AM395" t="s">
        <v>683</v>
      </c>
      <c r="AO395">
        <v>3</v>
      </c>
      <c r="AP395" t="s">
        <v>683</v>
      </c>
      <c r="AQ395">
        <v>3</v>
      </c>
      <c r="AR395">
        <v>3.5006000000000002E-2</v>
      </c>
      <c r="AS395" t="str">
        <f t="shared" si="6"/>
        <v>immature</v>
      </c>
    </row>
    <row r="396" spans="1:45" x14ac:dyDescent="0.25">
      <c r="A396">
        <v>571</v>
      </c>
      <c r="B396">
        <v>2017</v>
      </c>
      <c r="C396" t="s">
        <v>42</v>
      </c>
      <c r="D396" s="1">
        <v>44147</v>
      </c>
      <c r="E396">
        <v>1</v>
      </c>
      <c r="F396">
        <v>38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3</v>
      </c>
      <c r="Z396">
        <v>8</v>
      </c>
      <c r="AA396">
        <v>2</v>
      </c>
      <c r="AB396">
        <v>189</v>
      </c>
      <c r="AC396">
        <v>88.2</v>
      </c>
      <c r="AD396" t="s">
        <v>48</v>
      </c>
      <c r="AE396">
        <v>3</v>
      </c>
      <c r="AG396" t="s">
        <v>48</v>
      </c>
      <c r="AH396" t="s">
        <v>67</v>
      </c>
      <c r="AI396" t="s">
        <v>58</v>
      </c>
      <c r="AJ396" t="s">
        <v>48</v>
      </c>
      <c r="AK396" t="s">
        <v>55</v>
      </c>
      <c r="AL396">
        <v>3</v>
      </c>
      <c r="AM396" t="s">
        <v>683</v>
      </c>
      <c r="AN396" t="s">
        <v>325</v>
      </c>
      <c r="AO396">
        <v>3</v>
      </c>
      <c r="AP396" t="s">
        <v>683</v>
      </c>
      <c r="AQ396">
        <v>3.2</v>
      </c>
      <c r="AR396">
        <v>3.6281000000000001E-2</v>
      </c>
      <c r="AS396" t="str">
        <f t="shared" si="6"/>
        <v>immature</v>
      </c>
    </row>
    <row r="397" spans="1:45" x14ac:dyDescent="0.25">
      <c r="A397">
        <v>265</v>
      </c>
      <c r="B397">
        <v>2017</v>
      </c>
      <c r="C397" t="s">
        <v>42</v>
      </c>
      <c r="D397" s="1">
        <v>44147</v>
      </c>
      <c r="E397">
        <v>1</v>
      </c>
      <c r="F397">
        <v>111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8</v>
      </c>
      <c r="Z397">
        <v>6</v>
      </c>
      <c r="AA397">
        <v>2</v>
      </c>
      <c r="AB397">
        <v>190</v>
      </c>
      <c r="AC397">
        <v>95.9</v>
      </c>
      <c r="AD397">
        <v>3</v>
      </c>
      <c r="AE397">
        <v>1</v>
      </c>
      <c r="AF397" t="s">
        <v>69</v>
      </c>
      <c r="AG397" t="s">
        <v>362</v>
      </c>
      <c r="AH397" t="s">
        <v>67</v>
      </c>
      <c r="AI397" t="s">
        <v>141</v>
      </c>
      <c r="AJ397">
        <v>1</v>
      </c>
      <c r="AK397" t="s">
        <v>55</v>
      </c>
      <c r="AL397">
        <v>4</v>
      </c>
      <c r="AM397" t="s">
        <v>683</v>
      </c>
      <c r="AO397">
        <v>3</v>
      </c>
      <c r="AP397" t="s">
        <v>683</v>
      </c>
      <c r="AQ397">
        <v>2</v>
      </c>
      <c r="AR397">
        <v>2.0854999999999999E-2</v>
      </c>
      <c r="AS397" t="str">
        <f t="shared" si="6"/>
        <v>immature</v>
      </c>
    </row>
    <row r="398" spans="1:45" x14ac:dyDescent="0.25">
      <c r="A398">
        <v>266</v>
      </c>
      <c r="B398">
        <v>2017</v>
      </c>
      <c r="C398" t="s">
        <v>42</v>
      </c>
      <c r="D398" s="1">
        <v>44147</v>
      </c>
      <c r="E398">
        <v>1</v>
      </c>
      <c r="F398">
        <v>110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8</v>
      </c>
      <c r="Z398">
        <v>5</v>
      </c>
      <c r="AA398">
        <v>2</v>
      </c>
      <c r="AB398">
        <v>186</v>
      </c>
      <c r="AC398">
        <v>89.5</v>
      </c>
      <c r="AD398">
        <v>3</v>
      </c>
      <c r="AE398">
        <v>1</v>
      </c>
      <c r="AF398" t="s">
        <v>69</v>
      </c>
      <c r="AG398" t="s">
        <v>363</v>
      </c>
      <c r="AH398" t="s">
        <v>67</v>
      </c>
      <c r="AI398" t="s">
        <v>58</v>
      </c>
      <c r="AJ398">
        <v>1</v>
      </c>
      <c r="AK398" t="s">
        <v>55</v>
      </c>
      <c r="AL398">
        <v>4</v>
      </c>
      <c r="AM398" t="s">
        <v>683</v>
      </c>
      <c r="AO398">
        <v>3</v>
      </c>
      <c r="AP398" t="s">
        <v>683</v>
      </c>
      <c r="AQ398">
        <v>2.1</v>
      </c>
      <c r="AR398">
        <v>2.3463999999999999E-2</v>
      </c>
      <c r="AS398" t="str">
        <f t="shared" si="6"/>
        <v>immature</v>
      </c>
    </row>
    <row r="399" spans="1:45" x14ac:dyDescent="0.25">
      <c r="A399">
        <v>267</v>
      </c>
      <c r="B399">
        <v>2017</v>
      </c>
      <c r="C399" t="s">
        <v>42</v>
      </c>
      <c r="D399" s="1">
        <v>44147</v>
      </c>
      <c r="E399">
        <v>1</v>
      </c>
      <c r="F399">
        <v>175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12</v>
      </c>
      <c r="Z399">
        <v>10</v>
      </c>
      <c r="AA399">
        <v>2</v>
      </c>
      <c r="AB399">
        <v>191</v>
      </c>
      <c r="AC399">
        <v>93.2</v>
      </c>
      <c r="AD399">
        <v>3</v>
      </c>
      <c r="AE399">
        <v>1</v>
      </c>
      <c r="AF399" t="s">
        <v>69</v>
      </c>
      <c r="AG399" t="s">
        <v>364</v>
      </c>
      <c r="AH399" t="s">
        <v>67</v>
      </c>
      <c r="AI399" t="s">
        <v>141</v>
      </c>
      <c r="AJ399">
        <v>1</v>
      </c>
      <c r="AK399" t="s">
        <v>55</v>
      </c>
      <c r="AL399">
        <v>4</v>
      </c>
      <c r="AM399" t="s">
        <v>683</v>
      </c>
      <c r="AN399" t="s">
        <v>187</v>
      </c>
      <c r="AO399">
        <v>3</v>
      </c>
      <c r="AP399" t="s">
        <v>683</v>
      </c>
      <c r="AQ399">
        <v>2.2000000000000002</v>
      </c>
      <c r="AR399">
        <v>2.3605000000000001E-2</v>
      </c>
      <c r="AS399" t="str">
        <f t="shared" si="6"/>
        <v>immature</v>
      </c>
    </row>
    <row r="400" spans="1:45" x14ac:dyDescent="0.25">
      <c r="A400">
        <v>268</v>
      </c>
      <c r="B400">
        <v>2017</v>
      </c>
      <c r="C400" t="s">
        <v>42</v>
      </c>
      <c r="D400" s="1">
        <v>44147</v>
      </c>
      <c r="E400">
        <v>1</v>
      </c>
      <c r="F400">
        <v>5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1</v>
      </c>
      <c r="Z400">
        <v>5</v>
      </c>
      <c r="AA400">
        <v>2</v>
      </c>
      <c r="AB400">
        <v>184</v>
      </c>
      <c r="AC400">
        <v>81.5</v>
      </c>
      <c r="AD400">
        <v>3</v>
      </c>
      <c r="AE400">
        <v>3</v>
      </c>
      <c r="AF400" t="s">
        <v>69</v>
      </c>
      <c r="AG400" t="s">
        <v>365</v>
      </c>
      <c r="AH400" t="s">
        <v>53</v>
      </c>
      <c r="AI400" t="s">
        <v>54</v>
      </c>
      <c r="AJ400">
        <v>1</v>
      </c>
      <c r="AK400" t="s">
        <v>55</v>
      </c>
      <c r="AL400">
        <v>4</v>
      </c>
      <c r="AM400" t="s">
        <v>683</v>
      </c>
      <c r="AO400">
        <v>3</v>
      </c>
      <c r="AP400" t="s">
        <v>683</v>
      </c>
      <c r="AQ400">
        <v>2</v>
      </c>
      <c r="AR400">
        <v>2.4539999999999999E-2</v>
      </c>
      <c r="AS400" t="str">
        <f t="shared" si="6"/>
        <v>immature</v>
      </c>
    </row>
    <row r="401" spans="1:45" x14ac:dyDescent="0.25">
      <c r="A401">
        <v>269</v>
      </c>
      <c r="B401">
        <v>2017</v>
      </c>
      <c r="C401" t="s">
        <v>42</v>
      </c>
      <c r="D401" s="1">
        <v>44147</v>
      </c>
      <c r="E401">
        <v>1</v>
      </c>
      <c r="F401">
        <v>163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11</v>
      </c>
      <c r="Z401">
        <v>13</v>
      </c>
      <c r="AA401">
        <v>2</v>
      </c>
      <c r="AB401">
        <v>191</v>
      </c>
      <c r="AC401">
        <v>87</v>
      </c>
      <c r="AD401">
        <v>3</v>
      </c>
      <c r="AE401">
        <v>3</v>
      </c>
      <c r="AG401" t="s">
        <v>366</v>
      </c>
      <c r="AH401" t="s">
        <v>53</v>
      </c>
      <c r="AI401" t="s">
        <v>97</v>
      </c>
      <c r="AJ401">
        <v>1</v>
      </c>
      <c r="AK401" t="s">
        <v>55</v>
      </c>
      <c r="AL401">
        <v>4</v>
      </c>
      <c r="AM401" t="s">
        <v>683</v>
      </c>
      <c r="AN401" t="s">
        <v>187</v>
      </c>
      <c r="AO401">
        <v>3</v>
      </c>
      <c r="AP401" t="s">
        <v>683</v>
      </c>
      <c r="AQ401">
        <v>2.5</v>
      </c>
      <c r="AR401">
        <v>2.8736000000000001E-2</v>
      </c>
      <c r="AS401" t="str">
        <f t="shared" si="6"/>
        <v>immature</v>
      </c>
    </row>
    <row r="402" spans="1:45" x14ac:dyDescent="0.25">
      <c r="A402">
        <v>270</v>
      </c>
      <c r="B402">
        <v>2017</v>
      </c>
      <c r="C402" t="s">
        <v>42</v>
      </c>
      <c r="D402" s="1">
        <v>44147</v>
      </c>
      <c r="E402">
        <v>1</v>
      </c>
      <c r="F402">
        <v>249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17</v>
      </c>
      <c r="Z402">
        <v>9</v>
      </c>
      <c r="AA402">
        <v>2</v>
      </c>
      <c r="AB402">
        <v>182</v>
      </c>
      <c r="AC402">
        <v>87.3</v>
      </c>
      <c r="AD402">
        <v>3</v>
      </c>
      <c r="AE402">
        <v>1</v>
      </c>
      <c r="AG402" t="s">
        <v>367</v>
      </c>
      <c r="AH402" t="s">
        <v>60</v>
      </c>
      <c r="AI402" t="s">
        <v>58</v>
      </c>
      <c r="AJ402">
        <v>1</v>
      </c>
      <c r="AK402" t="s">
        <v>55</v>
      </c>
      <c r="AL402">
        <v>4</v>
      </c>
      <c r="AM402" t="s">
        <v>683</v>
      </c>
      <c r="AN402" t="s">
        <v>187</v>
      </c>
      <c r="AO402">
        <v>3</v>
      </c>
      <c r="AP402" t="s">
        <v>683</v>
      </c>
      <c r="AQ402">
        <v>2.6</v>
      </c>
      <c r="AR402">
        <v>2.9781999999999999E-2</v>
      </c>
      <c r="AS402" t="str">
        <f t="shared" si="6"/>
        <v>immature</v>
      </c>
    </row>
    <row r="403" spans="1:45" x14ac:dyDescent="0.25">
      <c r="A403">
        <v>271</v>
      </c>
      <c r="B403">
        <v>2017</v>
      </c>
      <c r="C403" t="s">
        <v>42</v>
      </c>
      <c r="D403" s="1">
        <v>44147</v>
      </c>
      <c r="E403">
        <v>1</v>
      </c>
      <c r="F403">
        <v>217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15</v>
      </c>
      <c r="Z403">
        <v>7</v>
      </c>
      <c r="AA403">
        <v>2</v>
      </c>
      <c r="AB403">
        <v>171</v>
      </c>
      <c r="AC403">
        <v>70.5</v>
      </c>
      <c r="AD403">
        <v>3</v>
      </c>
      <c r="AE403">
        <v>1</v>
      </c>
      <c r="AG403" t="s">
        <v>368</v>
      </c>
      <c r="AH403" t="s">
        <v>60</v>
      </c>
      <c r="AI403" t="s">
        <v>58</v>
      </c>
      <c r="AJ403">
        <v>1</v>
      </c>
      <c r="AK403" t="s">
        <v>55</v>
      </c>
      <c r="AL403">
        <v>4</v>
      </c>
      <c r="AM403" t="s">
        <v>683</v>
      </c>
      <c r="AO403">
        <v>3</v>
      </c>
      <c r="AP403" t="s">
        <v>683</v>
      </c>
      <c r="AQ403">
        <v>2.1</v>
      </c>
      <c r="AR403">
        <v>2.9787000000000001E-2</v>
      </c>
      <c r="AS403" t="str">
        <f t="shared" si="6"/>
        <v>immature</v>
      </c>
    </row>
    <row r="404" spans="1:45" x14ac:dyDescent="0.25">
      <c r="A404">
        <v>272</v>
      </c>
      <c r="B404">
        <v>2017</v>
      </c>
      <c r="C404" t="s">
        <v>42</v>
      </c>
      <c r="D404" s="1">
        <v>44147</v>
      </c>
      <c r="E404">
        <v>1</v>
      </c>
      <c r="F404">
        <v>8</v>
      </c>
      <c r="G404">
        <v>4</v>
      </c>
      <c r="H404" t="s">
        <v>43</v>
      </c>
      <c r="I404" s="2">
        <v>43033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57.019166669999997</v>
      </c>
      <c r="P404">
        <v>-135.34961670000001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1</v>
      </c>
      <c r="Z404">
        <v>8</v>
      </c>
      <c r="AA404">
        <v>2</v>
      </c>
      <c r="AB404">
        <v>175</v>
      </c>
      <c r="AC404">
        <v>70.099999999999994</v>
      </c>
      <c r="AD404">
        <v>3</v>
      </c>
      <c r="AE404">
        <v>1</v>
      </c>
      <c r="AG404" t="s">
        <v>369</v>
      </c>
      <c r="AH404" t="s">
        <v>67</v>
      </c>
      <c r="AI404" t="s">
        <v>141</v>
      </c>
      <c r="AJ404">
        <v>1</v>
      </c>
      <c r="AK404" t="s">
        <v>55</v>
      </c>
      <c r="AL404">
        <v>4</v>
      </c>
      <c r="AM404" t="s">
        <v>683</v>
      </c>
      <c r="AO404">
        <v>3</v>
      </c>
      <c r="AP404" t="s">
        <v>683</v>
      </c>
      <c r="AQ404">
        <v>2.1</v>
      </c>
      <c r="AR404">
        <v>2.9957000000000001E-2</v>
      </c>
      <c r="AS404" t="str">
        <f t="shared" si="6"/>
        <v>immature</v>
      </c>
    </row>
    <row r="405" spans="1:45" x14ac:dyDescent="0.25">
      <c r="A405">
        <v>273</v>
      </c>
      <c r="B405">
        <v>2017</v>
      </c>
      <c r="C405" t="s">
        <v>42</v>
      </c>
      <c r="D405" s="1">
        <v>44147</v>
      </c>
      <c r="E405">
        <v>1</v>
      </c>
      <c r="F405">
        <v>100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7</v>
      </c>
      <c r="Z405">
        <v>10</v>
      </c>
      <c r="AA405">
        <v>2</v>
      </c>
      <c r="AB405">
        <v>176</v>
      </c>
      <c r="AC405">
        <v>68.599999999999994</v>
      </c>
      <c r="AD405">
        <v>3</v>
      </c>
      <c r="AE405">
        <v>1</v>
      </c>
      <c r="AG405" t="s">
        <v>370</v>
      </c>
      <c r="AH405" t="s">
        <v>67</v>
      </c>
      <c r="AI405" t="s">
        <v>58</v>
      </c>
      <c r="AJ405">
        <v>1</v>
      </c>
      <c r="AK405" t="s">
        <v>55</v>
      </c>
      <c r="AL405">
        <v>4</v>
      </c>
      <c r="AM405" t="s">
        <v>683</v>
      </c>
      <c r="AO405">
        <v>3</v>
      </c>
      <c r="AP405" t="s">
        <v>683</v>
      </c>
      <c r="AQ405">
        <v>2.2999999999999998</v>
      </c>
      <c r="AR405">
        <v>3.3528000000000002E-2</v>
      </c>
      <c r="AS405" t="str">
        <f t="shared" si="6"/>
        <v>immature</v>
      </c>
    </row>
    <row r="406" spans="1:45" x14ac:dyDescent="0.25">
      <c r="A406">
        <v>274</v>
      </c>
      <c r="B406">
        <v>2017</v>
      </c>
      <c r="C406" t="s">
        <v>42</v>
      </c>
      <c r="D406" s="1">
        <v>44147</v>
      </c>
      <c r="E406">
        <v>1</v>
      </c>
      <c r="F406">
        <v>218</v>
      </c>
      <c r="G406">
        <v>4</v>
      </c>
      <c r="H406" t="s">
        <v>43</v>
      </c>
      <c r="I406" s="2">
        <v>43033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57.019166669999997</v>
      </c>
      <c r="P406">
        <v>-135.34961670000001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15</v>
      </c>
      <c r="Z406">
        <v>8</v>
      </c>
      <c r="AA406">
        <v>2</v>
      </c>
      <c r="AB406">
        <v>188</v>
      </c>
      <c r="AC406">
        <v>84.3</v>
      </c>
      <c r="AD406">
        <v>3</v>
      </c>
      <c r="AE406">
        <v>1</v>
      </c>
      <c r="AG406" t="s">
        <v>371</v>
      </c>
      <c r="AH406" t="s">
        <v>60</v>
      </c>
      <c r="AI406" t="s">
        <v>58</v>
      </c>
      <c r="AJ406">
        <v>1</v>
      </c>
      <c r="AK406" t="s">
        <v>55</v>
      </c>
      <c r="AL406">
        <v>4</v>
      </c>
      <c r="AM406" t="s">
        <v>683</v>
      </c>
      <c r="AO406">
        <v>3</v>
      </c>
      <c r="AP406" t="s">
        <v>683</v>
      </c>
      <c r="AQ406">
        <v>2.9</v>
      </c>
      <c r="AR406">
        <v>3.4401000000000001E-2</v>
      </c>
      <c r="AS406" t="str">
        <f t="shared" si="6"/>
        <v>immature</v>
      </c>
    </row>
    <row r="407" spans="1:45" x14ac:dyDescent="0.25">
      <c r="A407">
        <v>275</v>
      </c>
      <c r="B407">
        <v>2017</v>
      </c>
      <c r="C407" t="s">
        <v>42</v>
      </c>
      <c r="D407" s="1">
        <v>44147</v>
      </c>
      <c r="E407">
        <v>1</v>
      </c>
      <c r="F407">
        <v>137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10</v>
      </c>
      <c r="Z407">
        <v>2</v>
      </c>
      <c r="AA407">
        <v>2</v>
      </c>
      <c r="AB407">
        <v>187</v>
      </c>
      <c r="AC407">
        <v>89.8</v>
      </c>
      <c r="AD407">
        <v>3</v>
      </c>
      <c r="AE407">
        <v>1</v>
      </c>
      <c r="AG407" t="s">
        <v>372</v>
      </c>
      <c r="AH407" t="s">
        <v>53</v>
      </c>
      <c r="AI407" t="s">
        <v>58</v>
      </c>
      <c r="AJ407">
        <v>1</v>
      </c>
      <c r="AK407" t="s">
        <v>55</v>
      </c>
      <c r="AL407">
        <v>4</v>
      </c>
      <c r="AM407" t="s">
        <v>683</v>
      </c>
      <c r="AO407">
        <v>3</v>
      </c>
      <c r="AP407" t="s">
        <v>683</v>
      </c>
      <c r="AQ407">
        <v>3.1</v>
      </c>
      <c r="AR407">
        <v>3.4521000000000003E-2</v>
      </c>
      <c r="AS407" t="str">
        <f t="shared" si="6"/>
        <v>immature</v>
      </c>
    </row>
    <row r="408" spans="1:45" x14ac:dyDescent="0.25">
      <c r="A408">
        <v>276</v>
      </c>
      <c r="B408">
        <v>2017</v>
      </c>
      <c r="C408" t="s">
        <v>42</v>
      </c>
      <c r="D408" s="1">
        <v>44147</v>
      </c>
      <c r="E408">
        <v>1</v>
      </c>
      <c r="F408">
        <v>219</v>
      </c>
      <c r="G408">
        <v>4</v>
      </c>
      <c r="H408" t="s">
        <v>43</v>
      </c>
      <c r="I408" s="2">
        <v>43033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57.019166669999997</v>
      </c>
      <c r="P408">
        <v>-135.34961670000001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15</v>
      </c>
      <c r="Z408">
        <v>9</v>
      </c>
      <c r="AA408">
        <v>2</v>
      </c>
      <c r="AB408">
        <v>195</v>
      </c>
      <c r="AC408">
        <v>108.9</v>
      </c>
      <c r="AD408">
        <v>3</v>
      </c>
      <c r="AE408">
        <v>1</v>
      </c>
      <c r="AG408" t="s">
        <v>373</v>
      </c>
      <c r="AH408" t="s">
        <v>53</v>
      </c>
      <c r="AI408" t="s">
        <v>58</v>
      </c>
      <c r="AJ408">
        <v>1</v>
      </c>
      <c r="AK408" t="s">
        <v>55</v>
      </c>
      <c r="AL408">
        <v>4</v>
      </c>
      <c r="AM408" t="s">
        <v>683</v>
      </c>
      <c r="AO408">
        <v>3</v>
      </c>
      <c r="AP408" t="s">
        <v>683</v>
      </c>
      <c r="AQ408">
        <v>3.8</v>
      </c>
      <c r="AR408">
        <v>3.4894000000000001E-2</v>
      </c>
      <c r="AS408" t="str">
        <f t="shared" si="6"/>
        <v>immature</v>
      </c>
    </row>
    <row r="409" spans="1:45" x14ac:dyDescent="0.25">
      <c r="A409">
        <v>277</v>
      </c>
      <c r="B409">
        <v>2017</v>
      </c>
      <c r="C409" t="s">
        <v>42</v>
      </c>
      <c r="D409" s="1">
        <v>44147</v>
      </c>
      <c r="E409">
        <v>1</v>
      </c>
      <c r="F409">
        <v>199</v>
      </c>
      <c r="G409">
        <v>4</v>
      </c>
      <c r="H409" t="s">
        <v>43</v>
      </c>
      <c r="I409" s="2">
        <v>43033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57.019166669999997</v>
      </c>
      <c r="P409">
        <v>-135.34961670000001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14</v>
      </c>
      <c r="Z409">
        <v>4</v>
      </c>
      <c r="AA409">
        <v>2</v>
      </c>
      <c r="AB409">
        <v>187</v>
      </c>
      <c r="AC409">
        <v>92.4</v>
      </c>
      <c r="AD409">
        <v>3</v>
      </c>
      <c r="AE409">
        <v>1</v>
      </c>
      <c r="AG409" t="s">
        <v>374</v>
      </c>
      <c r="AH409" t="s">
        <v>67</v>
      </c>
      <c r="AI409" t="s">
        <v>58</v>
      </c>
      <c r="AJ409">
        <v>1</v>
      </c>
      <c r="AK409" t="s">
        <v>55</v>
      </c>
      <c r="AL409">
        <v>4</v>
      </c>
      <c r="AM409" t="s">
        <v>683</v>
      </c>
      <c r="AO409">
        <v>3</v>
      </c>
      <c r="AP409" t="s">
        <v>683</v>
      </c>
      <c r="AQ409">
        <v>3.3</v>
      </c>
      <c r="AR409">
        <v>3.5714000000000003E-2</v>
      </c>
      <c r="AS409" t="str">
        <f t="shared" si="6"/>
        <v>immature</v>
      </c>
    </row>
    <row r="410" spans="1:45" x14ac:dyDescent="0.25">
      <c r="A410">
        <v>278</v>
      </c>
      <c r="B410">
        <v>2017</v>
      </c>
      <c r="C410" t="s">
        <v>42</v>
      </c>
      <c r="D410" s="1">
        <v>44147</v>
      </c>
      <c r="E410">
        <v>1</v>
      </c>
      <c r="F410">
        <v>82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6</v>
      </c>
      <c r="Z410">
        <v>7</v>
      </c>
      <c r="AA410">
        <v>2</v>
      </c>
      <c r="AB410">
        <v>195</v>
      </c>
      <c r="AC410">
        <v>101.6</v>
      </c>
      <c r="AD410">
        <v>3</v>
      </c>
      <c r="AE410">
        <v>2</v>
      </c>
      <c r="AG410" t="s">
        <v>375</v>
      </c>
      <c r="AH410" t="s">
        <v>60</v>
      </c>
      <c r="AI410" t="s">
        <v>54</v>
      </c>
      <c r="AJ410">
        <v>1</v>
      </c>
      <c r="AK410" t="s">
        <v>55</v>
      </c>
      <c r="AL410">
        <v>4</v>
      </c>
      <c r="AM410" t="s">
        <v>683</v>
      </c>
      <c r="AO410">
        <v>3</v>
      </c>
      <c r="AP410" t="s">
        <v>683</v>
      </c>
      <c r="AQ410">
        <v>3.7</v>
      </c>
      <c r="AR410">
        <v>3.6416999999999998E-2</v>
      </c>
      <c r="AS410" t="str">
        <f t="shared" si="6"/>
        <v>immature</v>
      </c>
    </row>
    <row r="411" spans="1:45" x14ac:dyDescent="0.25">
      <c r="A411">
        <v>279</v>
      </c>
      <c r="B411">
        <v>2017</v>
      </c>
      <c r="C411" t="s">
        <v>42</v>
      </c>
      <c r="D411" s="1">
        <v>44147</v>
      </c>
      <c r="E411">
        <v>1</v>
      </c>
      <c r="F411">
        <v>258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18</v>
      </c>
      <c r="Z411">
        <v>3</v>
      </c>
      <c r="AA411">
        <v>2</v>
      </c>
      <c r="AB411">
        <v>177</v>
      </c>
      <c r="AC411">
        <v>78.7</v>
      </c>
      <c r="AD411">
        <v>3</v>
      </c>
      <c r="AE411">
        <v>1</v>
      </c>
      <c r="AG411" t="s">
        <v>376</v>
      </c>
      <c r="AH411" t="s">
        <v>60</v>
      </c>
      <c r="AI411" t="s">
        <v>58</v>
      </c>
      <c r="AJ411">
        <v>1</v>
      </c>
      <c r="AK411" t="s">
        <v>55</v>
      </c>
      <c r="AL411">
        <v>4</v>
      </c>
      <c r="AM411" t="s">
        <v>683</v>
      </c>
      <c r="AO411">
        <v>3</v>
      </c>
      <c r="AP411" t="s">
        <v>683</v>
      </c>
      <c r="AQ411">
        <v>2.9</v>
      </c>
      <c r="AR411">
        <v>3.6849E-2</v>
      </c>
      <c r="AS411" t="str">
        <f t="shared" si="6"/>
        <v>immature</v>
      </c>
    </row>
    <row r="412" spans="1:45" x14ac:dyDescent="0.25">
      <c r="A412">
        <v>280</v>
      </c>
      <c r="B412">
        <v>2017</v>
      </c>
      <c r="C412" t="s">
        <v>42</v>
      </c>
      <c r="D412" s="1">
        <v>44147</v>
      </c>
      <c r="E412">
        <v>1</v>
      </c>
      <c r="F412">
        <v>16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2</v>
      </c>
      <c r="Z412">
        <v>1</v>
      </c>
      <c r="AA412">
        <v>2</v>
      </c>
      <c r="AB412">
        <v>180</v>
      </c>
      <c r="AC412">
        <v>75.7</v>
      </c>
      <c r="AD412">
        <v>3</v>
      </c>
      <c r="AE412">
        <v>1</v>
      </c>
      <c r="AG412" t="s">
        <v>377</v>
      </c>
      <c r="AH412" t="s">
        <v>60</v>
      </c>
      <c r="AI412" t="s">
        <v>58</v>
      </c>
      <c r="AJ412">
        <v>1</v>
      </c>
      <c r="AK412" t="s">
        <v>55</v>
      </c>
      <c r="AL412">
        <v>4</v>
      </c>
      <c r="AM412" t="s">
        <v>683</v>
      </c>
      <c r="AO412">
        <v>3</v>
      </c>
      <c r="AP412" t="s">
        <v>683</v>
      </c>
      <c r="AQ412">
        <v>2.8</v>
      </c>
      <c r="AR412">
        <v>3.6988E-2</v>
      </c>
      <c r="AS412" t="str">
        <f t="shared" si="6"/>
        <v>immature</v>
      </c>
    </row>
    <row r="413" spans="1:45" x14ac:dyDescent="0.25">
      <c r="A413">
        <v>281</v>
      </c>
      <c r="B413">
        <v>2017</v>
      </c>
      <c r="C413" t="s">
        <v>42</v>
      </c>
      <c r="D413" s="1">
        <v>44147</v>
      </c>
      <c r="E413">
        <v>1</v>
      </c>
      <c r="F413">
        <v>115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8</v>
      </c>
      <c r="Z413">
        <v>10</v>
      </c>
      <c r="AA413">
        <v>2</v>
      </c>
      <c r="AB413">
        <v>204</v>
      </c>
      <c r="AC413">
        <v>115.8</v>
      </c>
      <c r="AD413">
        <v>3</v>
      </c>
      <c r="AE413">
        <v>1</v>
      </c>
      <c r="AG413" t="s">
        <v>378</v>
      </c>
      <c r="AH413" t="s">
        <v>67</v>
      </c>
      <c r="AI413" t="s">
        <v>58</v>
      </c>
      <c r="AJ413">
        <v>1</v>
      </c>
      <c r="AK413" t="s">
        <v>55</v>
      </c>
      <c r="AL413">
        <v>4</v>
      </c>
      <c r="AM413" t="s">
        <v>683</v>
      </c>
      <c r="AO413">
        <v>3</v>
      </c>
      <c r="AP413" t="s">
        <v>683</v>
      </c>
      <c r="AQ413">
        <v>4.3</v>
      </c>
      <c r="AR413">
        <v>3.7132999999999999E-2</v>
      </c>
      <c r="AS413" t="str">
        <f t="shared" si="6"/>
        <v>immature</v>
      </c>
    </row>
    <row r="414" spans="1:45" x14ac:dyDescent="0.25">
      <c r="A414">
        <v>282</v>
      </c>
      <c r="B414">
        <v>2017</v>
      </c>
      <c r="C414" t="s">
        <v>42</v>
      </c>
      <c r="D414" s="1">
        <v>44147</v>
      </c>
      <c r="E414">
        <v>1</v>
      </c>
      <c r="F414">
        <v>294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20</v>
      </c>
      <c r="Z414">
        <v>9</v>
      </c>
      <c r="AA414">
        <v>2</v>
      </c>
      <c r="AB414">
        <v>190</v>
      </c>
      <c r="AC414">
        <v>103.7</v>
      </c>
      <c r="AD414">
        <v>3</v>
      </c>
      <c r="AE414">
        <v>1</v>
      </c>
      <c r="AG414" t="s">
        <v>379</v>
      </c>
      <c r="AH414" t="s">
        <v>67</v>
      </c>
      <c r="AI414" t="s">
        <v>58</v>
      </c>
      <c r="AJ414">
        <v>1</v>
      </c>
      <c r="AK414" t="s">
        <v>55</v>
      </c>
      <c r="AL414">
        <v>4</v>
      </c>
      <c r="AM414" t="s">
        <v>683</v>
      </c>
      <c r="AO414">
        <v>3</v>
      </c>
      <c r="AP414" t="s">
        <v>683</v>
      </c>
      <c r="AQ414">
        <v>3.9</v>
      </c>
      <c r="AR414">
        <v>3.7608000000000003E-2</v>
      </c>
      <c r="AS414" t="str">
        <f t="shared" si="6"/>
        <v>immature</v>
      </c>
    </row>
    <row r="415" spans="1:45" x14ac:dyDescent="0.25">
      <c r="A415">
        <v>283</v>
      </c>
      <c r="B415">
        <v>2017</v>
      </c>
      <c r="C415" t="s">
        <v>42</v>
      </c>
      <c r="D415" s="1">
        <v>44147</v>
      </c>
      <c r="E415">
        <v>1</v>
      </c>
      <c r="F415">
        <v>164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11</v>
      </c>
      <c r="Z415">
        <v>14</v>
      </c>
      <c r="AA415">
        <v>2</v>
      </c>
      <c r="AB415">
        <v>184</v>
      </c>
      <c r="AC415">
        <v>87.2</v>
      </c>
      <c r="AD415">
        <v>3</v>
      </c>
      <c r="AE415">
        <v>1</v>
      </c>
      <c r="AG415" t="s">
        <v>380</v>
      </c>
      <c r="AH415" t="s">
        <v>53</v>
      </c>
      <c r="AI415" t="s">
        <v>58</v>
      </c>
      <c r="AJ415">
        <v>1</v>
      </c>
      <c r="AK415" t="s">
        <v>55</v>
      </c>
      <c r="AL415">
        <v>4</v>
      </c>
      <c r="AM415" t="s">
        <v>683</v>
      </c>
      <c r="AO415">
        <v>3</v>
      </c>
      <c r="AP415" t="s">
        <v>683</v>
      </c>
      <c r="AQ415">
        <v>3.4</v>
      </c>
      <c r="AR415">
        <v>3.8990999999999998E-2</v>
      </c>
      <c r="AS415" t="str">
        <f t="shared" si="6"/>
        <v>immature</v>
      </c>
    </row>
    <row r="416" spans="1:45" x14ac:dyDescent="0.25">
      <c r="A416">
        <v>284</v>
      </c>
      <c r="B416">
        <v>2017</v>
      </c>
      <c r="C416" t="s">
        <v>42</v>
      </c>
      <c r="D416" s="1">
        <v>44147</v>
      </c>
      <c r="E416">
        <v>1</v>
      </c>
      <c r="F416">
        <v>125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9</v>
      </c>
      <c r="Z416">
        <v>5</v>
      </c>
      <c r="AA416">
        <v>2</v>
      </c>
      <c r="AB416">
        <v>190</v>
      </c>
      <c r="AC416">
        <v>94.8</v>
      </c>
      <c r="AD416">
        <v>3</v>
      </c>
      <c r="AE416">
        <v>1</v>
      </c>
      <c r="AF416" t="s">
        <v>381</v>
      </c>
      <c r="AG416" t="s">
        <v>382</v>
      </c>
      <c r="AH416" t="s">
        <v>67</v>
      </c>
      <c r="AI416" t="s">
        <v>58</v>
      </c>
      <c r="AJ416">
        <v>1</v>
      </c>
      <c r="AK416" t="s">
        <v>55</v>
      </c>
      <c r="AL416">
        <v>4</v>
      </c>
      <c r="AM416" t="s">
        <v>683</v>
      </c>
      <c r="AO416">
        <v>3</v>
      </c>
      <c r="AP416" t="s">
        <v>683</v>
      </c>
      <c r="AQ416">
        <v>4.0999999999999996</v>
      </c>
      <c r="AR416">
        <v>4.3249000000000003E-2</v>
      </c>
      <c r="AS416" t="str">
        <f t="shared" si="6"/>
        <v>immature</v>
      </c>
    </row>
    <row r="417" spans="1:46" x14ac:dyDescent="0.25">
      <c r="A417">
        <v>285</v>
      </c>
      <c r="B417">
        <v>2017</v>
      </c>
      <c r="C417" t="s">
        <v>42</v>
      </c>
      <c r="D417" s="1">
        <v>44147</v>
      </c>
      <c r="E417">
        <v>1</v>
      </c>
      <c r="F417">
        <v>104</v>
      </c>
      <c r="G417">
        <v>4</v>
      </c>
      <c r="H417" t="s">
        <v>43</v>
      </c>
      <c r="I417" s="2">
        <v>43033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57.019166669999997</v>
      </c>
      <c r="P417">
        <v>-135.34961670000001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7</v>
      </c>
      <c r="Z417">
        <v>14</v>
      </c>
      <c r="AA417">
        <v>2</v>
      </c>
      <c r="AB417">
        <v>180</v>
      </c>
      <c r="AC417">
        <v>86.6</v>
      </c>
      <c r="AD417">
        <v>3</v>
      </c>
      <c r="AE417">
        <v>1</v>
      </c>
      <c r="AG417" t="s">
        <v>383</v>
      </c>
      <c r="AH417" t="s">
        <v>67</v>
      </c>
      <c r="AI417" t="s">
        <v>58</v>
      </c>
      <c r="AJ417">
        <v>1</v>
      </c>
      <c r="AK417" t="s">
        <v>55</v>
      </c>
      <c r="AL417">
        <v>4</v>
      </c>
      <c r="AM417" t="s">
        <v>683</v>
      </c>
      <c r="AO417">
        <v>3</v>
      </c>
      <c r="AP417" t="s">
        <v>683</v>
      </c>
      <c r="AQ417">
        <v>3.9</v>
      </c>
      <c r="AR417">
        <v>4.5034999999999999E-2</v>
      </c>
      <c r="AS417" t="str">
        <f t="shared" si="6"/>
        <v>immature</v>
      </c>
    </row>
    <row r="418" spans="1:46" x14ac:dyDescent="0.25">
      <c r="A418">
        <v>286</v>
      </c>
      <c r="B418">
        <v>2017</v>
      </c>
      <c r="C418" t="s">
        <v>42</v>
      </c>
      <c r="D418" s="1">
        <v>44147</v>
      </c>
      <c r="E418">
        <v>1</v>
      </c>
      <c r="F418">
        <v>40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3</v>
      </c>
      <c r="Z418">
        <v>10</v>
      </c>
      <c r="AA418">
        <v>2</v>
      </c>
      <c r="AB418">
        <v>170</v>
      </c>
      <c r="AC418">
        <v>70.3</v>
      </c>
      <c r="AD418">
        <v>3</v>
      </c>
      <c r="AE418">
        <v>1</v>
      </c>
      <c r="AF418" t="s">
        <v>384</v>
      </c>
      <c r="AG418" t="s">
        <v>385</v>
      </c>
      <c r="AH418" t="s">
        <v>67</v>
      </c>
      <c r="AI418" t="s">
        <v>58</v>
      </c>
      <c r="AJ418">
        <v>1</v>
      </c>
      <c r="AK418" t="s">
        <v>55</v>
      </c>
      <c r="AL418">
        <v>4</v>
      </c>
      <c r="AM418" t="s">
        <v>683</v>
      </c>
      <c r="AO418">
        <v>3</v>
      </c>
      <c r="AP418" t="s">
        <v>683</v>
      </c>
      <c r="AQ418">
        <v>3.3</v>
      </c>
      <c r="AR418">
        <v>4.6941999999999998E-2</v>
      </c>
      <c r="AS418" t="str">
        <f t="shared" si="6"/>
        <v>immature</v>
      </c>
    </row>
    <row r="419" spans="1:46" x14ac:dyDescent="0.25">
      <c r="A419">
        <v>287</v>
      </c>
      <c r="B419">
        <v>2017</v>
      </c>
      <c r="C419" t="s">
        <v>42</v>
      </c>
      <c r="D419" s="1">
        <v>44147</v>
      </c>
      <c r="E419">
        <v>1</v>
      </c>
      <c r="F419">
        <v>53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4</v>
      </c>
      <c r="Z419">
        <v>8</v>
      </c>
      <c r="AA419">
        <v>2</v>
      </c>
      <c r="AB419">
        <v>189</v>
      </c>
      <c r="AC419">
        <v>92.8</v>
      </c>
      <c r="AD419">
        <v>3</v>
      </c>
      <c r="AE419">
        <v>1</v>
      </c>
      <c r="AG419" t="s">
        <v>386</v>
      </c>
      <c r="AH419" t="s">
        <v>67</v>
      </c>
      <c r="AI419" t="s">
        <v>58</v>
      </c>
      <c r="AJ419">
        <v>1</v>
      </c>
      <c r="AK419" t="s">
        <v>55</v>
      </c>
      <c r="AL419">
        <v>4</v>
      </c>
      <c r="AM419" t="s">
        <v>683</v>
      </c>
      <c r="AO419">
        <v>3</v>
      </c>
      <c r="AP419" t="s">
        <v>683</v>
      </c>
      <c r="AQ419">
        <v>4.5999999999999996</v>
      </c>
      <c r="AR419">
        <v>4.9569000000000002E-2</v>
      </c>
      <c r="AS419" t="str">
        <f t="shared" si="6"/>
        <v>immature</v>
      </c>
    </row>
    <row r="420" spans="1:46" x14ac:dyDescent="0.25">
      <c r="A420">
        <v>352</v>
      </c>
      <c r="B420">
        <v>2017</v>
      </c>
      <c r="C420" t="s">
        <v>42</v>
      </c>
      <c r="D420" s="1">
        <v>44147</v>
      </c>
      <c r="E420">
        <v>1</v>
      </c>
      <c r="F420">
        <v>21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2</v>
      </c>
      <c r="Z420">
        <v>6</v>
      </c>
      <c r="AA420">
        <v>2</v>
      </c>
      <c r="AB420">
        <v>196</v>
      </c>
      <c r="AC420">
        <v>105.7</v>
      </c>
      <c r="AD420">
        <v>4</v>
      </c>
      <c r="AE420">
        <v>3</v>
      </c>
      <c r="AF420" t="s">
        <v>69</v>
      </c>
      <c r="AG420" t="s">
        <v>453</v>
      </c>
      <c r="AH420" t="s">
        <v>60</v>
      </c>
      <c r="AI420" t="s">
        <v>58</v>
      </c>
      <c r="AJ420">
        <v>1</v>
      </c>
      <c r="AK420" t="s">
        <v>55</v>
      </c>
      <c r="AL420">
        <v>4</v>
      </c>
      <c r="AM420" t="s">
        <v>683</v>
      </c>
      <c r="AO420">
        <v>3</v>
      </c>
      <c r="AP420" t="s">
        <v>683</v>
      </c>
      <c r="AQ420">
        <v>2.9</v>
      </c>
      <c r="AR420">
        <v>2.7435999999999999E-2</v>
      </c>
      <c r="AS420" t="str">
        <f t="shared" si="6"/>
        <v>immature</v>
      </c>
    </row>
    <row r="421" spans="1:46" x14ac:dyDescent="0.25">
      <c r="A421">
        <v>353</v>
      </c>
      <c r="B421">
        <v>2017</v>
      </c>
      <c r="C421" t="s">
        <v>42</v>
      </c>
      <c r="D421" s="1">
        <v>44147</v>
      </c>
      <c r="E421">
        <v>1</v>
      </c>
      <c r="F421">
        <v>32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3</v>
      </c>
      <c r="Z421">
        <v>2</v>
      </c>
      <c r="AA421">
        <v>2</v>
      </c>
      <c r="AB421">
        <v>195</v>
      </c>
      <c r="AC421">
        <v>115.7</v>
      </c>
      <c r="AD421">
        <v>4</v>
      </c>
      <c r="AE421">
        <v>1</v>
      </c>
      <c r="AG421" t="s">
        <v>454</v>
      </c>
      <c r="AH421" t="s">
        <v>67</v>
      </c>
      <c r="AI421" t="s">
        <v>58</v>
      </c>
      <c r="AJ421">
        <v>1</v>
      </c>
      <c r="AK421" t="s">
        <v>55</v>
      </c>
      <c r="AL421">
        <v>4</v>
      </c>
      <c r="AM421" t="s">
        <v>683</v>
      </c>
      <c r="AO421">
        <v>3</v>
      </c>
      <c r="AP421" t="s">
        <v>683</v>
      </c>
      <c r="AQ421">
        <v>3.3</v>
      </c>
      <c r="AR421">
        <v>2.8521999999999999E-2</v>
      </c>
      <c r="AS421" t="str">
        <f t="shared" si="6"/>
        <v>immature</v>
      </c>
    </row>
    <row r="422" spans="1:46" x14ac:dyDescent="0.25">
      <c r="A422">
        <v>354</v>
      </c>
      <c r="B422">
        <v>2017</v>
      </c>
      <c r="C422" t="s">
        <v>42</v>
      </c>
      <c r="D422" s="1">
        <v>44147</v>
      </c>
      <c r="E422">
        <v>1</v>
      </c>
      <c r="F422">
        <v>11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1</v>
      </c>
      <c r="Z422">
        <v>11</v>
      </c>
      <c r="AA422">
        <v>2</v>
      </c>
      <c r="AB422">
        <v>172</v>
      </c>
      <c r="AC422">
        <v>65.7</v>
      </c>
      <c r="AD422">
        <v>4</v>
      </c>
      <c r="AE422">
        <v>3</v>
      </c>
      <c r="AF422" t="s">
        <v>69</v>
      </c>
      <c r="AG422" t="s">
        <v>455</v>
      </c>
      <c r="AH422" t="s">
        <v>456</v>
      </c>
      <c r="AI422" t="s">
        <v>58</v>
      </c>
      <c r="AJ422">
        <v>1</v>
      </c>
      <c r="AK422" t="s">
        <v>55</v>
      </c>
      <c r="AL422">
        <v>4</v>
      </c>
      <c r="AM422" t="s">
        <v>683</v>
      </c>
      <c r="AO422">
        <v>3</v>
      </c>
      <c r="AP422" t="s">
        <v>683</v>
      </c>
      <c r="AQ422">
        <v>1.9</v>
      </c>
      <c r="AR422">
        <v>2.8919E-2</v>
      </c>
      <c r="AS422" t="str">
        <f t="shared" si="6"/>
        <v>immature</v>
      </c>
    </row>
    <row r="423" spans="1:46" x14ac:dyDescent="0.25">
      <c r="A423">
        <v>355</v>
      </c>
      <c r="B423">
        <v>2017</v>
      </c>
      <c r="C423" t="s">
        <v>42</v>
      </c>
      <c r="D423" s="1">
        <v>44147</v>
      </c>
      <c r="E423">
        <v>1</v>
      </c>
      <c r="F423">
        <v>242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17</v>
      </c>
      <c r="Z423">
        <v>2</v>
      </c>
      <c r="AA423">
        <v>2</v>
      </c>
      <c r="AB423">
        <v>185</v>
      </c>
      <c r="AC423">
        <v>85</v>
      </c>
      <c r="AD423">
        <v>4</v>
      </c>
      <c r="AE423">
        <v>1</v>
      </c>
      <c r="AG423" t="s">
        <v>457</v>
      </c>
      <c r="AH423" t="s">
        <v>60</v>
      </c>
      <c r="AI423" t="s">
        <v>58</v>
      </c>
      <c r="AJ423">
        <v>1</v>
      </c>
      <c r="AK423" t="s">
        <v>55</v>
      </c>
      <c r="AL423">
        <v>4</v>
      </c>
      <c r="AM423" t="s">
        <v>683</v>
      </c>
      <c r="AN423" t="s">
        <v>187</v>
      </c>
      <c r="AO423">
        <v>3</v>
      </c>
      <c r="AP423" t="s">
        <v>683</v>
      </c>
      <c r="AQ423">
        <v>2.5</v>
      </c>
      <c r="AR423">
        <v>2.9412000000000001E-2</v>
      </c>
      <c r="AS423" t="str">
        <f t="shared" si="6"/>
        <v>immature</v>
      </c>
      <c r="AT423" t="s">
        <v>308</v>
      </c>
    </row>
    <row r="424" spans="1:46" x14ac:dyDescent="0.25">
      <c r="A424">
        <v>356</v>
      </c>
      <c r="B424">
        <v>2017</v>
      </c>
      <c r="C424" t="s">
        <v>42</v>
      </c>
      <c r="D424" s="1">
        <v>44147</v>
      </c>
      <c r="E424">
        <v>1</v>
      </c>
      <c r="F424">
        <v>240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16</v>
      </c>
      <c r="Z424">
        <v>15</v>
      </c>
      <c r="AA424">
        <v>2</v>
      </c>
      <c r="AB424">
        <v>185</v>
      </c>
      <c r="AC424">
        <v>88.2</v>
      </c>
      <c r="AD424">
        <v>4</v>
      </c>
      <c r="AE424">
        <v>2</v>
      </c>
      <c r="AG424" t="s">
        <v>458</v>
      </c>
      <c r="AH424" t="s">
        <v>53</v>
      </c>
      <c r="AI424" t="s">
        <v>54</v>
      </c>
      <c r="AJ424">
        <v>1</v>
      </c>
      <c r="AK424" t="s">
        <v>55</v>
      </c>
      <c r="AL424">
        <v>4</v>
      </c>
      <c r="AM424" t="s">
        <v>683</v>
      </c>
      <c r="AN424" t="s">
        <v>187</v>
      </c>
      <c r="AO424">
        <v>3</v>
      </c>
      <c r="AP424" t="s">
        <v>683</v>
      </c>
      <c r="AQ424">
        <v>2.6</v>
      </c>
      <c r="AR424">
        <v>2.9478000000000001E-2</v>
      </c>
      <c r="AS424" t="str">
        <f t="shared" si="6"/>
        <v>immature</v>
      </c>
    </row>
    <row r="425" spans="1:46" x14ac:dyDescent="0.25">
      <c r="A425">
        <v>357</v>
      </c>
      <c r="B425">
        <v>2017</v>
      </c>
      <c r="C425" t="s">
        <v>42</v>
      </c>
      <c r="D425" s="1">
        <v>44147</v>
      </c>
      <c r="E425">
        <v>1</v>
      </c>
      <c r="F425">
        <v>113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8</v>
      </c>
      <c r="Z425">
        <v>8</v>
      </c>
      <c r="AA425">
        <v>2</v>
      </c>
      <c r="AB425">
        <v>186</v>
      </c>
      <c r="AC425">
        <v>89.9</v>
      </c>
      <c r="AD425">
        <v>4</v>
      </c>
      <c r="AE425">
        <v>1</v>
      </c>
      <c r="AF425" t="s">
        <v>459</v>
      </c>
      <c r="AG425" t="s">
        <v>460</v>
      </c>
      <c r="AH425" t="s">
        <v>336</v>
      </c>
      <c r="AI425" t="s">
        <v>54</v>
      </c>
      <c r="AJ425">
        <v>1</v>
      </c>
      <c r="AK425" t="s">
        <v>55</v>
      </c>
      <c r="AL425">
        <v>4</v>
      </c>
      <c r="AM425" t="s">
        <v>683</v>
      </c>
      <c r="AO425">
        <v>3</v>
      </c>
      <c r="AP425" t="s">
        <v>683</v>
      </c>
      <c r="AQ425">
        <v>2.8</v>
      </c>
      <c r="AR425">
        <v>3.1146E-2</v>
      </c>
      <c r="AS425" t="str">
        <f t="shared" si="6"/>
        <v>immature</v>
      </c>
    </row>
    <row r="426" spans="1:46" x14ac:dyDescent="0.25">
      <c r="A426">
        <v>358</v>
      </c>
      <c r="B426">
        <v>2017</v>
      </c>
      <c r="C426" t="s">
        <v>42</v>
      </c>
      <c r="D426" s="1">
        <v>44147</v>
      </c>
      <c r="E426">
        <v>1</v>
      </c>
      <c r="F426">
        <v>173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12</v>
      </c>
      <c r="Z426">
        <v>8</v>
      </c>
      <c r="AA426">
        <v>2</v>
      </c>
      <c r="AB426">
        <v>192</v>
      </c>
      <c r="AC426">
        <v>92.6</v>
      </c>
      <c r="AD426">
        <v>4</v>
      </c>
      <c r="AE426">
        <v>1</v>
      </c>
      <c r="AF426" t="s">
        <v>69</v>
      </c>
      <c r="AG426" t="s">
        <v>461</v>
      </c>
      <c r="AH426" t="s">
        <v>60</v>
      </c>
      <c r="AI426" t="s">
        <v>58</v>
      </c>
      <c r="AJ426">
        <v>1</v>
      </c>
      <c r="AK426" t="s">
        <v>55</v>
      </c>
      <c r="AL426">
        <v>4</v>
      </c>
      <c r="AM426" t="s">
        <v>683</v>
      </c>
      <c r="AO426">
        <v>3</v>
      </c>
      <c r="AP426" t="s">
        <v>683</v>
      </c>
      <c r="AQ426">
        <v>2.9</v>
      </c>
      <c r="AR426">
        <v>3.1316999999999998E-2</v>
      </c>
      <c r="AS426" t="str">
        <f t="shared" si="6"/>
        <v>immature</v>
      </c>
    </row>
    <row r="427" spans="1:46" x14ac:dyDescent="0.25">
      <c r="A427">
        <v>359</v>
      </c>
      <c r="B427">
        <v>2017</v>
      </c>
      <c r="C427" t="s">
        <v>42</v>
      </c>
      <c r="D427" s="1">
        <v>44147</v>
      </c>
      <c r="E427">
        <v>1</v>
      </c>
      <c r="F427">
        <v>205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14</v>
      </c>
      <c r="Z427">
        <v>10</v>
      </c>
      <c r="AA427">
        <v>2</v>
      </c>
      <c r="AB427">
        <v>174</v>
      </c>
      <c r="AC427">
        <v>75.7</v>
      </c>
      <c r="AD427">
        <v>4</v>
      </c>
      <c r="AE427">
        <v>1</v>
      </c>
      <c r="AG427" t="s">
        <v>462</v>
      </c>
      <c r="AH427" t="s">
        <v>60</v>
      </c>
      <c r="AI427" t="s">
        <v>58</v>
      </c>
      <c r="AJ427">
        <v>1</v>
      </c>
      <c r="AK427" t="s">
        <v>55</v>
      </c>
      <c r="AL427">
        <v>4</v>
      </c>
      <c r="AM427" t="s">
        <v>683</v>
      </c>
      <c r="AO427">
        <v>3</v>
      </c>
      <c r="AP427" t="s">
        <v>683</v>
      </c>
      <c r="AQ427">
        <v>2.4</v>
      </c>
      <c r="AR427">
        <v>3.1704000000000003E-2</v>
      </c>
      <c r="AS427" t="str">
        <f t="shared" si="6"/>
        <v>immature</v>
      </c>
    </row>
    <row r="428" spans="1:46" x14ac:dyDescent="0.25">
      <c r="A428">
        <v>360</v>
      </c>
      <c r="B428">
        <v>2017</v>
      </c>
      <c r="C428" t="s">
        <v>42</v>
      </c>
      <c r="D428" s="1">
        <v>44147</v>
      </c>
      <c r="E428">
        <v>1</v>
      </c>
      <c r="F428">
        <v>36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3</v>
      </c>
      <c r="Z428">
        <v>6</v>
      </c>
      <c r="AA428">
        <v>2</v>
      </c>
      <c r="AB428">
        <v>178</v>
      </c>
      <c r="AC428">
        <v>79.8</v>
      </c>
      <c r="AD428">
        <v>4</v>
      </c>
      <c r="AE428">
        <v>1</v>
      </c>
      <c r="AG428" t="s">
        <v>463</v>
      </c>
      <c r="AH428" t="s">
        <v>67</v>
      </c>
      <c r="AI428" t="s">
        <v>58</v>
      </c>
      <c r="AJ428">
        <v>1</v>
      </c>
      <c r="AK428" t="s">
        <v>55</v>
      </c>
      <c r="AL428">
        <v>4</v>
      </c>
      <c r="AM428" t="s">
        <v>683</v>
      </c>
      <c r="AO428">
        <v>3</v>
      </c>
      <c r="AP428" t="s">
        <v>683</v>
      </c>
      <c r="AQ428">
        <v>2.6</v>
      </c>
      <c r="AR428">
        <v>3.2580999999999999E-2</v>
      </c>
      <c r="AS428" t="str">
        <f t="shared" si="6"/>
        <v>immature</v>
      </c>
    </row>
    <row r="429" spans="1:46" x14ac:dyDescent="0.25">
      <c r="A429">
        <v>361</v>
      </c>
      <c r="B429">
        <v>2017</v>
      </c>
      <c r="C429" t="s">
        <v>42</v>
      </c>
      <c r="D429" s="1">
        <v>44147</v>
      </c>
      <c r="E429">
        <v>1</v>
      </c>
      <c r="F429">
        <v>152</v>
      </c>
      <c r="G429">
        <v>4</v>
      </c>
      <c r="H429" t="s">
        <v>43</v>
      </c>
      <c r="I429" s="2">
        <v>43033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57.019166669999997</v>
      </c>
      <c r="P429">
        <v>-135.34961670000001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11</v>
      </c>
      <c r="Z429">
        <v>2</v>
      </c>
      <c r="AA429">
        <v>2</v>
      </c>
      <c r="AB429">
        <v>188</v>
      </c>
      <c r="AC429">
        <v>87.6</v>
      </c>
      <c r="AD429">
        <v>4</v>
      </c>
      <c r="AE429">
        <v>1</v>
      </c>
      <c r="AG429" t="s">
        <v>464</v>
      </c>
      <c r="AH429" t="s">
        <v>53</v>
      </c>
      <c r="AI429" t="s">
        <v>58</v>
      </c>
      <c r="AJ429">
        <v>1</v>
      </c>
      <c r="AK429" t="s">
        <v>55</v>
      </c>
      <c r="AL429">
        <v>4</v>
      </c>
      <c r="AM429" t="s">
        <v>683</v>
      </c>
      <c r="AO429">
        <v>3</v>
      </c>
      <c r="AP429" t="s">
        <v>683</v>
      </c>
      <c r="AQ429">
        <v>2.9</v>
      </c>
      <c r="AR429">
        <v>3.3105000000000002E-2</v>
      </c>
      <c r="AS429" t="str">
        <f t="shared" si="6"/>
        <v>immature</v>
      </c>
    </row>
    <row r="430" spans="1:46" x14ac:dyDescent="0.25">
      <c r="A430">
        <v>362</v>
      </c>
      <c r="B430">
        <v>2017</v>
      </c>
      <c r="C430" t="s">
        <v>42</v>
      </c>
      <c r="D430" s="1">
        <v>44147</v>
      </c>
      <c r="E430">
        <v>1</v>
      </c>
      <c r="F430">
        <v>1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1</v>
      </c>
      <c r="Z430">
        <v>1</v>
      </c>
      <c r="AA430">
        <v>2</v>
      </c>
      <c r="AB430">
        <v>180</v>
      </c>
      <c r="AC430">
        <v>71.900000000000006</v>
      </c>
      <c r="AD430">
        <v>4</v>
      </c>
      <c r="AE430">
        <v>1</v>
      </c>
      <c r="AG430" t="s">
        <v>465</v>
      </c>
      <c r="AH430" t="s">
        <v>53</v>
      </c>
      <c r="AI430" t="s">
        <v>54</v>
      </c>
      <c r="AJ430">
        <v>1</v>
      </c>
      <c r="AK430" t="s">
        <v>55</v>
      </c>
      <c r="AL430">
        <v>4</v>
      </c>
      <c r="AM430" t="s">
        <v>683</v>
      </c>
      <c r="AO430">
        <v>3</v>
      </c>
      <c r="AP430" t="s">
        <v>683</v>
      </c>
      <c r="AQ430">
        <v>2.4</v>
      </c>
      <c r="AR430">
        <v>3.338E-2</v>
      </c>
      <c r="AS430" t="str">
        <f t="shared" si="6"/>
        <v>immature</v>
      </c>
    </row>
    <row r="431" spans="1:46" x14ac:dyDescent="0.25">
      <c r="A431">
        <v>363</v>
      </c>
      <c r="B431">
        <v>2017</v>
      </c>
      <c r="C431" t="s">
        <v>42</v>
      </c>
      <c r="D431" s="1">
        <v>44147</v>
      </c>
      <c r="E431">
        <v>1</v>
      </c>
      <c r="F431">
        <v>121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9</v>
      </c>
      <c r="Z431">
        <v>1</v>
      </c>
      <c r="AA431">
        <v>2</v>
      </c>
      <c r="AB431">
        <v>181</v>
      </c>
      <c r="AC431">
        <v>83</v>
      </c>
      <c r="AD431">
        <v>4</v>
      </c>
      <c r="AE431">
        <v>1</v>
      </c>
      <c r="AG431" t="s">
        <v>466</v>
      </c>
      <c r="AH431" t="s">
        <v>60</v>
      </c>
      <c r="AI431" t="s">
        <v>58</v>
      </c>
      <c r="AJ431">
        <v>1</v>
      </c>
      <c r="AK431" t="s">
        <v>55</v>
      </c>
      <c r="AL431">
        <v>4</v>
      </c>
      <c r="AM431" t="s">
        <v>683</v>
      </c>
      <c r="AO431">
        <v>3</v>
      </c>
      <c r="AP431" t="s">
        <v>683</v>
      </c>
      <c r="AQ431">
        <v>2.8</v>
      </c>
      <c r="AR431">
        <v>3.3735000000000001E-2</v>
      </c>
      <c r="AS431" t="str">
        <f t="shared" si="6"/>
        <v>immature</v>
      </c>
    </row>
    <row r="432" spans="1:46" x14ac:dyDescent="0.25">
      <c r="A432">
        <v>364</v>
      </c>
      <c r="B432">
        <v>2017</v>
      </c>
      <c r="C432" t="s">
        <v>42</v>
      </c>
      <c r="D432" s="1">
        <v>44147</v>
      </c>
      <c r="E432">
        <v>1</v>
      </c>
      <c r="F432">
        <v>194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13</v>
      </c>
      <c r="Z432">
        <v>14</v>
      </c>
      <c r="AA432">
        <v>2</v>
      </c>
      <c r="AB432">
        <v>189</v>
      </c>
      <c r="AC432">
        <v>94.4</v>
      </c>
      <c r="AD432">
        <v>4</v>
      </c>
      <c r="AE432">
        <v>1</v>
      </c>
      <c r="AG432" t="s">
        <v>467</v>
      </c>
      <c r="AH432" t="s">
        <v>60</v>
      </c>
      <c r="AI432" t="s">
        <v>58</v>
      </c>
      <c r="AJ432">
        <v>1</v>
      </c>
      <c r="AK432" t="s">
        <v>55</v>
      </c>
      <c r="AL432">
        <v>4</v>
      </c>
      <c r="AM432" t="s">
        <v>683</v>
      </c>
      <c r="AO432">
        <v>3</v>
      </c>
      <c r="AP432" t="s">
        <v>683</v>
      </c>
      <c r="AQ432">
        <v>3.2</v>
      </c>
      <c r="AR432">
        <v>3.3897999999999998E-2</v>
      </c>
      <c r="AS432" t="str">
        <f t="shared" si="6"/>
        <v>immature</v>
      </c>
    </row>
    <row r="433" spans="1:45" x14ac:dyDescent="0.25">
      <c r="A433">
        <v>365</v>
      </c>
      <c r="B433">
        <v>2017</v>
      </c>
      <c r="C433" t="s">
        <v>42</v>
      </c>
      <c r="D433" s="1">
        <v>44147</v>
      </c>
      <c r="E433">
        <v>1</v>
      </c>
      <c r="F433">
        <v>59</v>
      </c>
      <c r="G433">
        <v>4</v>
      </c>
      <c r="H433" t="s">
        <v>43</v>
      </c>
      <c r="I433" s="2">
        <v>43033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57.019166669999997</v>
      </c>
      <c r="P433">
        <v>-135.34961670000001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4</v>
      </c>
      <c r="Z433">
        <v>14</v>
      </c>
      <c r="AA433">
        <v>2</v>
      </c>
      <c r="AB433">
        <v>188</v>
      </c>
      <c r="AC433">
        <v>90.1</v>
      </c>
      <c r="AD433">
        <v>4</v>
      </c>
      <c r="AE433">
        <v>1</v>
      </c>
      <c r="AG433" t="s">
        <v>468</v>
      </c>
      <c r="AH433" t="s">
        <v>67</v>
      </c>
      <c r="AI433" t="s">
        <v>58</v>
      </c>
      <c r="AJ433">
        <v>1</v>
      </c>
      <c r="AK433" t="s">
        <v>55</v>
      </c>
      <c r="AL433">
        <v>4</v>
      </c>
      <c r="AM433" t="s">
        <v>683</v>
      </c>
      <c r="AO433">
        <v>3</v>
      </c>
      <c r="AP433" t="s">
        <v>683</v>
      </c>
      <c r="AQ433">
        <v>3.1</v>
      </c>
      <c r="AR433">
        <v>3.4405999999999999E-2</v>
      </c>
      <c r="AS433" t="str">
        <f t="shared" si="6"/>
        <v>immature</v>
      </c>
    </row>
    <row r="434" spans="1:45" x14ac:dyDescent="0.25">
      <c r="A434">
        <v>366</v>
      </c>
      <c r="B434">
        <v>2017</v>
      </c>
      <c r="C434" t="s">
        <v>42</v>
      </c>
      <c r="D434" s="1">
        <v>44147</v>
      </c>
      <c r="E434">
        <v>1</v>
      </c>
      <c r="F434">
        <v>155</v>
      </c>
      <c r="G434">
        <v>4</v>
      </c>
      <c r="H434" t="s">
        <v>43</v>
      </c>
      <c r="I434" s="2">
        <v>43033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57.019166669999997</v>
      </c>
      <c r="P434">
        <v>-135.34961670000001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11</v>
      </c>
      <c r="Z434">
        <v>5</v>
      </c>
      <c r="AA434">
        <v>2</v>
      </c>
      <c r="AB434">
        <v>177</v>
      </c>
      <c r="AC434">
        <v>77.900000000000006</v>
      </c>
      <c r="AD434">
        <v>4</v>
      </c>
      <c r="AE434">
        <v>2</v>
      </c>
      <c r="AF434" t="s">
        <v>426</v>
      </c>
      <c r="AG434" t="s">
        <v>469</v>
      </c>
      <c r="AH434" t="s">
        <v>67</v>
      </c>
      <c r="AI434" t="s">
        <v>97</v>
      </c>
      <c r="AJ434">
        <v>1</v>
      </c>
      <c r="AK434" t="s">
        <v>55</v>
      </c>
      <c r="AL434">
        <v>4</v>
      </c>
      <c r="AM434" t="s">
        <v>683</v>
      </c>
      <c r="AO434">
        <v>3</v>
      </c>
      <c r="AP434" t="s">
        <v>683</v>
      </c>
      <c r="AQ434">
        <v>2.7</v>
      </c>
      <c r="AR434">
        <v>3.4660000000000003E-2</v>
      </c>
      <c r="AS434" t="str">
        <f t="shared" si="6"/>
        <v>immature</v>
      </c>
    </row>
    <row r="435" spans="1:45" x14ac:dyDescent="0.25">
      <c r="A435">
        <v>367</v>
      </c>
      <c r="B435">
        <v>2017</v>
      </c>
      <c r="C435" t="s">
        <v>42</v>
      </c>
      <c r="D435" s="1">
        <v>44147</v>
      </c>
      <c r="E435">
        <v>1</v>
      </c>
      <c r="F435">
        <v>203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14</v>
      </c>
      <c r="Z435">
        <v>8</v>
      </c>
      <c r="AA435">
        <v>2</v>
      </c>
      <c r="AB435">
        <v>189</v>
      </c>
      <c r="AC435">
        <v>88.5</v>
      </c>
      <c r="AD435">
        <v>4</v>
      </c>
      <c r="AE435">
        <v>1</v>
      </c>
      <c r="AG435" t="s">
        <v>470</v>
      </c>
      <c r="AH435" t="s">
        <v>53</v>
      </c>
      <c r="AI435" t="s">
        <v>58</v>
      </c>
      <c r="AJ435">
        <v>1</v>
      </c>
      <c r="AK435" t="s">
        <v>55</v>
      </c>
      <c r="AL435">
        <v>4</v>
      </c>
      <c r="AM435" t="s">
        <v>683</v>
      </c>
      <c r="AO435">
        <v>3</v>
      </c>
      <c r="AP435" t="s">
        <v>683</v>
      </c>
      <c r="AQ435">
        <v>3.1</v>
      </c>
      <c r="AR435">
        <v>3.5027999999999997E-2</v>
      </c>
      <c r="AS435" t="str">
        <f t="shared" si="6"/>
        <v>immature</v>
      </c>
    </row>
    <row r="436" spans="1:45" x14ac:dyDescent="0.25">
      <c r="A436">
        <v>368</v>
      </c>
      <c r="B436">
        <v>2017</v>
      </c>
      <c r="C436" t="s">
        <v>42</v>
      </c>
      <c r="D436" s="1">
        <v>44147</v>
      </c>
      <c r="E436">
        <v>1</v>
      </c>
      <c r="F436">
        <v>265</v>
      </c>
      <c r="G436">
        <v>4</v>
      </c>
      <c r="H436" t="s">
        <v>43</v>
      </c>
      <c r="I436" s="2">
        <v>43033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57.019166669999997</v>
      </c>
      <c r="P436">
        <v>-135.34961670000001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18</v>
      </c>
      <c r="Z436">
        <v>10</v>
      </c>
      <c r="AA436">
        <v>2</v>
      </c>
      <c r="AB436">
        <v>207</v>
      </c>
      <c r="AC436">
        <v>117</v>
      </c>
      <c r="AD436">
        <v>4</v>
      </c>
      <c r="AE436">
        <v>1</v>
      </c>
      <c r="AG436" t="s">
        <v>471</v>
      </c>
      <c r="AH436" t="s">
        <v>328</v>
      </c>
      <c r="AI436" t="s">
        <v>58</v>
      </c>
      <c r="AJ436">
        <v>1</v>
      </c>
      <c r="AK436" t="s">
        <v>55</v>
      </c>
      <c r="AL436">
        <v>4</v>
      </c>
      <c r="AM436" t="s">
        <v>683</v>
      </c>
      <c r="AO436">
        <v>3</v>
      </c>
      <c r="AP436" t="s">
        <v>683</v>
      </c>
      <c r="AQ436">
        <v>4.0999999999999996</v>
      </c>
      <c r="AR436">
        <v>3.5042999999999998E-2</v>
      </c>
      <c r="AS436" t="str">
        <f t="shared" si="6"/>
        <v>immature</v>
      </c>
    </row>
    <row r="437" spans="1:45" x14ac:dyDescent="0.25">
      <c r="A437">
        <v>369</v>
      </c>
      <c r="B437">
        <v>2017</v>
      </c>
      <c r="C437" t="s">
        <v>42</v>
      </c>
      <c r="D437" s="1">
        <v>44147</v>
      </c>
      <c r="E437">
        <v>1</v>
      </c>
      <c r="F437">
        <v>156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11</v>
      </c>
      <c r="Z437">
        <v>6</v>
      </c>
      <c r="AA437">
        <v>2</v>
      </c>
      <c r="AB437">
        <v>202</v>
      </c>
      <c r="AC437">
        <v>113</v>
      </c>
      <c r="AD437">
        <v>4</v>
      </c>
      <c r="AE437">
        <v>1</v>
      </c>
      <c r="AG437" t="s">
        <v>472</v>
      </c>
      <c r="AH437" t="s">
        <v>60</v>
      </c>
      <c r="AI437" t="s">
        <v>58</v>
      </c>
      <c r="AJ437">
        <v>1</v>
      </c>
      <c r="AK437" t="s">
        <v>55</v>
      </c>
      <c r="AL437">
        <v>4</v>
      </c>
      <c r="AM437" t="s">
        <v>683</v>
      </c>
      <c r="AO437">
        <v>3</v>
      </c>
      <c r="AP437" t="s">
        <v>683</v>
      </c>
      <c r="AQ437">
        <v>4</v>
      </c>
      <c r="AR437">
        <v>3.5397999999999999E-2</v>
      </c>
      <c r="AS437" t="str">
        <f t="shared" si="6"/>
        <v>immature</v>
      </c>
    </row>
    <row r="438" spans="1:45" x14ac:dyDescent="0.25">
      <c r="A438">
        <v>370</v>
      </c>
      <c r="B438">
        <v>2017</v>
      </c>
      <c r="C438" t="s">
        <v>42</v>
      </c>
      <c r="D438" s="1">
        <v>44147</v>
      </c>
      <c r="E438">
        <v>1</v>
      </c>
      <c r="F438">
        <v>229</v>
      </c>
      <c r="G438">
        <v>4</v>
      </c>
      <c r="H438" t="s">
        <v>43</v>
      </c>
      <c r="I438" s="2">
        <v>43033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57.019166669999997</v>
      </c>
      <c r="P438">
        <v>-135.34961670000001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16</v>
      </c>
      <c r="Z438">
        <v>4</v>
      </c>
      <c r="AA438">
        <v>2</v>
      </c>
      <c r="AB438">
        <v>200</v>
      </c>
      <c r="AC438">
        <v>111.2</v>
      </c>
      <c r="AD438">
        <v>4</v>
      </c>
      <c r="AE438">
        <v>1</v>
      </c>
      <c r="AG438" t="s">
        <v>473</v>
      </c>
      <c r="AH438" t="s">
        <v>60</v>
      </c>
      <c r="AI438" t="s">
        <v>58</v>
      </c>
      <c r="AJ438">
        <v>1</v>
      </c>
      <c r="AK438" t="s">
        <v>55</v>
      </c>
      <c r="AL438">
        <v>4</v>
      </c>
      <c r="AM438" t="s">
        <v>683</v>
      </c>
      <c r="AN438" t="s">
        <v>187</v>
      </c>
      <c r="AO438">
        <v>3</v>
      </c>
      <c r="AP438" t="s">
        <v>683</v>
      </c>
      <c r="AQ438">
        <v>4</v>
      </c>
      <c r="AR438">
        <v>3.5971000000000003E-2</v>
      </c>
      <c r="AS438" t="str">
        <f t="shared" si="6"/>
        <v>immature</v>
      </c>
    </row>
    <row r="439" spans="1:45" x14ac:dyDescent="0.25">
      <c r="A439">
        <v>371</v>
      </c>
      <c r="B439">
        <v>2017</v>
      </c>
      <c r="C439" t="s">
        <v>42</v>
      </c>
      <c r="D439" s="1">
        <v>44147</v>
      </c>
      <c r="E439">
        <v>1</v>
      </c>
      <c r="F439">
        <v>215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15</v>
      </c>
      <c r="Z439">
        <v>5</v>
      </c>
      <c r="AA439">
        <v>2</v>
      </c>
      <c r="AB439">
        <v>200</v>
      </c>
      <c r="AC439">
        <v>113.4</v>
      </c>
      <c r="AD439">
        <v>4</v>
      </c>
      <c r="AE439">
        <v>1</v>
      </c>
      <c r="AG439" t="s">
        <v>474</v>
      </c>
      <c r="AH439" t="s">
        <v>53</v>
      </c>
      <c r="AI439" t="s">
        <v>58</v>
      </c>
      <c r="AJ439">
        <v>1</v>
      </c>
      <c r="AK439" t="s">
        <v>55</v>
      </c>
      <c r="AL439">
        <v>4</v>
      </c>
      <c r="AM439" t="s">
        <v>683</v>
      </c>
      <c r="AO439">
        <v>3</v>
      </c>
      <c r="AP439" t="s">
        <v>683</v>
      </c>
      <c r="AQ439">
        <v>4.0999999999999996</v>
      </c>
      <c r="AR439">
        <v>3.6155E-2</v>
      </c>
      <c r="AS439" t="str">
        <f t="shared" si="6"/>
        <v>immature</v>
      </c>
    </row>
    <row r="440" spans="1:45" x14ac:dyDescent="0.25">
      <c r="A440">
        <v>372</v>
      </c>
      <c r="B440">
        <v>2017</v>
      </c>
      <c r="C440" t="s">
        <v>42</v>
      </c>
      <c r="D440" s="1">
        <v>44147</v>
      </c>
      <c r="E440">
        <v>1</v>
      </c>
      <c r="F440">
        <v>250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17</v>
      </c>
      <c r="Z440">
        <v>10</v>
      </c>
      <c r="AA440">
        <v>2</v>
      </c>
      <c r="AB440">
        <v>202</v>
      </c>
      <c r="AC440">
        <v>118.9</v>
      </c>
      <c r="AD440">
        <v>4</v>
      </c>
      <c r="AE440">
        <v>2</v>
      </c>
      <c r="AF440" t="s">
        <v>100</v>
      </c>
      <c r="AG440" t="s">
        <v>475</v>
      </c>
      <c r="AH440" t="s">
        <v>53</v>
      </c>
      <c r="AI440" t="s">
        <v>54</v>
      </c>
      <c r="AJ440">
        <v>1</v>
      </c>
      <c r="AK440" t="s">
        <v>55</v>
      </c>
      <c r="AL440">
        <v>4</v>
      </c>
      <c r="AM440" t="s">
        <v>683</v>
      </c>
      <c r="AO440">
        <v>3</v>
      </c>
      <c r="AP440" t="s">
        <v>683</v>
      </c>
      <c r="AQ440">
        <v>4.3</v>
      </c>
      <c r="AR440">
        <v>3.6165000000000003E-2</v>
      </c>
      <c r="AS440" t="str">
        <f t="shared" si="6"/>
        <v>immature</v>
      </c>
    </row>
    <row r="441" spans="1:45" x14ac:dyDescent="0.25">
      <c r="A441">
        <v>373</v>
      </c>
      <c r="B441">
        <v>2017</v>
      </c>
      <c r="C441" t="s">
        <v>42</v>
      </c>
      <c r="D441" s="1">
        <v>44147</v>
      </c>
      <c r="E441">
        <v>1</v>
      </c>
      <c r="F441">
        <v>4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1</v>
      </c>
      <c r="Z441">
        <v>4</v>
      </c>
      <c r="AA441">
        <v>2</v>
      </c>
      <c r="AB441">
        <v>208</v>
      </c>
      <c r="AC441">
        <v>123.8</v>
      </c>
      <c r="AD441">
        <v>4</v>
      </c>
      <c r="AE441">
        <v>1</v>
      </c>
      <c r="AG441" t="s">
        <v>476</v>
      </c>
      <c r="AH441" t="s">
        <v>60</v>
      </c>
      <c r="AI441" t="s">
        <v>58</v>
      </c>
      <c r="AJ441">
        <v>1</v>
      </c>
      <c r="AK441" t="s">
        <v>55</v>
      </c>
      <c r="AL441">
        <v>4</v>
      </c>
      <c r="AM441" t="s">
        <v>683</v>
      </c>
      <c r="AO441">
        <v>3</v>
      </c>
      <c r="AP441" t="s">
        <v>683</v>
      </c>
      <c r="AQ441">
        <v>4.5</v>
      </c>
      <c r="AR441">
        <v>3.6348999999999999E-2</v>
      </c>
      <c r="AS441" t="str">
        <f t="shared" si="6"/>
        <v>immature</v>
      </c>
    </row>
    <row r="442" spans="1:45" x14ac:dyDescent="0.25">
      <c r="A442">
        <v>374</v>
      </c>
      <c r="B442">
        <v>2017</v>
      </c>
      <c r="C442" t="s">
        <v>42</v>
      </c>
      <c r="D442" s="1">
        <v>44147</v>
      </c>
      <c r="E442">
        <v>1</v>
      </c>
      <c r="F442">
        <v>2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</v>
      </c>
      <c r="Z442">
        <v>2</v>
      </c>
      <c r="AA442">
        <v>2</v>
      </c>
      <c r="AB442">
        <v>200</v>
      </c>
      <c r="AC442">
        <v>106.9</v>
      </c>
      <c r="AD442">
        <v>4</v>
      </c>
      <c r="AE442">
        <v>3</v>
      </c>
      <c r="AF442" t="s">
        <v>82</v>
      </c>
      <c r="AG442" t="s">
        <v>477</v>
      </c>
      <c r="AH442" t="s">
        <v>60</v>
      </c>
      <c r="AI442" t="s">
        <v>54</v>
      </c>
      <c r="AJ442">
        <v>1</v>
      </c>
      <c r="AK442" t="s">
        <v>55</v>
      </c>
      <c r="AL442">
        <v>4</v>
      </c>
      <c r="AM442" t="s">
        <v>683</v>
      </c>
      <c r="AO442">
        <v>3</v>
      </c>
      <c r="AP442" t="s">
        <v>683</v>
      </c>
      <c r="AQ442">
        <v>3.9</v>
      </c>
      <c r="AR442">
        <v>3.6483000000000002E-2</v>
      </c>
      <c r="AS442" t="str">
        <f t="shared" si="6"/>
        <v>immature</v>
      </c>
    </row>
    <row r="443" spans="1:45" x14ac:dyDescent="0.25">
      <c r="A443">
        <v>375</v>
      </c>
      <c r="B443">
        <v>2017</v>
      </c>
      <c r="C443" t="s">
        <v>42</v>
      </c>
      <c r="D443" s="1">
        <v>44147</v>
      </c>
      <c r="E443">
        <v>1</v>
      </c>
      <c r="F443">
        <v>268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18</v>
      </c>
      <c r="Z443">
        <v>13</v>
      </c>
      <c r="AA443">
        <v>2</v>
      </c>
      <c r="AB443">
        <v>206</v>
      </c>
      <c r="AC443">
        <v>110.7</v>
      </c>
      <c r="AD443">
        <v>4</v>
      </c>
      <c r="AE443">
        <v>1</v>
      </c>
      <c r="AG443" t="s">
        <v>478</v>
      </c>
      <c r="AH443" t="s">
        <v>60</v>
      </c>
      <c r="AI443" t="s">
        <v>58</v>
      </c>
      <c r="AJ443">
        <v>1</v>
      </c>
      <c r="AK443" t="s">
        <v>55</v>
      </c>
      <c r="AL443">
        <v>4</v>
      </c>
      <c r="AM443" t="s">
        <v>683</v>
      </c>
      <c r="AN443" t="s">
        <v>187</v>
      </c>
      <c r="AO443">
        <v>3</v>
      </c>
      <c r="AP443" t="s">
        <v>683</v>
      </c>
      <c r="AQ443">
        <v>4.2</v>
      </c>
      <c r="AR443">
        <v>3.7940000000000002E-2</v>
      </c>
      <c r="AS443" t="str">
        <f t="shared" si="6"/>
        <v>immature</v>
      </c>
    </row>
    <row r="444" spans="1:45" x14ac:dyDescent="0.25">
      <c r="A444">
        <v>376</v>
      </c>
      <c r="B444">
        <v>2017</v>
      </c>
      <c r="C444" t="s">
        <v>42</v>
      </c>
      <c r="D444" s="1">
        <v>44147</v>
      </c>
      <c r="E444">
        <v>1</v>
      </c>
      <c r="F444">
        <v>210</v>
      </c>
      <c r="G444">
        <v>4</v>
      </c>
      <c r="H444" t="s">
        <v>43</v>
      </c>
      <c r="I444" s="2">
        <v>43033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57.019166669999997</v>
      </c>
      <c r="P444">
        <v>-135.34961670000001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14</v>
      </c>
      <c r="Z444">
        <v>15</v>
      </c>
      <c r="AA444">
        <v>2</v>
      </c>
      <c r="AB444">
        <v>178</v>
      </c>
      <c r="AC444">
        <v>73.7</v>
      </c>
      <c r="AD444">
        <v>4</v>
      </c>
      <c r="AE444">
        <v>1</v>
      </c>
      <c r="AG444" t="s">
        <v>479</v>
      </c>
      <c r="AH444" t="s">
        <v>67</v>
      </c>
      <c r="AI444" t="s">
        <v>58</v>
      </c>
      <c r="AJ444">
        <v>1</v>
      </c>
      <c r="AK444" t="s">
        <v>55</v>
      </c>
      <c r="AL444">
        <v>4</v>
      </c>
      <c r="AM444" t="s">
        <v>683</v>
      </c>
      <c r="AO444">
        <v>3</v>
      </c>
      <c r="AP444" t="s">
        <v>683</v>
      </c>
      <c r="AQ444">
        <v>2.8</v>
      </c>
      <c r="AR444">
        <v>3.7991999999999998E-2</v>
      </c>
      <c r="AS444" t="str">
        <f t="shared" si="6"/>
        <v>immature</v>
      </c>
    </row>
    <row r="445" spans="1:45" x14ac:dyDescent="0.25">
      <c r="A445">
        <v>377</v>
      </c>
      <c r="B445">
        <v>2017</v>
      </c>
      <c r="C445" t="s">
        <v>42</v>
      </c>
      <c r="D445" s="1">
        <v>44147</v>
      </c>
      <c r="E445">
        <v>1</v>
      </c>
      <c r="F445">
        <v>35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3</v>
      </c>
      <c r="Z445">
        <v>5</v>
      </c>
      <c r="AA445">
        <v>2</v>
      </c>
      <c r="AB445">
        <v>189</v>
      </c>
      <c r="AC445">
        <v>102.3</v>
      </c>
      <c r="AD445">
        <v>4</v>
      </c>
      <c r="AE445">
        <v>1</v>
      </c>
      <c r="AG445" t="s">
        <v>480</v>
      </c>
      <c r="AH445" t="s">
        <v>67</v>
      </c>
      <c r="AI445" t="s">
        <v>58</v>
      </c>
      <c r="AJ445">
        <v>1</v>
      </c>
      <c r="AK445" t="s">
        <v>55</v>
      </c>
      <c r="AL445">
        <v>4</v>
      </c>
      <c r="AM445" t="s">
        <v>683</v>
      </c>
      <c r="AO445">
        <v>3</v>
      </c>
      <c r="AP445" t="s">
        <v>683</v>
      </c>
      <c r="AQ445">
        <v>3.9</v>
      </c>
      <c r="AR445">
        <v>3.8122999999999997E-2</v>
      </c>
      <c r="AS445" t="str">
        <f t="shared" si="6"/>
        <v>immature</v>
      </c>
    </row>
    <row r="446" spans="1:45" x14ac:dyDescent="0.25">
      <c r="A446">
        <v>378</v>
      </c>
      <c r="B446">
        <v>2017</v>
      </c>
      <c r="C446" t="s">
        <v>42</v>
      </c>
      <c r="D446" s="1">
        <v>44147</v>
      </c>
      <c r="E446">
        <v>1</v>
      </c>
      <c r="F446">
        <v>78</v>
      </c>
      <c r="G446">
        <v>4</v>
      </c>
      <c r="H446" t="s">
        <v>43</v>
      </c>
      <c r="I446" s="2">
        <v>43033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57.019166669999997</v>
      </c>
      <c r="P446">
        <v>-135.34961670000001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6</v>
      </c>
      <c r="Z446">
        <v>3</v>
      </c>
      <c r="AA446">
        <v>2</v>
      </c>
      <c r="AB446">
        <v>196</v>
      </c>
      <c r="AC446">
        <v>107.1</v>
      </c>
      <c r="AD446">
        <v>4</v>
      </c>
      <c r="AE446">
        <v>1</v>
      </c>
      <c r="AF446" t="s">
        <v>69</v>
      </c>
      <c r="AG446" t="s">
        <v>481</v>
      </c>
      <c r="AH446" t="s">
        <v>67</v>
      </c>
      <c r="AI446" t="s">
        <v>141</v>
      </c>
      <c r="AJ446">
        <v>1</v>
      </c>
      <c r="AK446" t="s">
        <v>55</v>
      </c>
      <c r="AL446">
        <v>4</v>
      </c>
      <c r="AM446" t="s">
        <v>683</v>
      </c>
      <c r="AO446">
        <v>3</v>
      </c>
      <c r="AP446" t="s">
        <v>683</v>
      </c>
      <c r="AQ446">
        <v>4.0999999999999996</v>
      </c>
      <c r="AR446">
        <v>3.8281999999999997E-2</v>
      </c>
      <c r="AS446" t="str">
        <f t="shared" si="6"/>
        <v>immature</v>
      </c>
    </row>
    <row r="447" spans="1:45" x14ac:dyDescent="0.25">
      <c r="A447">
        <v>379</v>
      </c>
      <c r="B447">
        <v>2017</v>
      </c>
      <c r="C447" t="s">
        <v>42</v>
      </c>
      <c r="D447" s="1">
        <v>44147</v>
      </c>
      <c r="E447">
        <v>1</v>
      </c>
      <c r="F447">
        <v>128</v>
      </c>
      <c r="G447">
        <v>4</v>
      </c>
      <c r="H447" t="s">
        <v>43</v>
      </c>
      <c r="I447" s="2">
        <v>43033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57.019166669999997</v>
      </c>
      <c r="P447">
        <v>-135.34961670000001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9</v>
      </c>
      <c r="Z447">
        <v>8</v>
      </c>
      <c r="AA447">
        <v>2</v>
      </c>
      <c r="AB447">
        <v>174</v>
      </c>
      <c r="AC447">
        <v>67.599999999999994</v>
      </c>
      <c r="AD447">
        <v>4</v>
      </c>
      <c r="AE447">
        <v>1</v>
      </c>
      <c r="AG447" t="s">
        <v>482</v>
      </c>
      <c r="AH447" t="s">
        <v>53</v>
      </c>
      <c r="AI447" t="s">
        <v>58</v>
      </c>
      <c r="AJ447">
        <v>1</v>
      </c>
      <c r="AK447" t="s">
        <v>55</v>
      </c>
      <c r="AL447">
        <v>4</v>
      </c>
      <c r="AM447" t="s">
        <v>683</v>
      </c>
      <c r="AN447" t="s">
        <v>187</v>
      </c>
      <c r="AO447">
        <v>3</v>
      </c>
      <c r="AP447" t="s">
        <v>683</v>
      </c>
      <c r="AQ447">
        <v>2.6</v>
      </c>
      <c r="AR447">
        <v>3.8462000000000003E-2</v>
      </c>
      <c r="AS447" t="str">
        <f t="shared" si="6"/>
        <v>immature</v>
      </c>
    </row>
    <row r="448" spans="1:45" x14ac:dyDescent="0.25">
      <c r="A448">
        <v>380</v>
      </c>
      <c r="B448">
        <v>2017</v>
      </c>
      <c r="C448" t="s">
        <v>42</v>
      </c>
      <c r="D448" s="1">
        <v>44147</v>
      </c>
      <c r="E448">
        <v>1</v>
      </c>
      <c r="F448">
        <v>234</v>
      </c>
      <c r="G448">
        <v>4</v>
      </c>
      <c r="H448" t="s">
        <v>43</v>
      </c>
      <c r="I448" s="2">
        <v>43033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57.019166669999997</v>
      </c>
      <c r="P448">
        <v>-135.34961670000001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16</v>
      </c>
      <c r="Z448">
        <v>9</v>
      </c>
      <c r="AA448">
        <v>2</v>
      </c>
      <c r="AB448">
        <v>195</v>
      </c>
      <c r="AC448">
        <v>103.2</v>
      </c>
      <c r="AD448">
        <v>4</v>
      </c>
      <c r="AE448">
        <v>1</v>
      </c>
      <c r="AG448" t="s">
        <v>483</v>
      </c>
      <c r="AH448" t="s">
        <v>60</v>
      </c>
      <c r="AI448" t="s">
        <v>58</v>
      </c>
      <c r="AJ448">
        <v>1</v>
      </c>
      <c r="AK448" t="s">
        <v>55</v>
      </c>
      <c r="AL448">
        <v>4</v>
      </c>
      <c r="AM448" t="s">
        <v>683</v>
      </c>
      <c r="AO448">
        <v>3</v>
      </c>
      <c r="AP448" t="s">
        <v>683</v>
      </c>
      <c r="AQ448">
        <v>4</v>
      </c>
      <c r="AR448">
        <v>3.8760000000000003E-2</v>
      </c>
      <c r="AS448" t="str">
        <f t="shared" si="6"/>
        <v>immature</v>
      </c>
    </row>
    <row r="449" spans="1:45" x14ac:dyDescent="0.25">
      <c r="A449">
        <v>381</v>
      </c>
      <c r="B449">
        <v>2017</v>
      </c>
      <c r="C449" t="s">
        <v>42</v>
      </c>
      <c r="D449" s="1">
        <v>44147</v>
      </c>
      <c r="E449">
        <v>1</v>
      </c>
      <c r="F449">
        <v>440</v>
      </c>
      <c r="G449">
        <v>4</v>
      </c>
      <c r="H449" t="s">
        <v>43</v>
      </c>
      <c r="I449" s="2">
        <v>43039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57.02226667</v>
      </c>
      <c r="P449">
        <v>-135.29325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30</v>
      </c>
      <c r="Z449">
        <v>15</v>
      </c>
      <c r="AA449">
        <v>2</v>
      </c>
      <c r="AB449">
        <v>190</v>
      </c>
      <c r="AC449">
        <v>84.8</v>
      </c>
      <c r="AD449">
        <v>4</v>
      </c>
      <c r="AE449">
        <v>1</v>
      </c>
      <c r="AG449" t="s">
        <v>484</v>
      </c>
      <c r="AH449" t="s">
        <v>67</v>
      </c>
      <c r="AI449" t="s">
        <v>97</v>
      </c>
      <c r="AJ449">
        <v>1</v>
      </c>
      <c r="AK449" t="s">
        <v>55</v>
      </c>
      <c r="AL449">
        <v>4</v>
      </c>
      <c r="AM449" t="s">
        <v>683</v>
      </c>
      <c r="AN449" t="s">
        <v>325</v>
      </c>
      <c r="AO449">
        <v>3</v>
      </c>
      <c r="AP449" t="s">
        <v>683</v>
      </c>
      <c r="AQ449">
        <v>3.3</v>
      </c>
      <c r="AR449">
        <v>3.8914999999999998E-2</v>
      </c>
      <c r="AS449" t="str">
        <f t="shared" si="6"/>
        <v>immature</v>
      </c>
    </row>
    <row r="450" spans="1:45" x14ac:dyDescent="0.25">
      <c r="A450">
        <v>382</v>
      </c>
      <c r="B450">
        <v>2017</v>
      </c>
      <c r="C450" t="s">
        <v>42</v>
      </c>
      <c r="D450" s="1">
        <v>44147</v>
      </c>
      <c r="E450">
        <v>1</v>
      </c>
      <c r="F450">
        <v>52</v>
      </c>
      <c r="G450">
        <v>4</v>
      </c>
      <c r="H450" t="s">
        <v>43</v>
      </c>
      <c r="I450" s="2">
        <v>43033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57.019166669999997</v>
      </c>
      <c r="P450">
        <v>-135.34961670000001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4</v>
      </c>
      <c r="Z450">
        <v>7</v>
      </c>
      <c r="AA450">
        <v>2</v>
      </c>
      <c r="AB450">
        <v>197</v>
      </c>
      <c r="AC450">
        <v>101.9</v>
      </c>
      <c r="AD450">
        <v>4</v>
      </c>
      <c r="AE450">
        <v>3</v>
      </c>
      <c r="AG450" t="s">
        <v>485</v>
      </c>
      <c r="AH450" t="s">
        <v>336</v>
      </c>
      <c r="AI450" t="s">
        <v>97</v>
      </c>
      <c r="AJ450">
        <v>1</v>
      </c>
      <c r="AK450" t="s">
        <v>55</v>
      </c>
      <c r="AL450">
        <v>4</v>
      </c>
      <c r="AM450" t="s">
        <v>683</v>
      </c>
      <c r="AO450">
        <v>3</v>
      </c>
      <c r="AP450" t="s">
        <v>683</v>
      </c>
      <c r="AQ450">
        <v>4</v>
      </c>
      <c r="AR450">
        <v>3.9253999999999997E-2</v>
      </c>
      <c r="AS450" t="str">
        <f t="shared" si="6"/>
        <v>immature</v>
      </c>
    </row>
    <row r="451" spans="1:45" x14ac:dyDescent="0.25">
      <c r="A451">
        <v>383</v>
      </c>
      <c r="B451">
        <v>2017</v>
      </c>
      <c r="C451" t="s">
        <v>42</v>
      </c>
      <c r="D451" s="1">
        <v>44147</v>
      </c>
      <c r="E451">
        <v>1</v>
      </c>
      <c r="F451">
        <v>181</v>
      </c>
      <c r="G451">
        <v>4</v>
      </c>
      <c r="H451" t="s">
        <v>43</v>
      </c>
      <c r="I451" s="2">
        <v>43033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57.019166669999997</v>
      </c>
      <c r="P451">
        <v>-135.34961670000001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13</v>
      </c>
      <c r="Z451">
        <v>1</v>
      </c>
      <c r="AA451">
        <v>2</v>
      </c>
      <c r="AB451">
        <v>202</v>
      </c>
      <c r="AC451">
        <v>113.6</v>
      </c>
      <c r="AD451">
        <v>4</v>
      </c>
      <c r="AE451">
        <v>1</v>
      </c>
      <c r="AG451" t="s">
        <v>486</v>
      </c>
      <c r="AH451" t="s">
        <v>60</v>
      </c>
      <c r="AI451" t="s">
        <v>58</v>
      </c>
      <c r="AJ451">
        <v>1</v>
      </c>
      <c r="AK451" t="s">
        <v>55</v>
      </c>
      <c r="AL451">
        <v>4</v>
      </c>
      <c r="AM451" t="s">
        <v>683</v>
      </c>
      <c r="AO451">
        <v>3</v>
      </c>
      <c r="AP451" t="s">
        <v>683</v>
      </c>
      <c r="AQ451">
        <v>4.5</v>
      </c>
      <c r="AR451">
        <v>3.9613000000000002E-2</v>
      </c>
      <c r="AS451" t="str">
        <f t="shared" ref="AS451:AS514" si="7">IF(AR451&gt;0.05,"mature", "immature")</f>
        <v>immature</v>
      </c>
    </row>
    <row r="452" spans="1:45" x14ac:dyDescent="0.25">
      <c r="A452">
        <v>384</v>
      </c>
      <c r="B452">
        <v>2017</v>
      </c>
      <c r="C452" t="s">
        <v>42</v>
      </c>
      <c r="D452" s="1">
        <v>44147</v>
      </c>
      <c r="E452">
        <v>1</v>
      </c>
      <c r="F452">
        <v>209</v>
      </c>
      <c r="G452">
        <v>4</v>
      </c>
      <c r="H452" t="s">
        <v>43</v>
      </c>
      <c r="I452" s="2">
        <v>43033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57.019166669999997</v>
      </c>
      <c r="P452">
        <v>-135.34961670000001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14</v>
      </c>
      <c r="Z452">
        <v>14</v>
      </c>
      <c r="AA452">
        <v>2</v>
      </c>
      <c r="AB452">
        <v>198</v>
      </c>
      <c r="AC452">
        <v>107.4</v>
      </c>
      <c r="AD452">
        <v>4</v>
      </c>
      <c r="AE452">
        <v>1</v>
      </c>
      <c r="AG452" t="s">
        <v>487</v>
      </c>
      <c r="AH452" t="s">
        <v>60</v>
      </c>
      <c r="AI452" t="s">
        <v>58</v>
      </c>
      <c r="AJ452">
        <v>1</v>
      </c>
      <c r="AK452" t="s">
        <v>55</v>
      </c>
      <c r="AL452">
        <v>4</v>
      </c>
      <c r="AM452" t="s">
        <v>683</v>
      </c>
      <c r="AO452">
        <v>3</v>
      </c>
      <c r="AP452" t="s">
        <v>683</v>
      </c>
      <c r="AQ452">
        <v>4.3</v>
      </c>
      <c r="AR452">
        <v>4.0037000000000003E-2</v>
      </c>
      <c r="AS452" t="str">
        <f t="shared" si="7"/>
        <v>immature</v>
      </c>
    </row>
    <row r="453" spans="1:45" x14ac:dyDescent="0.25">
      <c r="A453">
        <v>385</v>
      </c>
      <c r="B453">
        <v>2017</v>
      </c>
      <c r="C453" t="s">
        <v>42</v>
      </c>
      <c r="D453" s="1">
        <v>44147</v>
      </c>
      <c r="E453">
        <v>1</v>
      </c>
      <c r="F453">
        <v>189</v>
      </c>
      <c r="G453">
        <v>4</v>
      </c>
      <c r="H453" t="s">
        <v>43</v>
      </c>
      <c r="I453" s="2">
        <v>43033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57.019166669999997</v>
      </c>
      <c r="P453">
        <v>-135.34961670000001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13</v>
      </c>
      <c r="Z453">
        <v>9</v>
      </c>
      <c r="AA453">
        <v>2</v>
      </c>
      <c r="AB453">
        <v>197</v>
      </c>
      <c r="AC453">
        <v>117</v>
      </c>
      <c r="AD453">
        <v>4</v>
      </c>
      <c r="AE453">
        <v>2</v>
      </c>
      <c r="AG453" t="s">
        <v>488</v>
      </c>
      <c r="AH453" t="s">
        <v>67</v>
      </c>
      <c r="AI453" t="s">
        <v>97</v>
      </c>
      <c r="AJ453">
        <v>1</v>
      </c>
      <c r="AK453" t="s">
        <v>55</v>
      </c>
      <c r="AL453">
        <v>4</v>
      </c>
      <c r="AM453" t="s">
        <v>683</v>
      </c>
      <c r="AO453">
        <v>3</v>
      </c>
      <c r="AP453" t="s">
        <v>683</v>
      </c>
      <c r="AQ453">
        <v>4.8</v>
      </c>
      <c r="AR453">
        <v>4.1026E-2</v>
      </c>
      <c r="AS453" t="str">
        <f t="shared" si="7"/>
        <v>immature</v>
      </c>
    </row>
    <row r="454" spans="1:45" x14ac:dyDescent="0.25">
      <c r="A454">
        <v>386</v>
      </c>
      <c r="B454">
        <v>2017</v>
      </c>
      <c r="C454" t="s">
        <v>42</v>
      </c>
      <c r="D454" s="1">
        <v>44147</v>
      </c>
      <c r="E454">
        <v>1</v>
      </c>
      <c r="F454">
        <v>62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5</v>
      </c>
      <c r="Z454">
        <v>2</v>
      </c>
      <c r="AA454">
        <v>2</v>
      </c>
      <c r="AB454">
        <v>187</v>
      </c>
      <c r="AC454">
        <v>95</v>
      </c>
      <c r="AD454">
        <v>4</v>
      </c>
      <c r="AE454">
        <v>1</v>
      </c>
      <c r="AF454" t="s">
        <v>82</v>
      </c>
      <c r="AG454" t="s">
        <v>489</v>
      </c>
      <c r="AH454" t="s">
        <v>67</v>
      </c>
      <c r="AI454" t="s">
        <v>97</v>
      </c>
      <c r="AJ454">
        <v>1</v>
      </c>
      <c r="AK454" t="s">
        <v>55</v>
      </c>
      <c r="AL454">
        <v>4</v>
      </c>
      <c r="AM454" t="s">
        <v>683</v>
      </c>
      <c r="AO454">
        <v>3</v>
      </c>
      <c r="AP454" t="s">
        <v>683</v>
      </c>
      <c r="AQ454">
        <v>3.9</v>
      </c>
      <c r="AR454">
        <v>4.1052999999999999E-2</v>
      </c>
      <c r="AS454" t="str">
        <f t="shared" si="7"/>
        <v>immature</v>
      </c>
    </row>
    <row r="455" spans="1:45" x14ac:dyDescent="0.25">
      <c r="A455">
        <v>387</v>
      </c>
      <c r="B455">
        <v>2017</v>
      </c>
      <c r="C455" t="s">
        <v>42</v>
      </c>
      <c r="D455" s="1">
        <v>44147</v>
      </c>
      <c r="E455">
        <v>1</v>
      </c>
      <c r="F455">
        <v>301</v>
      </c>
      <c r="G455">
        <v>4</v>
      </c>
      <c r="H455" t="s">
        <v>43</v>
      </c>
      <c r="I455" s="2">
        <v>43033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57.019166669999997</v>
      </c>
      <c r="P455">
        <v>-135.34961670000001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21</v>
      </c>
      <c r="Z455">
        <v>1</v>
      </c>
      <c r="AA455">
        <v>2</v>
      </c>
      <c r="AB455">
        <v>180</v>
      </c>
      <c r="AC455">
        <v>77.5</v>
      </c>
      <c r="AD455">
        <v>4</v>
      </c>
      <c r="AE455">
        <v>1</v>
      </c>
      <c r="AG455" t="s">
        <v>490</v>
      </c>
      <c r="AH455" t="s">
        <v>67</v>
      </c>
      <c r="AI455" t="s">
        <v>141</v>
      </c>
      <c r="AJ455">
        <v>1</v>
      </c>
      <c r="AK455" t="s">
        <v>55</v>
      </c>
      <c r="AL455">
        <v>4</v>
      </c>
      <c r="AM455" t="s">
        <v>683</v>
      </c>
      <c r="AO455">
        <v>3</v>
      </c>
      <c r="AP455" t="s">
        <v>683</v>
      </c>
      <c r="AQ455">
        <v>3.2</v>
      </c>
      <c r="AR455">
        <v>4.129E-2</v>
      </c>
      <c r="AS455" t="str">
        <f t="shared" si="7"/>
        <v>immature</v>
      </c>
    </row>
    <row r="456" spans="1:45" x14ac:dyDescent="0.25">
      <c r="A456">
        <v>388</v>
      </c>
      <c r="B456">
        <v>2017</v>
      </c>
      <c r="C456" t="s">
        <v>42</v>
      </c>
      <c r="D456" s="1">
        <v>44147</v>
      </c>
      <c r="E456">
        <v>1</v>
      </c>
      <c r="F456">
        <v>114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8</v>
      </c>
      <c r="Z456">
        <v>9</v>
      </c>
      <c r="AA456">
        <v>2</v>
      </c>
      <c r="AB456">
        <v>195</v>
      </c>
      <c r="AC456">
        <v>99.1</v>
      </c>
      <c r="AD456">
        <v>4</v>
      </c>
      <c r="AE456">
        <v>1</v>
      </c>
      <c r="AG456" t="s">
        <v>491</v>
      </c>
      <c r="AH456" t="s">
        <v>67</v>
      </c>
      <c r="AI456" t="s">
        <v>54</v>
      </c>
      <c r="AJ456">
        <v>1</v>
      </c>
      <c r="AK456" t="s">
        <v>55</v>
      </c>
      <c r="AL456">
        <v>4</v>
      </c>
      <c r="AM456" t="s">
        <v>683</v>
      </c>
      <c r="AN456" t="s">
        <v>325</v>
      </c>
      <c r="AO456">
        <v>3</v>
      </c>
      <c r="AP456" t="s">
        <v>683</v>
      </c>
      <c r="AQ456">
        <v>4.0999999999999996</v>
      </c>
      <c r="AR456">
        <v>4.1371999999999999E-2</v>
      </c>
      <c r="AS456" t="str">
        <f t="shared" si="7"/>
        <v>immature</v>
      </c>
    </row>
    <row r="457" spans="1:45" x14ac:dyDescent="0.25">
      <c r="A457">
        <v>389</v>
      </c>
      <c r="B457">
        <v>2017</v>
      </c>
      <c r="C457" t="s">
        <v>42</v>
      </c>
      <c r="D457" s="1">
        <v>44147</v>
      </c>
      <c r="E457">
        <v>1</v>
      </c>
      <c r="F457">
        <v>287</v>
      </c>
      <c r="G457">
        <v>4</v>
      </c>
      <c r="H457" t="s">
        <v>43</v>
      </c>
      <c r="I457" s="2">
        <v>43033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57.019166669999997</v>
      </c>
      <c r="P457">
        <v>-135.34961670000001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20</v>
      </c>
      <c r="Z457">
        <v>2</v>
      </c>
      <c r="AA457">
        <v>2</v>
      </c>
      <c r="AB457">
        <v>193</v>
      </c>
      <c r="AC457">
        <v>103.6</v>
      </c>
      <c r="AD457">
        <v>4</v>
      </c>
      <c r="AE457">
        <v>1</v>
      </c>
      <c r="AF457" t="s">
        <v>82</v>
      </c>
      <c r="AG457" t="s">
        <v>492</v>
      </c>
      <c r="AH457" t="s">
        <v>60</v>
      </c>
      <c r="AI457" t="s">
        <v>97</v>
      </c>
      <c r="AJ457">
        <v>1</v>
      </c>
      <c r="AK457" t="s">
        <v>55</v>
      </c>
      <c r="AL457">
        <v>4</v>
      </c>
      <c r="AM457" t="s">
        <v>683</v>
      </c>
      <c r="AO457">
        <v>3</v>
      </c>
      <c r="AP457" t="s">
        <v>683</v>
      </c>
      <c r="AQ457">
        <v>4.3</v>
      </c>
      <c r="AR457">
        <v>4.1506000000000001E-2</v>
      </c>
      <c r="AS457" t="str">
        <f t="shared" si="7"/>
        <v>immature</v>
      </c>
    </row>
    <row r="458" spans="1:45" x14ac:dyDescent="0.25">
      <c r="A458">
        <v>390</v>
      </c>
      <c r="B458">
        <v>2017</v>
      </c>
      <c r="C458" t="s">
        <v>42</v>
      </c>
      <c r="D458" s="1">
        <v>44147</v>
      </c>
      <c r="E458">
        <v>1</v>
      </c>
      <c r="F458">
        <v>12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1</v>
      </c>
      <c r="Z458">
        <v>12</v>
      </c>
      <c r="AA458">
        <v>2</v>
      </c>
      <c r="AB458">
        <v>194</v>
      </c>
      <c r="AC458">
        <v>93.6</v>
      </c>
      <c r="AD458">
        <v>4</v>
      </c>
      <c r="AE458">
        <v>1</v>
      </c>
      <c r="AG458" t="s">
        <v>493</v>
      </c>
      <c r="AH458" t="s">
        <v>67</v>
      </c>
      <c r="AI458" t="s">
        <v>58</v>
      </c>
      <c r="AJ458">
        <v>1</v>
      </c>
      <c r="AK458" t="s">
        <v>55</v>
      </c>
      <c r="AL458">
        <v>4</v>
      </c>
      <c r="AM458" t="s">
        <v>683</v>
      </c>
      <c r="AO458">
        <v>3</v>
      </c>
      <c r="AP458" t="s">
        <v>683</v>
      </c>
      <c r="AQ458">
        <v>3.9</v>
      </c>
      <c r="AR458">
        <v>4.1667000000000003E-2</v>
      </c>
      <c r="AS458" t="str">
        <f t="shared" si="7"/>
        <v>immature</v>
      </c>
    </row>
    <row r="459" spans="1:45" x14ac:dyDescent="0.25">
      <c r="A459">
        <v>391</v>
      </c>
      <c r="B459">
        <v>2017</v>
      </c>
      <c r="C459" t="s">
        <v>42</v>
      </c>
      <c r="D459" s="1">
        <v>44147</v>
      </c>
      <c r="E459">
        <v>1</v>
      </c>
      <c r="F459">
        <v>70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5</v>
      </c>
      <c r="Z459">
        <v>10</v>
      </c>
      <c r="AA459">
        <v>2</v>
      </c>
      <c r="AB459">
        <v>194</v>
      </c>
      <c r="AC459">
        <v>103.8</v>
      </c>
      <c r="AD459">
        <v>4</v>
      </c>
      <c r="AE459">
        <v>1</v>
      </c>
      <c r="AG459" t="s">
        <v>494</v>
      </c>
      <c r="AH459" t="s">
        <v>67</v>
      </c>
      <c r="AI459" t="s">
        <v>58</v>
      </c>
      <c r="AJ459">
        <v>1</v>
      </c>
      <c r="AK459" t="s">
        <v>55</v>
      </c>
      <c r="AL459">
        <v>4</v>
      </c>
      <c r="AM459" t="s">
        <v>683</v>
      </c>
      <c r="AO459">
        <v>3</v>
      </c>
      <c r="AP459" t="s">
        <v>683</v>
      </c>
      <c r="AQ459">
        <v>4.4000000000000004</v>
      </c>
      <c r="AR459">
        <v>4.2389000000000003E-2</v>
      </c>
      <c r="AS459" t="str">
        <f t="shared" si="7"/>
        <v>immature</v>
      </c>
    </row>
    <row r="460" spans="1:45" x14ac:dyDescent="0.25">
      <c r="A460">
        <v>392</v>
      </c>
      <c r="B460">
        <v>2017</v>
      </c>
      <c r="C460" t="s">
        <v>42</v>
      </c>
      <c r="D460" s="1">
        <v>44147</v>
      </c>
      <c r="E460">
        <v>1</v>
      </c>
      <c r="F460">
        <v>142</v>
      </c>
      <c r="G460">
        <v>4</v>
      </c>
      <c r="H460" t="s">
        <v>43</v>
      </c>
      <c r="I460" s="2">
        <v>43033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57.019166669999997</v>
      </c>
      <c r="P460">
        <v>-135.34961670000001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10</v>
      </c>
      <c r="Z460">
        <v>7</v>
      </c>
      <c r="AA460">
        <v>2</v>
      </c>
      <c r="AB460">
        <v>204</v>
      </c>
      <c r="AC460">
        <v>118.4</v>
      </c>
      <c r="AD460">
        <v>4</v>
      </c>
      <c r="AE460">
        <v>1</v>
      </c>
      <c r="AG460" t="s">
        <v>495</v>
      </c>
      <c r="AH460" t="s">
        <v>60</v>
      </c>
      <c r="AI460" t="s">
        <v>54</v>
      </c>
      <c r="AJ460">
        <v>1</v>
      </c>
      <c r="AK460" t="s">
        <v>55</v>
      </c>
      <c r="AL460">
        <v>4</v>
      </c>
      <c r="AM460" t="s">
        <v>683</v>
      </c>
      <c r="AO460">
        <v>3</v>
      </c>
      <c r="AP460" t="s">
        <v>683</v>
      </c>
      <c r="AQ460">
        <v>5.0999999999999996</v>
      </c>
      <c r="AR460">
        <v>4.3074000000000001E-2</v>
      </c>
      <c r="AS460" t="str">
        <f t="shared" si="7"/>
        <v>immature</v>
      </c>
    </row>
    <row r="461" spans="1:45" x14ac:dyDescent="0.25">
      <c r="A461">
        <v>393</v>
      </c>
      <c r="B461">
        <v>2017</v>
      </c>
      <c r="C461" t="s">
        <v>42</v>
      </c>
      <c r="D461" s="1">
        <v>44147</v>
      </c>
      <c r="E461">
        <v>1</v>
      </c>
      <c r="F461">
        <v>134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9</v>
      </c>
      <c r="Z461">
        <v>14</v>
      </c>
      <c r="AA461">
        <v>2</v>
      </c>
      <c r="AB461">
        <v>192</v>
      </c>
      <c r="AC461">
        <v>113.6</v>
      </c>
      <c r="AD461">
        <v>4</v>
      </c>
      <c r="AE461">
        <v>1</v>
      </c>
      <c r="AF461" t="s">
        <v>496</v>
      </c>
      <c r="AG461" t="s">
        <v>497</v>
      </c>
      <c r="AH461" t="s">
        <v>60</v>
      </c>
      <c r="AI461" t="s">
        <v>58</v>
      </c>
      <c r="AJ461">
        <v>1</v>
      </c>
      <c r="AK461" t="s">
        <v>55</v>
      </c>
      <c r="AL461">
        <v>4</v>
      </c>
      <c r="AM461" t="s">
        <v>683</v>
      </c>
      <c r="AO461">
        <v>3</v>
      </c>
      <c r="AP461" t="s">
        <v>683</v>
      </c>
      <c r="AQ461">
        <v>4.9000000000000004</v>
      </c>
      <c r="AR461">
        <v>4.3133999999999999E-2</v>
      </c>
      <c r="AS461" t="str">
        <f t="shared" si="7"/>
        <v>immature</v>
      </c>
    </row>
    <row r="462" spans="1:45" x14ac:dyDescent="0.25">
      <c r="A462">
        <v>394</v>
      </c>
      <c r="B462">
        <v>2017</v>
      </c>
      <c r="C462" t="s">
        <v>42</v>
      </c>
      <c r="D462" s="1">
        <v>44147</v>
      </c>
      <c r="E462">
        <v>1</v>
      </c>
      <c r="F462">
        <v>54</v>
      </c>
      <c r="G462">
        <v>4</v>
      </c>
      <c r="H462" t="s">
        <v>43</v>
      </c>
      <c r="I462" s="2">
        <v>43033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57.019166669999997</v>
      </c>
      <c r="P462">
        <v>-135.34961670000001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4</v>
      </c>
      <c r="Z462">
        <v>9</v>
      </c>
      <c r="AA462">
        <v>2</v>
      </c>
      <c r="AB462">
        <v>175</v>
      </c>
      <c r="AC462">
        <v>77.900000000000006</v>
      </c>
      <c r="AD462">
        <v>4</v>
      </c>
      <c r="AE462">
        <v>1</v>
      </c>
      <c r="AG462" t="s">
        <v>498</v>
      </c>
      <c r="AH462" t="s">
        <v>67</v>
      </c>
      <c r="AI462" t="s">
        <v>58</v>
      </c>
      <c r="AJ462">
        <v>1</v>
      </c>
      <c r="AK462" t="s">
        <v>55</v>
      </c>
      <c r="AL462">
        <v>4</v>
      </c>
      <c r="AM462" t="s">
        <v>683</v>
      </c>
      <c r="AO462">
        <v>3</v>
      </c>
      <c r="AP462" t="s">
        <v>683</v>
      </c>
      <c r="AQ462">
        <v>3.4</v>
      </c>
      <c r="AR462">
        <v>4.3645999999999997E-2</v>
      </c>
      <c r="AS462" t="str">
        <f t="shared" si="7"/>
        <v>immature</v>
      </c>
    </row>
    <row r="463" spans="1:45" x14ac:dyDescent="0.25">
      <c r="A463">
        <v>395</v>
      </c>
      <c r="B463">
        <v>2017</v>
      </c>
      <c r="C463" t="s">
        <v>42</v>
      </c>
      <c r="D463" s="1">
        <v>44147</v>
      </c>
      <c r="E463">
        <v>1</v>
      </c>
      <c r="F463">
        <v>42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3</v>
      </c>
      <c r="Z463">
        <v>12</v>
      </c>
      <c r="AA463">
        <v>2</v>
      </c>
      <c r="AB463">
        <v>199</v>
      </c>
      <c r="AC463">
        <v>116.5</v>
      </c>
      <c r="AD463">
        <v>4</v>
      </c>
      <c r="AE463">
        <v>1</v>
      </c>
      <c r="AG463" t="s">
        <v>499</v>
      </c>
      <c r="AH463" t="s">
        <v>305</v>
      </c>
      <c r="AI463" t="s">
        <v>97</v>
      </c>
      <c r="AJ463">
        <v>1</v>
      </c>
      <c r="AK463" t="s">
        <v>55</v>
      </c>
      <c r="AL463">
        <v>4</v>
      </c>
      <c r="AM463" t="s">
        <v>683</v>
      </c>
      <c r="AO463">
        <v>3</v>
      </c>
      <c r="AP463" t="s">
        <v>683</v>
      </c>
      <c r="AQ463">
        <v>5.2</v>
      </c>
      <c r="AR463">
        <v>4.4635000000000001E-2</v>
      </c>
      <c r="AS463" t="str">
        <f t="shared" si="7"/>
        <v>immature</v>
      </c>
    </row>
    <row r="464" spans="1:45" x14ac:dyDescent="0.25">
      <c r="A464">
        <v>396</v>
      </c>
      <c r="B464">
        <v>2017</v>
      </c>
      <c r="C464" t="s">
        <v>42</v>
      </c>
      <c r="D464" s="1">
        <v>44147</v>
      </c>
      <c r="E464">
        <v>1</v>
      </c>
      <c r="F464">
        <v>167</v>
      </c>
      <c r="G464">
        <v>4</v>
      </c>
      <c r="H464" t="s">
        <v>43</v>
      </c>
      <c r="I464" s="2">
        <v>43033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57.019166669999997</v>
      </c>
      <c r="P464">
        <v>-135.34961670000001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12</v>
      </c>
      <c r="Z464">
        <v>2</v>
      </c>
      <c r="AA464">
        <v>2</v>
      </c>
      <c r="AB464">
        <v>197</v>
      </c>
      <c r="AC464">
        <v>100.1</v>
      </c>
      <c r="AD464">
        <v>4</v>
      </c>
      <c r="AE464">
        <v>1</v>
      </c>
      <c r="AG464" t="s">
        <v>500</v>
      </c>
      <c r="AH464" t="s">
        <v>60</v>
      </c>
      <c r="AI464" t="s">
        <v>58</v>
      </c>
      <c r="AJ464">
        <v>1</v>
      </c>
      <c r="AK464" t="s">
        <v>55</v>
      </c>
      <c r="AL464">
        <v>4</v>
      </c>
      <c r="AM464" t="s">
        <v>683</v>
      </c>
      <c r="AO464">
        <v>3</v>
      </c>
      <c r="AP464" t="s">
        <v>683</v>
      </c>
      <c r="AQ464">
        <v>4.5</v>
      </c>
      <c r="AR464">
        <v>4.4955000000000002E-2</v>
      </c>
      <c r="AS464" t="str">
        <f t="shared" si="7"/>
        <v>immature</v>
      </c>
    </row>
    <row r="465" spans="1:46" x14ac:dyDescent="0.25">
      <c r="A465">
        <v>397</v>
      </c>
      <c r="B465">
        <v>2017</v>
      </c>
      <c r="C465" t="s">
        <v>42</v>
      </c>
      <c r="D465" s="1">
        <v>44147</v>
      </c>
      <c r="E465">
        <v>1</v>
      </c>
      <c r="F465">
        <v>31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3</v>
      </c>
      <c r="Z465">
        <v>1</v>
      </c>
      <c r="AA465">
        <v>2</v>
      </c>
      <c r="AB465">
        <v>185</v>
      </c>
      <c r="AC465">
        <v>97.6</v>
      </c>
      <c r="AD465">
        <v>4</v>
      </c>
      <c r="AE465">
        <v>1</v>
      </c>
      <c r="AG465" t="s">
        <v>501</v>
      </c>
      <c r="AH465" t="s">
        <v>60</v>
      </c>
      <c r="AI465" t="s">
        <v>58</v>
      </c>
      <c r="AJ465">
        <v>1</v>
      </c>
      <c r="AK465" t="s">
        <v>55</v>
      </c>
      <c r="AL465">
        <v>4</v>
      </c>
      <c r="AM465" t="s">
        <v>683</v>
      </c>
      <c r="AO465">
        <v>3</v>
      </c>
      <c r="AP465" t="s">
        <v>683</v>
      </c>
      <c r="AQ465">
        <v>4.4000000000000004</v>
      </c>
      <c r="AR465">
        <v>4.5081999999999997E-2</v>
      </c>
      <c r="AS465" t="str">
        <f t="shared" si="7"/>
        <v>immature</v>
      </c>
    </row>
    <row r="466" spans="1:46" x14ac:dyDescent="0.25">
      <c r="A466">
        <v>398</v>
      </c>
      <c r="B466">
        <v>2017</v>
      </c>
      <c r="C466" t="s">
        <v>42</v>
      </c>
      <c r="D466" s="1">
        <v>44147</v>
      </c>
      <c r="E466">
        <v>1</v>
      </c>
      <c r="F466">
        <v>46</v>
      </c>
      <c r="G466">
        <v>4</v>
      </c>
      <c r="H466" t="s">
        <v>43</v>
      </c>
      <c r="I466" s="2">
        <v>43033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57.019166669999997</v>
      </c>
      <c r="P466">
        <v>-135.34961670000001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4</v>
      </c>
      <c r="Z466">
        <v>1</v>
      </c>
      <c r="AA466">
        <v>2</v>
      </c>
      <c r="AB466">
        <v>193</v>
      </c>
      <c r="AC466">
        <v>97.3</v>
      </c>
      <c r="AD466">
        <v>4</v>
      </c>
      <c r="AE466">
        <v>1</v>
      </c>
      <c r="AG466" t="s">
        <v>502</v>
      </c>
      <c r="AH466" t="s">
        <v>67</v>
      </c>
      <c r="AI466" t="s">
        <v>58</v>
      </c>
      <c r="AJ466">
        <v>1</v>
      </c>
      <c r="AK466" t="s">
        <v>55</v>
      </c>
      <c r="AL466">
        <v>4</v>
      </c>
      <c r="AM466" t="s">
        <v>683</v>
      </c>
      <c r="AO466">
        <v>3</v>
      </c>
      <c r="AP466" t="s">
        <v>683</v>
      </c>
      <c r="AQ466">
        <v>4.4000000000000004</v>
      </c>
      <c r="AR466">
        <v>4.5220999999999997E-2</v>
      </c>
      <c r="AS466" t="str">
        <f t="shared" si="7"/>
        <v>immature</v>
      </c>
    </row>
    <row r="467" spans="1:46" x14ac:dyDescent="0.25">
      <c r="A467">
        <v>399</v>
      </c>
      <c r="B467">
        <v>2017</v>
      </c>
      <c r="C467" t="s">
        <v>42</v>
      </c>
      <c r="D467" s="1">
        <v>44147</v>
      </c>
      <c r="E467">
        <v>1</v>
      </c>
      <c r="F467">
        <v>243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17</v>
      </c>
      <c r="Z467">
        <v>3</v>
      </c>
      <c r="AA467">
        <v>2</v>
      </c>
      <c r="AB467">
        <v>197</v>
      </c>
      <c r="AC467">
        <v>116.7</v>
      </c>
      <c r="AD467">
        <v>4</v>
      </c>
      <c r="AE467">
        <v>1</v>
      </c>
      <c r="AG467" t="s">
        <v>503</v>
      </c>
      <c r="AH467" t="s">
        <v>67</v>
      </c>
      <c r="AI467" t="s">
        <v>58</v>
      </c>
      <c r="AJ467">
        <v>1</v>
      </c>
      <c r="AK467" t="s">
        <v>55</v>
      </c>
      <c r="AL467">
        <v>4</v>
      </c>
      <c r="AM467" t="s">
        <v>683</v>
      </c>
      <c r="AN467" t="s">
        <v>325</v>
      </c>
      <c r="AO467">
        <v>3</v>
      </c>
      <c r="AP467" t="s">
        <v>683</v>
      </c>
      <c r="AQ467">
        <v>5.3</v>
      </c>
      <c r="AR467">
        <v>4.5415999999999998E-2</v>
      </c>
      <c r="AS467" t="str">
        <f t="shared" si="7"/>
        <v>immature</v>
      </c>
      <c r="AT467" t="s">
        <v>308</v>
      </c>
    </row>
    <row r="468" spans="1:46" x14ac:dyDescent="0.25">
      <c r="A468">
        <v>400</v>
      </c>
      <c r="B468">
        <v>2017</v>
      </c>
      <c r="C468" t="s">
        <v>42</v>
      </c>
      <c r="D468" s="1">
        <v>44147</v>
      </c>
      <c r="E468">
        <v>1</v>
      </c>
      <c r="F468">
        <v>71</v>
      </c>
      <c r="G468">
        <v>4</v>
      </c>
      <c r="H468" t="s">
        <v>43</v>
      </c>
      <c r="I468" s="2">
        <v>43033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57.019166669999997</v>
      </c>
      <c r="P468">
        <v>-135.34961670000001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5</v>
      </c>
      <c r="Z468">
        <v>11</v>
      </c>
      <c r="AA468">
        <v>2</v>
      </c>
      <c r="AB468">
        <v>199</v>
      </c>
      <c r="AC468">
        <v>97.6</v>
      </c>
      <c r="AD468">
        <v>4</v>
      </c>
      <c r="AE468">
        <v>2</v>
      </c>
      <c r="AF468" t="s">
        <v>69</v>
      </c>
      <c r="AG468" t="s">
        <v>504</v>
      </c>
      <c r="AH468" t="s">
        <v>67</v>
      </c>
      <c r="AI468" t="s">
        <v>54</v>
      </c>
      <c r="AJ468">
        <v>1</v>
      </c>
      <c r="AK468" t="s">
        <v>55</v>
      </c>
      <c r="AL468">
        <v>4</v>
      </c>
      <c r="AM468" t="s">
        <v>683</v>
      </c>
      <c r="AO468">
        <v>3</v>
      </c>
      <c r="AP468" t="s">
        <v>683</v>
      </c>
      <c r="AQ468">
        <v>4.5999999999999996</v>
      </c>
      <c r="AR468">
        <v>4.7130999999999999E-2</v>
      </c>
      <c r="AS468" t="str">
        <f t="shared" si="7"/>
        <v>immature</v>
      </c>
    </row>
    <row r="469" spans="1:46" x14ac:dyDescent="0.25">
      <c r="A469">
        <v>401</v>
      </c>
      <c r="B469">
        <v>2017</v>
      </c>
      <c r="C469" t="s">
        <v>42</v>
      </c>
      <c r="D469" s="1">
        <v>44147</v>
      </c>
      <c r="E469">
        <v>1</v>
      </c>
      <c r="F469">
        <v>91</v>
      </c>
      <c r="G469">
        <v>4</v>
      </c>
      <c r="H469" t="s">
        <v>43</v>
      </c>
      <c r="I469" s="2">
        <v>43033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57.019166669999997</v>
      </c>
      <c r="P469">
        <v>-135.34961670000001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7</v>
      </c>
      <c r="Z469">
        <v>1</v>
      </c>
      <c r="AA469">
        <v>2</v>
      </c>
      <c r="AB469">
        <v>189</v>
      </c>
      <c r="AC469">
        <v>101.4</v>
      </c>
      <c r="AD469">
        <v>4</v>
      </c>
      <c r="AE469">
        <v>2</v>
      </c>
      <c r="AF469" t="s">
        <v>216</v>
      </c>
      <c r="AG469" t="s">
        <v>505</v>
      </c>
      <c r="AH469" t="s">
        <v>336</v>
      </c>
      <c r="AI469" t="s">
        <v>97</v>
      </c>
      <c r="AJ469">
        <v>1</v>
      </c>
      <c r="AK469" t="s">
        <v>55</v>
      </c>
      <c r="AL469">
        <v>4</v>
      </c>
      <c r="AM469" t="s">
        <v>683</v>
      </c>
      <c r="AN469" t="s">
        <v>325</v>
      </c>
      <c r="AO469">
        <v>3</v>
      </c>
      <c r="AP469" t="s">
        <v>683</v>
      </c>
      <c r="AQ469">
        <v>5.0999999999999996</v>
      </c>
      <c r="AR469">
        <v>5.0296E-2</v>
      </c>
      <c r="AS469" t="str">
        <f t="shared" si="7"/>
        <v>mature</v>
      </c>
    </row>
    <row r="470" spans="1:46" x14ac:dyDescent="0.25">
      <c r="A470">
        <v>402</v>
      </c>
      <c r="B470">
        <v>2017</v>
      </c>
      <c r="C470" t="s">
        <v>42</v>
      </c>
      <c r="D470" s="1">
        <v>44147</v>
      </c>
      <c r="E470">
        <v>1</v>
      </c>
      <c r="F470">
        <v>236</v>
      </c>
      <c r="G470">
        <v>4</v>
      </c>
      <c r="H470" t="s">
        <v>43</v>
      </c>
      <c r="I470" s="2">
        <v>43033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57.019166669999997</v>
      </c>
      <c r="P470">
        <v>-135.34961670000001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16</v>
      </c>
      <c r="Z470">
        <v>11</v>
      </c>
      <c r="AA470">
        <v>2</v>
      </c>
      <c r="AB470">
        <v>202</v>
      </c>
      <c r="AC470">
        <v>126.5</v>
      </c>
      <c r="AD470">
        <v>4</v>
      </c>
      <c r="AE470">
        <v>2</v>
      </c>
      <c r="AG470" t="s">
        <v>506</v>
      </c>
      <c r="AH470" t="s">
        <v>60</v>
      </c>
      <c r="AI470" t="s">
        <v>97</v>
      </c>
      <c r="AJ470">
        <v>1</v>
      </c>
      <c r="AK470" t="s">
        <v>55</v>
      </c>
      <c r="AL470">
        <v>4</v>
      </c>
      <c r="AM470" t="s">
        <v>683</v>
      </c>
      <c r="AO470">
        <v>3</v>
      </c>
      <c r="AP470" t="s">
        <v>683</v>
      </c>
      <c r="AQ470">
        <v>6.5</v>
      </c>
      <c r="AR470">
        <v>5.1382999999999998E-2</v>
      </c>
      <c r="AS470" t="str">
        <f t="shared" si="7"/>
        <v>mature</v>
      </c>
    </row>
    <row r="471" spans="1:46" x14ac:dyDescent="0.25">
      <c r="A471">
        <v>403</v>
      </c>
      <c r="B471">
        <v>2017</v>
      </c>
      <c r="C471" t="s">
        <v>42</v>
      </c>
      <c r="D471" s="1">
        <v>44147</v>
      </c>
      <c r="E471">
        <v>1</v>
      </c>
      <c r="F471">
        <v>92</v>
      </c>
      <c r="G471">
        <v>4</v>
      </c>
      <c r="H471" t="s">
        <v>43</v>
      </c>
      <c r="I471" s="2">
        <v>43033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57.019166669999997</v>
      </c>
      <c r="P471">
        <v>-135.34961670000001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7</v>
      </c>
      <c r="Z471">
        <v>2</v>
      </c>
      <c r="AA471">
        <v>2</v>
      </c>
      <c r="AB471">
        <v>186</v>
      </c>
      <c r="AC471">
        <v>88.3</v>
      </c>
      <c r="AD471">
        <v>4</v>
      </c>
      <c r="AE471">
        <v>3</v>
      </c>
      <c r="AG471" t="s">
        <v>507</v>
      </c>
      <c r="AH471" t="s">
        <v>336</v>
      </c>
      <c r="AI471" t="s">
        <v>97</v>
      </c>
      <c r="AJ471">
        <v>1</v>
      </c>
      <c r="AK471" t="s">
        <v>55</v>
      </c>
      <c r="AL471">
        <v>4</v>
      </c>
      <c r="AM471" t="s">
        <v>683</v>
      </c>
      <c r="AN471" t="s">
        <v>325</v>
      </c>
      <c r="AO471">
        <v>3</v>
      </c>
      <c r="AP471" t="s">
        <v>683</v>
      </c>
      <c r="AQ471">
        <v>4.8</v>
      </c>
      <c r="AR471">
        <v>5.4359999999999999E-2</v>
      </c>
      <c r="AS471" t="str">
        <f t="shared" si="7"/>
        <v>mature</v>
      </c>
    </row>
    <row r="472" spans="1:46" x14ac:dyDescent="0.25">
      <c r="A472">
        <v>404</v>
      </c>
      <c r="B472">
        <v>2017</v>
      </c>
      <c r="C472" t="s">
        <v>42</v>
      </c>
      <c r="D472" s="1">
        <v>44147</v>
      </c>
      <c r="E472">
        <v>1</v>
      </c>
      <c r="F472">
        <v>184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13</v>
      </c>
      <c r="Z472">
        <v>4</v>
      </c>
      <c r="AA472">
        <v>2</v>
      </c>
      <c r="AB472">
        <v>180</v>
      </c>
      <c r="AC472">
        <v>77.400000000000006</v>
      </c>
      <c r="AD472">
        <v>4</v>
      </c>
      <c r="AE472">
        <v>1</v>
      </c>
      <c r="AG472" t="s">
        <v>508</v>
      </c>
      <c r="AH472" t="s">
        <v>67</v>
      </c>
      <c r="AI472" t="s">
        <v>58</v>
      </c>
      <c r="AJ472">
        <v>1</v>
      </c>
      <c r="AK472" t="s">
        <v>55</v>
      </c>
      <c r="AL472">
        <v>4</v>
      </c>
      <c r="AM472" t="s">
        <v>683</v>
      </c>
      <c r="AN472" t="s">
        <v>325</v>
      </c>
      <c r="AO472">
        <v>3</v>
      </c>
      <c r="AP472" t="s">
        <v>683</v>
      </c>
      <c r="AQ472">
        <v>4.3</v>
      </c>
      <c r="AR472">
        <v>5.5556000000000001E-2</v>
      </c>
      <c r="AS472" t="str">
        <f t="shared" si="7"/>
        <v>mature</v>
      </c>
    </row>
    <row r="473" spans="1:46" x14ac:dyDescent="0.25">
      <c r="A473">
        <v>433</v>
      </c>
      <c r="B473">
        <v>2017</v>
      </c>
      <c r="C473" t="s">
        <v>42</v>
      </c>
      <c r="D473" s="1">
        <v>44147</v>
      </c>
      <c r="E473">
        <v>1</v>
      </c>
      <c r="F473">
        <v>399</v>
      </c>
      <c r="G473">
        <v>4</v>
      </c>
      <c r="H473" t="s">
        <v>43</v>
      </c>
      <c r="I473" s="2">
        <v>43039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57.02226667</v>
      </c>
      <c r="P473">
        <v>-135.29325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28</v>
      </c>
      <c r="Z473">
        <v>4</v>
      </c>
      <c r="AA473">
        <v>2</v>
      </c>
      <c r="AB473">
        <v>190</v>
      </c>
      <c r="AC473">
        <v>97.8</v>
      </c>
      <c r="AD473">
        <v>5</v>
      </c>
      <c r="AE473">
        <v>1</v>
      </c>
      <c r="AG473" t="s">
        <v>538</v>
      </c>
      <c r="AH473" t="s">
        <v>60</v>
      </c>
      <c r="AI473" t="s">
        <v>58</v>
      </c>
      <c r="AJ473">
        <v>1</v>
      </c>
      <c r="AK473" t="s">
        <v>55</v>
      </c>
      <c r="AL473">
        <v>4</v>
      </c>
      <c r="AM473" t="s">
        <v>683</v>
      </c>
      <c r="AO473">
        <v>3</v>
      </c>
      <c r="AP473" t="s">
        <v>683</v>
      </c>
      <c r="AQ473">
        <v>2.4</v>
      </c>
      <c r="AR473">
        <v>2.4539999999999999E-2</v>
      </c>
      <c r="AS473" t="str">
        <f t="shared" si="7"/>
        <v>immature</v>
      </c>
    </row>
    <row r="474" spans="1:46" x14ac:dyDescent="0.25">
      <c r="A474">
        <v>434</v>
      </c>
      <c r="B474">
        <v>2017</v>
      </c>
      <c r="C474" t="s">
        <v>42</v>
      </c>
      <c r="D474" s="1">
        <v>44147</v>
      </c>
      <c r="E474">
        <v>1</v>
      </c>
      <c r="F474">
        <v>432</v>
      </c>
      <c r="G474">
        <v>4</v>
      </c>
      <c r="H474" t="s">
        <v>43</v>
      </c>
      <c r="I474" s="2">
        <v>43039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57.02226667</v>
      </c>
      <c r="P474">
        <v>-135.29325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30</v>
      </c>
      <c r="Z474">
        <v>7</v>
      </c>
      <c r="AA474">
        <v>2</v>
      </c>
      <c r="AB474">
        <v>200</v>
      </c>
      <c r="AC474">
        <v>112.6</v>
      </c>
      <c r="AD474">
        <v>5</v>
      </c>
      <c r="AE474">
        <v>1</v>
      </c>
      <c r="AG474" t="s">
        <v>539</v>
      </c>
      <c r="AH474" t="s">
        <v>67</v>
      </c>
      <c r="AI474" t="s">
        <v>58</v>
      </c>
      <c r="AJ474">
        <v>1</v>
      </c>
      <c r="AK474" t="s">
        <v>55</v>
      </c>
      <c r="AL474">
        <v>4</v>
      </c>
      <c r="AM474" t="s">
        <v>683</v>
      </c>
      <c r="AO474">
        <v>3</v>
      </c>
      <c r="AP474" t="s">
        <v>683</v>
      </c>
      <c r="AQ474">
        <v>2.8</v>
      </c>
      <c r="AR474">
        <v>2.4867E-2</v>
      </c>
      <c r="AS474" t="str">
        <f t="shared" si="7"/>
        <v>immature</v>
      </c>
    </row>
    <row r="475" spans="1:46" x14ac:dyDescent="0.25">
      <c r="A475">
        <v>435</v>
      </c>
      <c r="B475">
        <v>2017</v>
      </c>
      <c r="C475" t="s">
        <v>42</v>
      </c>
      <c r="D475" s="1">
        <v>44147</v>
      </c>
      <c r="E475">
        <v>1</v>
      </c>
      <c r="F475">
        <v>123</v>
      </c>
      <c r="G475">
        <v>4</v>
      </c>
      <c r="H475" t="s">
        <v>43</v>
      </c>
      <c r="I475" s="2">
        <v>43033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57.019166669999997</v>
      </c>
      <c r="P475">
        <v>-135.34961670000001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9</v>
      </c>
      <c r="Z475">
        <v>3</v>
      </c>
      <c r="AA475">
        <v>2</v>
      </c>
      <c r="AB475">
        <v>180</v>
      </c>
      <c r="AC475">
        <v>74.3</v>
      </c>
      <c r="AD475">
        <v>5</v>
      </c>
      <c r="AE475">
        <v>1</v>
      </c>
      <c r="AG475" t="s">
        <v>540</v>
      </c>
      <c r="AH475" t="s">
        <v>67</v>
      </c>
      <c r="AI475" t="s">
        <v>58</v>
      </c>
      <c r="AJ475">
        <v>1</v>
      </c>
      <c r="AK475" t="s">
        <v>55</v>
      </c>
      <c r="AL475">
        <v>4</v>
      </c>
      <c r="AM475" t="s">
        <v>683</v>
      </c>
      <c r="AO475">
        <v>3</v>
      </c>
      <c r="AP475" t="s">
        <v>683</v>
      </c>
      <c r="AQ475">
        <v>2</v>
      </c>
      <c r="AR475">
        <v>2.6918000000000001E-2</v>
      </c>
      <c r="AS475" t="str">
        <f t="shared" si="7"/>
        <v>immature</v>
      </c>
    </row>
    <row r="476" spans="1:46" x14ac:dyDescent="0.25">
      <c r="A476">
        <v>436</v>
      </c>
      <c r="B476">
        <v>2017</v>
      </c>
      <c r="C476" t="s">
        <v>42</v>
      </c>
      <c r="D476" s="1">
        <v>44147</v>
      </c>
      <c r="E476">
        <v>1</v>
      </c>
      <c r="F476">
        <v>455</v>
      </c>
      <c r="G476">
        <v>4</v>
      </c>
      <c r="H476" t="s">
        <v>43</v>
      </c>
      <c r="I476" s="2">
        <v>43039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57.02226667</v>
      </c>
      <c r="P476">
        <v>-135.29325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31</v>
      </c>
      <c r="Z476">
        <v>15</v>
      </c>
      <c r="AA476">
        <v>2</v>
      </c>
      <c r="AB476">
        <v>198</v>
      </c>
      <c r="AC476">
        <v>110.9</v>
      </c>
      <c r="AD476">
        <v>5</v>
      </c>
      <c r="AE476">
        <v>1</v>
      </c>
      <c r="AG476" t="s">
        <v>541</v>
      </c>
      <c r="AH476" t="s">
        <v>60</v>
      </c>
      <c r="AI476" t="s">
        <v>58</v>
      </c>
      <c r="AJ476">
        <v>1</v>
      </c>
      <c r="AK476" t="s">
        <v>55</v>
      </c>
      <c r="AL476">
        <v>4</v>
      </c>
      <c r="AM476" t="s">
        <v>683</v>
      </c>
      <c r="AO476">
        <v>3</v>
      </c>
      <c r="AP476" t="s">
        <v>683</v>
      </c>
      <c r="AQ476">
        <v>3</v>
      </c>
      <c r="AR476">
        <v>2.7050999999999999E-2</v>
      </c>
      <c r="AS476" t="str">
        <f t="shared" si="7"/>
        <v>immature</v>
      </c>
    </row>
    <row r="477" spans="1:46" x14ac:dyDescent="0.25">
      <c r="A477">
        <v>437</v>
      </c>
      <c r="B477">
        <v>2017</v>
      </c>
      <c r="C477" t="s">
        <v>42</v>
      </c>
      <c r="D477" s="1">
        <v>44147</v>
      </c>
      <c r="E477">
        <v>1</v>
      </c>
      <c r="F477">
        <v>93</v>
      </c>
      <c r="G477">
        <v>4</v>
      </c>
      <c r="H477" t="s">
        <v>43</v>
      </c>
      <c r="I477" s="2">
        <v>43033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57.019166669999997</v>
      </c>
      <c r="P477">
        <v>-135.34961670000001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7</v>
      </c>
      <c r="Z477">
        <v>3</v>
      </c>
      <c r="AA477">
        <v>2</v>
      </c>
      <c r="AB477">
        <v>193</v>
      </c>
      <c r="AC477">
        <v>94.1</v>
      </c>
      <c r="AD477">
        <v>5</v>
      </c>
      <c r="AE477">
        <v>1</v>
      </c>
      <c r="AG477" t="s">
        <v>542</v>
      </c>
      <c r="AH477" t="s">
        <v>53</v>
      </c>
      <c r="AI477" t="s">
        <v>58</v>
      </c>
      <c r="AJ477">
        <v>1</v>
      </c>
      <c r="AK477" t="s">
        <v>55</v>
      </c>
      <c r="AL477">
        <v>4</v>
      </c>
      <c r="AM477" t="s">
        <v>683</v>
      </c>
      <c r="AO477">
        <v>3</v>
      </c>
      <c r="AP477" t="s">
        <v>683</v>
      </c>
      <c r="AQ477">
        <v>2.8</v>
      </c>
      <c r="AR477">
        <v>2.9756000000000001E-2</v>
      </c>
      <c r="AS477" t="str">
        <f t="shared" si="7"/>
        <v>immature</v>
      </c>
    </row>
    <row r="478" spans="1:46" x14ac:dyDescent="0.25">
      <c r="A478">
        <v>438</v>
      </c>
      <c r="B478">
        <v>2017</v>
      </c>
      <c r="C478" t="s">
        <v>42</v>
      </c>
      <c r="D478" s="1">
        <v>44147</v>
      </c>
      <c r="E478">
        <v>1</v>
      </c>
      <c r="F478">
        <v>482</v>
      </c>
      <c r="G478">
        <v>4</v>
      </c>
      <c r="H478" t="s">
        <v>43</v>
      </c>
      <c r="I478" s="2">
        <v>43039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57.02226667</v>
      </c>
      <c r="P478">
        <v>-135.29325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33</v>
      </c>
      <c r="Z478">
        <v>12</v>
      </c>
      <c r="AA478">
        <v>2</v>
      </c>
      <c r="AB478">
        <v>186</v>
      </c>
      <c r="AC478">
        <v>86.1</v>
      </c>
      <c r="AD478">
        <v>5</v>
      </c>
      <c r="AE478">
        <v>1</v>
      </c>
      <c r="AF478" t="s">
        <v>72</v>
      </c>
      <c r="AG478" t="s">
        <v>543</v>
      </c>
      <c r="AH478" t="s">
        <v>67</v>
      </c>
      <c r="AI478" t="s">
        <v>58</v>
      </c>
      <c r="AJ478">
        <v>1</v>
      </c>
      <c r="AK478" t="s">
        <v>55</v>
      </c>
      <c r="AL478">
        <v>4</v>
      </c>
      <c r="AM478" t="s">
        <v>683</v>
      </c>
      <c r="AO478">
        <v>3</v>
      </c>
      <c r="AP478" t="s">
        <v>683</v>
      </c>
      <c r="AQ478">
        <v>2.6</v>
      </c>
      <c r="AR478">
        <v>3.0197000000000002E-2</v>
      </c>
      <c r="AS478" t="str">
        <f t="shared" si="7"/>
        <v>immature</v>
      </c>
    </row>
    <row r="479" spans="1:46" x14ac:dyDescent="0.25">
      <c r="A479">
        <v>439</v>
      </c>
      <c r="B479">
        <v>2017</v>
      </c>
      <c r="C479" t="s">
        <v>42</v>
      </c>
      <c r="D479" s="1">
        <v>44147</v>
      </c>
      <c r="E479">
        <v>1</v>
      </c>
      <c r="F479">
        <v>143</v>
      </c>
      <c r="G479">
        <v>4</v>
      </c>
      <c r="H479" t="s">
        <v>43</v>
      </c>
      <c r="I479" s="2">
        <v>43033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57.019166669999997</v>
      </c>
      <c r="P479">
        <v>-135.34961670000001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10</v>
      </c>
      <c r="Z479">
        <v>8</v>
      </c>
      <c r="AA479">
        <v>2</v>
      </c>
      <c r="AB479">
        <v>192</v>
      </c>
      <c r="AC479">
        <v>103.2</v>
      </c>
      <c r="AD479">
        <v>5</v>
      </c>
      <c r="AE479">
        <v>1</v>
      </c>
      <c r="AG479" t="s">
        <v>544</v>
      </c>
      <c r="AH479" t="s">
        <v>60</v>
      </c>
      <c r="AI479" t="s">
        <v>54</v>
      </c>
      <c r="AJ479">
        <v>1</v>
      </c>
      <c r="AK479" t="s">
        <v>55</v>
      </c>
      <c r="AL479">
        <v>4</v>
      </c>
      <c r="AM479" t="s">
        <v>683</v>
      </c>
      <c r="AO479">
        <v>3</v>
      </c>
      <c r="AP479" t="s">
        <v>683</v>
      </c>
      <c r="AQ479">
        <v>3.2</v>
      </c>
      <c r="AR479">
        <v>3.1008000000000001E-2</v>
      </c>
      <c r="AS479" t="str">
        <f t="shared" si="7"/>
        <v>immature</v>
      </c>
    </row>
    <row r="480" spans="1:46" x14ac:dyDescent="0.25">
      <c r="A480">
        <v>440</v>
      </c>
      <c r="B480">
        <v>2017</v>
      </c>
      <c r="C480" t="s">
        <v>42</v>
      </c>
      <c r="D480" s="1">
        <v>44147</v>
      </c>
      <c r="E480">
        <v>1</v>
      </c>
      <c r="F480">
        <v>30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2</v>
      </c>
      <c r="Z480">
        <v>15</v>
      </c>
      <c r="AA480">
        <v>2</v>
      </c>
      <c r="AB480">
        <v>195</v>
      </c>
      <c r="AC480">
        <v>105.4</v>
      </c>
      <c r="AD480">
        <v>5</v>
      </c>
      <c r="AE480">
        <v>1</v>
      </c>
      <c r="AF480" t="s">
        <v>69</v>
      </c>
      <c r="AG480" t="s">
        <v>545</v>
      </c>
      <c r="AH480" t="s">
        <v>67</v>
      </c>
      <c r="AI480" t="s">
        <v>141</v>
      </c>
      <c r="AJ480">
        <v>1</v>
      </c>
      <c r="AK480" t="s">
        <v>55</v>
      </c>
      <c r="AL480">
        <v>4</v>
      </c>
      <c r="AM480" t="s">
        <v>683</v>
      </c>
      <c r="AO480">
        <v>3</v>
      </c>
      <c r="AP480" t="s">
        <v>683</v>
      </c>
      <c r="AQ480">
        <v>3.3</v>
      </c>
      <c r="AR480">
        <v>3.1308999999999997E-2</v>
      </c>
      <c r="AS480" t="str">
        <f t="shared" si="7"/>
        <v>immature</v>
      </c>
    </row>
    <row r="481" spans="1:46" x14ac:dyDescent="0.25">
      <c r="A481">
        <v>441</v>
      </c>
      <c r="B481">
        <v>2017</v>
      </c>
      <c r="C481" t="s">
        <v>42</v>
      </c>
      <c r="D481" s="1">
        <v>44147</v>
      </c>
      <c r="E481">
        <v>1</v>
      </c>
      <c r="F481">
        <v>340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23</v>
      </c>
      <c r="Z481">
        <v>10</v>
      </c>
      <c r="AA481">
        <v>2</v>
      </c>
      <c r="AB481">
        <v>203</v>
      </c>
      <c r="AC481">
        <v>107.9</v>
      </c>
      <c r="AD481">
        <v>5</v>
      </c>
      <c r="AE481">
        <v>2</v>
      </c>
      <c r="AG481" t="s">
        <v>546</v>
      </c>
      <c r="AH481" t="s">
        <v>60</v>
      </c>
      <c r="AI481" t="s">
        <v>58</v>
      </c>
      <c r="AJ481">
        <v>1</v>
      </c>
      <c r="AK481" t="s">
        <v>55</v>
      </c>
      <c r="AL481">
        <v>4</v>
      </c>
      <c r="AM481" t="s">
        <v>683</v>
      </c>
      <c r="AN481" t="s">
        <v>187</v>
      </c>
      <c r="AO481">
        <v>3</v>
      </c>
      <c r="AP481" t="s">
        <v>683</v>
      </c>
      <c r="AQ481">
        <v>3.5</v>
      </c>
      <c r="AR481">
        <v>3.2437000000000001E-2</v>
      </c>
      <c r="AS481" t="str">
        <f t="shared" si="7"/>
        <v>immature</v>
      </c>
    </row>
    <row r="482" spans="1:46" x14ac:dyDescent="0.25">
      <c r="A482">
        <v>442</v>
      </c>
      <c r="B482">
        <v>2017</v>
      </c>
      <c r="C482" t="s">
        <v>42</v>
      </c>
      <c r="D482" s="1">
        <v>44147</v>
      </c>
      <c r="E482">
        <v>1</v>
      </c>
      <c r="F482">
        <v>278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19</v>
      </c>
      <c r="Z482">
        <v>8</v>
      </c>
      <c r="AA482">
        <v>2</v>
      </c>
      <c r="AB482">
        <v>194</v>
      </c>
      <c r="AC482">
        <v>93.4</v>
      </c>
      <c r="AD482">
        <v>5</v>
      </c>
      <c r="AE482">
        <v>1</v>
      </c>
      <c r="AG482" t="s">
        <v>547</v>
      </c>
      <c r="AH482" t="s">
        <v>60</v>
      </c>
      <c r="AI482" t="s">
        <v>58</v>
      </c>
      <c r="AJ482">
        <v>1</v>
      </c>
      <c r="AK482" t="s">
        <v>55</v>
      </c>
      <c r="AL482">
        <v>4</v>
      </c>
      <c r="AM482" t="s">
        <v>683</v>
      </c>
      <c r="AO482">
        <v>3</v>
      </c>
      <c r="AP482" t="s">
        <v>683</v>
      </c>
      <c r="AQ482">
        <v>3.1</v>
      </c>
      <c r="AR482">
        <v>3.3190999999999998E-2</v>
      </c>
      <c r="AS482" t="str">
        <f t="shared" si="7"/>
        <v>immature</v>
      </c>
    </row>
    <row r="483" spans="1:46" x14ac:dyDescent="0.25">
      <c r="A483">
        <v>443</v>
      </c>
      <c r="B483">
        <v>2017</v>
      </c>
      <c r="C483" t="s">
        <v>42</v>
      </c>
      <c r="D483" s="1">
        <v>44147</v>
      </c>
      <c r="E483">
        <v>1</v>
      </c>
      <c r="F483">
        <v>244</v>
      </c>
      <c r="G483">
        <v>4</v>
      </c>
      <c r="H483" t="s">
        <v>43</v>
      </c>
      <c r="I483" s="2">
        <v>43033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57.019166669999997</v>
      </c>
      <c r="P483">
        <v>-135.34961670000001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17</v>
      </c>
      <c r="Z483">
        <v>4</v>
      </c>
      <c r="AA483">
        <v>2</v>
      </c>
      <c r="AB483">
        <v>194</v>
      </c>
      <c r="AC483">
        <v>97.9</v>
      </c>
      <c r="AD483">
        <v>5</v>
      </c>
      <c r="AE483">
        <v>1</v>
      </c>
      <c r="AF483" t="s">
        <v>548</v>
      </c>
      <c r="AG483" t="s">
        <v>549</v>
      </c>
      <c r="AH483" t="s">
        <v>60</v>
      </c>
      <c r="AI483" t="s">
        <v>58</v>
      </c>
      <c r="AJ483">
        <v>1</v>
      </c>
      <c r="AK483" t="s">
        <v>55</v>
      </c>
      <c r="AL483">
        <v>4</v>
      </c>
      <c r="AM483" t="s">
        <v>683</v>
      </c>
      <c r="AO483">
        <v>3</v>
      </c>
      <c r="AP483" t="s">
        <v>683</v>
      </c>
      <c r="AQ483">
        <v>3.3</v>
      </c>
      <c r="AR483">
        <v>3.3708000000000002E-2</v>
      </c>
      <c r="AS483" t="str">
        <f t="shared" si="7"/>
        <v>immature</v>
      </c>
      <c r="AT483" t="s">
        <v>308</v>
      </c>
    </row>
    <row r="484" spans="1:46" x14ac:dyDescent="0.25">
      <c r="A484">
        <v>444</v>
      </c>
      <c r="B484">
        <v>2017</v>
      </c>
      <c r="C484" t="s">
        <v>42</v>
      </c>
      <c r="D484" s="1">
        <v>44147</v>
      </c>
      <c r="E484">
        <v>1</v>
      </c>
      <c r="F484">
        <v>495</v>
      </c>
      <c r="G484">
        <v>4</v>
      </c>
      <c r="H484" t="s">
        <v>43</v>
      </c>
      <c r="I484" s="2">
        <v>43039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57.02226667</v>
      </c>
      <c r="P484">
        <v>-135.29325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34</v>
      </c>
      <c r="Z484">
        <v>10</v>
      </c>
      <c r="AA484">
        <v>2</v>
      </c>
      <c r="AB484">
        <v>202</v>
      </c>
      <c r="AC484">
        <v>106.7</v>
      </c>
      <c r="AD484">
        <v>5</v>
      </c>
      <c r="AE484">
        <v>1</v>
      </c>
      <c r="AG484" t="s">
        <v>550</v>
      </c>
      <c r="AH484" t="s">
        <v>456</v>
      </c>
      <c r="AI484" t="s">
        <v>97</v>
      </c>
      <c r="AJ484">
        <v>1</v>
      </c>
      <c r="AK484" t="s">
        <v>55</v>
      </c>
      <c r="AL484">
        <v>4</v>
      </c>
      <c r="AM484" t="s">
        <v>683</v>
      </c>
      <c r="AO484">
        <v>3</v>
      </c>
      <c r="AP484" t="s">
        <v>683</v>
      </c>
      <c r="AQ484">
        <v>3.6</v>
      </c>
      <c r="AR484">
        <v>3.3738999999999998E-2</v>
      </c>
      <c r="AS484" t="str">
        <f t="shared" si="7"/>
        <v>immature</v>
      </c>
    </row>
    <row r="485" spans="1:46" x14ac:dyDescent="0.25">
      <c r="A485">
        <v>445</v>
      </c>
      <c r="B485">
        <v>2017</v>
      </c>
      <c r="C485" t="s">
        <v>42</v>
      </c>
      <c r="D485" s="1">
        <v>44147</v>
      </c>
      <c r="E485">
        <v>1</v>
      </c>
      <c r="F485">
        <v>388</v>
      </c>
      <c r="G485">
        <v>4</v>
      </c>
      <c r="H485" t="s">
        <v>43</v>
      </c>
      <c r="I485" s="2">
        <v>43033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57.019166669999997</v>
      </c>
      <c r="P485">
        <v>-135.34961670000001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26</v>
      </c>
      <c r="Z485">
        <v>13</v>
      </c>
      <c r="AA485">
        <v>2</v>
      </c>
      <c r="AB485">
        <v>198</v>
      </c>
      <c r="AC485">
        <v>130.69999999999999</v>
      </c>
      <c r="AD485">
        <v>5</v>
      </c>
      <c r="AE485">
        <v>1</v>
      </c>
      <c r="AG485" t="s">
        <v>551</v>
      </c>
      <c r="AH485" t="s">
        <v>60</v>
      </c>
      <c r="AI485" t="s">
        <v>54</v>
      </c>
      <c r="AJ485">
        <v>1</v>
      </c>
      <c r="AK485" t="s">
        <v>55</v>
      </c>
      <c r="AL485">
        <v>4</v>
      </c>
      <c r="AM485" t="s">
        <v>683</v>
      </c>
      <c r="AO485">
        <v>3</v>
      </c>
      <c r="AP485" t="s">
        <v>683</v>
      </c>
      <c r="AQ485">
        <v>4.5</v>
      </c>
      <c r="AR485">
        <v>3.4430000000000002E-2</v>
      </c>
      <c r="AS485" t="str">
        <f t="shared" si="7"/>
        <v>immature</v>
      </c>
    </row>
    <row r="486" spans="1:46" x14ac:dyDescent="0.25">
      <c r="A486">
        <v>446</v>
      </c>
      <c r="B486">
        <v>2017</v>
      </c>
      <c r="C486" t="s">
        <v>42</v>
      </c>
      <c r="D486" s="1">
        <v>44147</v>
      </c>
      <c r="E486">
        <v>1</v>
      </c>
      <c r="F486">
        <v>492</v>
      </c>
      <c r="G486">
        <v>4</v>
      </c>
      <c r="H486" t="s">
        <v>43</v>
      </c>
      <c r="I486" s="2">
        <v>43039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57.02226667</v>
      </c>
      <c r="P486">
        <v>-135.29325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34</v>
      </c>
      <c r="Z486">
        <v>7</v>
      </c>
      <c r="AA486">
        <v>2</v>
      </c>
      <c r="AB486">
        <v>205</v>
      </c>
      <c r="AC486">
        <v>127.1</v>
      </c>
      <c r="AD486">
        <v>5</v>
      </c>
      <c r="AE486">
        <v>1</v>
      </c>
      <c r="AG486" t="s">
        <v>552</v>
      </c>
      <c r="AH486" t="s">
        <v>60</v>
      </c>
      <c r="AI486" t="s">
        <v>58</v>
      </c>
      <c r="AJ486">
        <v>1</v>
      </c>
      <c r="AK486" t="s">
        <v>55</v>
      </c>
      <c r="AL486">
        <v>4</v>
      </c>
      <c r="AM486" t="s">
        <v>683</v>
      </c>
      <c r="AO486">
        <v>3</v>
      </c>
      <c r="AP486" t="s">
        <v>683</v>
      </c>
      <c r="AQ486">
        <v>4.4000000000000004</v>
      </c>
      <c r="AR486">
        <v>3.4618000000000003E-2</v>
      </c>
      <c r="AS486" t="str">
        <f t="shared" si="7"/>
        <v>immature</v>
      </c>
    </row>
    <row r="487" spans="1:46" x14ac:dyDescent="0.25">
      <c r="A487">
        <v>447</v>
      </c>
      <c r="B487">
        <v>2017</v>
      </c>
      <c r="C487" t="s">
        <v>42</v>
      </c>
      <c r="D487" s="1">
        <v>44147</v>
      </c>
      <c r="E487">
        <v>1</v>
      </c>
      <c r="F487">
        <v>291</v>
      </c>
      <c r="G487">
        <v>4</v>
      </c>
      <c r="H487" t="s">
        <v>43</v>
      </c>
      <c r="I487" s="2">
        <v>43033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57.019166669999997</v>
      </c>
      <c r="P487">
        <v>-135.34961670000001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20</v>
      </c>
      <c r="Z487">
        <v>6</v>
      </c>
      <c r="AA487">
        <v>2</v>
      </c>
      <c r="AB487">
        <v>185</v>
      </c>
      <c r="AC487">
        <v>89</v>
      </c>
      <c r="AD487">
        <v>5</v>
      </c>
      <c r="AE487">
        <v>1</v>
      </c>
      <c r="AF487" t="s">
        <v>69</v>
      </c>
      <c r="AG487" t="s">
        <v>553</v>
      </c>
      <c r="AH487" t="s">
        <v>67</v>
      </c>
      <c r="AI487" t="s">
        <v>141</v>
      </c>
      <c r="AJ487">
        <v>1</v>
      </c>
      <c r="AK487" t="s">
        <v>55</v>
      </c>
      <c r="AL487">
        <v>4</v>
      </c>
      <c r="AM487" t="s">
        <v>683</v>
      </c>
      <c r="AO487">
        <v>3</v>
      </c>
      <c r="AP487" t="s">
        <v>683</v>
      </c>
      <c r="AQ487">
        <v>3.1</v>
      </c>
      <c r="AR487">
        <v>3.4831000000000001E-2</v>
      </c>
      <c r="AS487" t="str">
        <f t="shared" si="7"/>
        <v>immature</v>
      </c>
    </row>
    <row r="488" spans="1:46" x14ac:dyDescent="0.25">
      <c r="A488">
        <v>448</v>
      </c>
      <c r="B488">
        <v>2017</v>
      </c>
      <c r="C488" t="s">
        <v>42</v>
      </c>
      <c r="D488" s="1">
        <v>44147</v>
      </c>
      <c r="E488">
        <v>1</v>
      </c>
      <c r="F488">
        <v>494</v>
      </c>
      <c r="G488">
        <v>4</v>
      </c>
      <c r="H488" t="s">
        <v>43</v>
      </c>
      <c r="I488" s="2">
        <v>43039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57.02226667</v>
      </c>
      <c r="P488">
        <v>-135.29325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34</v>
      </c>
      <c r="Z488">
        <v>9</v>
      </c>
      <c r="AA488">
        <v>2</v>
      </c>
      <c r="AB488">
        <v>193</v>
      </c>
      <c r="AC488">
        <v>109</v>
      </c>
      <c r="AD488">
        <v>5</v>
      </c>
      <c r="AE488">
        <v>1</v>
      </c>
      <c r="AG488" t="s">
        <v>554</v>
      </c>
      <c r="AH488" t="s">
        <v>60</v>
      </c>
      <c r="AI488" t="s">
        <v>97</v>
      </c>
      <c r="AJ488">
        <v>1</v>
      </c>
      <c r="AK488" t="s">
        <v>55</v>
      </c>
      <c r="AL488">
        <v>4</v>
      </c>
      <c r="AM488" t="s">
        <v>683</v>
      </c>
      <c r="AO488">
        <v>3</v>
      </c>
      <c r="AP488" t="s">
        <v>683</v>
      </c>
      <c r="AQ488">
        <v>3.8</v>
      </c>
      <c r="AR488">
        <v>3.4861999999999997E-2</v>
      </c>
      <c r="AS488" t="str">
        <f t="shared" si="7"/>
        <v>immature</v>
      </c>
    </row>
    <row r="489" spans="1:46" x14ac:dyDescent="0.25">
      <c r="A489">
        <v>449</v>
      </c>
      <c r="B489">
        <v>2017</v>
      </c>
      <c r="C489" t="s">
        <v>42</v>
      </c>
      <c r="D489" s="1">
        <v>44147</v>
      </c>
      <c r="E489">
        <v>1</v>
      </c>
      <c r="F489">
        <v>310</v>
      </c>
      <c r="G489">
        <v>4</v>
      </c>
      <c r="H489" t="s">
        <v>43</v>
      </c>
      <c r="I489" s="2">
        <v>43033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57.019166669999997</v>
      </c>
      <c r="P489">
        <v>-135.34961670000001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21</v>
      </c>
      <c r="Z489">
        <v>10</v>
      </c>
      <c r="AA489">
        <v>2</v>
      </c>
      <c r="AB489">
        <v>196</v>
      </c>
      <c r="AC489">
        <v>97.4</v>
      </c>
      <c r="AD489">
        <v>5</v>
      </c>
      <c r="AE489">
        <v>1</v>
      </c>
      <c r="AG489" t="s">
        <v>555</v>
      </c>
      <c r="AH489" t="s">
        <v>60</v>
      </c>
      <c r="AI489" t="s">
        <v>58</v>
      </c>
      <c r="AJ489">
        <v>1</v>
      </c>
      <c r="AK489" t="s">
        <v>55</v>
      </c>
      <c r="AL489">
        <v>4</v>
      </c>
      <c r="AM489" t="s">
        <v>683</v>
      </c>
      <c r="AO489">
        <v>3</v>
      </c>
      <c r="AP489" t="s">
        <v>683</v>
      </c>
      <c r="AQ489">
        <v>3.4</v>
      </c>
      <c r="AR489">
        <v>3.4908000000000002E-2</v>
      </c>
      <c r="AS489" t="str">
        <f t="shared" si="7"/>
        <v>immature</v>
      </c>
    </row>
    <row r="490" spans="1:46" x14ac:dyDescent="0.25">
      <c r="A490">
        <v>450</v>
      </c>
      <c r="B490">
        <v>2017</v>
      </c>
      <c r="C490" t="s">
        <v>42</v>
      </c>
      <c r="D490" s="1">
        <v>44147</v>
      </c>
      <c r="E490">
        <v>1</v>
      </c>
      <c r="F490">
        <v>342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23</v>
      </c>
      <c r="Z490">
        <v>12</v>
      </c>
      <c r="AA490">
        <v>2</v>
      </c>
      <c r="AB490">
        <v>204</v>
      </c>
      <c r="AC490">
        <v>112.8</v>
      </c>
      <c r="AD490">
        <v>5</v>
      </c>
      <c r="AE490">
        <v>2</v>
      </c>
      <c r="AF490" t="s">
        <v>69</v>
      </c>
      <c r="AG490" t="s">
        <v>556</v>
      </c>
      <c r="AH490" t="s">
        <v>53</v>
      </c>
      <c r="AI490" t="s">
        <v>54</v>
      </c>
      <c r="AJ490">
        <v>1</v>
      </c>
      <c r="AK490" t="s">
        <v>55</v>
      </c>
      <c r="AL490">
        <v>4</v>
      </c>
      <c r="AM490" t="s">
        <v>683</v>
      </c>
      <c r="AO490">
        <v>3</v>
      </c>
      <c r="AP490" t="s">
        <v>683</v>
      </c>
      <c r="AQ490">
        <v>4</v>
      </c>
      <c r="AR490">
        <v>3.5460999999999999E-2</v>
      </c>
      <c r="AS490" t="str">
        <f t="shared" si="7"/>
        <v>immature</v>
      </c>
    </row>
    <row r="491" spans="1:46" x14ac:dyDescent="0.25">
      <c r="A491">
        <v>451</v>
      </c>
      <c r="B491">
        <v>2017</v>
      </c>
      <c r="C491" t="s">
        <v>42</v>
      </c>
      <c r="D491" s="1">
        <v>44147</v>
      </c>
      <c r="E491">
        <v>1</v>
      </c>
      <c r="F491">
        <v>437</v>
      </c>
      <c r="G491">
        <v>4</v>
      </c>
      <c r="H491" t="s">
        <v>43</v>
      </c>
      <c r="I491" s="2">
        <v>43039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57.02226667</v>
      </c>
      <c r="P491">
        <v>-135.29325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30</v>
      </c>
      <c r="Z491">
        <v>12</v>
      </c>
      <c r="AA491">
        <v>2</v>
      </c>
      <c r="AB491">
        <v>208</v>
      </c>
      <c r="AC491">
        <v>112.4</v>
      </c>
      <c r="AD491">
        <v>5</v>
      </c>
      <c r="AE491">
        <v>3</v>
      </c>
      <c r="AG491" t="s">
        <v>557</v>
      </c>
      <c r="AH491" t="s">
        <v>67</v>
      </c>
      <c r="AI491" t="s">
        <v>97</v>
      </c>
      <c r="AJ491">
        <v>1</v>
      </c>
      <c r="AK491" t="s">
        <v>55</v>
      </c>
      <c r="AL491">
        <v>4</v>
      </c>
      <c r="AM491" t="s">
        <v>683</v>
      </c>
      <c r="AO491">
        <v>3</v>
      </c>
      <c r="AP491" t="s">
        <v>683</v>
      </c>
      <c r="AQ491">
        <v>4</v>
      </c>
      <c r="AR491">
        <v>3.5587000000000001E-2</v>
      </c>
      <c r="AS491" t="str">
        <f t="shared" si="7"/>
        <v>immature</v>
      </c>
    </row>
    <row r="492" spans="1:46" x14ac:dyDescent="0.25">
      <c r="A492">
        <v>452</v>
      </c>
      <c r="B492">
        <v>2017</v>
      </c>
      <c r="C492" t="s">
        <v>42</v>
      </c>
      <c r="D492" s="1">
        <v>44147</v>
      </c>
      <c r="E492">
        <v>1</v>
      </c>
      <c r="F492">
        <v>398</v>
      </c>
      <c r="G492">
        <v>4</v>
      </c>
      <c r="H492" t="s">
        <v>43</v>
      </c>
      <c r="I492" s="2">
        <v>43039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57.02226667</v>
      </c>
      <c r="P492">
        <v>-135.29325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28</v>
      </c>
      <c r="Z492">
        <v>3</v>
      </c>
      <c r="AA492">
        <v>2</v>
      </c>
      <c r="AB492">
        <v>185</v>
      </c>
      <c r="AC492">
        <v>82.7</v>
      </c>
      <c r="AD492">
        <v>5</v>
      </c>
      <c r="AE492">
        <v>2</v>
      </c>
      <c r="AG492" t="s">
        <v>558</v>
      </c>
      <c r="AH492" t="s">
        <v>53</v>
      </c>
      <c r="AI492" t="s">
        <v>58</v>
      </c>
      <c r="AJ492">
        <v>1</v>
      </c>
      <c r="AK492" t="s">
        <v>55</v>
      </c>
      <c r="AL492">
        <v>4</v>
      </c>
      <c r="AM492" t="s">
        <v>683</v>
      </c>
      <c r="AO492">
        <v>3</v>
      </c>
      <c r="AP492" t="s">
        <v>683</v>
      </c>
      <c r="AQ492">
        <v>3</v>
      </c>
      <c r="AR492">
        <v>3.6276000000000003E-2</v>
      </c>
      <c r="AS492" t="str">
        <f t="shared" si="7"/>
        <v>immature</v>
      </c>
    </row>
    <row r="493" spans="1:46" x14ac:dyDescent="0.25">
      <c r="A493">
        <v>453</v>
      </c>
      <c r="B493">
        <v>2017</v>
      </c>
      <c r="C493" t="s">
        <v>42</v>
      </c>
      <c r="D493" s="1">
        <v>44147</v>
      </c>
      <c r="E493">
        <v>1</v>
      </c>
      <c r="F493">
        <v>470</v>
      </c>
      <c r="G493">
        <v>4</v>
      </c>
      <c r="H493" t="s">
        <v>43</v>
      </c>
      <c r="I493" s="2">
        <v>43039</v>
      </c>
      <c r="J493">
        <v>27</v>
      </c>
      <c r="K493" t="s">
        <v>44</v>
      </c>
      <c r="L493">
        <v>113</v>
      </c>
      <c r="M493">
        <v>41</v>
      </c>
      <c r="N493" t="s">
        <v>45</v>
      </c>
      <c r="O493">
        <v>57.02226667</v>
      </c>
      <c r="P493">
        <v>-135.29325</v>
      </c>
      <c r="Q493" t="s">
        <v>46</v>
      </c>
      <c r="R493">
        <v>77440</v>
      </c>
      <c r="S493">
        <v>1</v>
      </c>
      <c r="T493" t="s">
        <v>47</v>
      </c>
      <c r="U493" t="s">
        <v>48</v>
      </c>
      <c r="V493" t="s">
        <v>49</v>
      </c>
      <c r="W493" t="s">
        <v>50</v>
      </c>
      <c r="X493" t="s">
        <v>51</v>
      </c>
      <c r="Y493">
        <v>32</v>
      </c>
      <c r="Z493">
        <v>15</v>
      </c>
      <c r="AA493">
        <v>2</v>
      </c>
      <c r="AB493">
        <v>196</v>
      </c>
      <c r="AC493">
        <v>109.5</v>
      </c>
      <c r="AD493">
        <v>5</v>
      </c>
      <c r="AE493">
        <v>2</v>
      </c>
      <c r="AG493" t="s">
        <v>559</v>
      </c>
      <c r="AH493" t="s">
        <v>53</v>
      </c>
      <c r="AI493" t="s">
        <v>54</v>
      </c>
      <c r="AJ493">
        <v>1</v>
      </c>
      <c r="AK493" t="s">
        <v>55</v>
      </c>
      <c r="AL493">
        <v>4</v>
      </c>
      <c r="AM493" t="s">
        <v>683</v>
      </c>
      <c r="AO493">
        <v>3</v>
      </c>
      <c r="AP493" t="s">
        <v>683</v>
      </c>
      <c r="AQ493">
        <v>4</v>
      </c>
      <c r="AR493">
        <v>3.653E-2</v>
      </c>
      <c r="AS493" t="str">
        <f t="shared" si="7"/>
        <v>immature</v>
      </c>
    </row>
    <row r="494" spans="1:46" x14ac:dyDescent="0.25">
      <c r="A494">
        <v>454</v>
      </c>
      <c r="B494">
        <v>2017</v>
      </c>
      <c r="C494" t="s">
        <v>42</v>
      </c>
      <c r="D494" s="1">
        <v>44147</v>
      </c>
      <c r="E494">
        <v>1</v>
      </c>
      <c r="F494">
        <v>378</v>
      </c>
      <c r="G494">
        <v>4</v>
      </c>
      <c r="H494" t="s">
        <v>43</v>
      </c>
      <c r="I494" s="2">
        <v>43033</v>
      </c>
      <c r="J494">
        <v>27</v>
      </c>
      <c r="K494" t="s">
        <v>44</v>
      </c>
      <c r="L494">
        <v>113</v>
      </c>
      <c r="M494">
        <v>41</v>
      </c>
      <c r="N494" t="s">
        <v>45</v>
      </c>
      <c r="O494">
        <v>57.019166669999997</v>
      </c>
      <c r="P494">
        <v>-135.34961670000001</v>
      </c>
      <c r="Q494" t="s">
        <v>46</v>
      </c>
      <c r="R494">
        <v>77440</v>
      </c>
      <c r="S494">
        <v>1</v>
      </c>
      <c r="T494" t="s">
        <v>47</v>
      </c>
      <c r="U494" t="s">
        <v>48</v>
      </c>
      <c r="V494" t="s">
        <v>49</v>
      </c>
      <c r="W494" t="s">
        <v>50</v>
      </c>
      <c r="X494" t="s">
        <v>51</v>
      </c>
      <c r="Y494">
        <v>26</v>
      </c>
      <c r="Z494">
        <v>3</v>
      </c>
      <c r="AA494">
        <v>2</v>
      </c>
      <c r="AB494">
        <v>181</v>
      </c>
      <c r="AC494">
        <v>87.5</v>
      </c>
      <c r="AD494">
        <v>5</v>
      </c>
      <c r="AE494">
        <v>2</v>
      </c>
      <c r="AG494" t="s">
        <v>560</v>
      </c>
      <c r="AH494" t="s">
        <v>67</v>
      </c>
      <c r="AI494" t="s">
        <v>54</v>
      </c>
      <c r="AJ494">
        <v>1</v>
      </c>
      <c r="AK494" t="s">
        <v>55</v>
      </c>
      <c r="AL494">
        <v>4</v>
      </c>
      <c r="AM494" t="s">
        <v>683</v>
      </c>
      <c r="AO494">
        <v>3</v>
      </c>
      <c r="AP494" t="s">
        <v>683</v>
      </c>
      <c r="AQ494">
        <v>3.2</v>
      </c>
      <c r="AR494">
        <v>3.6570999999999999E-2</v>
      </c>
      <c r="AS494" t="str">
        <f t="shared" si="7"/>
        <v>immature</v>
      </c>
    </row>
    <row r="495" spans="1:46" x14ac:dyDescent="0.25">
      <c r="A495">
        <v>455</v>
      </c>
      <c r="B495">
        <v>2017</v>
      </c>
      <c r="C495" t="s">
        <v>42</v>
      </c>
      <c r="D495" s="1">
        <v>44147</v>
      </c>
      <c r="E495">
        <v>1</v>
      </c>
      <c r="F495">
        <v>439</v>
      </c>
      <c r="G495">
        <v>4</v>
      </c>
      <c r="H495" t="s">
        <v>43</v>
      </c>
      <c r="I495" s="2">
        <v>43039</v>
      </c>
      <c r="J495">
        <v>27</v>
      </c>
      <c r="K495" t="s">
        <v>44</v>
      </c>
      <c r="L495">
        <v>113</v>
      </c>
      <c r="M495">
        <v>41</v>
      </c>
      <c r="N495" t="s">
        <v>45</v>
      </c>
      <c r="O495">
        <v>57.02226667</v>
      </c>
      <c r="P495">
        <v>-135.29325</v>
      </c>
      <c r="Q495" t="s">
        <v>46</v>
      </c>
      <c r="R495">
        <v>77440</v>
      </c>
      <c r="S495">
        <v>1</v>
      </c>
      <c r="T495" t="s">
        <v>47</v>
      </c>
      <c r="U495" t="s">
        <v>48</v>
      </c>
      <c r="V495" t="s">
        <v>49</v>
      </c>
      <c r="W495" t="s">
        <v>50</v>
      </c>
      <c r="X495" t="s">
        <v>51</v>
      </c>
      <c r="Y495">
        <v>30</v>
      </c>
      <c r="Z495">
        <v>14</v>
      </c>
      <c r="AA495">
        <v>2</v>
      </c>
      <c r="AB495">
        <v>193</v>
      </c>
      <c r="AC495">
        <v>91.7</v>
      </c>
      <c r="AD495">
        <v>5</v>
      </c>
      <c r="AE495">
        <v>3</v>
      </c>
      <c r="AF495" t="s">
        <v>69</v>
      </c>
      <c r="AG495" t="s">
        <v>561</v>
      </c>
      <c r="AH495" t="s">
        <v>60</v>
      </c>
      <c r="AI495" t="s">
        <v>97</v>
      </c>
      <c r="AJ495">
        <v>1</v>
      </c>
      <c r="AK495" t="s">
        <v>55</v>
      </c>
      <c r="AL495">
        <v>4</v>
      </c>
      <c r="AM495" t="s">
        <v>683</v>
      </c>
      <c r="AN495" t="s">
        <v>325</v>
      </c>
      <c r="AO495">
        <v>3</v>
      </c>
      <c r="AP495" t="s">
        <v>683</v>
      </c>
      <c r="AQ495">
        <v>3.4</v>
      </c>
      <c r="AR495">
        <v>3.7076999999999999E-2</v>
      </c>
      <c r="AS495" t="str">
        <f t="shared" si="7"/>
        <v>immature</v>
      </c>
    </row>
    <row r="496" spans="1:46" x14ac:dyDescent="0.25">
      <c r="A496">
        <v>456</v>
      </c>
      <c r="B496">
        <v>2017</v>
      </c>
      <c r="C496" t="s">
        <v>42</v>
      </c>
      <c r="D496" s="1">
        <v>44147</v>
      </c>
      <c r="E496">
        <v>1</v>
      </c>
      <c r="F496">
        <v>370</v>
      </c>
      <c r="G496">
        <v>4</v>
      </c>
      <c r="H496" t="s">
        <v>43</v>
      </c>
      <c r="I496" s="2">
        <v>43033</v>
      </c>
      <c r="J496">
        <v>27</v>
      </c>
      <c r="K496" t="s">
        <v>44</v>
      </c>
      <c r="L496">
        <v>113</v>
      </c>
      <c r="M496">
        <v>41</v>
      </c>
      <c r="N496" t="s">
        <v>45</v>
      </c>
      <c r="O496">
        <v>57.019166669999997</v>
      </c>
      <c r="P496">
        <v>-135.34961670000001</v>
      </c>
      <c r="Q496" t="s">
        <v>46</v>
      </c>
      <c r="R496">
        <v>77440</v>
      </c>
      <c r="S496">
        <v>1</v>
      </c>
      <c r="T496" t="s">
        <v>47</v>
      </c>
      <c r="U496" t="s">
        <v>48</v>
      </c>
      <c r="V496" t="s">
        <v>49</v>
      </c>
      <c r="W496" t="s">
        <v>50</v>
      </c>
      <c r="X496" t="s">
        <v>51</v>
      </c>
      <c r="Y496">
        <v>25</v>
      </c>
      <c r="Z496">
        <v>10</v>
      </c>
      <c r="AA496">
        <v>2</v>
      </c>
      <c r="AB496">
        <v>191</v>
      </c>
      <c r="AC496">
        <v>110.8</v>
      </c>
      <c r="AD496">
        <v>5</v>
      </c>
      <c r="AE496">
        <v>3</v>
      </c>
      <c r="AG496" t="s">
        <v>562</v>
      </c>
      <c r="AH496" t="s">
        <v>60</v>
      </c>
      <c r="AI496" t="s">
        <v>58</v>
      </c>
      <c r="AJ496">
        <v>1</v>
      </c>
      <c r="AK496" t="s">
        <v>55</v>
      </c>
      <c r="AL496">
        <v>4</v>
      </c>
      <c r="AM496" t="s">
        <v>683</v>
      </c>
      <c r="AO496">
        <v>3</v>
      </c>
      <c r="AP496" t="s">
        <v>683</v>
      </c>
      <c r="AQ496">
        <v>4.2</v>
      </c>
      <c r="AR496">
        <v>3.7906000000000002E-2</v>
      </c>
      <c r="AS496" t="str">
        <f t="shared" si="7"/>
        <v>immature</v>
      </c>
    </row>
    <row r="497" spans="1:45" x14ac:dyDescent="0.25">
      <c r="A497">
        <v>457</v>
      </c>
      <c r="B497">
        <v>2017</v>
      </c>
      <c r="C497" t="s">
        <v>42</v>
      </c>
      <c r="D497" s="1">
        <v>44147</v>
      </c>
      <c r="E497">
        <v>1</v>
      </c>
      <c r="F497">
        <v>401</v>
      </c>
      <c r="G497">
        <v>4</v>
      </c>
      <c r="H497" t="s">
        <v>43</v>
      </c>
      <c r="I497" s="2">
        <v>43039</v>
      </c>
      <c r="J497">
        <v>27</v>
      </c>
      <c r="K497" t="s">
        <v>44</v>
      </c>
      <c r="L497">
        <v>113</v>
      </c>
      <c r="M497">
        <v>41</v>
      </c>
      <c r="N497" t="s">
        <v>45</v>
      </c>
      <c r="O497">
        <v>57.02226667</v>
      </c>
      <c r="P497">
        <v>-135.29325</v>
      </c>
      <c r="Q497" t="s">
        <v>46</v>
      </c>
      <c r="R497">
        <v>77440</v>
      </c>
      <c r="S497">
        <v>1</v>
      </c>
      <c r="T497" t="s">
        <v>47</v>
      </c>
      <c r="U497" t="s">
        <v>48</v>
      </c>
      <c r="V497" t="s">
        <v>49</v>
      </c>
      <c r="W497" t="s">
        <v>50</v>
      </c>
      <c r="X497" t="s">
        <v>51</v>
      </c>
      <c r="Y497">
        <v>28</v>
      </c>
      <c r="Z497">
        <v>6</v>
      </c>
      <c r="AA497">
        <v>2</v>
      </c>
      <c r="AB497">
        <v>196</v>
      </c>
      <c r="AC497">
        <v>101.8</v>
      </c>
      <c r="AD497">
        <v>5</v>
      </c>
      <c r="AE497">
        <v>1</v>
      </c>
      <c r="AF497" t="s">
        <v>563</v>
      </c>
      <c r="AG497" t="s">
        <v>564</v>
      </c>
      <c r="AH497" t="s">
        <v>60</v>
      </c>
      <c r="AI497" t="s">
        <v>58</v>
      </c>
      <c r="AJ497">
        <v>1</v>
      </c>
      <c r="AK497" t="s">
        <v>55</v>
      </c>
      <c r="AL497">
        <v>4</v>
      </c>
      <c r="AM497" t="s">
        <v>683</v>
      </c>
      <c r="AN497" t="s">
        <v>325</v>
      </c>
      <c r="AO497">
        <v>3</v>
      </c>
      <c r="AP497" t="s">
        <v>683</v>
      </c>
      <c r="AQ497">
        <v>3.9</v>
      </c>
      <c r="AR497">
        <v>3.8309999999999997E-2</v>
      </c>
      <c r="AS497" t="str">
        <f t="shared" si="7"/>
        <v>immature</v>
      </c>
    </row>
    <row r="498" spans="1:45" x14ac:dyDescent="0.25">
      <c r="A498">
        <v>458</v>
      </c>
      <c r="B498">
        <v>2017</v>
      </c>
      <c r="C498" t="s">
        <v>42</v>
      </c>
      <c r="D498" s="1">
        <v>44147</v>
      </c>
      <c r="E498">
        <v>1</v>
      </c>
      <c r="F498">
        <v>27</v>
      </c>
      <c r="G498">
        <v>4</v>
      </c>
      <c r="H498" t="s">
        <v>43</v>
      </c>
      <c r="I498" s="2">
        <v>43033</v>
      </c>
      <c r="J498">
        <v>27</v>
      </c>
      <c r="K498" t="s">
        <v>44</v>
      </c>
      <c r="L498">
        <v>113</v>
      </c>
      <c r="M498">
        <v>41</v>
      </c>
      <c r="N498" t="s">
        <v>45</v>
      </c>
      <c r="O498">
        <v>57.019166669999997</v>
      </c>
      <c r="P498">
        <v>-135.34961670000001</v>
      </c>
      <c r="Q498" t="s">
        <v>46</v>
      </c>
      <c r="R498">
        <v>77440</v>
      </c>
      <c r="S498">
        <v>1</v>
      </c>
      <c r="T498" t="s">
        <v>47</v>
      </c>
      <c r="U498" t="s">
        <v>48</v>
      </c>
      <c r="V498" t="s">
        <v>49</v>
      </c>
      <c r="W498" t="s">
        <v>50</v>
      </c>
      <c r="X498" t="s">
        <v>51</v>
      </c>
      <c r="Y498">
        <v>2</v>
      </c>
      <c r="Z498">
        <v>12</v>
      </c>
      <c r="AA498">
        <v>2</v>
      </c>
      <c r="AB498">
        <v>191</v>
      </c>
      <c r="AC498">
        <v>100.1</v>
      </c>
      <c r="AD498">
        <v>5</v>
      </c>
      <c r="AE498">
        <v>3</v>
      </c>
      <c r="AG498" t="s">
        <v>565</v>
      </c>
      <c r="AH498" t="s">
        <v>53</v>
      </c>
      <c r="AI498" t="s">
        <v>54</v>
      </c>
      <c r="AJ498">
        <v>1</v>
      </c>
      <c r="AK498" t="s">
        <v>55</v>
      </c>
      <c r="AL498">
        <v>4</v>
      </c>
      <c r="AM498" t="s">
        <v>683</v>
      </c>
      <c r="AO498">
        <v>3</v>
      </c>
      <c r="AP498" t="s">
        <v>683</v>
      </c>
      <c r="AQ498">
        <v>3.9</v>
      </c>
      <c r="AR498">
        <v>3.8961000000000003E-2</v>
      </c>
      <c r="AS498" t="str">
        <f t="shared" si="7"/>
        <v>immature</v>
      </c>
    </row>
    <row r="499" spans="1:45" x14ac:dyDescent="0.25">
      <c r="A499">
        <v>459</v>
      </c>
      <c r="B499">
        <v>2017</v>
      </c>
      <c r="C499" t="s">
        <v>42</v>
      </c>
      <c r="D499" s="1">
        <v>44147</v>
      </c>
      <c r="E499">
        <v>1</v>
      </c>
      <c r="F499">
        <v>385</v>
      </c>
      <c r="G499">
        <v>4</v>
      </c>
      <c r="H499" t="s">
        <v>43</v>
      </c>
      <c r="I499" s="2">
        <v>43033</v>
      </c>
      <c r="J499">
        <v>27</v>
      </c>
      <c r="K499" t="s">
        <v>44</v>
      </c>
      <c r="L499">
        <v>113</v>
      </c>
      <c r="M499">
        <v>41</v>
      </c>
      <c r="N499" t="s">
        <v>45</v>
      </c>
      <c r="O499">
        <v>57.019166669999997</v>
      </c>
      <c r="P499">
        <v>-135.34961670000001</v>
      </c>
      <c r="Q499" t="s">
        <v>46</v>
      </c>
      <c r="R499">
        <v>77440</v>
      </c>
      <c r="S499">
        <v>1</v>
      </c>
      <c r="T499" t="s">
        <v>47</v>
      </c>
      <c r="U499" t="s">
        <v>48</v>
      </c>
      <c r="V499" t="s">
        <v>49</v>
      </c>
      <c r="W499" t="s">
        <v>50</v>
      </c>
      <c r="X499" t="s">
        <v>51</v>
      </c>
      <c r="Y499">
        <v>26</v>
      </c>
      <c r="Z499">
        <v>10</v>
      </c>
      <c r="AA499">
        <v>2</v>
      </c>
      <c r="AB499">
        <v>183</v>
      </c>
      <c r="AC499">
        <v>83.7</v>
      </c>
      <c r="AD499">
        <v>5</v>
      </c>
      <c r="AE499">
        <v>1</v>
      </c>
      <c r="AG499" t="s">
        <v>566</v>
      </c>
      <c r="AH499" t="s">
        <v>53</v>
      </c>
      <c r="AI499" t="s">
        <v>58</v>
      </c>
      <c r="AJ499">
        <v>1</v>
      </c>
      <c r="AK499" t="s">
        <v>55</v>
      </c>
      <c r="AL499">
        <v>4</v>
      </c>
      <c r="AM499" t="s">
        <v>683</v>
      </c>
      <c r="AO499">
        <v>3</v>
      </c>
      <c r="AP499" t="s">
        <v>683</v>
      </c>
      <c r="AQ499">
        <v>3.4</v>
      </c>
      <c r="AR499">
        <v>4.0620999999999997E-2</v>
      </c>
      <c r="AS499" t="str">
        <f t="shared" si="7"/>
        <v>immature</v>
      </c>
    </row>
    <row r="500" spans="1:45" x14ac:dyDescent="0.25">
      <c r="A500">
        <v>460</v>
      </c>
      <c r="B500">
        <v>2017</v>
      </c>
      <c r="C500" t="s">
        <v>42</v>
      </c>
      <c r="D500" s="1">
        <v>44147</v>
      </c>
      <c r="E500">
        <v>1</v>
      </c>
      <c r="F500">
        <v>438</v>
      </c>
      <c r="G500">
        <v>4</v>
      </c>
      <c r="H500" t="s">
        <v>43</v>
      </c>
      <c r="I500" s="2">
        <v>43039</v>
      </c>
      <c r="J500">
        <v>27</v>
      </c>
      <c r="K500" t="s">
        <v>44</v>
      </c>
      <c r="L500">
        <v>113</v>
      </c>
      <c r="M500">
        <v>41</v>
      </c>
      <c r="N500" t="s">
        <v>45</v>
      </c>
      <c r="O500">
        <v>57.02226667</v>
      </c>
      <c r="P500">
        <v>-135.29325</v>
      </c>
      <c r="Q500" t="s">
        <v>46</v>
      </c>
      <c r="R500">
        <v>77440</v>
      </c>
      <c r="S500">
        <v>1</v>
      </c>
      <c r="T500" t="s">
        <v>47</v>
      </c>
      <c r="U500" t="s">
        <v>48</v>
      </c>
      <c r="V500" t="s">
        <v>49</v>
      </c>
      <c r="W500" t="s">
        <v>50</v>
      </c>
      <c r="X500" t="s">
        <v>51</v>
      </c>
      <c r="Y500">
        <v>30</v>
      </c>
      <c r="Z500">
        <v>13</v>
      </c>
      <c r="AA500">
        <v>2</v>
      </c>
      <c r="AB500">
        <v>194</v>
      </c>
      <c r="AC500">
        <v>96.5</v>
      </c>
      <c r="AD500">
        <v>5</v>
      </c>
      <c r="AE500">
        <v>1</v>
      </c>
      <c r="AG500" t="s">
        <v>567</v>
      </c>
      <c r="AH500" t="s">
        <v>60</v>
      </c>
      <c r="AI500" t="s">
        <v>58</v>
      </c>
      <c r="AJ500">
        <v>1</v>
      </c>
      <c r="AK500" t="s">
        <v>55</v>
      </c>
      <c r="AL500">
        <v>4</v>
      </c>
      <c r="AM500" t="s">
        <v>683</v>
      </c>
      <c r="AO500">
        <v>3</v>
      </c>
      <c r="AP500" t="s">
        <v>683</v>
      </c>
      <c r="AQ500">
        <v>4.0999999999999996</v>
      </c>
      <c r="AR500">
        <v>4.2486999999999997E-2</v>
      </c>
      <c r="AS500" t="str">
        <f t="shared" si="7"/>
        <v>immature</v>
      </c>
    </row>
    <row r="501" spans="1:45" x14ac:dyDescent="0.25">
      <c r="A501">
        <v>461</v>
      </c>
      <c r="B501">
        <v>2017</v>
      </c>
      <c r="C501" t="s">
        <v>42</v>
      </c>
      <c r="D501" s="1">
        <v>44147</v>
      </c>
      <c r="E501">
        <v>1</v>
      </c>
      <c r="F501">
        <v>206</v>
      </c>
      <c r="G501">
        <v>4</v>
      </c>
      <c r="H501" t="s">
        <v>43</v>
      </c>
      <c r="I501" s="2">
        <v>43033</v>
      </c>
      <c r="J501">
        <v>27</v>
      </c>
      <c r="K501" t="s">
        <v>44</v>
      </c>
      <c r="L501">
        <v>113</v>
      </c>
      <c r="M501">
        <v>41</v>
      </c>
      <c r="N501" t="s">
        <v>45</v>
      </c>
      <c r="O501">
        <v>57.019166669999997</v>
      </c>
      <c r="P501">
        <v>-135.34961670000001</v>
      </c>
      <c r="Q501" t="s">
        <v>46</v>
      </c>
      <c r="R501">
        <v>77440</v>
      </c>
      <c r="S501">
        <v>1</v>
      </c>
      <c r="T501" t="s">
        <v>47</v>
      </c>
      <c r="U501" t="s">
        <v>48</v>
      </c>
      <c r="V501" t="s">
        <v>49</v>
      </c>
      <c r="W501" t="s">
        <v>50</v>
      </c>
      <c r="X501" t="s">
        <v>51</v>
      </c>
      <c r="Y501">
        <v>14</v>
      </c>
      <c r="Z501">
        <v>11</v>
      </c>
      <c r="AA501">
        <v>2</v>
      </c>
      <c r="AB501">
        <v>195</v>
      </c>
      <c r="AC501">
        <v>100.8</v>
      </c>
      <c r="AD501">
        <v>5</v>
      </c>
      <c r="AE501">
        <v>2</v>
      </c>
      <c r="AF501" t="s">
        <v>69</v>
      </c>
      <c r="AG501" t="s">
        <v>568</v>
      </c>
      <c r="AH501" t="s">
        <v>53</v>
      </c>
      <c r="AI501" t="s">
        <v>54</v>
      </c>
      <c r="AJ501">
        <v>1</v>
      </c>
      <c r="AK501" t="s">
        <v>55</v>
      </c>
      <c r="AL501">
        <v>4</v>
      </c>
      <c r="AM501" t="s">
        <v>683</v>
      </c>
      <c r="AO501">
        <v>3</v>
      </c>
      <c r="AP501" t="s">
        <v>683</v>
      </c>
      <c r="AQ501">
        <v>4.4000000000000004</v>
      </c>
      <c r="AR501">
        <v>4.3651000000000002E-2</v>
      </c>
      <c r="AS501" t="str">
        <f t="shared" si="7"/>
        <v>immature</v>
      </c>
    </row>
    <row r="502" spans="1:45" x14ac:dyDescent="0.25">
      <c r="A502">
        <v>462</v>
      </c>
      <c r="B502">
        <v>2017</v>
      </c>
      <c r="C502" t="s">
        <v>42</v>
      </c>
      <c r="D502" s="1">
        <v>44147</v>
      </c>
      <c r="E502">
        <v>1</v>
      </c>
      <c r="F502">
        <v>433</v>
      </c>
      <c r="G502">
        <v>4</v>
      </c>
      <c r="H502" t="s">
        <v>43</v>
      </c>
      <c r="I502" s="2">
        <v>43039</v>
      </c>
      <c r="J502">
        <v>27</v>
      </c>
      <c r="K502" t="s">
        <v>44</v>
      </c>
      <c r="L502">
        <v>113</v>
      </c>
      <c r="M502">
        <v>41</v>
      </c>
      <c r="N502" t="s">
        <v>45</v>
      </c>
      <c r="O502">
        <v>57.02226667</v>
      </c>
      <c r="P502">
        <v>-135.29325</v>
      </c>
      <c r="Q502" t="s">
        <v>46</v>
      </c>
      <c r="R502">
        <v>77440</v>
      </c>
      <c r="S502">
        <v>1</v>
      </c>
      <c r="T502" t="s">
        <v>47</v>
      </c>
      <c r="U502" t="s">
        <v>48</v>
      </c>
      <c r="V502" t="s">
        <v>49</v>
      </c>
      <c r="W502" t="s">
        <v>50</v>
      </c>
      <c r="X502" t="s">
        <v>51</v>
      </c>
      <c r="Y502">
        <v>30</v>
      </c>
      <c r="Z502">
        <v>8</v>
      </c>
      <c r="AA502">
        <v>2</v>
      </c>
      <c r="AB502">
        <v>204</v>
      </c>
      <c r="AC502">
        <v>112.3</v>
      </c>
      <c r="AD502">
        <v>5</v>
      </c>
      <c r="AE502">
        <v>1</v>
      </c>
      <c r="AG502" t="s">
        <v>569</v>
      </c>
      <c r="AH502" t="s">
        <v>60</v>
      </c>
      <c r="AI502" t="s">
        <v>58</v>
      </c>
      <c r="AJ502">
        <v>1</v>
      </c>
      <c r="AK502" t="s">
        <v>55</v>
      </c>
      <c r="AL502">
        <v>4</v>
      </c>
      <c r="AM502" t="s">
        <v>683</v>
      </c>
      <c r="AO502">
        <v>3</v>
      </c>
      <c r="AP502" t="s">
        <v>683</v>
      </c>
      <c r="AQ502">
        <v>5</v>
      </c>
      <c r="AR502">
        <v>4.4524000000000001E-2</v>
      </c>
      <c r="AS502" t="str">
        <f t="shared" si="7"/>
        <v>immature</v>
      </c>
    </row>
    <row r="503" spans="1:45" x14ac:dyDescent="0.25">
      <c r="A503">
        <v>463</v>
      </c>
      <c r="B503">
        <v>2017</v>
      </c>
      <c r="C503" t="s">
        <v>42</v>
      </c>
      <c r="D503" s="1">
        <v>44147</v>
      </c>
      <c r="E503">
        <v>1</v>
      </c>
      <c r="F503">
        <v>376</v>
      </c>
      <c r="G503">
        <v>4</v>
      </c>
      <c r="H503" t="s">
        <v>43</v>
      </c>
      <c r="I503" s="2">
        <v>43033</v>
      </c>
      <c r="J503">
        <v>27</v>
      </c>
      <c r="K503" t="s">
        <v>44</v>
      </c>
      <c r="L503">
        <v>113</v>
      </c>
      <c r="M503">
        <v>41</v>
      </c>
      <c r="N503" t="s">
        <v>45</v>
      </c>
      <c r="O503">
        <v>57.019166669999997</v>
      </c>
      <c r="P503">
        <v>-135.34961670000001</v>
      </c>
      <c r="Q503" t="s">
        <v>46</v>
      </c>
      <c r="R503">
        <v>77440</v>
      </c>
      <c r="S503">
        <v>1</v>
      </c>
      <c r="T503" t="s">
        <v>47</v>
      </c>
      <c r="U503" t="s">
        <v>48</v>
      </c>
      <c r="V503" t="s">
        <v>49</v>
      </c>
      <c r="W503" t="s">
        <v>50</v>
      </c>
      <c r="X503" t="s">
        <v>51</v>
      </c>
      <c r="Y503">
        <v>26</v>
      </c>
      <c r="Z503">
        <v>1</v>
      </c>
      <c r="AA503">
        <v>2</v>
      </c>
      <c r="AB503">
        <v>198</v>
      </c>
      <c r="AC503">
        <v>121.2</v>
      </c>
      <c r="AD503">
        <v>5</v>
      </c>
      <c r="AE503">
        <v>1</v>
      </c>
      <c r="AG503" t="s">
        <v>570</v>
      </c>
      <c r="AH503" t="s">
        <v>60</v>
      </c>
      <c r="AI503" t="s">
        <v>58</v>
      </c>
      <c r="AJ503">
        <v>1</v>
      </c>
      <c r="AK503" t="s">
        <v>55</v>
      </c>
      <c r="AL503">
        <v>4</v>
      </c>
      <c r="AM503" t="s">
        <v>683</v>
      </c>
      <c r="AO503">
        <v>3</v>
      </c>
      <c r="AP503" t="s">
        <v>683</v>
      </c>
      <c r="AQ503">
        <v>5.4</v>
      </c>
      <c r="AR503">
        <v>4.4554000000000003E-2</v>
      </c>
      <c r="AS503" t="str">
        <f t="shared" si="7"/>
        <v>immature</v>
      </c>
    </row>
    <row r="504" spans="1:45" x14ac:dyDescent="0.25">
      <c r="A504">
        <v>464</v>
      </c>
      <c r="B504">
        <v>2017</v>
      </c>
      <c r="C504" t="s">
        <v>42</v>
      </c>
      <c r="D504" s="1">
        <v>44147</v>
      </c>
      <c r="E504">
        <v>1</v>
      </c>
      <c r="F504">
        <v>311</v>
      </c>
      <c r="G504">
        <v>4</v>
      </c>
      <c r="H504" t="s">
        <v>43</v>
      </c>
      <c r="I504" s="2">
        <v>43033</v>
      </c>
      <c r="J504">
        <v>27</v>
      </c>
      <c r="K504" t="s">
        <v>44</v>
      </c>
      <c r="L504">
        <v>113</v>
      </c>
      <c r="M504">
        <v>41</v>
      </c>
      <c r="N504" t="s">
        <v>45</v>
      </c>
      <c r="O504">
        <v>57.019166669999997</v>
      </c>
      <c r="P504">
        <v>-135.34961670000001</v>
      </c>
      <c r="Q504" t="s">
        <v>46</v>
      </c>
      <c r="R504">
        <v>77440</v>
      </c>
      <c r="S504">
        <v>1</v>
      </c>
      <c r="T504" t="s">
        <v>47</v>
      </c>
      <c r="U504" t="s">
        <v>48</v>
      </c>
      <c r="V504" t="s">
        <v>49</v>
      </c>
      <c r="W504" t="s">
        <v>50</v>
      </c>
      <c r="X504" t="s">
        <v>51</v>
      </c>
      <c r="Y504">
        <v>21</v>
      </c>
      <c r="Z504">
        <v>11</v>
      </c>
      <c r="AA504">
        <v>2</v>
      </c>
      <c r="AB504">
        <v>198</v>
      </c>
      <c r="AC504">
        <v>104.9</v>
      </c>
      <c r="AD504">
        <v>5</v>
      </c>
      <c r="AE504">
        <v>2</v>
      </c>
      <c r="AG504" t="s">
        <v>571</v>
      </c>
      <c r="AH504" t="s">
        <v>67</v>
      </c>
      <c r="AI504" t="s">
        <v>58</v>
      </c>
      <c r="AJ504">
        <v>1</v>
      </c>
      <c r="AK504" t="s">
        <v>55</v>
      </c>
      <c r="AL504">
        <v>4</v>
      </c>
      <c r="AM504" t="s">
        <v>683</v>
      </c>
      <c r="AO504">
        <v>3</v>
      </c>
      <c r="AP504" t="s">
        <v>683</v>
      </c>
      <c r="AQ504">
        <v>4.8</v>
      </c>
      <c r="AR504">
        <v>4.5758E-2</v>
      </c>
      <c r="AS504" t="str">
        <f t="shared" si="7"/>
        <v>immature</v>
      </c>
    </row>
    <row r="505" spans="1:45" x14ac:dyDescent="0.25">
      <c r="A505">
        <v>465</v>
      </c>
      <c r="B505">
        <v>2017</v>
      </c>
      <c r="C505" t="s">
        <v>42</v>
      </c>
      <c r="D505" s="1">
        <v>44147</v>
      </c>
      <c r="E505">
        <v>1</v>
      </c>
      <c r="F505">
        <v>379</v>
      </c>
      <c r="G505">
        <v>4</v>
      </c>
      <c r="H505" t="s">
        <v>43</v>
      </c>
      <c r="I505" s="2">
        <v>43033</v>
      </c>
      <c r="J505">
        <v>27</v>
      </c>
      <c r="K505" t="s">
        <v>44</v>
      </c>
      <c r="L505">
        <v>113</v>
      </c>
      <c r="M505">
        <v>41</v>
      </c>
      <c r="N505" t="s">
        <v>45</v>
      </c>
      <c r="O505">
        <v>57.019166669999997</v>
      </c>
      <c r="P505">
        <v>-135.34961670000001</v>
      </c>
      <c r="Q505" t="s">
        <v>46</v>
      </c>
      <c r="R505">
        <v>77440</v>
      </c>
      <c r="S505">
        <v>1</v>
      </c>
      <c r="T505" t="s">
        <v>47</v>
      </c>
      <c r="U505" t="s">
        <v>48</v>
      </c>
      <c r="V505" t="s">
        <v>49</v>
      </c>
      <c r="W505" t="s">
        <v>50</v>
      </c>
      <c r="X505" t="s">
        <v>51</v>
      </c>
      <c r="Y505">
        <v>26</v>
      </c>
      <c r="Z505">
        <v>4</v>
      </c>
      <c r="AA505">
        <v>2</v>
      </c>
      <c r="AB505">
        <v>204</v>
      </c>
      <c r="AC505">
        <v>121.6</v>
      </c>
      <c r="AD505">
        <v>5</v>
      </c>
      <c r="AE505">
        <v>2</v>
      </c>
      <c r="AG505" t="s">
        <v>572</v>
      </c>
      <c r="AH505" t="s">
        <v>53</v>
      </c>
      <c r="AI505" t="s">
        <v>58</v>
      </c>
      <c r="AJ505">
        <v>1</v>
      </c>
      <c r="AK505" t="s">
        <v>55</v>
      </c>
      <c r="AL505">
        <v>4</v>
      </c>
      <c r="AM505" t="s">
        <v>683</v>
      </c>
      <c r="AO505">
        <v>3</v>
      </c>
      <c r="AP505" t="s">
        <v>683</v>
      </c>
      <c r="AQ505">
        <v>5.8</v>
      </c>
      <c r="AR505">
        <v>4.7697000000000003E-2</v>
      </c>
      <c r="AS505" t="str">
        <f t="shared" si="7"/>
        <v>immature</v>
      </c>
    </row>
    <row r="506" spans="1:45" x14ac:dyDescent="0.25">
      <c r="A506">
        <v>466</v>
      </c>
      <c r="B506">
        <v>2017</v>
      </c>
      <c r="C506" t="s">
        <v>42</v>
      </c>
      <c r="D506" s="1">
        <v>44147</v>
      </c>
      <c r="E506">
        <v>1</v>
      </c>
      <c r="F506">
        <v>426</v>
      </c>
      <c r="G506">
        <v>4</v>
      </c>
      <c r="H506" t="s">
        <v>43</v>
      </c>
      <c r="I506" s="2">
        <v>43039</v>
      </c>
      <c r="J506">
        <v>27</v>
      </c>
      <c r="K506" t="s">
        <v>44</v>
      </c>
      <c r="L506">
        <v>113</v>
      </c>
      <c r="M506">
        <v>41</v>
      </c>
      <c r="N506" t="s">
        <v>45</v>
      </c>
      <c r="O506">
        <v>57.02226667</v>
      </c>
      <c r="P506">
        <v>-135.29325</v>
      </c>
      <c r="Q506" t="s">
        <v>46</v>
      </c>
      <c r="R506">
        <v>77440</v>
      </c>
      <c r="S506">
        <v>1</v>
      </c>
      <c r="T506" t="s">
        <v>47</v>
      </c>
      <c r="U506" t="s">
        <v>48</v>
      </c>
      <c r="V506" t="s">
        <v>49</v>
      </c>
      <c r="W506" t="s">
        <v>50</v>
      </c>
      <c r="X506" t="s">
        <v>51</v>
      </c>
      <c r="Y506">
        <v>30</v>
      </c>
      <c r="Z506">
        <v>1</v>
      </c>
      <c r="AA506">
        <v>2</v>
      </c>
      <c r="AB506">
        <v>190.38</v>
      </c>
      <c r="AC506">
        <v>123.6</v>
      </c>
      <c r="AD506">
        <v>5</v>
      </c>
      <c r="AE506">
        <v>1</v>
      </c>
      <c r="AF506" t="s">
        <v>573</v>
      </c>
      <c r="AG506" t="s">
        <v>574</v>
      </c>
      <c r="AH506" t="s">
        <v>53</v>
      </c>
      <c r="AI506" t="s">
        <v>58</v>
      </c>
      <c r="AJ506">
        <v>1</v>
      </c>
      <c r="AK506" t="s">
        <v>55</v>
      </c>
      <c r="AL506">
        <v>4</v>
      </c>
      <c r="AM506" t="s">
        <v>683</v>
      </c>
      <c r="AO506">
        <v>3</v>
      </c>
      <c r="AP506" t="s">
        <v>683</v>
      </c>
      <c r="AQ506">
        <v>5.9</v>
      </c>
      <c r="AR506">
        <v>4.7735E-2</v>
      </c>
      <c r="AS506" t="str">
        <f t="shared" si="7"/>
        <v>immature</v>
      </c>
    </row>
    <row r="507" spans="1:45" x14ac:dyDescent="0.25">
      <c r="A507">
        <v>467</v>
      </c>
      <c r="B507">
        <v>2017</v>
      </c>
      <c r="C507" t="s">
        <v>42</v>
      </c>
      <c r="D507" s="1">
        <v>44147</v>
      </c>
      <c r="E507">
        <v>1</v>
      </c>
      <c r="F507">
        <v>13</v>
      </c>
      <c r="G507">
        <v>4</v>
      </c>
      <c r="H507" t="s">
        <v>43</v>
      </c>
      <c r="I507" s="2">
        <v>43033</v>
      </c>
      <c r="J507">
        <v>27</v>
      </c>
      <c r="K507" t="s">
        <v>44</v>
      </c>
      <c r="L507">
        <v>113</v>
      </c>
      <c r="M507">
        <v>41</v>
      </c>
      <c r="N507" t="s">
        <v>45</v>
      </c>
      <c r="O507">
        <v>57.019166669999997</v>
      </c>
      <c r="P507">
        <v>-135.34961670000001</v>
      </c>
      <c r="Q507" t="s">
        <v>46</v>
      </c>
      <c r="R507">
        <v>77440</v>
      </c>
      <c r="S507">
        <v>1</v>
      </c>
      <c r="T507" t="s">
        <v>47</v>
      </c>
      <c r="U507" t="s">
        <v>48</v>
      </c>
      <c r="V507" t="s">
        <v>49</v>
      </c>
      <c r="W507" t="s">
        <v>50</v>
      </c>
      <c r="X507" t="s">
        <v>51</v>
      </c>
      <c r="Y507">
        <v>1</v>
      </c>
      <c r="Z507">
        <v>13</v>
      </c>
      <c r="AA507">
        <v>2</v>
      </c>
      <c r="AB507">
        <v>208</v>
      </c>
      <c r="AC507">
        <v>133.19999999999999</v>
      </c>
      <c r="AD507">
        <v>5</v>
      </c>
      <c r="AE507">
        <v>1</v>
      </c>
      <c r="AG507" t="s">
        <v>575</v>
      </c>
      <c r="AH507" t="s">
        <v>67</v>
      </c>
      <c r="AI507" t="s">
        <v>141</v>
      </c>
      <c r="AJ507">
        <v>1</v>
      </c>
      <c r="AK507" t="s">
        <v>55</v>
      </c>
      <c r="AL507">
        <v>4</v>
      </c>
      <c r="AM507" t="s">
        <v>683</v>
      </c>
      <c r="AO507">
        <v>3</v>
      </c>
      <c r="AP507" t="s">
        <v>683</v>
      </c>
      <c r="AQ507">
        <v>6.5</v>
      </c>
      <c r="AR507">
        <v>4.8799000000000002E-2</v>
      </c>
      <c r="AS507" t="str">
        <f t="shared" si="7"/>
        <v>immature</v>
      </c>
    </row>
    <row r="508" spans="1:45" x14ac:dyDescent="0.25">
      <c r="A508">
        <v>502</v>
      </c>
      <c r="B508">
        <v>2017</v>
      </c>
      <c r="C508" t="s">
        <v>42</v>
      </c>
      <c r="D508" s="1">
        <v>44147</v>
      </c>
      <c r="E508">
        <v>1</v>
      </c>
      <c r="F508">
        <v>353</v>
      </c>
      <c r="G508">
        <v>4</v>
      </c>
      <c r="H508" t="s">
        <v>43</v>
      </c>
      <c r="I508" s="2">
        <v>43033</v>
      </c>
      <c r="J508">
        <v>27</v>
      </c>
      <c r="K508" t="s">
        <v>44</v>
      </c>
      <c r="L508">
        <v>113</v>
      </c>
      <c r="M508">
        <v>41</v>
      </c>
      <c r="N508" t="s">
        <v>45</v>
      </c>
      <c r="O508">
        <v>57.019166669999997</v>
      </c>
      <c r="P508">
        <v>-135.34961670000001</v>
      </c>
      <c r="Q508" t="s">
        <v>46</v>
      </c>
      <c r="R508">
        <v>77440</v>
      </c>
      <c r="S508">
        <v>1</v>
      </c>
      <c r="T508" t="s">
        <v>47</v>
      </c>
      <c r="U508" t="s">
        <v>48</v>
      </c>
      <c r="V508" t="s">
        <v>49</v>
      </c>
      <c r="W508" t="s">
        <v>50</v>
      </c>
      <c r="X508" t="s">
        <v>51</v>
      </c>
      <c r="Y508">
        <v>24</v>
      </c>
      <c r="Z508">
        <v>8</v>
      </c>
      <c r="AA508">
        <v>2</v>
      </c>
      <c r="AB508">
        <v>197</v>
      </c>
      <c r="AC508">
        <v>111.9</v>
      </c>
      <c r="AD508">
        <v>6</v>
      </c>
      <c r="AE508">
        <v>1</v>
      </c>
      <c r="AG508" t="s">
        <v>615</v>
      </c>
      <c r="AH508" t="s">
        <v>67</v>
      </c>
      <c r="AI508" t="s">
        <v>58</v>
      </c>
      <c r="AJ508">
        <v>1</v>
      </c>
      <c r="AK508" t="s">
        <v>55</v>
      </c>
      <c r="AL508">
        <v>4</v>
      </c>
      <c r="AM508" t="s">
        <v>683</v>
      </c>
      <c r="AO508">
        <v>3</v>
      </c>
      <c r="AP508" t="s">
        <v>683</v>
      </c>
      <c r="AQ508">
        <v>3.2</v>
      </c>
      <c r="AR508">
        <v>2.8597000000000001E-2</v>
      </c>
      <c r="AS508" t="str">
        <f t="shared" si="7"/>
        <v>immature</v>
      </c>
    </row>
    <row r="509" spans="1:45" x14ac:dyDescent="0.25">
      <c r="A509">
        <v>503</v>
      </c>
      <c r="B509">
        <v>2017</v>
      </c>
      <c r="C509" t="s">
        <v>42</v>
      </c>
      <c r="D509" s="1">
        <v>44147</v>
      </c>
      <c r="E509">
        <v>1</v>
      </c>
      <c r="F509">
        <v>335</v>
      </c>
      <c r="G509">
        <v>4</v>
      </c>
      <c r="H509" t="s">
        <v>43</v>
      </c>
      <c r="I509" s="2">
        <v>43033</v>
      </c>
      <c r="J509">
        <v>27</v>
      </c>
      <c r="K509" t="s">
        <v>44</v>
      </c>
      <c r="L509">
        <v>113</v>
      </c>
      <c r="M509">
        <v>41</v>
      </c>
      <c r="N509" t="s">
        <v>45</v>
      </c>
      <c r="O509">
        <v>57.019166669999997</v>
      </c>
      <c r="P509">
        <v>-135.34961670000001</v>
      </c>
      <c r="Q509" t="s">
        <v>46</v>
      </c>
      <c r="R509">
        <v>77440</v>
      </c>
      <c r="S509">
        <v>1</v>
      </c>
      <c r="T509" t="s">
        <v>47</v>
      </c>
      <c r="U509" t="s">
        <v>48</v>
      </c>
      <c r="V509" t="s">
        <v>49</v>
      </c>
      <c r="W509" t="s">
        <v>50</v>
      </c>
      <c r="X509" t="s">
        <v>51</v>
      </c>
      <c r="Y509">
        <v>23</v>
      </c>
      <c r="Z509">
        <v>5</v>
      </c>
      <c r="AA509">
        <v>2</v>
      </c>
      <c r="AB509">
        <v>212</v>
      </c>
      <c r="AC509">
        <v>133.19999999999999</v>
      </c>
      <c r="AD509">
        <v>6</v>
      </c>
      <c r="AE509">
        <v>1</v>
      </c>
      <c r="AG509" t="s">
        <v>616</v>
      </c>
      <c r="AH509" t="s">
        <v>593</v>
      </c>
      <c r="AI509" t="s">
        <v>58</v>
      </c>
      <c r="AJ509">
        <v>1</v>
      </c>
      <c r="AK509" t="s">
        <v>55</v>
      </c>
      <c r="AL509">
        <v>4</v>
      </c>
      <c r="AM509" t="s">
        <v>683</v>
      </c>
      <c r="AN509" t="s">
        <v>325</v>
      </c>
      <c r="AO509">
        <v>3</v>
      </c>
      <c r="AP509" t="s">
        <v>683</v>
      </c>
      <c r="AQ509">
        <v>4</v>
      </c>
      <c r="AR509">
        <v>3.0030000000000001E-2</v>
      </c>
      <c r="AS509" t="str">
        <f t="shared" si="7"/>
        <v>immature</v>
      </c>
    </row>
    <row r="510" spans="1:45" x14ac:dyDescent="0.25">
      <c r="A510">
        <v>504</v>
      </c>
      <c r="B510">
        <v>2017</v>
      </c>
      <c r="C510" t="s">
        <v>42</v>
      </c>
      <c r="D510" s="1">
        <v>44147</v>
      </c>
      <c r="E510">
        <v>1</v>
      </c>
      <c r="F510">
        <v>233</v>
      </c>
      <c r="G510">
        <v>4</v>
      </c>
      <c r="H510" t="s">
        <v>43</v>
      </c>
      <c r="I510" s="2">
        <v>43033</v>
      </c>
      <c r="J510">
        <v>27</v>
      </c>
      <c r="K510" t="s">
        <v>44</v>
      </c>
      <c r="L510">
        <v>113</v>
      </c>
      <c r="M510">
        <v>41</v>
      </c>
      <c r="N510" t="s">
        <v>45</v>
      </c>
      <c r="O510">
        <v>57.019166669999997</v>
      </c>
      <c r="P510">
        <v>-135.34961670000001</v>
      </c>
      <c r="Q510" t="s">
        <v>46</v>
      </c>
      <c r="R510">
        <v>77440</v>
      </c>
      <c r="S510">
        <v>1</v>
      </c>
      <c r="T510" t="s">
        <v>47</v>
      </c>
      <c r="U510" t="s">
        <v>48</v>
      </c>
      <c r="V510" t="s">
        <v>49</v>
      </c>
      <c r="W510" t="s">
        <v>50</v>
      </c>
      <c r="X510" t="s">
        <v>51</v>
      </c>
      <c r="Y510">
        <v>16</v>
      </c>
      <c r="Z510">
        <v>8</v>
      </c>
      <c r="AA510">
        <v>2</v>
      </c>
      <c r="AB510">
        <v>204</v>
      </c>
      <c r="AC510">
        <v>104.4</v>
      </c>
      <c r="AD510">
        <v>6</v>
      </c>
      <c r="AE510">
        <v>3</v>
      </c>
      <c r="AG510" t="s">
        <v>617</v>
      </c>
      <c r="AH510" t="s">
        <v>60</v>
      </c>
      <c r="AI510" t="s">
        <v>54</v>
      </c>
      <c r="AJ510">
        <v>1</v>
      </c>
      <c r="AK510" t="s">
        <v>55</v>
      </c>
      <c r="AL510">
        <v>4</v>
      </c>
      <c r="AM510" t="s">
        <v>683</v>
      </c>
      <c r="AO510">
        <v>3</v>
      </c>
      <c r="AP510" t="s">
        <v>683</v>
      </c>
      <c r="AQ510">
        <v>3.3</v>
      </c>
      <c r="AR510">
        <v>3.1608999999999998E-2</v>
      </c>
      <c r="AS510" t="str">
        <f t="shared" si="7"/>
        <v>immature</v>
      </c>
    </row>
    <row r="511" spans="1:45" x14ac:dyDescent="0.25">
      <c r="A511">
        <v>505</v>
      </c>
      <c r="B511">
        <v>2017</v>
      </c>
      <c r="C511" t="s">
        <v>42</v>
      </c>
      <c r="D511" s="1">
        <v>44147</v>
      </c>
      <c r="E511">
        <v>1</v>
      </c>
      <c r="F511">
        <v>359</v>
      </c>
      <c r="G511">
        <v>4</v>
      </c>
      <c r="H511" t="s">
        <v>43</v>
      </c>
      <c r="I511" s="2">
        <v>43033</v>
      </c>
      <c r="J511">
        <v>27</v>
      </c>
      <c r="K511" t="s">
        <v>44</v>
      </c>
      <c r="L511">
        <v>113</v>
      </c>
      <c r="M511">
        <v>41</v>
      </c>
      <c r="N511" t="s">
        <v>45</v>
      </c>
      <c r="O511">
        <v>57.019166669999997</v>
      </c>
      <c r="P511">
        <v>-135.34961670000001</v>
      </c>
      <c r="Q511" t="s">
        <v>46</v>
      </c>
      <c r="R511">
        <v>77440</v>
      </c>
      <c r="S511">
        <v>1</v>
      </c>
      <c r="T511" t="s">
        <v>47</v>
      </c>
      <c r="U511" t="s">
        <v>48</v>
      </c>
      <c r="V511" t="s">
        <v>49</v>
      </c>
      <c r="W511" t="s">
        <v>50</v>
      </c>
      <c r="X511" t="s">
        <v>51</v>
      </c>
      <c r="Y511">
        <v>24</v>
      </c>
      <c r="Z511">
        <v>14</v>
      </c>
      <c r="AA511">
        <v>2</v>
      </c>
      <c r="AB511">
        <v>200</v>
      </c>
      <c r="AC511">
        <v>122.5</v>
      </c>
      <c r="AD511">
        <v>6</v>
      </c>
      <c r="AE511">
        <v>1</v>
      </c>
      <c r="AF511" t="s">
        <v>69</v>
      </c>
      <c r="AG511" t="s">
        <v>618</v>
      </c>
      <c r="AH511" t="s">
        <v>67</v>
      </c>
      <c r="AI511" t="s">
        <v>97</v>
      </c>
      <c r="AJ511">
        <v>1</v>
      </c>
      <c r="AK511" t="s">
        <v>55</v>
      </c>
      <c r="AL511">
        <v>4</v>
      </c>
      <c r="AM511" t="s">
        <v>683</v>
      </c>
      <c r="AO511">
        <v>3</v>
      </c>
      <c r="AP511" t="s">
        <v>683</v>
      </c>
      <c r="AQ511">
        <v>3.9</v>
      </c>
      <c r="AR511">
        <v>3.1836999999999997E-2</v>
      </c>
      <c r="AS511" t="str">
        <f t="shared" si="7"/>
        <v>immature</v>
      </c>
    </row>
    <row r="512" spans="1:45" x14ac:dyDescent="0.25">
      <c r="A512">
        <v>506</v>
      </c>
      <c r="B512">
        <v>2017</v>
      </c>
      <c r="C512" t="s">
        <v>42</v>
      </c>
      <c r="D512" s="1">
        <v>44147</v>
      </c>
      <c r="E512">
        <v>1</v>
      </c>
      <c r="F512">
        <v>293</v>
      </c>
      <c r="G512">
        <v>4</v>
      </c>
      <c r="H512" t="s">
        <v>43</v>
      </c>
      <c r="I512" s="2">
        <v>43033</v>
      </c>
      <c r="J512">
        <v>27</v>
      </c>
      <c r="K512" t="s">
        <v>44</v>
      </c>
      <c r="L512">
        <v>113</v>
      </c>
      <c r="M512">
        <v>41</v>
      </c>
      <c r="N512" t="s">
        <v>45</v>
      </c>
      <c r="O512">
        <v>57.019166669999997</v>
      </c>
      <c r="P512">
        <v>-135.34961670000001</v>
      </c>
      <c r="Q512" t="s">
        <v>46</v>
      </c>
      <c r="R512">
        <v>77440</v>
      </c>
      <c r="S512">
        <v>1</v>
      </c>
      <c r="T512" t="s">
        <v>47</v>
      </c>
      <c r="U512" t="s">
        <v>48</v>
      </c>
      <c r="V512" t="s">
        <v>49</v>
      </c>
      <c r="W512" t="s">
        <v>50</v>
      </c>
      <c r="X512" t="s">
        <v>51</v>
      </c>
      <c r="Y512">
        <v>20</v>
      </c>
      <c r="Z512">
        <v>8</v>
      </c>
      <c r="AA512">
        <v>2</v>
      </c>
      <c r="AB512">
        <v>205</v>
      </c>
      <c r="AC512">
        <v>122.5</v>
      </c>
      <c r="AD512">
        <v>6</v>
      </c>
      <c r="AE512">
        <v>1</v>
      </c>
      <c r="AF512" t="s">
        <v>69</v>
      </c>
      <c r="AG512" t="s">
        <v>619</v>
      </c>
      <c r="AH512" t="s">
        <v>67</v>
      </c>
      <c r="AI512" t="s">
        <v>141</v>
      </c>
      <c r="AJ512">
        <v>1</v>
      </c>
      <c r="AK512" t="s">
        <v>55</v>
      </c>
      <c r="AL512">
        <v>4</v>
      </c>
      <c r="AM512" t="s">
        <v>683</v>
      </c>
      <c r="AO512">
        <v>3</v>
      </c>
      <c r="AP512" t="s">
        <v>683</v>
      </c>
      <c r="AQ512">
        <v>4</v>
      </c>
      <c r="AR512">
        <v>3.2653000000000001E-2</v>
      </c>
      <c r="AS512" t="str">
        <f t="shared" si="7"/>
        <v>immature</v>
      </c>
    </row>
    <row r="513" spans="1:45" x14ac:dyDescent="0.25">
      <c r="A513">
        <v>507</v>
      </c>
      <c r="B513">
        <v>2017</v>
      </c>
      <c r="C513" t="s">
        <v>42</v>
      </c>
      <c r="D513" s="1">
        <v>44147</v>
      </c>
      <c r="E513">
        <v>1</v>
      </c>
      <c r="F513">
        <v>375</v>
      </c>
      <c r="G513">
        <v>4</v>
      </c>
      <c r="H513" t="s">
        <v>43</v>
      </c>
      <c r="I513" s="2">
        <v>43033</v>
      </c>
      <c r="J513">
        <v>27</v>
      </c>
      <c r="K513" t="s">
        <v>44</v>
      </c>
      <c r="L513">
        <v>113</v>
      </c>
      <c r="M513">
        <v>41</v>
      </c>
      <c r="N513" t="s">
        <v>45</v>
      </c>
      <c r="O513">
        <v>57.019166669999997</v>
      </c>
      <c r="P513">
        <v>-135.34961670000001</v>
      </c>
      <c r="Q513" t="s">
        <v>46</v>
      </c>
      <c r="R513">
        <v>77440</v>
      </c>
      <c r="S513">
        <v>1</v>
      </c>
      <c r="T513" t="s">
        <v>47</v>
      </c>
      <c r="U513" t="s">
        <v>48</v>
      </c>
      <c r="V513" t="s">
        <v>49</v>
      </c>
      <c r="W513" t="s">
        <v>50</v>
      </c>
      <c r="X513" t="s">
        <v>51</v>
      </c>
      <c r="Y513">
        <v>25</v>
      </c>
      <c r="Z513">
        <v>15</v>
      </c>
      <c r="AA513">
        <v>2</v>
      </c>
      <c r="AB513">
        <v>186</v>
      </c>
      <c r="AC513">
        <v>100.7</v>
      </c>
      <c r="AD513">
        <v>6</v>
      </c>
      <c r="AE513">
        <v>1</v>
      </c>
      <c r="AG513" t="s">
        <v>620</v>
      </c>
      <c r="AH513" t="s">
        <v>60</v>
      </c>
      <c r="AI513" t="s">
        <v>58</v>
      </c>
      <c r="AJ513">
        <v>1</v>
      </c>
      <c r="AK513" t="s">
        <v>55</v>
      </c>
      <c r="AL513">
        <v>4</v>
      </c>
      <c r="AM513" t="s">
        <v>683</v>
      </c>
      <c r="AO513">
        <v>3</v>
      </c>
      <c r="AP513" t="s">
        <v>683</v>
      </c>
      <c r="AQ513">
        <v>3.3</v>
      </c>
      <c r="AR513">
        <v>3.2771000000000002E-2</v>
      </c>
      <c r="AS513" t="str">
        <f t="shared" si="7"/>
        <v>immature</v>
      </c>
    </row>
    <row r="514" spans="1:45" x14ac:dyDescent="0.25">
      <c r="A514">
        <v>508</v>
      </c>
      <c r="B514">
        <v>2017</v>
      </c>
      <c r="C514" t="s">
        <v>42</v>
      </c>
      <c r="D514" s="1">
        <v>44147</v>
      </c>
      <c r="E514">
        <v>1</v>
      </c>
      <c r="F514">
        <v>326</v>
      </c>
      <c r="G514">
        <v>4</v>
      </c>
      <c r="H514" t="s">
        <v>43</v>
      </c>
      <c r="I514" s="2">
        <v>43033</v>
      </c>
      <c r="J514">
        <v>27</v>
      </c>
      <c r="K514" t="s">
        <v>44</v>
      </c>
      <c r="L514">
        <v>113</v>
      </c>
      <c r="M514">
        <v>41</v>
      </c>
      <c r="N514" t="s">
        <v>45</v>
      </c>
      <c r="O514">
        <v>57.019166669999997</v>
      </c>
      <c r="P514">
        <v>-135.34961670000001</v>
      </c>
      <c r="Q514" t="s">
        <v>46</v>
      </c>
      <c r="R514">
        <v>77440</v>
      </c>
      <c r="S514">
        <v>1</v>
      </c>
      <c r="T514" t="s">
        <v>47</v>
      </c>
      <c r="U514" t="s">
        <v>48</v>
      </c>
      <c r="V514" t="s">
        <v>49</v>
      </c>
      <c r="W514" t="s">
        <v>50</v>
      </c>
      <c r="X514" t="s">
        <v>51</v>
      </c>
      <c r="Y514">
        <v>22</v>
      </c>
      <c r="Z514">
        <v>11</v>
      </c>
      <c r="AA514">
        <v>2</v>
      </c>
      <c r="AB514">
        <v>194</v>
      </c>
      <c r="AC514">
        <v>97.5</v>
      </c>
      <c r="AD514">
        <v>6</v>
      </c>
      <c r="AE514">
        <v>1</v>
      </c>
      <c r="AG514" t="s">
        <v>621</v>
      </c>
      <c r="AH514" t="s">
        <v>53</v>
      </c>
      <c r="AI514" t="s">
        <v>58</v>
      </c>
      <c r="AJ514">
        <v>1</v>
      </c>
      <c r="AK514" t="s">
        <v>55</v>
      </c>
      <c r="AL514">
        <v>4</v>
      </c>
      <c r="AM514" t="s">
        <v>683</v>
      </c>
      <c r="AO514">
        <v>3</v>
      </c>
      <c r="AP514" t="s">
        <v>683</v>
      </c>
      <c r="AQ514">
        <v>3.2</v>
      </c>
      <c r="AR514">
        <v>3.2821000000000003E-2</v>
      </c>
      <c r="AS514" t="str">
        <f t="shared" si="7"/>
        <v>immature</v>
      </c>
    </row>
    <row r="515" spans="1:45" x14ac:dyDescent="0.25">
      <c r="A515">
        <v>509</v>
      </c>
      <c r="B515">
        <v>2017</v>
      </c>
      <c r="C515" t="s">
        <v>42</v>
      </c>
      <c r="D515" s="1">
        <v>44147</v>
      </c>
      <c r="E515">
        <v>1</v>
      </c>
      <c r="F515">
        <v>314</v>
      </c>
      <c r="G515">
        <v>4</v>
      </c>
      <c r="H515" t="s">
        <v>43</v>
      </c>
      <c r="I515" s="2">
        <v>43033</v>
      </c>
      <c r="J515">
        <v>27</v>
      </c>
      <c r="K515" t="s">
        <v>44</v>
      </c>
      <c r="L515">
        <v>113</v>
      </c>
      <c r="M515">
        <v>41</v>
      </c>
      <c r="N515" t="s">
        <v>45</v>
      </c>
      <c r="O515">
        <v>57.019166669999997</v>
      </c>
      <c r="P515">
        <v>-135.34961670000001</v>
      </c>
      <c r="Q515" t="s">
        <v>46</v>
      </c>
      <c r="R515">
        <v>77440</v>
      </c>
      <c r="S515">
        <v>1</v>
      </c>
      <c r="T515" t="s">
        <v>47</v>
      </c>
      <c r="U515" t="s">
        <v>48</v>
      </c>
      <c r="V515" t="s">
        <v>49</v>
      </c>
      <c r="W515" t="s">
        <v>50</v>
      </c>
      <c r="X515" t="s">
        <v>51</v>
      </c>
      <c r="Y515">
        <v>21</v>
      </c>
      <c r="Z515">
        <v>14</v>
      </c>
      <c r="AA515">
        <v>2</v>
      </c>
      <c r="AB515">
        <v>206</v>
      </c>
      <c r="AC515">
        <v>123.1</v>
      </c>
      <c r="AD515">
        <v>6</v>
      </c>
      <c r="AE515">
        <v>1</v>
      </c>
      <c r="AF515" t="s">
        <v>69</v>
      </c>
      <c r="AG515" t="s">
        <v>622</v>
      </c>
      <c r="AH515" t="s">
        <v>67</v>
      </c>
      <c r="AI515" t="s">
        <v>141</v>
      </c>
      <c r="AJ515">
        <v>1</v>
      </c>
      <c r="AK515" t="s">
        <v>55</v>
      </c>
      <c r="AL515">
        <v>4</v>
      </c>
      <c r="AM515" t="s">
        <v>683</v>
      </c>
      <c r="AO515">
        <v>3</v>
      </c>
      <c r="AP515" t="s">
        <v>683</v>
      </c>
      <c r="AQ515">
        <v>4.2</v>
      </c>
      <c r="AR515">
        <v>3.4118999999999997E-2</v>
      </c>
      <c r="AS515" t="str">
        <f t="shared" ref="AS515:AS577" si="8">IF(AR515&gt;0.05,"mature", "immature")</f>
        <v>immature</v>
      </c>
    </row>
    <row r="516" spans="1:45" x14ac:dyDescent="0.25">
      <c r="A516">
        <v>510</v>
      </c>
      <c r="B516">
        <v>2017</v>
      </c>
      <c r="C516" t="s">
        <v>42</v>
      </c>
      <c r="D516" s="1">
        <v>44147</v>
      </c>
      <c r="E516">
        <v>1</v>
      </c>
      <c r="F516">
        <v>3</v>
      </c>
      <c r="G516">
        <v>4</v>
      </c>
      <c r="H516" t="s">
        <v>43</v>
      </c>
      <c r="I516" s="2">
        <v>43033</v>
      </c>
      <c r="J516">
        <v>27</v>
      </c>
      <c r="K516" t="s">
        <v>44</v>
      </c>
      <c r="L516">
        <v>113</v>
      </c>
      <c r="M516">
        <v>41</v>
      </c>
      <c r="N516" t="s">
        <v>45</v>
      </c>
      <c r="O516">
        <v>57.019166669999997</v>
      </c>
      <c r="P516">
        <v>-135.34961670000001</v>
      </c>
      <c r="Q516" t="s">
        <v>46</v>
      </c>
      <c r="R516">
        <v>77440</v>
      </c>
      <c r="S516">
        <v>1</v>
      </c>
      <c r="T516" t="s">
        <v>47</v>
      </c>
      <c r="U516" t="s">
        <v>48</v>
      </c>
      <c r="V516" t="s">
        <v>49</v>
      </c>
      <c r="W516" t="s">
        <v>50</v>
      </c>
      <c r="X516" t="s">
        <v>51</v>
      </c>
      <c r="Y516">
        <v>1</v>
      </c>
      <c r="Z516">
        <v>3</v>
      </c>
      <c r="AA516">
        <v>2</v>
      </c>
      <c r="AB516">
        <v>211</v>
      </c>
      <c r="AC516">
        <v>115.7</v>
      </c>
      <c r="AD516">
        <v>6</v>
      </c>
      <c r="AE516">
        <v>1</v>
      </c>
      <c r="AG516" t="s">
        <v>623</v>
      </c>
      <c r="AH516" t="s">
        <v>60</v>
      </c>
      <c r="AI516" t="s">
        <v>58</v>
      </c>
      <c r="AJ516">
        <v>1</v>
      </c>
      <c r="AK516" t="s">
        <v>55</v>
      </c>
      <c r="AL516">
        <v>4</v>
      </c>
      <c r="AM516" t="s">
        <v>683</v>
      </c>
      <c r="AO516">
        <v>3</v>
      </c>
      <c r="AP516" t="s">
        <v>683</v>
      </c>
      <c r="AQ516">
        <v>4</v>
      </c>
      <c r="AR516">
        <v>3.4571999999999999E-2</v>
      </c>
      <c r="AS516" t="str">
        <f t="shared" si="8"/>
        <v>immature</v>
      </c>
    </row>
    <row r="517" spans="1:45" x14ac:dyDescent="0.25">
      <c r="A517">
        <v>511</v>
      </c>
      <c r="B517">
        <v>2017</v>
      </c>
      <c r="C517" t="s">
        <v>42</v>
      </c>
      <c r="D517" s="1">
        <v>44147</v>
      </c>
      <c r="E517">
        <v>1</v>
      </c>
      <c r="F517">
        <v>304</v>
      </c>
      <c r="G517">
        <v>4</v>
      </c>
      <c r="H517" t="s">
        <v>43</v>
      </c>
      <c r="I517" s="2">
        <v>43033</v>
      </c>
      <c r="J517">
        <v>27</v>
      </c>
      <c r="K517" t="s">
        <v>44</v>
      </c>
      <c r="L517">
        <v>113</v>
      </c>
      <c r="M517">
        <v>41</v>
      </c>
      <c r="N517" t="s">
        <v>45</v>
      </c>
      <c r="O517">
        <v>57.019166669999997</v>
      </c>
      <c r="P517">
        <v>-135.34961670000001</v>
      </c>
      <c r="Q517" t="s">
        <v>46</v>
      </c>
      <c r="R517">
        <v>77440</v>
      </c>
      <c r="S517">
        <v>1</v>
      </c>
      <c r="T517" t="s">
        <v>47</v>
      </c>
      <c r="U517" t="s">
        <v>48</v>
      </c>
      <c r="V517" t="s">
        <v>49</v>
      </c>
      <c r="W517" t="s">
        <v>50</v>
      </c>
      <c r="X517" t="s">
        <v>51</v>
      </c>
      <c r="Y517">
        <v>21</v>
      </c>
      <c r="Z517">
        <v>4</v>
      </c>
      <c r="AA517">
        <v>2</v>
      </c>
      <c r="AB517">
        <v>213</v>
      </c>
      <c r="AC517">
        <v>124</v>
      </c>
      <c r="AD517">
        <v>6</v>
      </c>
      <c r="AE517">
        <v>2</v>
      </c>
      <c r="AG517" t="s">
        <v>624</v>
      </c>
      <c r="AH517" t="s">
        <v>53</v>
      </c>
      <c r="AI517" t="s">
        <v>54</v>
      </c>
      <c r="AJ517">
        <v>1</v>
      </c>
      <c r="AK517" t="s">
        <v>55</v>
      </c>
      <c r="AL517">
        <v>4</v>
      </c>
      <c r="AM517" t="s">
        <v>683</v>
      </c>
      <c r="AN517" t="s">
        <v>187</v>
      </c>
      <c r="AO517">
        <v>3</v>
      </c>
      <c r="AP517" t="s">
        <v>683</v>
      </c>
      <c r="AQ517">
        <v>4.4000000000000004</v>
      </c>
      <c r="AR517">
        <v>3.5484000000000002E-2</v>
      </c>
      <c r="AS517" t="str">
        <f t="shared" si="8"/>
        <v>immature</v>
      </c>
    </row>
    <row r="518" spans="1:45" x14ac:dyDescent="0.25">
      <c r="A518">
        <v>512</v>
      </c>
      <c r="B518">
        <v>2017</v>
      </c>
      <c r="C518" t="s">
        <v>42</v>
      </c>
      <c r="D518" s="1">
        <v>44147</v>
      </c>
      <c r="E518">
        <v>1</v>
      </c>
      <c r="F518">
        <v>349</v>
      </c>
      <c r="G518">
        <v>4</v>
      </c>
      <c r="H518" t="s">
        <v>43</v>
      </c>
      <c r="I518" s="2">
        <v>43033</v>
      </c>
      <c r="J518">
        <v>27</v>
      </c>
      <c r="K518" t="s">
        <v>44</v>
      </c>
      <c r="L518">
        <v>113</v>
      </c>
      <c r="M518">
        <v>41</v>
      </c>
      <c r="N518" t="s">
        <v>45</v>
      </c>
      <c r="O518">
        <v>57.019166669999997</v>
      </c>
      <c r="P518">
        <v>-135.34961670000001</v>
      </c>
      <c r="Q518" t="s">
        <v>46</v>
      </c>
      <c r="R518">
        <v>77440</v>
      </c>
      <c r="S518">
        <v>1</v>
      </c>
      <c r="T518" t="s">
        <v>47</v>
      </c>
      <c r="U518" t="s">
        <v>48</v>
      </c>
      <c r="V518" t="s">
        <v>49</v>
      </c>
      <c r="W518" t="s">
        <v>50</v>
      </c>
      <c r="X518" t="s">
        <v>51</v>
      </c>
      <c r="Y518">
        <v>24</v>
      </c>
      <c r="Z518">
        <v>4</v>
      </c>
      <c r="AA518">
        <v>2</v>
      </c>
      <c r="AB518">
        <v>215</v>
      </c>
      <c r="AC518">
        <v>128.4</v>
      </c>
      <c r="AD518">
        <v>6</v>
      </c>
      <c r="AE518">
        <v>2</v>
      </c>
      <c r="AG518" t="s">
        <v>625</v>
      </c>
      <c r="AH518" t="s">
        <v>53</v>
      </c>
      <c r="AI518" t="s">
        <v>54</v>
      </c>
      <c r="AJ518">
        <v>1</v>
      </c>
      <c r="AK518" t="s">
        <v>55</v>
      </c>
      <c r="AL518">
        <v>4</v>
      </c>
      <c r="AM518" t="s">
        <v>683</v>
      </c>
      <c r="AO518">
        <v>3</v>
      </c>
      <c r="AP518" t="s">
        <v>683</v>
      </c>
      <c r="AQ518">
        <v>4.5999999999999996</v>
      </c>
      <c r="AR518">
        <v>3.5825999999999997E-2</v>
      </c>
      <c r="AS518" t="str">
        <f t="shared" si="8"/>
        <v>immature</v>
      </c>
    </row>
    <row r="519" spans="1:45" x14ac:dyDescent="0.25">
      <c r="A519">
        <v>513</v>
      </c>
      <c r="B519">
        <v>2017</v>
      </c>
      <c r="C519" t="s">
        <v>42</v>
      </c>
      <c r="D519" s="1">
        <v>44147</v>
      </c>
      <c r="E519">
        <v>1</v>
      </c>
      <c r="F519">
        <v>22</v>
      </c>
      <c r="G519">
        <v>4</v>
      </c>
      <c r="H519" t="s">
        <v>43</v>
      </c>
      <c r="I519" s="2">
        <v>43033</v>
      </c>
      <c r="J519">
        <v>27</v>
      </c>
      <c r="K519" t="s">
        <v>44</v>
      </c>
      <c r="L519">
        <v>113</v>
      </c>
      <c r="M519">
        <v>41</v>
      </c>
      <c r="N519" t="s">
        <v>45</v>
      </c>
      <c r="O519">
        <v>57.019166669999997</v>
      </c>
      <c r="P519">
        <v>-135.34961670000001</v>
      </c>
      <c r="Q519" t="s">
        <v>46</v>
      </c>
      <c r="R519">
        <v>77440</v>
      </c>
      <c r="S519">
        <v>1</v>
      </c>
      <c r="T519" t="s">
        <v>47</v>
      </c>
      <c r="U519" t="s">
        <v>48</v>
      </c>
      <c r="V519" t="s">
        <v>49</v>
      </c>
      <c r="W519" t="s">
        <v>50</v>
      </c>
      <c r="X519" t="s">
        <v>51</v>
      </c>
      <c r="Y519">
        <v>2</v>
      </c>
      <c r="Z519">
        <v>7</v>
      </c>
      <c r="AA519">
        <v>2</v>
      </c>
      <c r="AB519">
        <v>220</v>
      </c>
      <c r="AC519">
        <v>147.1</v>
      </c>
      <c r="AD519">
        <v>6</v>
      </c>
      <c r="AE519">
        <v>3</v>
      </c>
      <c r="AG519" t="s">
        <v>626</v>
      </c>
      <c r="AH519" t="s">
        <v>53</v>
      </c>
      <c r="AI519" t="s">
        <v>54</v>
      </c>
      <c r="AJ519">
        <v>1</v>
      </c>
      <c r="AK519" t="s">
        <v>55</v>
      </c>
      <c r="AL519">
        <v>4</v>
      </c>
      <c r="AM519" t="s">
        <v>683</v>
      </c>
      <c r="AO519">
        <v>3</v>
      </c>
      <c r="AP519" t="s">
        <v>683</v>
      </c>
      <c r="AQ519">
        <v>5.3</v>
      </c>
      <c r="AR519">
        <v>3.603E-2</v>
      </c>
      <c r="AS519" t="str">
        <f t="shared" si="8"/>
        <v>immature</v>
      </c>
    </row>
    <row r="520" spans="1:45" x14ac:dyDescent="0.25">
      <c r="A520">
        <v>514</v>
      </c>
      <c r="B520">
        <v>2017</v>
      </c>
      <c r="C520" t="s">
        <v>42</v>
      </c>
      <c r="D520" s="1">
        <v>44147</v>
      </c>
      <c r="E520">
        <v>1</v>
      </c>
      <c r="F520">
        <v>223</v>
      </c>
      <c r="G520">
        <v>4</v>
      </c>
      <c r="H520" t="s">
        <v>43</v>
      </c>
      <c r="I520" s="2">
        <v>43033</v>
      </c>
      <c r="J520">
        <v>27</v>
      </c>
      <c r="K520" t="s">
        <v>44</v>
      </c>
      <c r="L520">
        <v>113</v>
      </c>
      <c r="M520">
        <v>41</v>
      </c>
      <c r="N520" t="s">
        <v>45</v>
      </c>
      <c r="O520">
        <v>57.019166669999997</v>
      </c>
      <c r="P520">
        <v>-135.34961670000001</v>
      </c>
      <c r="Q520" t="s">
        <v>46</v>
      </c>
      <c r="R520">
        <v>77440</v>
      </c>
      <c r="S520">
        <v>1</v>
      </c>
      <c r="T520" t="s">
        <v>47</v>
      </c>
      <c r="U520" t="s">
        <v>48</v>
      </c>
      <c r="V520" t="s">
        <v>49</v>
      </c>
      <c r="W520" t="s">
        <v>50</v>
      </c>
      <c r="X520" t="s">
        <v>51</v>
      </c>
      <c r="Y520">
        <v>15</v>
      </c>
      <c r="Z520">
        <v>13</v>
      </c>
      <c r="AA520">
        <v>2</v>
      </c>
      <c r="AB520">
        <v>207</v>
      </c>
      <c r="AC520">
        <v>123.5</v>
      </c>
      <c r="AD520">
        <v>6</v>
      </c>
      <c r="AE520">
        <v>1</v>
      </c>
      <c r="AG520" t="s">
        <v>627</v>
      </c>
      <c r="AH520" t="s">
        <v>60</v>
      </c>
      <c r="AI520" t="s">
        <v>58</v>
      </c>
      <c r="AJ520">
        <v>1</v>
      </c>
      <c r="AK520" t="s">
        <v>55</v>
      </c>
      <c r="AL520">
        <v>4</v>
      </c>
      <c r="AM520" t="s">
        <v>683</v>
      </c>
      <c r="AO520">
        <v>3</v>
      </c>
      <c r="AP520" t="s">
        <v>683</v>
      </c>
      <c r="AQ520">
        <v>4.5</v>
      </c>
      <c r="AR520">
        <v>3.6436999999999997E-2</v>
      </c>
      <c r="AS520" t="str">
        <f t="shared" si="8"/>
        <v>immature</v>
      </c>
    </row>
    <row r="521" spans="1:45" x14ac:dyDescent="0.25">
      <c r="A521">
        <v>515</v>
      </c>
      <c r="B521">
        <v>2017</v>
      </c>
      <c r="C521" t="s">
        <v>42</v>
      </c>
      <c r="D521" s="1">
        <v>44147</v>
      </c>
      <c r="E521">
        <v>1</v>
      </c>
      <c r="F521">
        <v>333</v>
      </c>
      <c r="G521">
        <v>4</v>
      </c>
      <c r="H521" t="s">
        <v>43</v>
      </c>
      <c r="I521" s="2">
        <v>43033</v>
      </c>
      <c r="J521">
        <v>27</v>
      </c>
      <c r="K521" t="s">
        <v>44</v>
      </c>
      <c r="L521">
        <v>113</v>
      </c>
      <c r="M521">
        <v>41</v>
      </c>
      <c r="N521" t="s">
        <v>45</v>
      </c>
      <c r="O521">
        <v>57.019166669999997</v>
      </c>
      <c r="P521">
        <v>-135.34961670000001</v>
      </c>
      <c r="Q521" t="s">
        <v>46</v>
      </c>
      <c r="R521">
        <v>77440</v>
      </c>
      <c r="S521">
        <v>1</v>
      </c>
      <c r="T521" t="s">
        <v>47</v>
      </c>
      <c r="U521" t="s">
        <v>48</v>
      </c>
      <c r="V521" t="s">
        <v>49</v>
      </c>
      <c r="W521" t="s">
        <v>50</v>
      </c>
      <c r="X521" t="s">
        <v>51</v>
      </c>
      <c r="Y521">
        <v>23</v>
      </c>
      <c r="Z521">
        <v>3</v>
      </c>
      <c r="AA521">
        <v>2</v>
      </c>
      <c r="AB521">
        <v>210</v>
      </c>
      <c r="AC521">
        <v>129.69999999999999</v>
      </c>
      <c r="AD521">
        <v>6</v>
      </c>
      <c r="AE521">
        <v>3</v>
      </c>
      <c r="AF521" t="s">
        <v>69</v>
      </c>
      <c r="AG521" t="s">
        <v>628</v>
      </c>
      <c r="AH521" t="s">
        <v>67</v>
      </c>
      <c r="AI521" t="s">
        <v>58</v>
      </c>
      <c r="AJ521">
        <v>1</v>
      </c>
      <c r="AK521" t="s">
        <v>55</v>
      </c>
      <c r="AL521">
        <v>4</v>
      </c>
      <c r="AM521" t="s">
        <v>683</v>
      </c>
      <c r="AO521">
        <v>3</v>
      </c>
      <c r="AP521" t="s">
        <v>683</v>
      </c>
      <c r="AQ521">
        <v>4.8</v>
      </c>
      <c r="AR521">
        <v>3.7007999999999999E-2</v>
      </c>
      <c r="AS521" t="str">
        <f t="shared" si="8"/>
        <v>immature</v>
      </c>
    </row>
    <row r="522" spans="1:45" x14ac:dyDescent="0.25">
      <c r="A522">
        <v>516</v>
      </c>
      <c r="B522">
        <v>2017</v>
      </c>
      <c r="C522" t="s">
        <v>42</v>
      </c>
      <c r="D522" s="1">
        <v>44147</v>
      </c>
      <c r="E522">
        <v>1</v>
      </c>
      <c r="F522">
        <v>341</v>
      </c>
      <c r="G522">
        <v>4</v>
      </c>
      <c r="H522" t="s">
        <v>43</v>
      </c>
      <c r="I522" s="2">
        <v>43033</v>
      </c>
      <c r="J522">
        <v>27</v>
      </c>
      <c r="K522" t="s">
        <v>44</v>
      </c>
      <c r="L522">
        <v>113</v>
      </c>
      <c r="M522">
        <v>41</v>
      </c>
      <c r="N522" t="s">
        <v>45</v>
      </c>
      <c r="O522">
        <v>57.019166669999997</v>
      </c>
      <c r="P522">
        <v>-135.34961670000001</v>
      </c>
      <c r="Q522" t="s">
        <v>46</v>
      </c>
      <c r="R522">
        <v>77440</v>
      </c>
      <c r="S522">
        <v>1</v>
      </c>
      <c r="T522" t="s">
        <v>47</v>
      </c>
      <c r="U522" t="s">
        <v>48</v>
      </c>
      <c r="V522" t="s">
        <v>49</v>
      </c>
      <c r="W522" t="s">
        <v>50</v>
      </c>
      <c r="X522" t="s">
        <v>51</v>
      </c>
      <c r="Y522">
        <v>23</v>
      </c>
      <c r="Z522">
        <v>11</v>
      </c>
      <c r="AA522">
        <v>2</v>
      </c>
      <c r="AB522">
        <v>211</v>
      </c>
      <c r="AC522">
        <v>137</v>
      </c>
      <c r="AD522">
        <v>6</v>
      </c>
      <c r="AE522">
        <v>1</v>
      </c>
      <c r="AF522" t="s">
        <v>82</v>
      </c>
      <c r="AG522" t="s">
        <v>629</v>
      </c>
      <c r="AH522" t="s">
        <v>60</v>
      </c>
      <c r="AI522" t="s">
        <v>58</v>
      </c>
      <c r="AJ522">
        <v>1</v>
      </c>
      <c r="AK522" t="s">
        <v>55</v>
      </c>
      <c r="AL522">
        <v>4</v>
      </c>
      <c r="AM522" t="s">
        <v>683</v>
      </c>
      <c r="AO522">
        <v>3</v>
      </c>
      <c r="AP522" t="s">
        <v>683</v>
      </c>
      <c r="AQ522">
        <v>5.0999999999999996</v>
      </c>
      <c r="AR522">
        <v>3.7226000000000002E-2</v>
      </c>
      <c r="AS522" t="str">
        <f t="shared" si="8"/>
        <v>immature</v>
      </c>
    </row>
    <row r="523" spans="1:45" x14ac:dyDescent="0.25">
      <c r="A523">
        <v>517</v>
      </c>
      <c r="B523">
        <v>2017</v>
      </c>
      <c r="C523" t="s">
        <v>42</v>
      </c>
      <c r="D523" s="1">
        <v>44147</v>
      </c>
      <c r="E523">
        <v>1</v>
      </c>
      <c r="F523">
        <v>318</v>
      </c>
      <c r="G523">
        <v>4</v>
      </c>
      <c r="H523" t="s">
        <v>43</v>
      </c>
      <c r="I523" s="2">
        <v>43033</v>
      </c>
      <c r="J523">
        <v>27</v>
      </c>
      <c r="K523" t="s">
        <v>44</v>
      </c>
      <c r="L523">
        <v>113</v>
      </c>
      <c r="M523">
        <v>41</v>
      </c>
      <c r="N523" t="s">
        <v>45</v>
      </c>
      <c r="O523">
        <v>57.019166669999997</v>
      </c>
      <c r="P523">
        <v>-135.34961670000001</v>
      </c>
      <c r="Q523" t="s">
        <v>46</v>
      </c>
      <c r="R523">
        <v>77440</v>
      </c>
      <c r="S523">
        <v>1</v>
      </c>
      <c r="T523" t="s">
        <v>47</v>
      </c>
      <c r="U523" t="s">
        <v>48</v>
      </c>
      <c r="V523" t="s">
        <v>49</v>
      </c>
      <c r="W523" t="s">
        <v>50</v>
      </c>
      <c r="X523" t="s">
        <v>51</v>
      </c>
      <c r="Y523">
        <v>22</v>
      </c>
      <c r="Z523">
        <v>3</v>
      </c>
      <c r="AA523">
        <v>2</v>
      </c>
      <c r="AB523">
        <v>225</v>
      </c>
      <c r="AC523">
        <v>166</v>
      </c>
      <c r="AD523">
        <v>6</v>
      </c>
      <c r="AE523">
        <v>2</v>
      </c>
      <c r="AG523" t="s">
        <v>630</v>
      </c>
      <c r="AH523" t="s">
        <v>60</v>
      </c>
      <c r="AI523" t="s">
        <v>58</v>
      </c>
      <c r="AJ523">
        <v>1</v>
      </c>
      <c r="AK523" t="s">
        <v>55</v>
      </c>
      <c r="AL523">
        <v>4</v>
      </c>
      <c r="AM523" t="s">
        <v>683</v>
      </c>
      <c r="AO523">
        <v>3</v>
      </c>
      <c r="AP523" t="s">
        <v>683</v>
      </c>
      <c r="AQ523">
        <v>6.3</v>
      </c>
      <c r="AR523">
        <v>3.7952E-2</v>
      </c>
      <c r="AS523" t="str">
        <f t="shared" si="8"/>
        <v>immature</v>
      </c>
    </row>
    <row r="524" spans="1:45" x14ac:dyDescent="0.25">
      <c r="A524">
        <v>518</v>
      </c>
      <c r="B524">
        <v>2017</v>
      </c>
      <c r="C524" t="s">
        <v>42</v>
      </c>
      <c r="D524" s="1">
        <v>44147</v>
      </c>
      <c r="E524">
        <v>1</v>
      </c>
      <c r="F524">
        <v>300</v>
      </c>
      <c r="G524">
        <v>4</v>
      </c>
      <c r="H524" t="s">
        <v>43</v>
      </c>
      <c r="I524" s="2">
        <v>43033</v>
      </c>
      <c r="J524">
        <v>27</v>
      </c>
      <c r="K524" t="s">
        <v>44</v>
      </c>
      <c r="L524">
        <v>113</v>
      </c>
      <c r="M524">
        <v>41</v>
      </c>
      <c r="N524" t="s">
        <v>45</v>
      </c>
      <c r="O524">
        <v>57.019166669999997</v>
      </c>
      <c r="P524">
        <v>-135.34961670000001</v>
      </c>
      <c r="Q524" t="s">
        <v>46</v>
      </c>
      <c r="R524">
        <v>77440</v>
      </c>
      <c r="S524">
        <v>1</v>
      </c>
      <c r="T524" t="s">
        <v>47</v>
      </c>
      <c r="U524" t="s">
        <v>48</v>
      </c>
      <c r="V524" t="s">
        <v>49</v>
      </c>
      <c r="W524" t="s">
        <v>50</v>
      </c>
      <c r="X524" t="s">
        <v>51</v>
      </c>
      <c r="Y524">
        <v>20</v>
      </c>
      <c r="Z524">
        <v>15</v>
      </c>
      <c r="AA524">
        <v>2</v>
      </c>
      <c r="AB524">
        <v>209</v>
      </c>
      <c r="AC524">
        <v>121</v>
      </c>
      <c r="AD524">
        <v>6</v>
      </c>
      <c r="AE524">
        <v>2</v>
      </c>
      <c r="AG524" t="s">
        <v>631</v>
      </c>
      <c r="AH524" t="s">
        <v>67</v>
      </c>
      <c r="AI524" t="s">
        <v>58</v>
      </c>
      <c r="AJ524">
        <v>1</v>
      </c>
      <c r="AK524" t="s">
        <v>55</v>
      </c>
      <c r="AL524">
        <v>4</v>
      </c>
      <c r="AM524" t="s">
        <v>683</v>
      </c>
      <c r="AO524">
        <v>3</v>
      </c>
      <c r="AP524" t="s">
        <v>683</v>
      </c>
      <c r="AQ524">
        <v>4.5999999999999996</v>
      </c>
      <c r="AR524">
        <v>3.8017000000000002E-2</v>
      </c>
      <c r="AS524" t="str">
        <f t="shared" si="8"/>
        <v>immature</v>
      </c>
    </row>
    <row r="525" spans="1:45" x14ac:dyDescent="0.25">
      <c r="A525">
        <v>519</v>
      </c>
      <c r="B525">
        <v>2017</v>
      </c>
      <c r="C525" t="s">
        <v>42</v>
      </c>
      <c r="D525" s="1">
        <v>44147</v>
      </c>
      <c r="E525">
        <v>1</v>
      </c>
      <c r="F525">
        <v>64</v>
      </c>
      <c r="G525">
        <v>4</v>
      </c>
      <c r="H525" t="s">
        <v>43</v>
      </c>
      <c r="I525" s="2">
        <v>43033</v>
      </c>
      <c r="J525">
        <v>27</v>
      </c>
      <c r="K525" t="s">
        <v>44</v>
      </c>
      <c r="L525">
        <v>113</v>
      </c>
      <c r="M525">
        <v>41</v>
      </c>
      <c r="N525" t="s">
        <v>45</v>
      </c>
      <c r="O525">
        <v>57.019166669999997</v>
      </c>
      <c r="P525">
        <v>-135.34961670000001</v>
      </c>
      <c r="Q525" t="s">
        <v>46</v>
      </c>
      <c r="R525">
        <v>77440</v>
      </c>
      <c r="S525">
        <v>1</v>
      </c>
      <c r="T525" t="s">
        <v>47</v>
      </c>
      <c r="U525" t="s">
        <v>48</v>
      </c>
      <c r="V525" t="s">
        <v>49</v>
      </c>
      <c r="W525" t="s">
        <v>50</v>
      </c>
      <c r="X525" t="s">
        <v>51</v>
      </c>
      <c r="Y525">
        <v>5</v>
      </c>
      <c r="Z525">
        <v>4</v>
      </c>
      <c r="AA525">
        <v>2</v>
      </c>
      <c r="AB525">
        <v>192</v>
      </c>
      <c r="AC525">
        <v>105</v>
      </c>
      <c r="AD525">
        <v>6</v>
      </c>
      <c r="AE525">
        <v>1</v>
      </c>
      <c r="AG525" t="s">
        <v>632</v>
      </c>
      <c r="AH525" t="s">
        <v>53</v>
      </c>
      <c r="AI525" t="s">
        <v>141</v>
      </c>
      <c r="AJ525">
        <v>1</v>
      </c>
      <c r="AK525" t="s">
        <v>55</v>
      </c>
      <c r="AL525">
        <v>4</v>
      </c>
      <c r="AM525" t="s">
        <v>683</v>
      </c>
      <c r="AO525">
        <v>3</v>
      </c>
      <c r="AP525" t="s">
        <v>683</v>
      </c>
      <c r="AQ525">
        <v>4</v>
      </c>
      <c r="AR525">
        <v>3.8094999999999997E-2</v>
      </c>
      <c r="AS525" t="str">
        <f t="shared" si="8"/>
        <v>immature</v>
      </c>
    </row>
    <row r="526" spans="1:45" x14ac:dyDescent="0.25">
      <c r="A526">
        <v>520</v>
      </c>
      <c r="B526">
        <v>2017</v>
      </c>
      <c r="C526" t="s">
        <v>42</v>
      </c>
      <c r="D526" s="1">
        <v>44147</v>
      </c>
      <c r="E526">
        <v>1</v>
      </c>
      <c r="F526">
        <v>222</v>
      </c>
      <c r="G526">
        <v>4</v>
      </c>
      <c r="H526" t="s">
        <v>43</v>
      </c>
      <c r="I526" s="2">
        <v>43033</v>
      </c>
      <c r="J526">
        <v>27</v>
      </c>
      <c r="K526" t="s">
        <v>44</v>
      </c>
      <c r="L526">
        <v>113</v>
      </c>
      <c r="M526">
        <v>41</v>
      </c>
      <c r="N526" t="s">
        <v>45</v>
      </c>
      <c r="O526">
        <v>57.019166669999997</v>
      </c>
      <c r="P526">
        <v>-135.34961670000001</v>
      </c>
      <c r="Q526" t="s">
        <v>46</v>
      </c>
      <c r="R526">
        <v>77440</v>
      </c>
      <c r="S526">
        <v>1</v>
      </c>
      <c r="T526" t="s">
        <v>47</v>
      </c>
      <c r="U526" t="s">
        <v>48</v>
      </c>
      <c r="V526" t="s">
        <v>49</v>
      </c>
      <c r="W526" t="s">
        <v>50</v>
      </c>
      <c r="X526" t="s">
        <v>51</v>
      </c>
      <c r="Y526">
        <v>15</v>
      </c>
      <c r="Z526">
        <v>12</v>
      </c>
      <c r="AA526">
        <v>2</v>
      </c>
      <c r="AB526">
        <v>204</v>
      </c>
      <c r="AC526">
        <v>120.2</v>
      </c>
      <c r="AD526">
        <v>6</v>
      </c>
      <c r="AE526">
        <v>2</v>
      </c>
      <c r="AG526" t="s">
        <v>633</v>
      </c>
      <c r="AH526" t="s">
        <v>53</v>
      </c>
      <c r="AI526" t="s">
        <v>97</v>
      </c>
      <c r="AJ526">
        <v>1</v>
      </c>
      <c r="AK526" t="s">
        <v>55</v>
      </c>
      <c r="AL526">
        <v>4</v>
      </c>
      <c r="AM526" t="s">
        <v>683</v>
      </c>
      <c r="AO526">
        <v>3</v>
      </c>
      <c r="AP526" t="s">
        <v>683</v>
      </c>
      <c r="AQ526">
        <v>4.5999999999999996</v>
      </c>
      <c r="AR526">
        <v>3.8269999999999998E-2</v>
      </c>
      <c r="AS526" t="str">
        <f t="shared" si="8"/>
        <v>immature</v>
      </c>
    </row>
    <row r="527" spans="1:45" x14ac:dyDescent="0.25">
      <c r="A527">
        <v>521</v>
      </c>
      <c r="B527">
        <v>2017</v>
      </c>
      <c r="C527" t="s">
        <v>42</v>
      </c>
      <c r="D527" s="1">
        <v>44147</v>
      </c>
      <c r="E527">
        <v>1</v>
      </c>
      <c r="F527">
        <v>176</v>
      </c>
      <c r="G527">
        <v>4</v>
      </c>
      <c r="H527" t="s">
        <v>43</v>
      </c>
      <c r="I527" s="2">
        <v>43033</v>
      </c>
      <c r="J527">
        <v>27</v>
      </c>
      <c r="K527" t="s">
        <v>44</v>
      </c>
      <c r="L527">
        <v>113</v>
      </c>
      <c r="M527">
        <v>41</v>
      </c>
      <c r="N527" t="s">
        <v>45</v>
      </c>
      <c r="O527">
        <v>57.019166669999997</v>
      </c>
      <c r="P527">
        <v>-135.34961670000001</v>
      </c>
      <c r="Q527" t="s">
        <v>46</v>
      </c>
      <c r="R527">
        <v>77440</v>
      </c>
      <c r="S527">
        <v>1</v>
      </c>
      <c r="T527" t="s">
        <v>47</v>
      </c>
      <c r="U527" t="s">
        <v>48</v>
      </c>
      <c r="V527" t="s">
        <v>49</v>
      </c>
      <c r="W527" t="s">
        <v>50</v>
      </c>
      <c r="X527" t="s">
        <v>51</v>
      </c>
      <c r="Y527">
        <v>12</v>
      </c>
      <c r="Z527">
        <v>11</v>
      </c>
      <c r="AA527">
        <v>2</v>
      </c>
      <c r="AB527">
        <v>183</v>
      </c>
      <c r="AC527">
        <v>77.900000000000006</v>
      </c>
      <c r="AD527">
        <v>6</v>
      </c>
      <c r="AE527">
        <v>1</v>
      </c>
      <c r="AG527" t="s">
        <v>634</v>
      </c>
      <c r="AH527" t="s">
        <v>60</v>
      </c>
      <c r="AI527" t="s">
        <v>58</v>
      </c>
      <c r="AJ527">
        <v>1</v>
      </c>
      <c r="AK527" t="s">
        <v>55</v>
      </c>
      <c r="AL527">
        <v>4</v>
      </c>
      <c r="AM527" t="s">
        <v>683</v>
      </c>
      <c r="AN527" t="s">
        <v>187</v>
      </c>
      <c r="AO527">
        <v>3</v>
      </c>
      <c r="AP527" t="s">
        <v>683</v>
      </c>
      <c r="AQ527">
        <v>3</v>
      </c>
      <c r="AR527">
        <v>3.8510999999999997E-2</v>
      </c>
      <c r="AS527" t="str">
        <f t="shared" si="8"/>
        <v>immature</v>
      </c>
    </row>
    <row r="528" spans="1:45" x14ac:dyDescent="0.25">
      <c r="A528">
        <v>522</v>
      </c>
      <c r="B528">
        <v>2017</v>
      </c>
      <c r="C528" t="s">
        <v>42</v>
      </c>
      <c r="D528" s="1">
        <v>44147</v>
      </c>
      <c r="E528">
        <v>1</v>
      </c>
      <c r="F528">
        <v>87</v>
      </c>
      <c r="G528">
        <v>4</v>
      </c>
      <c r="H528" t="s">
        <v>43</v>
      </c>
      <c r="I528" s="2">
        <v>43033</v>
      </c>
      <c r="J528">
        <v>27</v>
      </c>
      <c r="K528" t="s">
        <v>44</v>
      </c>
      <c r="L528">
        <v>113</v>
      </c>
      <c r="M528">
        <v>41</v>
      </c>
      <c r="N528" t="s">
        <v>45</v>
      </c>
      <c r="O528">
        <v>57.019166669999997</v>
      </c>
      <c r="P528">
        <v>-135.34961670000001</v>
      </c>
      <c r="Q528" t="s">
        <v>46</v>
      </c>
      <c r="R528">
        <v>77440</v>
      </c>
      <c r="S528">
        <v>1</v>
      </c>
      <c r="T528" t="s">
        <v>47</v>
      </c>
      <c r="U528" t="s">
        <v>48</v>
      </c>
      <c r="V528" t="s">
        <v>49</v>
      </c>
      <c r="W528" t="s">
        <v>50</v>
      </c>
      <c r="X528" t="s">
        <v>51</v>
      </c>
      <c r="Y528">
        <v>6</v>
      </c>
      <c r="Z528">
        <v>12</v>
      </c>
      <c r="AA528">
        <v>2</v>
      </c>
      <c r="AB528">
        <v>203</v>
      </c>
      <c r="AC528">
        <v>111.6</v>
      </c>
      <c r="AD528">
        <v>6</v>
      </c>
      <c r="AE528">
        <v>1</v>
      </c>
      <c r="AG528" t="s">
        <v>635</v>
      </c>
      <c r="AH528" t="s">
        <v>67</v>
      </c>
      <c r="AI528" t="s">
        <v>58</v>
      </c>
      <c r="AJ528">
        <v>1</v>
      </c>
      <c r="AK528" t="s">
        <v>55</v>
      </c>
      <c r="AL528">
        <v>4</v>
      </c>
      <c r="AM528" t="s">
        <v>683</v>
      </c>
      <c r="AO528">
        <v>3</v>
      </c>
      <c r="AP528" t="s">
        <v>683</v>
      </c>
      <c r="AQ528">
        <v>4.4000000000000004</v>
      </c>
      <c r="AR528">
        <v>3.9426999999999997E-2</v>
      </c>
      <c r="AS528" t="str">
        <f t="shared" si="8"/>
        <v>immature</v>
      </c>
    </row>
    <row r="529" spans="1:45" x14ac:dyDescent="0.25">
      <c r="A529">
        <v>523</v>
      </c>
      <c r="B529">
        <v>2017</v>
      </c>
      <c r="C529" t="s">
        <v>42</v>
      </c>
      <c r="D529" s="1">
        <v>44147</v>
      </c>
      <c r="E529">
        <v>1</v>
      </c>
      <c r="F529">
        <v>29</v>
      </c>
      <c r="G529">
        <v>4</v>
      </c>
      <c r="H529" t="s">
        <v>43</v>
      </c>
      <c r="I529" s="2">
        <v>43033</v>
      </c>
      <c r="J529">
        <v>27</v>
      </c>
      <c r="K529" t="s">
        <v>44</v>
      </c>
      <c r="L529">
        <v>113</v>
      </c>
      <c r="M529">
        <v>41</v>
      </c>
      <c r="N529" t="s">
        <v>45</v>
      </c>
      <c r="O529">
        <v>57.019166669999997</v>
      </c>
      <c r="P529">
        <v>-135.34961670000001</v>
      </c>
      <c r="Q529" t="s">
        <v>46</v>
      </c>
      <c r="R529">
        <v>77440</v>
      </c>
      <c r="S529">
        <v>1</v>
      </c>
      <c r="T529" t="s">
        <v>47</v>
      </c>
      <c r="U529" t="s">
        <v>48</v>
      </c>
      <c r="V529" t="s">
        <v>49</v>
      </c>
      <c r="W529" t="s">
        <v>50</v>
      </c>
      <c r="X529" t="s">
        <v>51</v>
      </c>
      <c r="Y529">
        <v>2</v>
      </c>
      <c r="Z529">
        <v>14</v>
      </c>
      <c r="AA529">
        <v>2</v>
      </c>
      <c r="AB529">
        <v>205</v>
      </c>
      <c r="AC529">
        <v>113.6</v>
      </c>
      <c r="AD529">
        <v>6</v>
      </c>
      <c r="AE529">
        <v>1</v>
      </c>
      <c r="AG529" t="s">
        <v>636</v>
      </c>
      <c r="AH529" t="s">
        <v>67</v>
      </c>
      <c r="AI529" t="s">
        <v>141</v>
      </c>
      <c r="AJ529">
        <v>1</v>
      </c>
      <c r="AK529" t="s">
        <v>55</v>
      </c>
      <c r="AL529">
        <v>4</v>
      </c>
      <c r="AM529" t="s">
        <v>683</v>
      </c>
      <c r="AO529">
        <v>3</v>
      </c>
      <c r="AP529" t="s">
        <v>683</v>
      </c>
      <c r="AQ529">
        <v>4.5</v>
      </c>
      <c r="AR529">
        <v>3.9613000000000002E-2</v>
      </c>
      <c r="AS529" t="str">
        <f t="shared" si="8"/>
        <v>immature</v>
      </c>
    </row>
    <row r="530" spans="1:45" x14ac:dyDescent="0.25">
      <c r="A530">
        <v>524</v>
      </c>
      <c r="B530">
        <v>2017</v>
      </c>
      <c r="C530" t="s">
        <v>42</v>
      </c>
      <c r="D530" s="1">
        <v>44147</v>
      </c>
      <c r="E530">
        <v>1</v>
      </c>
      <c r="F530">
        <v>365</v>
      </c>
      <c r="G530">
        <v>4</v>
      </c>
      <c r="H530" t="s">
        <v>43</v>
      </c>
      <c r="I530" s="2">
        <v>43033</v>
      </c>
      <c r="J530">
        <v>27</v>
      </c>
      <c r="K530" t="s">
        <v>44</v>
      </c>
      <c r="L530">
        <v>113</v>
      </c>
      <c r="M530">
        <v>41</v>
      </c>
      <c r="N530" t="s">
        <v>45</v>
      </c>
      <c r="O530">
        <v>57.019166669999997</v>
      </c>
      <c r="P530">
        <v>-135.34961670000001</v>
      </c>
      <c r="Q530" t="s">
        <v>46</v>
      </c>
      <c r="R530">
        <v>77440</v>
      </c>
      <c r="S530">
        <v>1</v>
      </c>
      <c r="T530" t="s">
        <v>47</v>
      </c>
      <c r="U530" t="s">
        <v>48</v>
      </c>
      <c r="V530" t="s">
        <v>49</v>
      </c>
      <c r="W530" t="s">
        <v>50</v>
      </c>
      <c r="X530" t="s">
        <v>51</v>
      </c>
      <c r="Y530">
        <v>25</v>
      </c>
      <c r="Z530">
        <v>5</v>
      </c>
      <c r="AA530">
        <v>2</v>
      </c>
      <c r="AB530">
        <v>211</v>
      </c>
      <c r="AC530">
        <v>146.19999999999999</v>
      </c>
      <c r="AD530">
        <v>6</v>
      </c>
      <c r="AE530">
        <v>2</v>
      </c>
      <c r="AG530" t="s">
        <v>637</v>
      </c>
      <c r="AH530" t="s">
        <v>53</v>
      </c>
      <c r="AI530" t="s">
        <v>54</v>
      </c>
      <c r="AJ530">
        <v>1</v>
      </c>
      <c r="AK530" t="s">
        <v>55</v>
      </c>
      <c r="AL530">
        <v>4</v>
      </c>
      <c r="AM530" t="s">
        <v>683</v>
      </c>
      <c r="AO530">
        <v>3</v>
      </c>
      <c r="AP530" t="s">
        <v>683</v>
      </c>
      <c r="AQ530">
        <v>5.8</v>
      </c>
      <c r="AR530">
        <v>3.9671999999999999E-2</v>
      </c>
      <c r="AS530" t="str">
        <f t="shared" si="8"/>
        <v>immature</v>
      </c>
    </row>
    <row r="531" spans="1:45" x14ac:dyDescent="0.25">
      <c r="A531">
        <v>525</v>
      </c>
      <c r="B531">
        <v>2017</v>
      </c>
      <c r="C531" t="s">
        <v>42</v>
      </c>
      <c r="D531" s="1">
        <v>44147</v>
      </c>
      <c r="E531">
        <v>1</v>
      </c>
      <c r="F531">
        <v>320</v>
      </c>
      <c r="G531">
        <v>4</v>
      </c>
      <c r="H531" t="s">
        <v>43</v>
      </c>
      <c r="I531" s="2">
        <v>43033</v>
      </c>
      <c r="J531">
        <v>27</v>
      </c>
      <c r="K531" t="s">
        <v>44</v>
      </c>
      <c r="L531">
        <v>113</v>
      </c>
      <c r="M531">
        <v>41</v>
      </c>
      <c r="N531" t="s">
        <v>45</v>
      </c>
      <c r="O531">
        <v>57.019166669999997</v>
      </c>
      <c r="P531">
        <v>-135.34961670000001</v>
      </c>
      <c r="Q531" t="s">
        <v>46</v>
      </c>
      <c r="R531">
        <v>77440</v>
      </c>
      <c r="S531">
        <v>1</v>
      </c>
      <c r="T531" t="s">
        <v>47</v>
      </c>
      <c r="U531" t="s">
        <v>48</v>
      </c>
      <c r="V531" t="s">
        <v>49</v>
      </c>
      <c r="W531" t="s">
        <v>50</v>
      </c>
      <c r="X531" t="s">
        <v>51</v>
      </c>
      <c r="Y531">
        <v>22</v>
      </c>
      <c r="Z531">
        <v>5</v>
      </c>
      <c r="AA531">
        <v>2</v>
      </c>
      <c r="AB531">
        <v>230</v>
      </c>
      <c r="AC531">
        <v>177.3</v>
      </c>
      <c r="AD531">
        <v>6</v>
      </c>
      <c r="AE531">
        <v>2</v>
      </c>
      <c r="AG531" t="s">
        <v>638</v>
      </c>
      <c r="AH531" t="s">
        <v>67</v>
      </c>
      <c r="AI531" t="s">
        <v>58</v>
      </c>
      <c r="AJ531">
        <v>1</v>
      </c>
      <c r="AK531" t="s">
        <v>55</v>
      </c>
      <c r="AL531">
        <v>4</v>
      </c>
      <c r="AM531" t="s">
        <v>683</v>
      </c>
      <c r="AO531">
        <v>3</v>
      </c>
      <c r="AP531" t="s">
        <v>683</v>
      </c>
      <c r="AQ531">
        <v>7.1</v>
      </c>
      <c r="AR531">
        <v>4.0044999999999997E-2</v>
      </c>
      <c r="AS531" t="str">
        <f t="shared" si="8"/>
        <v>immature</v>
      </c>
    </row>
    <row r="532" spans="1:45" x14ac:dyDescent="0.25">
      <c r="A532">
        <v>526</v>
      </c>
      <c r="B532">
        <v>2017</v>
      </c>
      <c r="C532" t="s">
        <v>42</v>
      </c>
      <c r="D532" s="1">
        <v>44147</v>
      </c>
      <c r="E532">
        <v>1</v>
      </c>
      <c r="F532">
        <v>336</v>
      </c>
      <c r="G532">
        <v>4</v>
      </c>
      <c r="H532" t="s">
        <v>43</v>
      </c>
      <c r="I532" s="2">
        <v>43033</v>
      </c>
      <c r="J532">
        <v>27</v>
      </c>
      <c r="K532" t="s">
        <v>44</v>
      </c>
      <c r="L532">
        <v>113</v>
      </c>
      <c r="M532">
        <v>41</v>
      </c>
      <c r="N532" t="s">
        <v>45</v>
      </c>
      <c r="O532">
        <v>57.019166669999997</v>
      </c>
      <c r="P532">
        <v>-135.34961670000001</v>
      </c>
      <c r="Q532" t="s">
        <v>46</v>
      </c>
      <c r="R532">
        <v>77440</v>
      </c>
      <c r="S532">
        <v>1</v>
      </c>
      <c r="T532" t="s">
        <v>47</v>
      </c>
      <c r="U532" t="s">
        <v>48</v>
      </c>
      <c r="V532" t="s">
        <v>49</v>
      </c>
      <c r="W532" t="s">
        <v>50</v>
      </c>
      <c r="X532" t="s">
        <v>51</v>
      </c>
      <c r="Y532">
        <v>23</v>
      </c>
      <c r="Z532">
        <v>6</v>
      </c>
      <c r="AA532">
        <v>2</v>
      </c>
      <c r="AB532">
        <v>202</v>
      </c>
      <c r="AC532">
        <v>112.3</v>
      </c>
      <c r="AD532">
        <v>6</v>
      </c>
      <c r="AE532">
        <v>2</v>
      </c>
      <c r="AF532" t="s">
        <v>69</v>
      </c>
      <c r="AG532" t="s">
        <v>639</v>
      </c>
      <c r="AH532" t="s">
        <v>67</v>
      </c>
      <c r="AI532" t="s">
        <v>141</v>
      </c>
      <c r="AJ532">
        <v>1</v>
      </c>
      <c r="AK532" t="s">
        <v>55</v>
      </c>
      <c r="AL532">
        <v>4</v>
      </c>
      <c r="AM532" t="s">
        <v>683</v>
      </c>
      <c r="AO532">
        <v>3</v>
      </c>
      <c r="AP532" t="s">
        <v>683</v>
      </c>
      <c r="AQ532">
        <v>4.5</v>
      </c>
      <c r="AR532">
        <v>4.0071000000000002E-2</v>
      </c>
      <c r="AS532" t="str">
        <f t="shared" si="8"/>
        <v>immature</v>
      </c>
    </row>
    <row r="533" spans="1:45" x14ac:dyDescent="0.25">
      <c r="A533">
        <v>527</v>
      </c>
      <c r="B533">
        <v>2017</v>
      </c>
      <c r="C533" t="s">
        <v>42</v>
      </c>
      <c r="D533" s="1">
        <v>44147</v>
      </c>
      <c r="E533">
        <v>1</v>
      </c>
      <c r="F533">
        <v>280</v>
      </c>
      <c r="G533">
        <v>4</v>
      </c>
      <c r="H533" t="s">
        <v>43</v>
      </c>
      <c r="I533" s="2">
        <v>43033</v>
      </c>
      <c r="J533">
        <v>27</v>
      </c>
      <c r="K533" t="s">
        <v>44</v>
      </c>
      <c r="L533">
        <v>113</v>
      </c>
      <c r="M533">
        <v>41</v>
      </c>
      <c r="N533" t="s">
        <v>45</v>
      </c>
      <c r="O533">
        <v>57.019166669999997</v>
      </c>
      <c r="P533">
        <v>-135.34961670000001</v>
      </c>
      <c r="Q533" t="s">
        <v>46</v>
      </c>
      <c r="R533">
        <v>77440</v>
      </c>
      <c r="S533">
        <v>1</v>
      </c>
      <c r="T533" t="s">
        <v>47</v>
      </c>
      <c r="U533" t="s">
        <v>48</v>
      </c>
      <c r="V533" t="s">
        <v>49</v>
      </c>
      <c r="W533" t="s">
        <v>50</v>
      </c>
      <c r="X533" t="s">
        <v>51</v>
      </c>
      <c r="Y533">
        <v>19</v>
      </c>
      <c r="Z533">
        <v>10</v>
      </c>
      <c r="AA533">
        <v>2</v>
      </c>
      <c r="AB533">
        <v>210</v>
      </c>
      <c r="AC533">
        <v>127.2</v>
      </c>
      <c r="AD533">
        <v>6</v>
      </c>
      <c r="AE533">
        <v>1</v>
      </c>
      <c r="AG533" t="s">
        <v>640</v>
      </c>
      <c r="AH533" t="s">
        <v>60</v>
      </c>
      <c r="AI533" t="s">
        <v>58</v>
      </c>
      <c r="AJ533">
        <v>1</v>
      </c>
      <c r="AK533" t="s">
        <v>55</v>
      </c>
      <c r="AL533">
        <v>4</v>
      </c>
      <c r="AM533" t="s">
        <v>683</v>
      </c>
      <c r="AO533">
        <v>3</v>
      </c>
      <c r="AP533" t="s">
        <v>683</v>
      </c>
      <c r="AQ533">
        <v>5.0999999999999996</v>
      </c>
      <c r="AR533">
        <v>4.0093999999999998E-2</v>
      </c>
      <c r="AS533" t="str">
        <f t="shared" si="8"/>
        <v>immature</v>
      </c>
    </row>
    <row r="534" spans="1:45" x14ac:dyDescent="0.25">
      <c r="A534">
        <v>528</v>
      </c>
      <c r="B534">
        <v>2017</v>
      </c>
      <c r="C534" t="s">
        <v>42</v>
      </c>
      <c r="D534" s="1">
        <v>44147</v>
      </c>
      <c r="E534">
        <v>1</v>
      </c>
      <c r="F534">
        <v>297</v>
      </c>
      <c r="G534">
        <v>4</v>
      </c>
      <c r="H534" t="s">
        <v>43</v>
      </c>
      <c r="I534" s="2">
        <v>43033</v>
      </c>
      <c r="J534">
        <v>27</v>
      </c>
      <c r="K534" t="s">
        <v>44</v>
      </c>
      <c r="L534">
        <v>113</v>
      </c>
      <c r="M534">
        <v>41</v>
      </c>
      <c r="N534" t="s">
        <v>45</v>
      </c>
      <c r="O534">
        <v>57.019166669999997</v>
      </c>
      <c r="P534">
        <v>-135.34961670000001</v>
      </c>
      <c r="Q534" t="s">
        <v>46</v>
      </c>
      <c r="R534">
        <v>77440</v>
      </c>
      <c r="S534">
        <v>1</v>
      </c>
      <c r="T534" t="s">
        <v>47</v>
      </c>
      <c r="U534" t="s">
        <v>48</v>
      </c>
      <c r="V534" t="s">
        <v>49</v>
      </c>
      <c r="W534" t="s">
        <v>50</v>
      </c>
      <c r="X534" t="s">
        <v>51</v>
      </c>
      <c r="Y534">
        <v>20</v>
      </c>
      <c r="Z534">
        <v>12</v>
      </c>
      <c r="AA534">
        <v>2</v>
      </c>
      <c r="AB534">
        <v>209</v>
      </c>
      <c r="AC534">
        <v>129.4</v>
      </c>
      <c r="AD534">
        <v>6</v>
      </c>
      <c r="AE534">
        <v>2</v>
      </c>
      <c r="AG534" t="s">
        <v>641</v>
      </c>
      <c r="AH534" t="s">
        <v>60</v>
      </c>
      <c r="AI534" t="s">
        <v>54</v>
      </c>
      <c r="AJ534">
        <v>1</v>
      </c>
      <c r="AK534" t="s">
        <v>55</v>
      </c>
      <c r="AL534">
        <v>4</v>
      </c>
      <c r="AM534" t="s">
        <v>683</v>
      </c>
      <c r="AO534">
        <v>3</v>
      </c>
      <c r="AP534" t="s">
        <v>683</v>
      </c>
      <c r="AQ534">
        <v>5.2</v>
      </c>
      <c r="AR534">
        <v>4.0184999999999998E-2</v>
      </c>
      <c r="AS534" t="str">
        <f t="shared" si="8"/>
        <v>immature</v>
      </c>
    </row>
    <row r="535" spans="1:45" x14ac:dyDescent="0.25">
      <c r="A535">
        <v>529</v>
      </c>
      <c r="B535">
        <v>2017</v>
      </c>
      <c r="C535" t="s">
        <v>42</v>
      </c>
      <c r="D535" s="1">
        <v>44147</v>
      </c>
      <c r="E535">
        <v>1</v>
      </c>
      <c r="F535">
        <v>270</v>
      </c>
      <c r="G535">
        <v>4</v>
      </c>
      <c r="H535" t="s">
        <v>43</v>
      </c>
      <c r="I535" s="2">
        <v>43033</v>
      </c>
      <c r="J535">
        <v>27</v>
      </c>
      <c r="K535" t="s">
        <v>44</v>
      </c>
      <c r="L535">
        <v>113</v>
      </c>
      <c r="M535">
        <v>41</v>
      </c>
      <c r="N535" t="s">
        <v>45</v>
      </c>
      <c r="O535">
        <v>57.019166669999997</v>
      </c>
      <c r="P535">
        <v>-135.34961670000001</v>
      </c>
      <c r="Q535" t="s">
        <v>46</v>
      </c>
      <c r="R535">
        <v>77440</v>
      </c>
      <c r="S535">
        <v>1</v>
      </c>
      <c r="T535" t="s">
        <v>47</v>
      </c>
      <c r="U535" t="s">
        <v>48</v>
      </c>
      <c r="V535" t="s">
        <v>49</v>
      </c>
      <c r="W535" t="s">
        <v>50</v>
      </c>
      <c r="X535" t="s">
        <v>51</v>
      </c>
      <c r="Y535">
        <v>18</v>
      </c>
      <c r="Z535">
        <v>15</v>
      </c>
      <c r="AA535">
        <v>2</v>
      </c>
      <c r="AB535">
        <v>191</v>
      </c>
      <c r="AC535">
        <v>104.4</v>
      </c>
      <c r="AD535">
        <v>6</v>
      </c>
      <c r="AE535">
        <v>1</v>
      </c>
      <c r="AG535" t="s">
        <v>642</v>
      </c>
      <c r="AH535" t="s">
        <v>60</v>
      </c>
      <c r="AI535" t="s">
        <v>58</v>
      </c>
      <c r="AJ535">
        <v>1</v>
      </c>
      <c r="AK535" t="s">
        <v>55</v>
      </c>
      <c r="AL535">
        <v>4</v>
      </c>
      <c r="AM535" t="s">
        <v>683</v>
      </c>
      <c r="AO535">
        <v>3</v>
      </c>
      <c r="AP535" t="s">
        <v>683</v>
      </c>
      <c r="AQ535">
        <v>4.2</v>
      </c>
      <c r="AR535">
        <v>4.0230000000000002E-2</v>
      </c>
      <c r="AS535" t="str">
        <f t="shared" si="8"/>
        <v>immature</v>
      </c>
    </row>
    <row r="536" spans="1:45" x14ac:dyDescent="0.25">
      <c r="A536">
        <v>530</v>
      </c>
      <c r="B536">
        <v>2017</v>
      </c>
      <c r="C536" t="s">
        <v>42</v>
      </c>
      <c r="D536" s="1">
        <v>44147</v>
      </c>
      <c r="E536">
        <v>1</v>
      </c>
      <c r="F536">
        <v>9</v>
      </c>
      <c r="G536">
        <v>4</v>
      </c>
      <c r="H536" t="s">
        <v>43</v>
      </c>
      <c r="I536" s="2">
        <v>43033</v>
      </c>
      <c r="J536">
        <v>27</v>
      </c>
      <c r="K536" t="s">
        <v>44</v>
      </c>
      <c r="L536">
        <v>113</v>
      </c>
      <c r="M536">
        <v>41</v>
      </c>
      <c r="N536" t="s">
        <v>45</v>
      </c>
      <c r="O536">
        <v>57.019166669999997</v>
      </c>
      <c r="P536">
        <v>-135.34961670000001</v>
      </c>
      <c r="Q536" t="s">
        <v>46</v>
      </c>
      <c r="R536">
        <v>77440</v>
      </c>
      <c r="S536">
        <v>1</v>
      </c>
      <c r="T536" t="s">
        <v>47</v>
      </c>
      <c r="U536" t="s">
        <v>48</v>
      </c>
      <c r="V536" t="s">
        <v>49</v>
      </c>
      <c r="W536" t="s">
        <v>50</v>
      </c>
      <c r="X536" t="s">
        <v>51</v>
      </c>
      <c r="Y536">
        <v>1</v>
      </c>
      <c r="Z536">
        <v>9</v>
      </c>
      <c r="AA536">
        <v>2</v>
      </c>
      <c r="AB536">
        <v>219</v>
      </c>
      <c r="AC536">
        <v>149.1</v>
      </c>
      <c r="AD536">
        <v>6</v>
      </c>
      <c r="AE536">
        <v>1</v>
      </c>
      <c r="AG536" t="s">
        <v>643</v>
      </c>
      <c r="AH536" t="s">
        <v>60</v>
      </c>
      <c r="AI536" t="s">
        <v>58</v>
      </c>
      <c r="AJ536">
        <v>1</v>
      </c>
      <c r="AK536" t="s">
        <v>55</v>
      </c>
      <c r="AL536">
        <v>4</v>
      </c>
      <c r="AM536" t="s">
        <v>683</v>
      </c>
      <c r="AO536">
        <v>3</v>
      </c>
      <c r="AP536" t="s">
        <v>683</v>
      </c>
      <c r="AQ536">
        <v>6</v>
      </c>
      <c r="AR536">
        <v>4.0240999999999999E-2</v>
      </c>
      <c r="AS536" t="str">
        <f t="shared" si="8"/>
        <v>immature</v>
      </c>
    </row>
    <row r="537" spans="1:45" x14ac:dyDescent="0.25">
      <c r="A537">
        <v>531</v>
      </c>
      <c r="B537">
        <v>2017</v>
      </c>
      <c r="C537" t="s">
        <v>42</v>
      </c>
      <c r="D537" s="1">
        <v>44147</v>
      </c>
      <c r="E537">
        <v>1</v>
      </c>
      <c r="F537">
        <v>309</v>
      </c>
      <c r="G537">
        <v>4</v>
      </c>
      <c r="H537" t="s">
        <v>43</v>
      </c>
      <c r="I537" s="2">
        <v>43033</v>
      </c>
      <c r="J537">
        <v>27</v>
      </c>
      <c r="K537" t="s">
        <v>44</v>
      </c>
      <c r="L537">
        <v>113</v>
      </c>
      <c r="M537">
        <v>41</v>
      </c>
      <c r="N537" t="s">
        <v>45</v>
      </c>
      <c r="O537">
        <v>57.019166669999997</v>
      </c>
      <c r="P537">
        <v>-135.34961670000001</v>
      </c>
      <c r="Q537" t="s">
        <v>46</v>
      </c>
      <c r="R537">
        <v>77440</v>
      </c>
      <c r="S537">
        <v>1</v>
      </c>
      <c r="T537" t="s">
        <v>47</v>
      </c>
      <c r="U537" t="s">
        <v>48</v>
      </c>
      <c r="V537" t="s">
        <v>49</v>
      </c>
      <c r="W537" t="s">
        <v>50</v>
      </c>
      <c r="X537" t="s">
        <v>51</v>
      </c>
      <c r="Y537">
        <v>21</v>
      </c>
      <c r="Z537">
        <v>9</v>
      </c>
      <c r="AA537">
        <v>2</v>
      </c>
      <c r="AB537">
        <v>208</v>
      </c>
      <c r="AC537">
        <v>123.9</v>
      </c>
      <c r="AD537">
        <v>6</v>
      </c>
      <c r="AE537">
        <v>1</v>
      </c>
      <c r="AF537" t="s">
        <v>69</v>
      </c>
      <c r="AG537" t="s">
        <v>644</v>
      </c>
      <c r="AH537" t="s">
        <v>67</v>
      </c>
      <c r="AI537" t="s">
        <v>97</v>
      </c>
      <c r="AJ537">
        <v>1</v>
      </c>
      <c r="AK537" t="s">
        <v>55</v>
      </c>
      <c r="AL537">
        <v>4</v>
      </c>
      <c r="AM537" t="s">
        <v>683</v>
      </c>
      <c r="AO537">
        <v>3</v>
      </c>
      <c r="AP537" t="s">
        <v>683</v>
      </c>
      <c r="AQ537">
        <v>5</v>
      </c>
      <c r="AR537">
        <v>4.0355000000000002E-2</v>
      </c>
      <c r="AS537" t="str">
        <f t="shared" si="8"/>
        <v>immature</v>
      </c>
    </row>
    <row r="538" spans="1:45" x14ac:dyDescent="0.25">
      <c r="A538">
        <v>532</v>
      </c>
      <c r="B538">
        <v>2017</v>
      </c>
      <c r="C538" t="s">
        <v>42</v>
      </c>
      <c r="D538" s="1">
        <v>44147</v>
      </c>
      <c r="E538">
        <v>1</v>
      </c>
      <c r="F538">
        <v>483</v>
      </c>
      <c r="G538">
        <v>4</v>
      </c>
      <c r="H538" t="s">
        <v>43</v>
      </c>
      <c r="I538" s="2">
        <v>43039</v>
      </c>
      <c r="J538">
        <v>27</v>
      </c>
      <c r="K538" t="s">
        <v>44</v>
      </c>
      <c r="L538">
        <v>113</v>
      </c>
      <c r="M538">
        <v>41</v>
      </c>
      <c r="N538" t="s">
        <v>45</v>
      </c>
      <c r="O538">
        <v>57.02226667</v>
      </c>
      <c r="P538">
        <v>-135.29325</v>
      </c>
      <c r="Q538" t="s">
        <v>46</v>
      </c>
      <c r="R538">
        <v>77440</v>
      </c>
      <c r="S538">
        <v>1</v>
      </c>
      <c r="T538" t="s">
        <v>47</v>
      </c>
      <c r="U538" t="s">
        <v>48</v>
      </c>
      <c r="V538" t="s">
        <v>49</v>
      </c>
      <c r="W538" t="s">
        <v>50</v>
      </c>
      <c r="X538" t="s">
        <v>51</v>
      </c>
      <c r="Y538">
        <v>33</v>
      </c>
      <c r="Z538">
        <v>13</v>
      </c>
      <c r="AA538">
        <v>2</v>
      </c>
      <c r="AB538">
        <v>185</v>
      </c>
      <c r="AC538">
        <v>89.6</v>
      </c>
      <c r="AD538">
        <v>6</v>
      </c>
      <c r="AE538">
        <v>1</v>
      </c>
      <c r="AG538" t="s">
        <v>645</v>
      </c>
      <c r="AH538" t="s">
        <v>60</v>
      </c>
      <c r="AI538" t="s">
        <v>58</v>
      </c>
      <c r="AJ538">
        <v>1</v>
      </c>
      <c r="AK538" t="s">
        <v>55</v>
      </c>
      <c r="AL538">
        <v>4</v>
      </c>
      <c r="AM538" t="s">
        <v>683</v>
      </c>
      <c r="AN538" t="s">
        <v>325</v>
      </c>
      <c r="AO538">
        <v>3</v>
      </c>
      <c r="AP538" t="s">
        <v>683</v>
      </c>
      <c r="AQ538">
        <v>3.7</v>
      </c>
      <c r="AR538">
        <v>4.1294999999999998E-2</v>
      </c>
      <c r="AS538" t="str">
        <f t="shared" si="8"/>
        <v>immature</v>
      </c>
    </row>
    <row r="539" spans="1:45" x14ac:dyDescent="0.25">
      <c r="A539">
        <v>533</v>
      </c>
      <c r="B539">
        <v>2017</v>
      </c>
      <c r="C539" t="s">
        <v>42</v>
      </c>
      <c r="D539" s="1">
        <v>44147</v>
      </c>
      <c r="E539">
        <v>1</v>
      </c>
      <c r="F539">
        <v>355</v>
      </c>
      <c r="G539">
        <v>4</v>
      </c>
      <c r="H539" t="s">
        <v>43</v>
      </c>
      <c r="I539" s="2">
        <v>43033</v>
      </c>
      <c r="J539">
        <v>27</v>
      </c>
      <c r="K539" t="s">
        <v>44</v>
      </c>
      <c r="L539">
        <v>113</v>
      </c>
      <c r="M539">
        <v>41</v>
      </c>
      <c r="N539" t="s">
        <v>45</v>
      </c>
      <c r="O539">
        <v>57.019166669999997</v>
      </c>
      <c r="P539">
        <v>-135.34961670000001</v>
      </c>
      <c r="Q539" t="s">
        <v>46</v>
      </c>
      <c r="R539">
        <v>77440</v>
      </c>
      <c r="S539">
        <v>1</v>
      </c>
      <c r="T539" t="s">
        <v>47</v>
      </c>
      <c r="U539" t="s">
        <v>48</v>
      </c>
      <c r="V539" t="s">
        <v>49</v>
      </c>
      <c r="W539" t="s">
        <v>50</v>
      </c>
      <c r="X539" t="s">
        <v>51</v>
      </c>
      <c r="Y539">
        <v>24</v>
      </c>
      <c r="Z539">
        <v>10</v>
      </c>
      <c r="AA539">
        <v>2</v>
      </c>
      <c r="AB539">
        <v>218</v>
      </c>
      <c r="AC539">
        <v>137</v>
      </c>
      <c r="AD539">
        <v>6</v>
      </c>
      <c r="AE539">
        <v>1</v>
      </c>
      <c r="AG539" t="s">
        <v>646</v>
      </c>
      <c r="AH539" t="s">
        <v>60</v>
      </c>
      <c r="AI539" t="s">
        <v>58</v>
      </c>
      <c r="AJ539">
        <v>1</v>
      </c>
      <c r="AK539" t="s">
        <v>55</v>
      </c>
      <c r="AL539">
        <v>4</v>
      </c>
      <c r="AM539" t="s">
        <v>683</v>
      </c>
      <c r="AO539">
        <v>3</v>
      </c>
      <c r="AP539" t="s">
        <v>683</v>
      </c>
      <c r="AQ539">
        <v>5.7</v>
      </c>
      <c r="AR539">
        <v>4.1605999999999997E-2</v>
      </c>
      <c r="AS539" t="str">
        <f t="shared" si="8"/>
        <v>immature</v>
      </c>
    </row>
    <row r="540" spans="1:45" x14ac:dyDescent="0.25">
      <c r="A540">
        <v>534</v>
      </c>
      <c r="B540">
        <v>2017</v>
      </c>
      <c r="C540" t="s">
        <v>42</v>
      </c>
      <c r="D540" s="1">
        <v>44147</v>
      </c>
      <c r="E540">
        <v>1</v>
      </c>
      <c r="F540">
        <v>321</v>
      </c>
      <c r="G540">
        <v>4</v>
      </c>
      <c r="H540" t="s">
        <v>43</v>
      </c>
      <c r="I540" s="2">
        <v>43033</v>
      </c>
      <c r="J540">
        <v>27</v>
      </c>
      <c r="K540" t="s">
        <v>44</v>
      </c>
      <c r="L540">
        <v>113</v>
      </c>
      <c r="M540">
        <v>41</v>
      </c>
      <c r="N540" t="s">
        <v>45</v>
      </c>
      <c r="O540">
        <v>57.019166669999997</v>
      </c>
      <c r="P540">
        <v>-135.34961670000001</v>
      </c>
      <c r="Q540" t="s">
        <v>46</v>
      </c>
      <c r="R540">
        <v>77440</v>
      </c>
      <c r="S540">
        <v>1</v>
      </c>
      <c r="T540" t="s">
        <v>47</v>
      </c>
      <c r="U540" t="s">
        <v>48</v>
      </c>
      <c r="V540" t="s">
        <v>49</v>
      </c>
      <c r="W540" t="s">
        <v>50</v>
      </c>
      <c r="X540" t="s">
        <v>51</v>
      </c>
      <c r="Y540">
        <v>22</v>
      </c>
      <c r="Z540">
        <v>6</v>
      </c>
      <c r="AA540">
        <v>2</v>
      </c>
      <c r="AB540">
        <v>191</v>
      </c>
      <c r="AC540">
        <v>108</v>
      </c>
      <c r="AD540">
        <v>6</v>
      </c>
      <c r="AE540">
        <v>1</v>
      </c>
      <c r="AG540" t="s">
        <v>647</v>
      </c>
      <c r="AH540" t="s">
        <v>60</v>
      </c>
      <c r="AI540" t="s">
        <v>58</v>
      </c>
      <c r="AJ540">
        <v>1</v>
      </c>
      <c r="AK540" t="s">
        <v>55</v>
      </c>
      <c r="AL540">
        <v>4</v>
      </c>
      <c r="AM540" t="s">
        <v>683</v>
      </c>
      <c r="AO540">
        <v>3</v>
      </c>
      <c r="AP540" t="s">
        <v>683</v>
      </c>
      <c r="AQ540">
        <v>4.5999999999999996</v>
      </c>
      <c r="AR540">
        <v>4.2592999999999999E-2</v>
      </c>
      <c r="AS540" t="str">
        <f t="shared" si="8"/>
        <v>immature</v>
      </c>
    </row>
    <row r="541" spans="1:45" x14ac:dyDescent="0.25">
      <c r="A541">
        <v>535</v>
      </c>
      <c r="B541">
        <v>2017</v>
      </c>
      <c r="C541" t="s">
        <v>42</v>
      </c>
      <c r="D541" s="1">
        <v>44147</v>
      </c>
      <c r="E541">
        <v>1</v>
      </c>
      <c r="F541">
        <v>292</v>
      </c>
      <c r="G541">
        <v>4</v>
      </c>
      <c r="H541" t="s">
        <v>43</v>
      </c>
      <c r="I541" s="2">
        <v>43033</v>
      </c>
      <c r="J541">
        <v>27</v>
      </c>
      <c r="K541" t="s">
        <v>44</v>
      </c>
      <c r="L541">
        <v>113</v>
      </c>
      <c r="M541">
        <v>41</v>
      </c>
      <c r="N541" t="s">
        <v>45</v>
      </c>
      <c r="O541">
        <v>57.019166669999997</v>
      </c>
      <c r="P541">
        <v>-135.34961670000001</v>
      </c>
      <c r="Q541" t="s">
        <v>46</v>
      </c>
      <c r="R541">
        <v>77440</v>
      </c>
      <c r="S541">
        <v>1</v>
      </c>
      <c r="T541" t="s">
        <v>47</v>
      </c>
      <c r="U541" t="s">
        <v>48</v>
      </c>
      <c r="V541" t="s">
        <v>49</v>
      </c>
      <c r="W541" t="s">
        <v>50</v>
      </c>
      <c r="X541" t="s">
        <v>51</v>
      </c>
      <c r="Y541">
        <v>20</v>
      </c>
      <c r="Z541">
        <v>7</v>
      </c>
      <c r="AA541">
        <v>2</v>
      </c>
      <c r="AB541">
        <v>206</v>
      </c>
      <c r="AC541">
        <v>124.5</v>
      </c>
      <c r="AD541">
        <v>6</v>
      </c>
      <c r="AE541">
        <v>1</v>
      </c>
      <c r="AG541" t="s">
        <v>648</v>
      </c>
      <c r="AH541" t="s">
        <v>60</v>
      </c>
      <c r="AI541" t="s">
        <v>58</v>
      </c>
      <c r="AJ541">
        <v>1</v>
      </c>
      <c r="AK541" t="s">
        <v>55</v>
      </c>
      <c r="AL541">
        <v>4</v>
      </c>
      <c r="AM541" t="s">
        <v>683</v>
      </c>
      <c r="AO541">
        <v>3</v>
      </c>
      <c r="AP541" t="s">
        <v>683</v>
      </c>
      <c r="AQ541">
        <v>5.4</v>
      </c>
      <c r="AR541">
        <v>4.3373000000000002E-2</v>
      </c>
      <c r="AS541" t="str">
        <f t="shared" si="8"/>
        <v>immature</v>
      </c>
    </row>
    <row r="542" spans="1:45" x14ac:dyDescent="0.25">
      <c r="A542">
        <v>536</v>
      </c>
      <c r="B542">
        <v>2017</v>
      </c>
      <c r="C542" t="s">
        <v>42</v>
      </c>
      <c r="D542" s="1">
        <v>44147</v>
      </c>
      <c r="E542">
        <v>1</v>
      </c>
      <c r="F542">
        <v>141</v>
      </c>
      <c r="G542">
        <v>4</v>
      </c>
      <c r="H542" t="s">
        <v>43</v>
      </c>
      <c r="I542" s="2">
        <v>43033</v>
      </c>
      <c r="J542">
        <v>27</v>
      </c>
      <c r="K542" t="s">
        <v>44</v>
      </c>
      <c r="L542">
        <v>113</v>
      </c>
      <c r="M542">
        <v>41</v>
      </c>
      <c r="N542" t="s">
        <v>45</v>
      </c>
      <c r="O542">
        <v>57.019166669999997</v>
      </c>
      <c r="P542">
        <v>-135.34961670000001</v>
      </c>
      <c r="Q542" t="s">
        <v>46</v>
      </c>
      <c r="R542">
        <v>77440</v>
      </c>
      <c r="S542">
        <v>1</v>
      </c>
      <c r="T542" t="s">
        <v>47</v>
      </c>
      <c r="U542" t="s">
        <v>48</v>
      </c>
      <c r="V542" t="s">
        <v>49</v>
      </c>
      <c r="W542" t="s">
        <v>50</v>
      </c>
      <c r="X542" t="s">
        <v>51</v>
      </c>
      <c r="Y542">
        <v>10</v>
      </c>
      <c r="Z542">
        <v>6</v>
      </c>
      <c r="AA542">
        <v>2</v>
      </c>
      <c r="AB542">
        <v>184</v>
      </c>
      <c r="AC542">
        <v>87.3</v>
      </c>
      <c r="AD542">
        <v>6</v>
      </c>
      <c r="AE542">
        <v>1</v>
      </c>
      <c r="AG542" t="s">
        <v>649</v>
      </c>
      <c r="AH542" t="s">
        <v>53</v>
      </c>
      <c r="AI542" t="s">
        <v>58</v>
      </c>
      <c r="AJ542">
        <v>1</v>
      </c>
      <c r="AK542" t="s">
        <v>55</v>
      </c>
      <c r="AL542">
        <v>4</v>
      </c>
      <c r="AM542" t="s">
        <v>683</v>
      </c>
      <c r="AN542" t="s">
        <v>325</v>
      </c>
      <c r="AO542">
        <v>3</v>
      </c>
      <c r="AP542" t="s">
        <v>683</v>
      </c>
      <c r="AQ542">
        <v>3.8</v>
      </c>
      <c r="AR542">
        <v>4.3527999999999997E-2</v>
      </c>
      <c r="AS542" t="str">
        <f t="shared" si="8"/>
        <v>immature</v>
      </c>
    </row>
    <row r="543" spans="1:45" x14ac:dyDescent="0.25">
      <c r="A543">
        <v>537</v>
      </c>
      <c r="B543">
        <v>2017</v>
      </c>
      <c r="C543" t="s">
        <v>42</v>
      </c>
      <c r="D543" s="1">
        <v>44147</v>
      </c>
      <c r="E543">
        <v>1</v>
      </c>
      <c r="F543">
        <v>327</v>
      </c>
      <c r="G543">
        <v>4</v>
      </c>
      <c r="H543" t="s">
        <v>43</v>
      </c>
      <c r="I543" s="2">
        <v>43033</v>
      </c>
      <c r="J543">
        <v>27</v>
      </c>
      <c r="K543" t="s">
        <v>44</v>
      </c>
      <c r="L543">
        <v>113</v>
      </c>
      <c r="M543">
        <v>41</v>
      </c>
      <c r="N543" t="s">
        <v>45</v>
      </c>
      <c r="O543">
        <v>57.019166669999997</v>
      </c>
      <c r="P543">
        <v>-135.34961670000001</v>
      </c>
      <c r="Q543" t="s">
        <v>46</v>
      </c>
      <c r="R543">
        <v>77440</v>
      </c>
      <c r="S543">
        <v>1</v>
      </c>
      <c r="T543" t="s">
        <v>47</v>
      </c>
      <c r="U543" t="s">
        <v>48</v>
      </c>
      <c r="V543" t="s">
        <v>49</v>
      </c>
      <c r="W543" t="s">
        <v>50</v>
      </c>
      <c r="X543" t="s">
        <v>51</v>
      </c>
      <c r="Y543">
        <v>22</v>
      </c>
      <c r="Z543">
        <v>12</v>
      </c>
      <c r="AA543">
        <v>2</v>
      </c>
      <c r="AB543">
        <v>219</v>
      </c>
      <c r="AC543">
        <v>146</v>
      </c>
      <c r="AD543">
        <v>6</v>
      </c>
      <c r="AE543">
        <v>1</v>
      </c>
      <c r="AG543" t="s">
        <v>650</v>
      </c>
      <c r="AH543" t="s">
        <v>60</v>
      </c>
      <c r="AI543" t="s">
        <v>58</v>
      </c>
      <c r="AJ543">
        <v>1</v>
      </c>
      <c r="AK543" t="s">
        <v>55</v>
      </c>
      <c r="AL543">
        <v>4</v>
      </c>
      <c r="AM543" t="s">
        <v>683</v>
      </c>
      <c r="AO543">
        <v>3</v>
      </c>
      <c r="AP543" t="s">
        <v>683</v>
      </c>
      <c r="AQ543">
        <v>6.4</v>
      </c>
      <c r="AR543">
        <v>4.3836E-2</v>
      </c>
      <c r="AS543" t="str">
        <f t="shared" si="8"/>
        <v>immature</v>
      </c>
    </row>
    <row r="544" spans="1:45" x14ac:dyDescent="0.25">
      <c r="A544">
        <v>538</v>
      </c>
      <c r="B544">
        <v>2017</v>
      </c>
      <c r="C544" t="s">
        <v>42</v>
      </c>
      <c r="D544" s="1">
        <v>44147</v>
      </c>
      <c r="E544">
        <v>1</v>
      </c>
      <c r="F544">
        <v>316</v>
      </c>
      <c r="G544">
        <v>4</v>
      </c>
      <c r="H544" t="s">
        <v>43</v>
      </c>
      <c r="I544" s="2">
        <v>43033</v>
      </c>
      <c r="J544">
        <v>27</v>
      </c>
      <c r="K544" t="s">
        <v>44</v>
      </c>
      <c r="L544">
        <v>113</v>
      </c>
      <c r="M544">
        <v>41</v>
      </c>
      <c r="N544" t="s">
        <v>45</v>
      </c>
      <c r="O544">
        <v>57.019166669999997</v>
      </c>
      <c r="P544">
        <v>-135.34961670000001</v>
      </c>
      <c r="Q544" t="s">
        <v>46</v>
      </c>
      <c r="R544">
        <v>77440</v>
      </c>
      <c r="S544">
        <v>1</v>
      </c>
      <c r="T544" t="s">
        <v>47</v>
      </c>
      <c r="U544" t="s">
        <v>48</v>
      </c>
      <c r="V544" t="s">
        <v>49</v>
      </c>
      <c r="W544" t="s">
        <v>50</v>
      </c>
      <c r="X544" t="s">
        <v>51</v>
      </c>
      <c r="Y544">
        <v>22</v>
      </c>
      <c r="Z544">
        <v>1</v>
      </c>
      <c r="AA544">
        <v>2</v>
      </c>
      <c r="AB544">
        <v>194</v>
      </c>
      <c r="AC544">
        <v>113.7</v>
      </c>
      <c r="AD544">
        <v>6</v>
      </c>
      <c r="AE544">
        <v>1</v>
      </c>
      <c r="AF544" t="s">
        <v>69</v>
      </c>
      <c r="AG544" t="s">
        <v>651</v>
      </c>
      <c r="AH544" t="s">
        <v>67</v>
      </c>
      <c r="AI544" t="s">
        <v>141</v>
      </c>
      <c r="AJ544">
        <v>1</v>
      </c>
      <c r="AK544" t="s">
        <v>55</v>
      </c>
      <c r="AL544">
        <v>4</v>
      </c>
      <c r="AM544" t="s">
        <v>683</v>
      </c>
      <c r="AO544">
        <v>3</v>
      </c>
      <c r="AP544" t="s">
        <v>683</v>
      </c>
      <c r="AQ544">
        <v>5</v>
      </c>
      <c r="AR544">
        <v>4.3975E-2</v>
      </c>
      <c r="AS544" t="str">
        <f t="shared" si="8"/>
        <v>immature</v>
      </c>
    </row>
    <row r="545" spans="1:45" x14ac:dyDescent="0.25">
      <c r="A545">
        <v>539</v>
      </c>
      <c r="B545">
        <v>2017</v>
      </c>
      <c r="C545" t="s">
        <v>42</v>
      </c>
      <c r="D545" s="1">
        <v>44147</v>
      </c>
      <c r="E545">
        <v>1</v>
      </c>
      <c r="F545">
        <v>329</v>
      </c>
      <c r="G545">
        <v>4</v>
      </c>
      <c r="H545" t="s">
        <v>43</v>
      </c>
      <c r="I545" s="2">
        <v>43033</v>
      </c>
      <c r="J545">
        <v>27</v>
      </c>
      <c r="K545" t="s">
        <v>44</v>
      </c>
      <c r="L545">
        <v>113</v>
      </c>
      <c r="M545">
        <v>41</v>
      </c>
      <c r="N545" t="s">
        <v>45</v>
      </c>
      <c r="O545">
        <v>57.019166669999997</v>
      </c>
      <c r="P545">
        <v>-135.34961670000001</v>
      </c>
      <c r="Q545" t="s">
        <v>46</v>
      </c>
      <c r="R545">
        <v>77440</v>
      </c>
      <c r="S545">
        <v>1</v>
      </c>
      <c r="T545" t="s">
        <v>47</v>
      </c>
      <c r="U545" t="s">
        <v>48</v>
      </c>
      <c r="V545" t="s">
        <v>49</v>
      </c>
      <c r="W545" t="s">
        <v>50</v>
      </c>
      <c r="X545" t="s">
        <v>51</v>
      </c>
      <c r="Y545">
        <v>22</v>
      </c>
      <c r="Z545">
        <v>14</v>
      </c>
      <c r="AA545">
        <v>2</v>
      </c>
      <c r="AB545">
        <v>211</v>
      </c>
      <c r="AC545">
        <v>130.1</v>
      </c>
      <c r="AD545">
        <v>6</v>
      </c>
      <c r="AE545">
        <v>1</v>
      </c>
      <c r="AG545" t="s">
        <v>652</v>
      </c>
      <c r="AH545" t="s">
        <v>593</v>
      </c>
      <c r="AI545" t="s">
        <v>58</v>
      </c>
      <c r="AJ545">
        <v>1</v>
      </c>
      <c r="AK545" t="s">
        <v>55</v>
      </c>
      <c r="AL545">
        <v>4</v>
      </c>
      <c r="AM545" t="s">
        <v>683</v>
      </c>
      <c r="AN545" t="s">
        <v>325</v>
      </c>
      <c r="AO545">
        <v>3</v>
      </c>
      <c r="AP545" t="s">
        <v>683</v>
      </c>
      <c r="AQ545">
        <v>5.8</v>
      </c>
      <c r="AR545">
        <v>4.4581000000000003E-2</v>
      </c>
      <c r="AS545" t="str">
        <f t="shared" si="8"/>
        <v>immature</v>
      </c>
    </row>
    <row r="546" spans="1:45" x14ac:dyDescent="0.25">
      <c r="A546">
        <v>540</v>
      </c>
      <c r="B546">
        <v>2017</v>
      </c>
      <c r="C546" t="s">
        <v>42</v>
      </c>
      <c r="D546" s="1">
        <v>44147</v>
      </c>
      <c r="E546">
        <v>1</v>
      </c>
      <c r="F546">
        <v>67</v>
      </c>
      <c r="G546">
        <v>4</v>
      </c>
      <c r="H546" t="s">
        <v>43</v>
      </c>
      <c r="I546" s="2">
        <v>43033</v>
      </c>
      <c r="J546">
        <v>27</v>
      </c>
      <c r="K546" t="s">
        <v>44</v>
      </c>
      <c r="L546">
        <v>113</v>
      </c>
      <c r="M546">
        <v>41</v>
      </c>
      <c r="N546" t="s">
        <v>45</v>
      </c>
      <c r="O546">
        <v>57.019166669999997</v>
      </c>
      <c r="P546">
        <v>-135.34961670000001</v>
      </c>
      <c r="Q546" t="s">
        <v>46</v>
      </c>
      <c r="R546">
        <v>77440</v>
      </c>
      <c r="S546">
        <v>1</v>
      </c>
      <c r="T546" t="s">
        <v>47</v>
      </c>
      <c r="U546" t="s">
        <v>48</v>
      </c>
      <c r="V546" t="s">
        <v>49</v>
      </c>
      <c r="W546" t="s">
        <v>50</v>
      </c>
      <c r="X546" t="s">
        <v>51</v>
      </c>
      <c r="Y546">
        <v>5</v>
      </c>
      <c r="Z546">
        <v>7</v>
      </c>
      <c r="AA546">
        <v>2</v>
      </c>
      <c r="AB546">
        <v>195</v>
      </c>
      <c r="AC546">
        <v>109.9</v>
      </c>
      <c r="AD546">
        <v>6</v>
      </c>
      <c r="AE546">
        <v>1</v>
      </c>
      <c r="AG546" t="s">
        <v>653</v>
      </c>
      <c r="AH546" t="s">
        <v>67</v>
      </c>
      <c r="AI546" t="s">
        <v>58</v>
      </c>
      <c r="AJ546">
        <v>1</v>
      </c>
      <c r="AK546" t="s">
        <v>55</v>
      </c>
      <c r="AL546">
        <v>4</v>
      </c>
      <c r="AM546" t="s">
        <v>683</v>
      </c>
      <c r="AN546" t="s">
        <v>325</v>
      </c>
      <c r="AO546">
        <v>3</v>
      </c>
      <c r="AP546" t="s">
        <v>683</v>
      </c>
      <c r="AQ546">
        <v>5</v>
      </c>
      <c r="AR546">
        <v>4.5496000000000002E-2</v>
      </c>
      <c r="AS546" t="str">
        <f t="shared" si="8"/>
        <v>immature</v>
      </c>
    </row>
    <row r="547" spans="1:45" x14ac:dyDescent="0.25">
      <c r="A547">
        <v>541</v>
      </c>
      <c r="B547">
        <v>2017</v>
      </c>
      <c r="C547" t="s">
        <v>42</v>
      </c>
      <c r="D547" s="1">
        <v>44147</v>
      </c>
      <c r="E547">
        <v>1</v>
      </c>
      <c r="F547">
        <v>261</v>
      </c>
      <c r="G547">
        <v>4</v>
      </c>
      <c r="H547" t="s">
        <v>43</v>
      </c>
      <c r="I547" s="2">
        <v>43033</v>
      </c>
      <c r="J547">
        <v>27</v>
      </c>
      <c r="K547" t="s">
        <v>44</v>
      </c>
      <c r="L547">
        <v>113</v>
      </c>
      <c r="M547">
        <v>41</v>
      </c>
      <c r="N547" t="s">
        <v>45</v>
      </c>
      <c r="O547">
        <v>57.019166669999997</v>
      </c>
      <c r="P547">
        <v>-135.34961670000001</v>
      </c>
      <c r="Q547" t="s">
        <v>46</v>
      </c>
      <c r="R547">
        <v>77440</v>
      </c>
      <c r="S547">
        <v>1</v>
      </c>
      <c r="T547" t="s">
        <v>47</v>
      </c>
      <c r="U547" t="s">
        <v>48</v>
      </c>
      <c r="V547" t="s">
        <v>49</v>
      </c>
      <c r="W547" t="s">
        <v>50</v>
      </c>
      <c r="X547" t="s">
        <v>51</v>
      </c>
      <c r="Y547">
        <v>18</v>
      </c>
      <c r="Z547">
        <v>6</v>
      </c>
      <c r="AA547">
        <v>2</v>
      </c>
      <c r="AB547">
        <v>206.26</v>
      </c>
      <c r="AC547">
        <v>123.3</v>
      </c>
      <c r="AD547">
        <v>6</v>
      </c>
      <c r="AE547">
        <v>3</v>
      </c>
      <c r="AF547" t="s">
        <v>654</v>
      </c>
      <c r="AG547" t="s">
        <v>655</v>
      </c>
      <c r="AH547" t="s">
        <v>67</v>
      </c>
      <c r="AI547" t="s">
        <v>54</v>
      </c>
      <c r="AJ547">
        <v>1</v>
      </c>
      <c r="AK547" t="s">
        <v>55</v>
      </c>
      <c r="AL547">
        <v>4</v>
      </c>
      <c r="AM547" t="s">
        <v>683</v>
      </c>
      <c r="AO547">
        <v>3</v>
      </c>
      <c r="AP547" t="s">
        <v>683</v>
      </c>
      <c r="AQ547">
        <v>6.4</v>
      </c>
      <c r="AR547">
        <v>4.5649000000000002E-2</v>
      </c>
      <c r="AS547" t="str">
        <f t="shared" si="8"/>
        <v>immature</v>
      </c>
    </row>
    <row r="548" spans="1:45" x14ac:dyDescent="0.25">
      <c r="A548">
        <v>542</v>
      </c>
      <c r="B548">
        <v>2017</v>
      </c>
      <c r="C548" t="s">
        <v>42</v>
      </c>
      <c r="D548" s="1">
        <v>44147</v>
      </c>
      <c r="E548">
        <v>1</v>
      </c>
      <c r="F548">
        <v>279</v>
      </c>
      <c r="G548">
        <v>4</v>
      </c>
      <c r="H548" t="s">
        <v>43</v>
      </c>
      <c r="I548" s="2">
        <v>43033</v>
      </c>
      <c r="J548">
        <v>27</v>
      </c>
      <c r="K548" t="s">
        <v>44</v>
      </c>
      <c r="L548">
        <v>113</v>
      </c>
      <c r="M548">
        <v>41</v>
      </c>
      <c r="N548" t="s">
        <v>45</v>
      </c>
      <c r="O548">
        <v>57.019166669999997</v>
      </c>
      <c r="P548">
        <v>-135.34961670000001</v>
      </c>
      <c r="Q548" t="s">
        <v>46</v>
      </c>
      <c r="R548">
        <v>77440</v>
      </c>
      <c r="S548">
        <v>1</v>
      </c>
      <c r="T548" t="s">
        <v>47</v>
      </c>
      <c r="U548" t="s">
        <v>48</v>
      </c>
      <c r="V548" t="s">
        <v>49</v>
      </c>
      <c r="W548" t="s">
        <v>50</v>
      </c>
      <c r="X548" t="s">
        <v>51</v>
      </c>
      <c r="Y548">
        <v>19</v>
      </c>
      <c r="Z548">
        <v>9</v>
      </c>
      <c r="AA548">
        <v>2</v>
      </c>
      <c r="AB548">
        <v>215</v>
      </c>
      <c r="AC548">
        <v>135.19999999999999</v>
      </c>
      <c r="AD548">
        <v>6</v>
      </c>
      <c r="AE548">
        <v>1</v>
      </c>
      <c r="AG548" t="s">
        <v>656</v>
      </c>
      <c r="AH548" t="s">
        <v>60</v>
      </c>
      <c r="AI548" t="s">
        <v>58</v>
      </c>
      <c r="AJ548">
        <v>1</v>
      </c>
      <c r="AK548" t="s">
        <v>55</v>
      </c>
      <c r="AL548">
        <v>4</v>
      </c>
      <c r="AM548" t="s">
        <v>683</v>
      </c>
      <c r="AO548">
        <v>3</v>
      </c>
      <c r="AP548" t="s">
        <v>683</v>
      </c>
      <c r="AQ548">
        <v>6.2</v>
      </c>
      <c r="AR548">
        <v>4.5858000000000003E-2</v>
      </c>
      <c r="AS548" t="str">
        <f t="shared" si="8"/>
        <v>immature</v>
      </c>
    </row>
    <row r="549" spans="1:45" x14ac:dyDescent="0.25">
      <c r="A549">
        <v>543</v>
      </c>
      <c r="B549">
        <v>2017</v>
      </c>
      <c r="C549" t="s">
        <v>42</v>
      </c>
      <c r="D549" s="1">
        <v>44147</v>
      </c>
      <c r="E549">
        <v>1</v>
      </c>
      <c r="F549">
        <v>377</v>
      </c>
      <c r="G549">
        <v>4</v>
      </c>
      <c r="H549" t="s">
        <v>43</v>
      </c>
      <c r="I549" s="2">
        <v>43033</v>
      </c>
      <c r="J549">
        <v>27</v>
      </c>
      <c r="K549" t="s">
        <v>44</v>
      </c>
      <c r="L549">
        <v>113</v>
      </c>
      <c r="M549">
        <v>41</v>
      </c>
      <c r="N549" t="s">
        <v>45</v>
      </c>
      <c r="O549">
        <v>57.019166669999997</v>
      </c>
      <c r="P549">
        <v>-135.34961670000001</v>
      </c>
      <c r="Q549" t="s">
        <v>46</v>
      </c>
      <c r="R549">
        <v>77440</v>
      </c>
      <c r="S549">
        <v>1</v>
      </c>
      <c r="T549" t="s">
        <v>47</v>
      </c>
      <c r="U549" t="s">
        <v>48</v>
      </c>
      <c r="V549" t="s">
        <v>49</v>
      </c>
      <c r="W549" t="s">
        <v>50</v>
      </c>
      <c r="X549" t="s">
        <v>51</v>
      </c>
      <c r="Y549">
        <v>26</v>
      </c>
      <c r="Z549">
        <v>2</v>
      </c>
      <c r="AA549">
        <v>2</v>
      </c>
      <c r="AB549">
        <v>205</v>
      </c>
      <c r="AC549">
        <v>125</v>
      </c>
      <c r="AD549">
        <v>6</v>
      </c>
      <c r="AE549">
        <v>2</v>
      </c>
      <c r="AG549" t="s">
        <v>657</v>
      </c>
      <c r="AH549" t="s">
        <v>593</v>
      </c>
      <c r="AI549" t="s">
        <v>58</v>
      </c>
      <c r="AJ549">
        <v>1</v>
      </c>
      <c r="AK549" t="s">
        <v>55</v>
      </c>
      <c r="AL549">
        <v>4</v>
      </c>
      <c r="AM549" t="s">
        <v>683</v>
      </c>
      <c r="AO549">
        <v>3</v>
      </c>
      <c r="AP549" t="s">
        <v>683</v>
      </c>
      <c r="AQ549">
        <v>5.9</v>
      </c>
      <c r="AR549">
        <v>4.7199999999999999E-2</v>
      </c>
      <c r="AS549" t="str">
        <f t="shared" si="8"/>
        <v>immature</v>
      </c>
    </row>
    <row r="550" spans="1:45" x14ac:dyDescent="0.25">
      <c r="A550">
        <v>544</v>
      </c>
      <c r="B550">
        <v>2017</v>
      </c>
      <c r="C550" t="s">
        <v>42</v>
      </c>
      <c r="D550" s="1">
        <v>44147</v>
      </c>
      <c r="E550">
        <v>1</v>
      </c>
      <c r="F550">
        <v>351</v>
      </c>
      <c r="G550">
        <v>4</v>
      </c>
      <c r="H550" t="s">
        <v>43</v>
      </c>
      <c r="I550" s="2">
        <v>43033</v>
      </c>
      <c r="J550">
        <v>27</v>
      </c>
      <c r="K550" t="s">
        <v>44</v>
      </c>
      <c r="L550">
        <v>113</v>
      </c>
      <c r="M550">
        <v>41</v>
      </c>
      <c r="N550" t="s">
        <v>45</v>
      </c>
      <c r="O550">
        <v>57.019166669999997</v>
      </c>
      <c r="P550">
        <v>-135.34961670000001</v>
      </c>
      <c r="Q550" t="s">
        <v>46</v>
      </c>
      <c r="R550">
        <v>77440</v>
      </c>
      <c r="S550">
        <v>1</v>
      </c>
      <c r="T550" t="s">
        <v>47</v>
      </c>
      <c r="U550" t="s">
        <v>48</v>
      </c>
      <c r="V550" t="s">
        <v>49</v>
      </c>
      <c r="W550" t="s">
        <v>50</v>
      </c>
      <c r="X550" t="s">
        <v>51</v>
      </c>
      <c r="Y550">
        <v>24</v>
      </c>
      <c r="Z550">
        <v>6</v>
      </c>
      <c r="AA550">
        <v>2</v>
      </c>
      <c r="AB550">
        <v>205</v>
      </c>
      <c r="AC550">
        <v>123.7</v>
      </c>
      <c r="AD550">
        <v>6</v>
      </c>
      <c r="AE550">
        <v>1</v>
      </c>
      <c r="AF550" t="s">
        <v>69</v>
      </c>
      <c r="AG550" t="s">
        <v>658</v>
      </c>
      <c r="AH550" t="s">
        <v>67</v>
      </c>
      <c r="AI550" t="s">
        <v>141</v>
      </c>
      <c r="AJ550">
        <v>1</v>
      </c>
      <c r="AK550" t="s">
        <v>55</v>
      </c>
      <c r="AL550">
        <v>4</v>
      </c>
      <c r="AM550" t="s">
        <v>683</v>
      </c>
      <c r="AO550">
        <v>3</v>
      </c>
      <c r="AP550" t="s">
        <v>683</v>
      </c>
      <c r="AQ550">
        <v>6</v>
      </c>
      <c r="AR550">
        <v>4.8503999999999999E-2</v>
      </c>
      <c r="AS550" t="str">
        <f t="shared" si="8"/>
        <v>immature</v>
      </c>
    </row>
    <row r="551" spans="1:45" x14ac:dyDescent="0.25">
      <c r="A551">
        <v>545</v>
      </c>
      <c r="B551">
        <v>2017</v>
      </c>
      <c r="C551" t="s">
        <v>42</v>
      </c>
      <c r="D551" s="1">
        <v>44147</v>
      </c>
      <c r="E551">
        <v>1</v>
      </c>
      <c r="F551">
        <v>305</v>
      </c>
      <c r="G551">
        <v>4</v>
      </c>
      <c r="H551" t="s">
        <v>43</v>
      </c>
      <c r="I551" s="2">
        <v>43033</v>
      </c>
      <c r="J551">
        <v>27</v>
      </c>
      <c r="K551" t="s">
        <v>44</v>
      </c>
      <c r="L551">
        <v>113</v>
      </c>
      <c r="M551">
        <v>41</v>
      </c>
      <c r="N551" t="s">
        <v>45</v>
      </c>
      <c r="O551">
        <v>57.019166669999997</v>
      </c>
      <c r="P551">
        <v>-135.34961670000001</v>
      </c>
      <c r="Q551" t="s">
        <v>46</v>
      </c>
      <c r="R551">
        <v>77440</v>
      </c>
      <c r="S551">
        <v>1</v>
      </c>
      <c r="T551" t="s">
        <v>47</v>
      </c>
      <c r="U551" t="s">
        <v>48</v>
      </c>
      <c r="V551" t="s">
        <v>49</v>
      </c>
      <c r="W551" t="s">
        <v>50</v>
      </c>
      <c r="X551" t="s">
        <v>51</v>
      </c>
      <c r="Y551">
        <v>21</v>
      </c>
      <c r="Z551">
        <v>5</v>
      </c>
      <c r="AA551">
        <v>2</v>
      </c>
      <c r="AB551">
        <v>211</v>
      </c>
      <c r="AC551">
        <v>135.5</v>
      </c>
      <c r="AD551">
        <v>6</v>
      </c>
      <c r="AE551">
        <v>2</v>
      </c>
      <c r="AG551" t="s">
        <v>659</v>
      </c>
      <c r="AH551" t="s">
        <v>60</v>
      </c>
      <c r="AI551" t="s">
        <v>58</v>
      </c>
      <c r="AJ551">
        <v>1</v>
      </c>
      <c r="AK551" t="s">
        <v>55</v>
      </c>
      <c r="AL551">
        <v>4</v>
      </c>
      <c r="AM551" t="s">
        <v>683</v>
      </c>
      <c r="AO551">
        <v>3</v>
      </c>
      <c r="AP551" t="s">
        <v>683</v>
      </c>
      <c r="AQ551">
        <v>7.7</v>
      </c>
      <c r="AR551">
        <v>5.6827000000000003E-2</v>
      </c>
      <c r="AS551" t="str">
        <f t="shared" si="8"/>
        <v>mature</v>
      </c>
    </row>
    <row r="552" spans="1:45" x14ac:dyDescent="0.25">
      <c r="A552">
        <v>546</v>
      </c>
      <c r="B552">
        <v>2017</v>
      </c>
      <c r="C552" t="s">
        <v>42</v>
      </c>
      <c r="D552" s="1">
        <v>44147</v>
      </c>
      <c r="E552">
        <v>1</v>
      </c>
      <c r="F552">
        <v>313</v>
      </c>
      <c r="G552">
        <v>4</v>
      </c>
      <c r="H552" t="s">
        <v>43</v>
      </c>
      <c r="I552" s="2">
        <v>43033</v>
      </c>
      <c r="J552">
        <v>27</v>
      </c>
      <c r="K552" t="s">
        <v>44</v>
      </c>
      <c r="L552">
        <v>113</v>
      </c>
      <c r="M552">
        <v>41</v>
      </c>
      <c r="N552" t="s">
        <v>45</v>
      </c>
      <c r="O552">
        <v>57.019166669999997</v>
      </c>
      <c r="P552">
        <v>-135.34961670000001</v>
      </c>
      <c r="Q552" t="s">
        <v>46</v>
      </c>
      <c r="R552">
        <v>77440</v>
      </c>
      <c r="S552">
        <v>1</v>
      </c>
      <c r="T552" t="s">
        <v>47</v>
      </c>
      <c r="U552" t="s">
        <v>48</v>
      </c>
      <c r="V552" t="s">
        <v>49</v>
      </c>
      <c r="W552" t="s">
        <v>50</v>
      </c>
      <c r="X552" t="s">
        <v>51</v>
      </c>
      <c r="Y552">
        <v>21</v>
      </c>
      <c r="Z552">
        <v>13</v>
      </c>
      <c r="AA552">
        <v>2</v>
      </c>
      <c r="AB552">
        <v>221</v>
      </c>
      <c r="AC552">
        <v>161.69999999999999</v>
      </c>
      <c r="AD552">
        <v>6</v>
      </c>
      <c r="AE552">
        <v>1</v>
      </c>
      <c r="AG552" t="s">
        <v>660</v>
      </c>
      <c r="AH552" t="s">
        <v>60</v>
      </c>
      <c r="AI552" t="s">
        <v>58</v>
      </c>
      <c r="AJ552">
        <v>1</v>
      </c>
      <c r="AK552" t="s">
        <v>55</v>
      </c>
      <c r="AL552">
        <v>4</v>
      </c>
      <c r="AM552" t="s">
        <v>683</v>
      </c>
      <c r="AO552">
        <v>3</v>
      </c>
      <c r="AP552" t="s">
        <v>683</v>
      </c>
      <c r="AQ552">
        <v>9.5</v>
      </c>
      <c r="AR552">
        <v>5.8750999999999998E-2</v>
      </c>
      <c r="AS552" t="str">
        <f t="shared" si="8"/>
        <v>mature</v>
      </c>
    </row>
    <row r="553" spans="1:45" x14ac:dyDescent="0.25">
      <c r="A553">
        <v>547</v>
      </c>
      <c r="B553">
        <v>2017</v>
      </c>
      <c r="C553" t="s">
        <v>42</v>
      </c>
      <c r="D553" s="1">
        <v>44147</v>
      </c>
      <c r="E553">
        <v>1</v>
      </c>
      <c r="F553">
        <v>212</v>
      </c>
      <c r="G553">
        <v>4</v>
      </c>
      <c r="H553" t="s">
        <v>43</v>
      </c>
      <c r="I553" s="2">
        <v>43033</v>
      </c>
      <c r="J553">
        <v>27</v>
      </c>
      <c r="K553" t="s">
        <v>44</v>
      </c>
      <c r="L553">
        <v>113</v>
      </c>
      <c r="M553">
        <v>41</v>
      </c>
      <c r="N553" t="s">
        <v>45</v>
      </c>
      <c r="O553">
        <v>57.019166669999997</v>
      </c>
      <c r="P553">
        <v>-135.34961670000001</v>
      </c>
      <c r="Q553" t="s">
        <v>46</v>
      </c>
      <c r="R553">
        <v>77440</v>
      </c>
      <c r="S553">
        <v>1</v>
      </c>
      <c r="T553" t="s">
        <v>47</v>
      </c>
      <c r="U553" t="s">
        <v>48</v>
      </c>
      <c r="V553" t="s">
        <v>49</v>
      </c>
      <c r="W553" t="s">
        <v>50</v>
      </c>
      <c r="X553" t="s">
        <v>51</v>
      </c>
      <c r="Y553">
        <v>15</v>
      </c>
      <c r="Z553">
        <v>2</v>
      </c>
      <c r="AA553">
        <v>2</v>
      </c>
      <c r="AB553">
        <v>221</v>
      </c>
      <c r="AC553">
        <v>166.6</v>
      </c>
      <c r="AD553">
        <v>6</v>
      </c>
      <c r="AE553">
        <v>2</v>
      </c>
      <c r="AG553" t="s">
        <v>661</v>
      </c>
      <c r="AH553" t="s">
        <v>60</v>
      </c>
      <c r="AI553" t="s">
        <v>54</v>
      </c>
      <c r="AJ553">
        <v>1</v>
      </c>
      <c r="AK553" t="s">
        <v>55</v>
      </c>
      <c r="AL553">
        <v>4</v>
      </c>
      <c r="AM553" t="s">
        <v>683</v>
      </c>
      <c r="AN553" t="s">
        <v>325</v>
      </c>
      <c r="AO553">
        <v>3</v>
      </c>
      <c r="AP553" t="s">
        <v>683</v>
      </c>
      <c r="AQ553">
        <v>10.3</v>
      </c>
      <c r="AR553">
        <v>6.1824999999999998E-2</v>
      </c>
      <c r="AS553" t="str">
        <f t="shared" si="8"/>
        <v>mature</v>
      </c>
    </row>
    <row r="554" spans="1:45" x14ac:dyDescent="0.25">
      <c r="A554">
        <v>561</v>
      </c>
      <c r="B554">
        <v>2017</v>
      </c>
      <c r="C554" t="s">
        <v>42</v>
      </c>
      <c r="D554" s="1">
        <v>44147</v>
      </c>
      <c r="E554">
        <v>1</v>
      </c>
      <c r="F554">
        <v>283</v>
      </c>
      <c r="G554">
        <v>4</v>
      </c>
      <c r="H554" t="s">
        <v>43</v>
      </c>
      <c r="I554" s="2">
        <v>43033</v>
      </c>
      <c r="J554">
        <v>27</v>
      </c>
      <c r="K554" t="s">
        <v>44</v>
      </c>
      <c r="L554">
        <v>113</v>
      </c>
      <c r="M554">
        <v>41</v>
      </c>
      <c r="N554" t="s">
        <v>45</v>
      </c>
      <c r="O554">
        <v>57.019166669999997</v>
      </c>
      <c r="P554">
        <v>-135.34961670000001</v>
      </c>
      <c r="Q554" t="s">
        <v>46</v>
      </c>
      <c r="R554">
        <v>77440</v>
      </c>
      <c r="S554">
        <v>1</v>
      </c>
      <c r="T554" t="s">
        <v>47</v>
      </c>
      <c r="U554" t="s">
        <v>48</v>
      </c>
      <c r="V554" t="s">
        <v>49</v>
      </c>
      <c r="W554" t="s">
        <v>50</v>
      </c>
      <c r="X554" t="s">
        <v>51</v>
      </c>
      <c r="Y554">
        <v>19</v>
      </c>
      <c r="Z554">
        <v>13</v>
      </c>
      <c r="AA554">
        <v>2</v>
      </c>
      <c r="AB554">
        <v>192</v>
      </c>
      <c r="AC554">
        <v>93.7</v>
      </c>
      <c r="AD554">
        <v>7</v>
      </c>
      <c r="AE554">
        <v>1</v>
      </c>
      <c r="AG554" t="s">
        <v>674</v>
      </c>
      <c r="AH554" t="s">
        <v>67</v>
      </c>
      <c r="AI554" t="s">
        <v>58</v>
      </c>
      <c r="AJ554">
        <v>1</v>
      </c>
      <c r="AK554" t="s">
        <v>55</v>
      </c>
      <c r="AL554">
        <v>4</v>
      </c>
      <c r="AM554" t="s">
        <v>683</v>
      </c>
      <c r="AO554">
        <v>3</v>
      </c>
      <c r="AP554" t="s">
        <v>683</v>
      </c>
      <c r="AQ554">
        <v>4.5</v>
      </c>
      <c r="AR554">
        <v>4.8025999999999999E-2</v>
      </c>
      <c r="AS554" t="str">
        <f t="shared" si="8"/>
        <v>immature</v>
      </c>
    </row>
    <row r="555" spans="1:45" x14ac:dyDescent="0.25">
      <c r="A555">
        <v>572</v>
      </c>
      <c r="B555">
        <v>2017</v>
      </c>
      <c r="C555" t="s">
        <v>42</v>
      </c>
      <c r="D555" s="1">
        <v>44147</v>
      </c>
      <c r="E555">
        <v>1</v>
      </c>
      <c r="F555">
        <v>76</v>
      </c>
      <c r="G555">
        <v>4</v>
      </c>
      <c r="H555" t="s">
        <v>43</v>
      </c>
      <c r="I555" s="2">
        <v>43033</v>
      </c>
      <c r="J555">
        <v>27</v>
      </c>
      <c r="K555" t="s">
        <v>44</v>
      </c>
      <c r="L555">
        <v>113</v>
      </c>
      <c r="M555">
        <v>41</v>
      </c>
      <c r="N555" t="s">
        <v>45</v>
      </c>
      <c r="O555">
        <v>57.019166669999997</v>
      </c>
      <c r="P555">
        <v>-135.34961670000001</v>
      </c>
      <c r="Q555" t="s">
        <v>46</v>
      </c>
      <c r="R555">
        <v>77440</v>
      </c>
      <c r="S555">
        <v>1</v>
      </c>
      <c r="T555" t="s">
        <v>47</v>
      </c>
      <c r="U555" t="s">
        <v>48</v>
      </c>
      <c r="V555" t="s">
        <v>49</v>
      </c>
      <c r="W555" t="s">
        <v>50</v>
      </c>
      <c r="X555" t="s">
        <v>51</v>
      </c>
      <c r="Y555">
        <v>6</v>
      </c>
      <c r="Z555">
        <v>1</v>
      </c>
      <c r="AA555">
        <v>2</v>
      </c>
      <c r="AB555">
        <v>175</v>
      </c>
      <c r="AC555">
        <v>71.900000000000006</v>
      </c>
      <c r="AD555" t="s">
        <v>48</v>
      </c>
      <c r="AE555">
        <v>3</v>
      </c>
      <c r="AG555" t="s">
        <v>48</v>
      </c>
      <c r="AH555" t="s">
        <v>60</v>
      </c>
      <c r="AI555" t="s">
        <v>54</v>
      </c>
      <c r="AJ555" t="s">
        <v>48</v>
      </c>
      <c r="AK555" t="s">
        <v>55</v>
      </c>
      <c r="AL555">
        <v>4</v>
      </c>
      <c r="AM555" t="s">
        <v>683</v>
      </c>
      <c r="AO555">
        <v>3</v>
      </c>
      <c r="AP555" t="s">
        <v>683</v>
      </c>
      <c r="AQ555">
        <v>2.2000000000000002</v>
      </c>
      <c r="AR555">
        <v>3.0598E-2</v>
      </c>
      <c r="AS555" t="str">
        <f t="shared" si="8"/>
        <v>immature</v>
      </c>
    </row>
    <row r="556" spans="1:45" x14ac:dyDescent="0.25">
      <c r="A556">
        <v>573</v>
      </c>
      <c r="B556">
        <v>2017</v>
      </c>
      <c r="C556" t="s">
        <v>42</v>
      </c>
      <c r="D556" s="1">
        <v>44147</v>
      </c>
      <c r="E556">
        <v>1</v>
      </c>
      <c r="F556">
        <v>168</v>
      </c>
      <c r="G556">
        <v>4</v>
      </c>
      <c r="H556" t="s">
        <v>43</v>
      </c>
      <c r="I556" s="2">
        <v>43033</v>
      </c>
      <c r="J556">
        <v>27</v>
      </c>
      <c r="K556" t="s">
        <v>44</v>
      </c>
      <c r="L556">
        <v>113</v>
      </c>
      <c r="M556">
        <v>41</v>
      </c>
      <c r="N556" t="s">
        <v>45</v>
      </c>
      <c r="O556">
        <v>57.019166669999997</v>
      </c>
      <c r="P556">
        <v>-135.34961670000001</v>
      </c>
      <c r="Q556" t="s">
        <v>46</v>
      </c>
      <c r="R556">
        <v>77440</v>
      </c>
      <c r="S556">
        <v>1</v>
      </c>
      <c r="T556" t="s">
        <v>47</v>
      </c>
      <c r="U556" t="s">
        <v>48</v>
      </c>
      <c r="V556" t="s">
        <v>49</v>
      </c>
      <c r="W556" t="s">
        <v>50</v>
      </c>
      <c r="X556" t="s">
        <v>51</v>
      </c>
      <c r="Y556">
        <v>12</v>
      </c>
      <c r="Z556">
        <v>3</v>
      </c>
      <c r="AA556">
        <v>2</v>
      </c>
      <c r="AB556">
        <v>176</v>
      </c>
      <c r="AC556">
        <v>72.7</v>
      </c>
      <c r="AD556" t="s">
        <v>48</v>
      </c>
      <c r="AE556">
        <v>0</v>
      </c>
      <c r="AG556" t="s">
        <v>48</v>
      </c>
      <c r="AH556" t="s">
        <v>48</v>
      </c>
      <c r="AI556" t="s">
        <v>48</v>
      </c>
      <c r="AJ556" t="s">
        <v>48</v>
      </c>
      <c r="AK556" t="s">
        <v>55</v>
      </c>
      <c r="AL556">
        <v>4</v>
      </c>
      <c r="AM556" t="s">
        <v>683</v>
      </c>
      <c r="AN556" t="s">
        <v>187</v>
      </c>
      <c r="AO556">
        <v>3</v>
      </c>
      <c r="AP556" t="s">
        <v>683</v>
      </c>
      <c r="AQ556">
        <v>2.4</v>
      </c>
      <c r="AR556">
        <v>3.3012E-2</v>
      </c>
      <c r="AS556" t="str">
        <f t="shared" si="8"/>
        <v>immature</v>
      </c>
    </row>
    <row r="557" spans="1:45" x14ac:dyDescent="0.25">
      <c r="A557">
        <v>574</v>
      </c>
      <c r="B557">
        <v>2017</v>
      </c>
      <c r="C557" t="s">
        <v>42</v>
      </c>
      <c r="D557" s="1">
        <v>44147</v>
      </c>
      <c r="E557">
        <v>1</v>
      </c>
      <c r="F557">
        <v>41</v>
      </c>
      <c r="G557">
        <v>4</v>
      </c>
      <c r="H557" t="s">
        <v>43</v>
      </c>
      <c r="I557" s="2">
        <v>43033</v>
      </c>
      <c r="J557">
        <v>27</v>
      </c>
      <c r="K557" t="s">
        <v>44</v>
      </c>
      <c r="L557">
        <v>113</v>
      </c>
      <c r="M557">
        <v>41</v>
      </c>
      <c r="N557" t="s">
        <v>45</v>
      </c>
      <c r="O557">
        <v>57.019166669999997</v>
      </c>
      <c r="P557">
        <v>-135.34961670000001</v>
      </c>
      <c r="Q557" t="s">
        <v>46</v>
      </c>
      <c r="R557">
        <v>77440</v>
      </c>
      <c r="S557">
        <v>1</v>
      </c>
      <c r="T557" t="s">
        <v>47</v>
      </c>
      <c r="U557" t="s">
        <v>48</v>
      </c>
      <c r="V557" t="s">
        <v>49</v>
      </c>
      <c r="W557" t="s">
        <v>50</v>
      </c>
      <c r="X557" t="s">
        <v>51</v>
      </c>
      <c r="Y557">
        <v>3</v>
      </c>
      <c r="Z557">
        <v>11</v>
      </c>
      <c r="AA557">
        <v>2</v>
      </c>
      <c r="AB557">
        <v>193</v>
      </c>
      <c r="AC557">
        <v>107.3</v>
      </c>
      <c r="AD557" t="s">
        <v>48</v>
      </c>
      <c r="AE557">
        <v>2</v>
      </c>
      <c r="AG557" t="s">
        <v>48</v>
      </c>
      <c r="AH557" t="s">
        <v>53</v>
      </c>
      <c r="AI557" t="s">
        <v>54</v>
      </c>
      <c r="AJ557" t="s">
        <v>48</v>
      </c>
      <c r="AK557" t="s">
        <v>55</v>
      </c>
      <c r="AL557">
        <v>4</v>
      </c>
      <c r="AM557" t="s">
        <v>683</v>
      </c>
      <c r="AO557">
        <v>3</v>
      </c>
      <c r="AP557" t="s">
        <v>683</v>
      </c>
      <c r="AQ557">
        <v>3.8</v>
      </c>
      <c r="AR557">
        <v>3.5415000000000002E-2</v>
      </c>
      <c r="AS557" t="str">
        <f t="shared" si="8"/>
        <v>immature</v>
      </c>
    </row>
    <row r="558" spans="1:45" x14ac:dyDescent="0.25">
      <c r="A558">
        <v>575</v>
      </c>
      <c r="B558">
        <v>2017</v>
      </c>
      <c r="C558" t="s">
        <v>42</v>
      </c>
      <c r="D558" s="1">
        <v>44147</v>
      </c>
      <c r="E558">
        <v>1</v>
      </c>
      <c r="F558">
        <v>60</v>
      </c>
      <c r="G558">
        <v>4</v>
      </c>
      <c r="H558" t="s">
        <v>43</v>
      </c>
      <c r="I558" s="2">
        <v>43033</v>
      </c>
      <c r="J558">
        <v>27</v>
      </c>
      <c r="K558" t="s">
        <v>44</v>
      </c>
      <c r="L558">
        <v>113</v>
      </c>
      <c r="M558">
        <v>41</v>
      </c>
      <c r="N558" t="s">
        <v>45</v>
      </c>
      <c r="O558">
        <v>57.019166669999997</v>
      </c>
      <c r="P558">
        <v>-135.34961670000001</v>
      </c>
      <c r="Q558" t="s">
        <v>46</v>
      </c>
      <c r="R558">
        <v>77440</v>
      </c>
      <c r="S558">
        <v>1</v>
      </c>
      <c r="T558" t="s">
        <v>47</v>
      </c>
      <c r="U558" t="s">
        <v>48</v>
      </c>
      <c r="V558" t="s">
        <v>49</v>
      </c>
      <c r="W558" t="s">
        <v>50</v>
      </c>
      <c r="X558" t="s">
        <v>51</v>
      </c>
      <c r="Y558">
        <v>4</v>
      </c>
      <c r="Z558">
        <v>15</v>
      </c>
      <c r="AA558">
        <v>2</v>
      </c>
      <c r="AB558">
        <v>180</v>
      </c>
      <c r="AC558">
        <v>81.599999999999994</v>
      </c>
      <c r="AD558" t="s">
        <v>48</v>
      </c>
      <c r="AE558">
        <v>2</v>
      </c>
      <c r="AG558" t="s">
        <v>48</v>
      </c>
      <c r="AH558" t="s">
        <v>53</v>
      </c>
      <c r="AI558" t="s">
        <v>54</v>
      </c>
      <c r="AJ558" t="s">
        <v>48</v>
      </c>
      <c r="AK558" t="s">
        <v>55</v>
      </c>
      <c r="AL558">
        <v>4</v>
      </c>
      <c r="AM558" t="s">
        <v>683</v>
      </c>
      <c r="AO558">
        <v>3</v>
      </c>
      <c r="AP558" t="s">
        <v>683</v>
      </c>
      <c r="AQ558">
        <v>3.1</v>
      </c>
      <c r="AR558">
        <v>3.7990000000000003E-2</v>
      </c>
      <c r="AS558" t="str">
        <f t="shared" si="8"/>
        <v>immature</v>
      </c>
    </row>
    <row r="559" spans="1:45" x14ac:dyDescent="0.25">
      <c r="A559">
        <v>576</v>
      </c>
      <c r="B559">
        <v>2017</v>
      </c>
      <c r="C559" t="s">
        <v>42</v>
      </c>
      <c r="D559" s="1">
        <v>44147</v>
      </c>
      <c r="E559">
        <v>1</v>
      </c>
      <c r="F559">
        <v>80</v>
      </c>
      <c r="G559">
        <v>4</v>
      </c>
      <c r="H559" t="s">
        <v>43</v>
      </c>
      <c r="I559" s="2">
        <v>43033</v>
      </c>
      <c r="J559">
        <v>27</v>
      </c>
      <c r="K559" t="s">
        <v>44</v>
      </c>
      <c r="L559">
        <v>113</v>
      </c>
      <c r="M559">
        <v>41</v>
      </c>
      <c r="N559" t="s">
        <v>45</v>
      </c>
      <c r="O559">
        <v>57.019166669999997</v>
      </c>
      <c r="P559">
        <v>-135.34961670000001</v>
      </c>
      <c r="Q559" t="s">
        <v>46</v>
      </c>
      <c r="R559">
        <v>77440</v>
      </c>
      <c r="S559">
        <v>1</v>
      </c>
      <c r="T559" t="s">
        <v>47</v>
      </c>
      <c r="U559" t="s">
        <v>48</v>
      </c>
      <c r="V559" t="s">
        <v>49</v>
      </c>
      <c r="W559" t="s">
        <v>50</v>
      </c>
      <c r="X559" t="s">
        <v>51</v>
      </c>
      <c r="Y559">
        <v>6</v>
      </c>
      <c r="Z559">
        <v>5</v>
      </c>
      <c r="AA559">
        <v>2</v>
      </c>
      <c r="AB559">
        <v>180</v>
      </c>
      <c r="AC559">
        <v>72.2</v>
      </c>
      <c r="AD559" t="s">
        <v>48</v>
      </c>
      <c r="AE559">
        <v>2</v>
      </c>
      <c r="AG559" t="s">
        <v>48</v>
      </c>
      <c r="AH559" t="s">
        <v>60</v>
      </c>
      <c r="AI559" t="s">
        <v>54</v>
      </c>
      <c r="AJ559" t="s">
        <v>48</v>
      </c>
      <c r="AK559" t="s">
        <v>55</v>
      </c>
      <c r="AL559">
        <v>4</v>
      </c>
      <c r="AM559" t="s">
        <v>683</v>
      </c>
      <c r="AO559">
        <v>3</v>
      </c>
      <c r="AP559" t="s">
        <v>683</v>
      </c>
      <c r="AQ559">
        <v>2.9</v>
      </c>
      <c r="AR559">
        <v>4.0166E-2</v>
      </c>
      <c r="AS559" t="str">
        <f t="shared" si="8"/>
        <v>immature</v>
      </c>
    </row>
    <row r="560" spans="1:45" x14ac:dyDescent="0.25">
      <c r="A560">
        <v>577</v>
      </c>
      <c r="B560">
        <v>2017</v>
      </c>
      <c r="C560" t="s">
        <v>42</v>
      </c>
      <c r="D560" s="1">
        <v>44147</v>
      </c>
      <c r="E560">
        <v>1</v>
      </c>
      <c r="F560">
        <v>151</v>
      </c>
      <c r="G560">
        <v>4</v>
      </c>
      <c r="H560" t="s">
        <v>43</v>
      </c>
      <c r="I560" s="2">
        <v>43033</v>
      </c>
      <c r="J560">
        <v>27</v>
      </c>
      <c r="K560" t="s">
        <v>44</v>
      </c>
      <c r="L560">
        <v>113</v>
      </c>
      <c r="M560">
        <v>41</v>
      </c>
      <c r="N560" t="s">
        <v>45</v>
      </c>
      <c r="O560">
        <v>57.019166669999997</v>
      </c>
      <c r="P560">
        <v>-135.34961670000001</v>
      </c>
      <c r="Q560" t="s">
        <v>46</v>
      </c>
      <c r="R560">
        <v>77440</v>
      </c>
      <c r="S560">
        <v>1</v>
      </c>
      <c r="T560" t="s">
        <v>47</v>
      </c>
      <c r="U560" t="s">
        <v>48</v>
      </c>
      <c r="V560" t="s">
        <v>49</v>
      </c>
      <c r="W560" t="s">
        <v>50</v>
      </c>
      <c r="X560" t="s">
        <v>51</v>
      </c>
      <c r="Y560">
        <v>11</v>
      </c>
      <c r="Z560">
        <v>1</v>
      </c>
      <c r="AA560">
        <v>2</v>
      </c>
      <c r="AB560">
        <v>206</v>
      </c>
      <c r="AC560">
        <v>130.69999999999999</v>
      </c>
      <c r="AD560" t="s">
        <v>48</v>
      </c>
      <c r="AE560">
        <v>0</v>
      </c>
      <c r="AG560" t="s">
        <v>48</v>
      </c>
      <c r="AH560" t="s">
        <v>48</v>
      </c>
      <c r="AI560" t="s">
        <v>48</v>
      </c>
      <c r="AJ560" t="s">
        <v>48</v>
      </c>
      <c r="AK560" t="s">
        <v>55</v>
      </c>
      <c r="AL560">
        <v>4</v>
      </c>
      <c r="AM560" t="s">
        <v>683</v>
      </c>
      <c r="AN560" t="s">
        <v>325</v>
      </c>
      <c r="AO560">
        <v>3</v>
      </c>
      <c r="AP560" t="s">
        <v>683</v>
      </c>
      <c r="AQ560">
        <v>5.4</v>
      </c>
      <c r="AR560">
        <v>4.1315999999999999E-2</v>
      </c>
      <c r="AS560" t="str">
        <f t="shared" si="8"/>
        <v>immature</v>
      </c>
    </row>
    <row r="561" spans="1:45" x14ac:dyDescent="0.25">
      <c r="A561">
        <v>405</v>
      </c>
      <c r="B561">
        <v>2017</v>
      </c>
      <c r="C561" t="s">
        <v>42</v>
      </c>
      <c r="D561" s="1">
        <v>44147</v>
      </c>
      <c r="E561">
        <v>1</v>
      </c>
      <c r="F561">
        <v>6</v>
      </c>
      <c r="G561">
        <v>4</v>
      </c>
      <c r="H561" t="s">
        <v>43</v>
      </c>
      <c r="I561" s="2">
        <v>43033</v>
      </c>
      <c r="J561">
        <v>27</v>
      </c>
      <c r="K561" t="s">
        <v>44</v>
      </c>
      <c r="L561">
        <v>113</v>
      </c>
      <c r="M561">
        <v>41</v>
      </c>
      <c r="N561" t="s">
        <v>45</v>
      </c>
      <c r="O561">
        <v>57.019166669999997</v>
      </c>
      <c r="P561">
        <v>-135.34961670000001</v>
      </c>
      <c r="Q561" t="s">
        <v>46</v>
      </c>
      <c r="R561">
        <v>77440</v>
      </c>
      <c r="S561">
        <v>1</v>
      </c>
      <c r="T561" t="s">
        <v>47</v>
      </c>
      <c r="U561" t="s">
        <v>48</v>
      </c>
      <c r="V561" t="s">
        <v>49</v>
      </c>
      <c r="W561" t="s">
        <v>50</v>
      </c>
      <c r="X561" t="s">
        <v>51</v>
      </c>
      <c r="Y561">
        <v>1</v>
      </c>
      <c r="Z561">
        <v>6</v>
      </c>
      <c r="AA561">
        <v>2</v>
      </c>
      <c r="AB561">
        <v>204</v>
      </c>
      <c r="AC561">
        <v>117.9</v>
      </c>
      <c r="AD561">
        <v>4</v>
      </c>
      <c r="AE561">
        <v>3</v>
      </c>
      <c r="AF561" t="s">
        <v>82</v>
      </c>
      <c r="AG561" t="s">
        <v>509</v>
      </c>
      <c r="AH561" t="s">
        <v>67</v>
      </c>
      <c r="AI561" t="s">
        <v>141</v>
      </c>
      <c r="AJ561">
        <v>1</v>
      </c>
      <c r="AK561" t="s">
        <v>55</v>
      </c>
      <c r="AL561">
        <v>5</v>
      </c>
      <c r="AM561" t="s">
        <v>683</v>
      </c>
      <c r="AO561">
        <v>3</v>
      </c>
      <c r="AP561" t="s">
        <v>683</v>
      </c>
      <c r="AQ561">
        <v>5.2</v>
      </c>
      <c r="AR561">
        <v>4.4104999999999998E-2</v>
      </c>
      <c r="AS561" t="str">
        <f t="shared" si="8"/>
        <v>immature</v>
      </c>
    </row>
    <row r="562" spans="1:45" x14ac:dyDescent="0.25">
      <c r="A562">
        <v>406</v>
      </c>
      <c r="B562">
        <v>2017</v>
      </c>
      <c r="C562" t="s">
        <v>42</v>
      </c>
      <c r="D562" s="1">
        <v>44147</v>
      </c>
      <c r="E562">
        <v>1</v>
      </c>
      <c r="F562">
        <v>489</v>
      </c>
      <c r="G562">
        <v>4</v>
      </c>
      <c r="H562" t="s">
        <v>43</v>
      </c>
      <c r="I562" s="2">
        <v>43039</v>
      </c>
      <c r="J562">
        <v>27</v>
      </c>
      <c r="K562" t="s">
        <v>44</v>
      </c>
      <c r="L562">
        <v>113</v>
      </c>
      <c r="M562">
        <v>41</v>
      </c>
      <c r="N562" t="s">
        <v>45</v>
      </c>
      <c r="O562">
        <v>57.02226667</v>
      </c>
      <c r="P562">
        <v>-135.29325</v>
      </c>
      <c r="Q562" t="s">
        <v>46</v>
      </c>
      <c r="R562">
        <v>77440</v>
      </c>
      <c r="S562">
        <v>1</v>
      </c>
      <c r="T562" t="s">
        <v>47</v>
      </c>
      <c r="U562" t="s">
        <v>48</v>
      </c>
      <c r="V562" t="s">
        <v>49</v>
      </c>
      <c r="W562" t="s">
        <v>50</v>
      </c>
      <c r="X562" t="s">
        <v>51</v>
      </c>
      <c r="Y562">
        <v>34</v>
      </c>
      <c r="Z562">
        <v>4</v>
      </c>
      <c r="AA562">
        <v>2</v>
      </c>
      <c r="AB562">
        <v>192</v>
      </c>
      <c r="AC562">
        <v>92.4</v>
      </c>
      <c r="AD562">
        <v>4</v>
      </c>
      <c r="AE562">
        <v>1</v>
      </c>
      <c r="AG562" t="s">
        <v>510</v>
      </c>
      <c r="AH562" t="s">
        <v>60</v>
      </c>
      <c r="AI562" t="s">
        <v>58</v>
      </c>
      <c r="AJ562">
        <v>1</v>
      </c>
      <c r="AK562" t="s">
        <v>55</v>
      </c>
      <c r="AL562">
        <v>5</v>
      </c>
      <c r="AM562" t="s">
        <v>683</v>
      </c>
      <c r="AO562">
        <v>3</v>
      </c>
      <c r="AP562" t="s">
        <v>683</v>
      </c>
      <c r="AQ562">
        <v>4.3</v>
      </c>
      <c r="AR562">
        <v>4.6537000000000002E-2</v>
      </c>
      <c r="AS562" t="str">
        <f t="shared" si="8"/>
        <v>immature</v>
      </c>
    </row>
    <row r="563" spans="1:45" x14ac:dyDescent="0.25">
      <c r="A563">
        <v>407</v>
      </c>
      <c r="B563">
        <v>2017</v>
      </c>
      <c r="C563" t="s">
        <v>42</v>
      </c>
      <c r="D563" s="1">
        <v>44147</v>
      </c>
      <c r="E563">
        <v>1</v>
      </c>
      <c r="F563">
        <v>169</v>
      </c>
      <c r="G563">
        <v>4</v>
      </c>
      <c r="H563" t="s">
        <v>43</v>
      </c>
      <c r="I563" s="2">
        <v>43033</v>
      </c>
      <c r="J563">
        <v>27</v>
      </c>
      <c r="K563" t="s">
        <v>44</v>
      </c>
      <c r="L563">
        <v>113</v>
      </c>
      <c r="M563">
        <v>41</v>
      </c>
      <c r="N563" t="s">
        <v>45</v>
      </c>
      <c r="O563">
        <v>57.019166669999997</v>
      </c>
      <c r="P563">
        <v>-135.34961670000001</v>
      </c>
      <c r="Q563" t="s">
        <v>46</v>
      </c>
      <c r="R563">
        <v>77440</v>
      </c>
      <c r="S563">
        <v>1</v>
      </c>
      <c r="T563" t="s">
        <v>47</v>
      </c>
      <c r="U563" t="s">
        <v>48</v>
      </c>
      <c r="V563" t="s">
        <v>49</v>
      </c>
      <c r="W563" t="s">
        <v>50</v>
      </c>
      <c r="X563" t="s">
        <v>51</v>
      </c>
      <c r="Y563">
        <v>12</v>
      </c>
      <c r="Z563">
        <v>4</v>
      </c>
      <c r="AA563">
        <v>2</v>
      </c>
      <c r="AB563">
        <v>195</v>
      </c>
      <c r="AC563">
        <v>105.1</v>
      </c>
      <c r="AD563">
        <v>4</v>
      </c>
      <c r="AE563">
        <v>2</v>
      </c>
      <c r="AG563" t="s">
        <v>511</v>
      </c>
      <c r="AH563" t="s">
        <v>67</v>
      </c>
      <c r="AI563" t="s">
        <v>58</v>
      </c>
      <c r="AJ563">
        <v>1</v>
      </c>
      <c r="AK563" t="s">
        <v>55</v>
      </c>
      <c r="AL563">
        <v>5</v>
      </c>
      <c r="AM563" t="s">
        <v>683</v>
      </c>
      <c r="AO563">
        <v>3</v>
      </c>
      <c r="AP563" t="s">
        <v>683</v>
      </c>
      <c r="AQ563">
        <v>5.6</v>
      </c>
      <c r="AR563">
        <v>5.3282999999999997E-2</v>
      </c>
      <c r="AS563" t="str">
        <f t="shared" si="8"/>
        <v>mature</v>
      </c>
    </row>
    <row r="564" spans="1:45" x14ac:dyDescent="0.25">
      <c r="A564">
        <v>408</v>
      </c>
      <c r="B564">
        <v>2017</v>
      </c>
      <c r="C564" t="s">
        <v>42</v>
      </c>
      <c r="D564" s="1">
        <v>44147</v>
      </c>
      <c r="E564">
        <v>1</v>
      </c>
      <c r="F564">
        <v>195</v>
      </c>
      <c r="G564">
        <v>4</v>
      </c>
      <c r="H564" t="s">
        <v>43</v>
      </c>
      <c r="I564" s="2">
        <v>43033</v>
      </c>
      <c r="J564">
        <v>27</v>
      </c>
      <c r="K564" t="s">
        <v>44</v>
      </c>
      <c r="L564">
        <v>113</v>
      </c>
      <c r="M564">
        <v>41</v>
      </c>
      <c r="N564" t="s">
        <v>45</v>
      </c>
      <c r="O564">
        <v>57.019166669999997</v>
      </c>
      <c r="P564">
        <v>-135.34961670000001</v>
      </c>
      <c r="Q564" t="s">
        <v>46</v>
      </c>
      <c r="R564">
        <v>77440</v>
      </c>
      <c r="S564">
        <v>1</v>
      </c>
      <c r="T564" t="s">
        <v>47</v>
      </c>
      <c r="U564" t="s">
        <v>48</v>
      </c>
      <c r="V564" t="s">
        <v>49</v>
      </c>
      <c r="W564" t="s">
        <v>50</v>
      </c>
      <c r="X564" t="s">
        <v>51</v>
      </c>
      <c r="Y564">
        <v>13</v>
      </c>
      <c r="Z564">
        <v>15</v>
      </c>
      <c r="AA564">
        <v>2</v>
      </c>
      <c r="AB564">
        <v>197</v>
      </c>
      <c r="AC564">
        <v>112.4</v>
      </c>
      <c r="AD564">
        <v>4</v>
      </c>
      <c r="AE564">
        <v>2</v>
      </c>
      <c r="AG564" t="s">
        <v>512</v>
      </c>
      <c r="AH564" t="s">
        <v>60</v>
      </c>
      <c r="AI564" t="s">
        <v>97</v>
      </c>
      <c r="AJ564">
        <v>1</v>
      </c>
      <c r="AK564" t="s">
        <v>55</v>
      </c>
      <c r="AL564">
        <v>5</v>
      </c>
      <c r="AM564" t="s">
        <v>683</v>
      </c>
      <c r="AO564">
        <v>3</v>
      </c>
      <c r="AP564" t="s">
        <v>683</v>
      </c>
      <c r="AQ564">
        <v>6.7</v>
      </c>
      <c r="AR564">
        <v>5.9609000000000002E-2</v>
      </c>
      <c r="AS564" t="str">
        <f t="shared" si="8"/>
        <v>mature</v>
      </c>
    </row>
    <row r="565" spans="1:45" x14ac:dyDescent="0.25">
      <c r="A565">
        <v>468</v>
      </c>
      <c r="B565">
        <v>2017</v>
      </c>
      <c r="C565" t="s">
        <v>42</v>
      </c>
      <c r="D565" s="1">
        <v>44147</v>
      </c>
      <c r="E565">
        <v>1</v>
      </c>
      <c r="F565">
        <v>409</v>
      </c>
      <c r="G565">
        <v>4</v>
      </c>
      <c r="H565" t="s">
        <v>43</v>
      </c>
      <c r="I565" s="2">
        <v>43039</v>
      </c>
      <c r="J565">
        <v>27</v>
      </c>
      <c r="K565" t="s">
        <v>44</v>
      </c>
      <c r="L565">
        <v>113</v>
      </c>
      <c r="M565">
        <v>41</v>
      </c>
      <c r="N565" t="s">
        <v>45</v>
      </c>
      <c r="O565">
        <v>57.02226667</v>
      </c>
      <c r="P565">
        <v>-135.29325</v>
      </c>
      <c r="Q565" t="s">
        <v>46</v>
      </c>
      <c r="R565">
        <v>77440</v>
      </c>
      <c r="S565">
        <v>1</v>
      </c>
      <c r="T565" t="s">
        <v>47</v>
      </c>
      <c r="U565" t="s">
        <v>48</v>
      </c>
      <c r="V565" t="s">
        <v>49</v>
      </c>
      <c r="W565" t="s">
        <v>50</v>
      </c>
      <c r="X565" t="s">
        <v>51</v>
      </c>
      <c r="Y565">
        <v>28</v>
      </c>
      <c r="Z565">
        <v>14</v>
      </c>
      <c r="AA565">
        <v>2</v>
      </c>
      <c r="AB565">
        <v>215</v>
      </c>
      <c r="AC565">
        <v>129.9</v>
      </c>
      <c r="AD565">
        <v>5</v>
      </c>
      <c r="AE565">
        <v>1</v>
      </c>
      <c r="AG565" t="s">
        <v>576</v>
      </c>
      <c r="AH565" t="s">
        <v>60</v>
      </c>
      <c r="AI565" t="s">
        <v>58</v>
      </c>
      <c r="AJ565">
        <v>1</v>
      </c>
      <c r="AK565" t="s">
        <v>55</v>
      </c>
      <c r="AL565">
        <v>5</v>
      </c>
      <c r="AM565" t="s">
        <v>683</v>
      </c>
      <c r="AO565">
        <v>3</v>
      </c>
      <c r="AP565" t="s">
        <v>683</v>
      </c>
      <c r="AQ565">
        <v>4.8</v>
      </c>
      <c r="AR565">
        <v>3.6951999999999999E-2</v>
      </c>
      <c r="AS565" t="str">
        <f t="shared" si="8"/>
        <v>immature</v>
      </c>
    </row>
    <row r="566" spans="1:45" x14ac:dyDescent="0.25">
      <c r="A566">
        <v>469</v>
      </c>
      <c r="B566">
        <v>2017</v>
      </c>
      <c r="C566" t="s">
        <v>42</v>
      </c>
      <c r="D566" s="1">
        <v>44147</v>
      </c>
      <c r="E566">
        <v>1</v>
      </c>
      <c r="F566">
        <v>456</v>
      </c>
      <c r="G566">
        <v>4</v>
      </c>
      <c r="H566" t="s">
        <v>43</v>
      </c>
      <c r="I566" s="2">
        <v>43039</v>
      </c>
      <c r="J566">
        <v>27</v>
      </c>
      <c r="K566" t="s">
        <v>44</v>
      </c>
      <c r="L566">
        <v>113</v>
      </c>
      <c r="M566">
        <v>41</v>
      </c>
      <c r="N566" t="s">
        <v>45</v>
      </c>
      <c r="O566">
        <v>57.02226667</v>
      </c>
      <c r="P566">
        <v>-135.29325</v>
      </c>
      <c r="Q566" t="s">
        <v>46</v>
      </c>
      <c r="R566">
        <v>77440</v>
      </c>
      <c r="S566">
        <v>1</v>
      </c>
      <c r="T566" t="s">
        <v>47</v>
      </c>
      <c r="U566" t="s">
        <v>48</v>
      </c>
      <c r="V566" t="s">
        <v>49</v>
      </c>
      <c r="W566" t="s">
        <v>50</v>
      </c>
      <c r="X566" t="s">
        <v>51</v>
      </c>
      <c r="Y566">
        <v>32</v>
      </c>
      <c r="Z566">
        <v>1</v>
      </c>
      <c r="AA566">
        <v>2</v>
      </c>
      <c r="AB566">
        <v>193</v>
      </c>
      <c r="AC566">
        <v>100.3</v>
      </c>
      <c r="AD566">
        <v>5</v>
      </c>
      <c r="AE566">
        <v>1</v>
      </c>
      <c r="AG566" t="s">
        <v>577</v>
      </c>
      <c r="AH566" t="s">
        <v>67</v>
      </c>
      <c r="AI566" t="s">
        <v>58</v>
      </c>
      <c r="AJ566">
        <v>1</v>
      </c>
      <c r="AK566" t="s">
        <v>55</v>
      </c>
      <c r="AL566">
        <v>5</v>
      </c>
      <c r="AM566" t="s">
        <v>683</v>
      </c>
      <c r="AO566">
        <v>3</v>
      </c>
      <c r="AP566" t="s">
        <v>683</v>
      </c>
      <c r="AQ566">
        <v>3.8</v>
      </c>
      <c r="AR566">
        <v>3.7886000000000003E-2</v>
      </c>
      <c r="AS566" t="str">
        <f t="shared" si="8"/>
        <v>immature</v>
      </c>
    </row>
    <row r="567" spans="1:45" x14ac:dyDescent="0.25">
      <c r="A567">
        <v>548</v>
      </c>
      <c r="B567">
        <v>2017</v>
      </c>
      <c r="C567" t="s">
        <v>42</v>
      </c>
      <c r="D567" s="1">
        <v>44147</v>
      </c>
      <c r="E567">
        <v>1</v>
      </c>
      <c r="F567">
        <v>381</v>
      </c>
      <c r="G567">
        <v>4</v>
      </c>
      <c r="H567" t="s">
        <v>43</v>
      </c>
      <c r="I567" s="2">
        <v>43033</v>
      </c>
      <c r="J567">
        <v>27</v>
      </c>
      <c r="K567" t="s">
        <v>44</v>
      </c>
      <c r="L567">
        <v>113</v>
      </c>
      <c r="M567">
        <v>41</v>
      </c>
      <c r="N567" t="s">
        <v>45</v>
      </c>
      <c r="O567">
        <v>57.019166669999997</v>
      </c>
      <c r="P567">
        <v>-135.34961670000001</v>
      </c>
      <c r="Q567" t="s">
        <v>46</v>
      </c>
      <c r="R567">
        <v>77440</v>
      </c>
      <c r="S567">
        <v>1</v>
      </c>
      <c r="T567" t="s">
        <v>47</v>
      </c>
      <c r="U567" t="s">
        <v>48</v>
      </c>
      <c r="V567" t="s">
        <v>49</v>
      </c>
      <c r="W567" t="s">
        <v>50</v>
      </c>
      <c r="X567" t="s">
        <v>51</v>
      </c>
      <c r="Y567">
        <v>26</v>
      </c>
      <c r="Z567">
        <v>6</v>
      </c>
      <c r="AA567">
        <v>2</v>
      </c>
      <c r="AB567">
        <v>197</v>
      </c>
      <c r="AC567">
        <v>102</v>
      </c>
      <c r="AD567">
        <v>6</v>
      </c>
      <c r="AE567">
        <v>1</v>
      </c>
      <c r="AG567" t="s">
        <v>662</v>
      </c>
      <c r="AH567" t="s">
        <v>53</v>
      </c>
      <c r="AI567" t="s">
        <v>58</v>
      </c>
      <c r="AJ567">
        <v>1</v>
      </c>
      <c r="AK567" t="s">
        <v>55</v>
      </c>
      <c r="AL567">
        <v>5</v>
      </c>
      <c r="AM567" t="s">
        <v>683</v>
      </c>
      <c r="AO567">
        <v>3</v>
      </c>
      <c r="AP567" t="s">
        <v>683</v>
      </c>
      <c r="AQ567">
        <v>3.7</v>
      </c>
      <c r="AR567">
        <v>3.6275000000000002E-2</v>
      </c>
      <c r="AS567" t="str">
        <f t="shared" si="8"/>
        <v>immature</v>
      </c>
    </row>
    <row r="568" spans="1:45" x14ac:dyDescent="0.25">
      <c r="A568">
        <v>549</v>
      </c>
      <c r="B568">
        <v>2017</v>
      </c>
      <c r="C568" t="s">
        <v>42</v>
      </c>
      <c r="D568" s="1">
        <v>44147</v>
      </c>
      <c r="E568">
        <v>1</v>
      </c>
      <c r="F568">
        <v>338</v>
      </c>
      <c r="G568">
        <v>4</v>
      </c>
      <c r="H568" t="s">
        <v>43</v>
      </c>
      <c r="I568" s="2">
        <v>43033</v>
      </c>
      <c r="J568">
        <v>27</v>
      </c>
      <c r="K568" t="s">
        <v>44</v>
      </c>
      <c r="L568">
        <v>113</v>
      </c>
      <c r="M568">
        <v>41</v>
      </c>
      <c r="N568" t="s">
        <v>45</v>
      </c>
      <c r="O568">
        <v>57.019166669999997</v>
      </c>
      <c r="P568">
        <v>-135.34961670000001</v>
      </c>
      <c r="Q568" t="s">
        <v>46</v>
      </c>
      <c r="R568">
        <v>77440</v>
      </c>
      <c r="S568">
        <v>1</v>
      </c>
      <c r="T568" t="s">
        <v>47</v>
      </c>
      <c r="U568" t="s">
        <v>48</v>
      </c>
      <c r="V568" t="s">
        <v>49</v>
      </c>
      <c r="W568" t="s">
        <v>50</v>
      </c>
      <c r="X568" t="s">
        <v>51</v>
      </c>
      <c r="Y568">
        <v>23</v>
      </c>
      <c r="Z568">
        <v>8</v>
      </c>
      <c r="AA568">
        <v>2</v>
      </c>
      <c r="AB568">
        <v>212</v>
      </c>
      <c r="AC568">
        <v>132.19999999999999</v>
      </c>
      <c r="AD568">
        <v>6</v>
      </c>
      <c r="AE568">
        <v>2</v>
      </c>
      <c r="AG568" t="s">
        <v>663</v>
      </c>
      <c r="AH568" t="s">
        <v>53</v>
      </c>
      <c r="AI568" t="s">
        <v>58</v>
      </c>
      <c r="AJ568">
        <v>1</v>
      </c>
      <c r="AK568" t="s">
        <v>55</v>
      </c>
      <c r="AL568">
        <v>5</v>
      </c>
      <c r="AM568" t="s">
        <v>683</v>
      </c>
      <c r="AO568">
        <v>3</v>
      </c>
      <c r="AP568" t="s">
        <v>683</v>
      </c>
      <c r="AQ568">
        <v>5.5</v>
      </c>
      <c r="AR568">
        <v>4.1604000000000002E-2</v>
      </c>
      <c r="AS568" t="str">
        <f t="shared" si="8"/>
        <v>immature</v>
      </c>
    </row>
    <row r="569" spans="1:45" x14ac:dyDescent="0.25">
      <c r="A569">
        <v>550</v>
      </c>
      <c r="B569">
        <v>2017</v>
      </c>
      <c r="C569" t="s">
        <v>42</v>
      </c>
      <c r="D569" s="1">
        <v>44147</v>
      </c>
      <c r="E569">
        <v>1</v>
      </c>
      <c r="F569">
        <v>391</v>
      </c>
      <c r="G569">
        <v>4</v>
      </c>
      <c r="H569" t="s">
        <v>43</v>
      </c>
      <c r="I569" s="2">
        <v>43033</v>
      </c>
      <c r="J569">
        <v>27</v>
      </c>
      <c r="K569" t="s">
        <v>44</v>
      </c>
      <c r="L569">
        <v>113</v>
      </c>
      <c r="M569">
        <v>41</v>
      </c>
      <c r="N569" t="s">
        <v>45</v>
      </c>
      <c r="O569">
        <v>57.019166669999997</v>
      </c>
      <c r="P569">
        <v>-135.34961670000001</v>
      </c>
      <c r="Q569" t="s">
        <v>46</v>
      </c>
      <c r="R569">
        <v>77440</v>
      </c>
      <c r="S569">
        <v>1</v>
      </c>
      <c r="T569" t="s">
        <v>47</v>
      </c>
      <c r="U569" t="s">
        <v>48</v>
      </c>
      <c r="V569" t="s">
        <v>49</v>
      </c>
      <c r="W569" t="s">
        <v>50</v>
      </c>
      <c r="X569" t="s">
        <v>51</v>
      </c>
      <c r="Y569">
        <v>27</v>
      </c>
      <c r="Z569">
        <v>1</v>
      </c>
      <c r="AA569">
        <v>2</v>
      </c>
      <c r="AB569">
        <v>215</v>
      </c>
      <c r="AC569">
        <v>139.80000000000001</v>
      </c>
      <c r="AD569">
        <v>6</v>
      </c>
      <c r="AE569">
        <v>1</v>
      </c>
      <c r="AG569" t="s">
        <v>664</v>
      </c>
      <c r="AH569" t="s">
        <v>53</v>
      </c>
      <c r="AI569" t="s">
        <v>58</v>
      </c>
      <c r="AJ569">
        <v>1</v>
      </c>
      <c r="AK569" t="s">
        <v>55</v>
      </c>
      <c r="AL569">
        <v>5</v>
      </c>
      <c r="AM569" t="s">
        <v>683</v>
      </c>
      <c r="AO569">
        <v>3</v>
      </c>
      <c r="AP569" t="s">
        <v>683</v>
      </c>
      <c r="AQ569">
        <v>6.4</v>
      </c>
      <c r="AR569">
        <v>4.5780000000000001E-2</v>
      </c>
      <c r="AS569" t="str">
        <f t="shared" si="8"/>
        <v>immature</v>
      </c>
    </row>
    <row r="570" spans="1:45" x14ac:dyDescent="0.25">
      <c r="A570">
        <v>551</v>
      </c>
      <c r="B570">
        <v>2017</v>
      </c>
      <c r="C570" t="s">
        <v>42</v>
      </c>
      <c r="D570" s="1">
        <v>44147</v>
      </c>
      <c r="E570">
        <v>1</v>
      </c>
      <c r="F570">
        <v>259</v>
      </c>
      <c r="G570">
        <v>4</v>
      </c>
      <c r="H570" t="s">
        <v>43</v>
      </c>
      <c r="I570" s="2">
        <v>43033</v>
      </c>
      <c r="J570">
        <v>27</v>
      </c>
      <c r="K570" t="s">
        <v>44</v>
      </c>
      <c r="L570">
        <v>113</v>
      </c>
      <c r="M570">
        <v>41</v>
      </c>
      <c r="N570" t="s">
        <v>45</v>
      </c>
      <c r="O570">
        <v>57.019166669999997</v>
      </c>
      <c r="P570">
        <v>-135.34961670000001</v>
      </c>
      <c r="Q570" t="s">
        <v>46</v>
      </c>
      <c r="R570">
        <v>77440</v>
      </c>
      <c r="S570">
        <v>1</v>
      </c>
      <c r="T570" t="s">
        <v>47</v>
      </c>
      <c r="U570" t="s">
        <v>48</v>
      </c>
      <c r="V570" t="s">
        <v>49</v>
      </c>
      <c r="W570" t="s">
        <v>50</v>
      </c>
      <c r="X570" t="s">
        <v>51</v>
      </c>
      <c r="Y570">
        <v>18</v>
      </c>
      <c r="Z570">
        <v>4</v>
      </c>
      <c r="AA570">
        <v>2</v>
      </c>
      <c r="AB570">
        <v>211</v>
      </c>
      <c r="AC570">
        <v>140.4</v>
      </c>
      <c r="AD570">
        <v>6</v>
      </c>
      <c r="AE570">
        <v>1</v>
      </c>
      <c r="AG570" t="s">
        <v>665</v>
      </c>
      <c r="AH570" t="s">
        <v>60</v>
      </c>
      <c r="AI570" t="s">
        <v>58</v>
      </c>
      <c r="AJ570">
        <v>1</v>
      </c>
      <c r="AK570" t="s">
        <v>55</v>
      </c>
      <c r="AL570">
        <v>5</v>
      </c>
      <c r="AM570" t="s">
        <v>683</v>
      </c>
      <c r="AO570">
        <v>3</v>
      </c>
      <c r="AP570" t="s">
        <v>683</v>
      </c>
      <c r="AQ570">
        <v>6.7</v>
      </c>
      <c r="AR570">
        <v>4.7721E-2</v>
      </c>
      <c r="AS570" t="str">
        <f t="shared" si="8"/>
        <v>immature</v>
      </c>
    </row>
    <row r="571" spans="1:45" x14ac:dyDescent="0.25">
      <c r="A571">
        <v>552</v>
      </c>
      <c r="B571">
        <v>2017</v>
      </c>
      <c r="C571" t="s">
        <v>42</v>
      </c>
      <c r="D571" s="1">
        <v>44147</v>
      </c>
      <c r="E571">
        <v>1</v>
      </c>
      <c r="F571">
        <v>356</v>
      </c>
      <c r="G571">
        <v>4</v>
      </c>
      <c r="H571" t="s">
        <v>43</v>
      </c>
      <c r="I571" s="2">
        <v>43033</v>
      </c>
      <c r="J571">
        <v>27</v>
      </c>
      <c r="K571" t="s">
        <v>44</v>
      </c>
      <c r="L571">
        <v>113</v>
      </c>
      <c r="M571">
        <v>41</v>
      </c>
      <c r="N571" t="s">
        <v>45</v>
      </c>
      <c r="O571">
        <v>57.019166669999997</v>
      </c>
      <c r="P571">
        <v>-135.34961670000001</v>
      </c>
      <c r="Q571" t="s">
        <v>46</v>
      </c>
      <c r="R571">
        <v>77440</v>
      </c>
      <c r="S571">
        <v>1</v>
      </c>
      <c r="T571" t="s">
        <v>47</v>
      </c>
      <c r="U571" t="s">
        <v>48</v>
      </c>
      <c r="V571" t="s">
        <v>49</v>
      </c>
      <c r="W571" t="s">
        <v>50</v>
      </c>
      <c r="X571" t="s">
        <v>51</v>
      </c>
      <c r="Y571">
        <v>24</v>
      </c>
      <c r="Z571">
        <v>11</v>
      </c>
      <c r="AA571">
        <v>2</v>
      </c>
      <c r="AB571">
        <v>199</v>
      </c>
      <c r="AC571">
        <v>128.6</v>
      </c>
      <c r="AD571">
        <v>6</v>
      </c>
      <c r="AE571">
        <v>1</v>
      </c>
      <c r="AG571" t="s">
        <v>666</v>
      </c>
      <c r="AH571" t="s">
        <v>67</v>
      </c>
      <c r="AI571" t="s">
        <v>58</v>
      </c>
      <c r="AJ571">
        <v>1</v>
      </c>
      <c r="AK571" t="s">
        <v>55</v>
      </c>
      <c r="AL571">
        <v>5</v>
      </c>
      <c r="AM571" t="s">
        <v>683</v>
      </c>
      <c r="AO571">
        <v>3</v>
      </c>
      <c r="AP571" t="s">
        <v>683</v>
      </c>
      <c r="AQ571">
        <v>6.6</v>
      </c>
      <c r="AR571">
        <v>5.1322E-2</v>
      </c>
      <c r="AS571" t="str">
        <f t="shared" si="8"/>
        <v>mature</v>
      </c>
    </row>
    <row r="572" spans="1:45" x14ac:dyDescent="0.25">
      <c r="A572">
        <v>553</v>
      </c>
      <c r="B572">
        <v>2017</v>
      </c>
      <c r="C572" t="s">
        <v>42</v>
      </c>
      <c r="D572" s="1">
        <v>44147</v>
      </c>
      <c r="E572">
        <v>1</v>
      </c>
      <c r="F572">
        <v>306</v>
      </c>
      <c r="G572">
        <v>4</v>
      </c>
      <c r="H572" t="s">
        <v>43</v>
      </c>
      <c r="I572" s="2">
        <v>43033</v>
      </c>
      <c r="J572">
        <v>27</v>
      </c>
      <c r="K572" t="s">
        <v>44</v>
      </c>
      <c r="L572">
        <v>113</v>
      </c>
      <c r="M572">
        <v>41</v>
      </c>
      <c r="N572" t="s">
        <v>45</v>
      </c>
      <c r="O572">
        <v>57.019166669999997</v>
      </c>
      <c r="P572">
        <v>-135.34961670000001</v>
      </c>
      <c r="Q572" t="s">
        <v>46</v>
      </c>
      <c r="R572">
        <v>77440</v>
      </c>
      <c r="S572">
        <v>1</v>
      </c>
      <c r="T572" t="s">
        <v>47</v>
      </c>
      <c r="U572" t="s">
        <v>48</v>
      </c>
      <c r="V572" t="s">
        <v>49</v>
      </c>
      <c r="W572" t="s">
        <v>50</v>
      </c>
      <c r="X572" t="s">
        <v>51</v>
      </c>
      <c r="Y572">
        <v>21</v>
      </c>
      <c r="Z572">
        <v>6</v>
      </c>
      <c r="AA572">
        <v>2</v>
      </c>
      <c r="AB572">
        <v>192</v>
      </c>
      <c r="AC572">
        <v>103</v>
      </c>
      <c r="AD572">
        <v>6</v>
      </c>
      <c r="AE572">
        <v>1</v>
      </c>
      <c r="AG572" t="s">
        <v>667</v>
      </c>
      <c r="AH572" t="s">
        <v>67</v>
      </c>
      <c r="AI572" t="s">
        <v>141</v>
      </c>
      <c r="AJ572">
        <v>1</v>
      </c>
      <c r="AK572" t="s">
        <v>55</v>
      </c>
      <c r="AL572">
        <v>5</v>
      </c>
      <c r="AM572" t="s">
        <v>683</v>
      </c>
      <c r="AO572">
        <v>3</v>
      </c>
      <c r="AP572" t="s">
        <v>683</v>
      </c>
      <c r="AQ572">
        <v>5.4</v>
      </c>
      <c r="AR572">
        <v>5.2427000000000001E-2</v>
      </c>
      <c r="AS572" t="str">
        <f t="shared" si="8"/>
        <v>mature</v>
      </c>
    </row>
    <row r="573" spans="1:45" x14ac:dyDescent="0.25">
      <c r="A573">
        <v>554</v>
      </c>
      <c r="B573">
        <v>2017</v>
      </c>
      <c r="C573" t="s">
        <v>42</v>
      </c>
      <c r="D573" s="1">
        <v>44147</v>
      </c>
      <c r="E573">
        <v>1</v>
      </c>
      <c r="F573">
        <v>317</v>
      </c>
      <c r="G573">
        <v>4</v>
      </c>
      <c r="H573" t="s">
        <v>43</v>
      </c>
      <c r="I573" s="2">
        <v>43033</v>
      </c>
      <c r="J573">
        <v>27</v>
      </c>
      <c r="K573" t="s">
        <v>44</v>
      </c>
      <c r="L573">
        <v>113</v>
      </c>
      <c r="M573">
        <v>41</v>
      </c>
      <c r="N573" t="s">
        <v>45</v>
      </c>
      <c r="O573">
        <v>57.019166669999997</v>
      </c>
      <c r="P573">
        <v>-135.34961670000001</v>
      </c>
      <c r="Q573" t="s">
        <v>46</v>
      </c>
      <c r="R573">
        <v>77440</v>
      </c>
      <c r="S573">
        <v>1</v>
      </c>
      <c r="T573" t="s">
        <v>47</v>
      </c>
      <c r="U573" t="s">
        <v>48</v>
      </c>
      <c r="V573" t="s">
        <v>49</v>
      </c>
      <c r="W573" t="s">
        <v>50</v>
      </c>
      <c r="X573" t="s">
        <v>51</v>
      </c>
      <c r="Y573">
        <v>22</v>
      </c>
      <c r="Z573">
        <v>2</v>
      </c>
      <c r="AA573">
        <v>2</v>
      </c>
      <c r="AB573">
        <v>211</v>
      </c>
      <c r="AC573">
        <v>154.30000000000001</v>
      </c>
      <c r="AD573">
        <v>6</v>
      </c>
      <c r="AE573">
        <v>2</v>
      </c>
      <c r="AG573" t="s">
        <v>668</v>
      </c>
      <c r="AH573" t="s">
        <v>67</v>
      </c>
      <c r="AI573" t="s">
        <v>141</v>
      </c>
      <c r="AJ573">
        <v>1</v>
      </c>
      <c r="AK573" t="s">
        <v>55</v>
      </c>
      <c r="AL573">
        <v>5</v>
      </c>
      <c r="AM573" t="s">
        <v>683</v>
      </c>
      <c r="AO573">
        <v>3</v>
      </c>
      <c r="AP573" t="s">
        <v>683</v>
      </c>
      <c r="AQ573">
        <v>8.1</v>
      </c>
      <c r="AR573">
        <v>5.2495E-2</v>
      </c>
      <c r="AS573" t="str">
        <f t="shared" si="8"/>
        <v>mature</v>
      </c>
    </row>
    <row r="574" spans="1:45" x14ac:dyDescent="0.25">
      <c r="A574">
        <v>555</v>
      </c>
      <c r="B574">
        <v>2017</v>
      </c>
      <c r="C574" t="s">
        <v>42</v>
      </c>
      <c r="D574" s="1">
        <v>44147</v>
      </c>
      <c r="E574">
        <v>1</v>
      </c>
      <c r="F574">
        <v>436</v>
      </c>
      <c r="G574">
        <v>4</v>
      </c>
      <c r="H574" t="s">
        <v>43</v>
      </c>
      <c r="I574" s="2">
        <v>43039</v>
      </c>
      <c r="J574">
        <v>27</v>
      </c>
      <c r="K574" t="s">
        <v>44</v>
      </c>
      <c r="L574">
        <v>113</v>
      </c>
      <c r="M574">
        <v>41</v>
      </c>
      <c r="N574" t="s">
        <v>45</v>
      </c>
      <c r="O574">
        <v>57.02226667</v>
      </c>
      <c r="P574">
        <v>-135.29325</v>
      </c>
      <c r="Q574" t="s">
        <v>46</v>
      </c>
      <c r="R574">
        <v>77440</v>
      </c>
      <c r="S574">
        <v>1</v>
      </c>
      <c r="T574" t="s">
        <v>47</v>
      </c>
      <c r="U574" t="s">
        <v>48</v>
      </c>
      <c r="V574" t="s">
        <v>49</v>
      </c>
      <c r="W574" t="s">
        <v>50</v>
      </c>
      <c r="X574" t="s">
        <v>51</v>
      </c>
      <c r="Y574">
        <v>30</v>
      </c>
      <c r="Z574">
        <v>11</v>
      </c>
      <c r="AA574">
        <v>2</v>
      </c>
      <c r="AB574">
        <v>196</v>
      </c>
      <c r="AC574">
        <v>122.9</v>
      </c>
      <c r="AD574">
        <v>6</v>
      </c>
      <c r="AE574">
        <v>1</v>
      </c>
      <c r="AG574" t="s">
        <v>669</v>
      </c>
      <c r="AH574" t="s">
        <v>60</v>
      </c>
      <c r="AI574" t="s">
        <v>58</v>
      </c>
      <c r="AJ574">
        <v>1</v>
      </c>
      <c r="AK574" t="s">
        <v>55</v>
      </c>
      <c r="AL574">
        <v>5</v>
      </c>
      <c r="AM574" t="s">
        <v>683</v>
      </c>
      <c r="AO574">
        <v>3</v>
      </c>
      <c r="AP574" t="s">
        <v>683</v>
      </c>
      <c r="AQ574">
        <v>6.6</v>
      </c>
      <c r="AR574">
        <v>5.3702E-2</v>
      </c>
      <c r="AS574" t="str">
        <f t="shared" si="8"/>
        <v>mature</v>
      </c>
    </row>
    <row r="575" spans="1:45" x14ac:dyDescent="0.25">
      <c r="A575">
        <v>556</v>
      </c>
      <c r="B575">
        <v>2017</v>
      </c>
      <c r="C575" t="s">
        <v>42</v>
      </c>
      <c r="D575" s="1">
        <v>44147</v>
      </c>
      <c r="E575">
        <v>1</v>
      </c>
      <c r="F575">
        <v>190</v>
      </c>
      <c r="G575">
        <v>4</v>
      </c>
      <c r="H575" t="s">
        <v>43</v>
      </c>
      <c r="I575" s="2">
        <v>43033</v>
      </c>
      <c r="J575">
        <v>27</v>
      </c>
      <c r="K575" t="s">
        <v>44</v>
      </c>
      <c r="L575">
        <v>113</v>
      </c>
      <c r="M575">
        <v>41</v>
      </c>
      <c r="N575" t="s">
        <v>45</v>
      </c>
      <c r="O575">
        <v>57.019166669999997</v>
      </c>
      <c r="P575">
        <v>-135.34961670000001</v>
      </c>
      <c r="Q575" t="s">
        <v>46</v>
      </c>
      <c r="R575">
        <v>77440</v>
      </c>
      <c r="S575">
        <v>1</v>
      </c>
      <c r="T575" t="s">
        <v>47</v>
      </c>
      <c r="U575" t="s">
        <v>48</v>
      </c>
      <c r="V575" t="s">
        <v>49</v>
      </c>
      <c r="W575" t="s">
        <v>50</v>
      </c>
      <c r="X575" t="s">
        <v>51</v>
      </c>
      <c r="Y575">
        <v>13</v>
      </c>
      <c r="Z575">
        <v>10</v>
      </c>
      <c r="AA575">
        <v>2</v>
      </c>
      <c r="AB575">
        <v>197</v>
      </c>
      <c r="AC575">
        <v>112.4</v>
      </c>
      <c r="AD575">
        <v>6</v>
      </c>
      <c r="AE575">
        <v>1</v>
      </c>
      <c r="AG575" t="s">
        <v>670</v>
      </c>
      <c r="AH575" t="s">
        <v>60</v>
      </c>
      <c r="AI575" t="s">
        <v>58</v>
      </c>
      <c r="AJ575">
        <v>1</v>
      </c>
      <c r="AK575" t="s">
        <v>55</v>
      </c>
      <c r="AL575">
        <v>5</v>
      </c>
      <c r="AM575" t="s">
        <v>683</v>
      </c>
      <c r="AO575">
        <v>3</v>
      </c>
      <c r="AP575" t="s">
        <v>683</v>
      </c>
      <c r="AQ575">
        <v>6.2</v>
      </c>
      <c r="AR575">
        <v>5.5160000000000001E-2</v>
      </c>
      <c r="AS575" t="str">
        <f t="shared" si="8"/>
        <v>mature</v>
      </c>
    </row>
    <row r="576" spans="1:45" x14ac:dyDescent="0.25">
      <c r="A576">
        <v>557</v>
      </c>
      <c r="B576">
        <v>2017</v>
      </c>
      <c r="C576" t="s">
        <v>42</v>
      </c>
      <c r="D576" s="1">
        <v>44147</v>
      </c>
      <c r="E576">
        <v>1</v>
      </c>
      <c r="F576">
        <v>226</v>
      </c>
      <c r="G576">
        <v>4</v>
      </c>
      <c r="H576" t="s">
        <v>43</v>
      </c>
      <c r="I576" s="2">
        <v>43033</v>
      </c>
      <c r="J576">
        <v>27</v>
      </c>
      <c r="K576" t="s">
        <v>44</v>
      </c>
      <c r="L576">
        <v>113</v>
      </c>
      <c r="M576">
        <v>41</v>
      </c>
      <c r="N576" t="s">
        <v>45</v>
      </c>
      <c r="O576">
        <v>57.019166669999997</v>
      </c>
      <c r="P576">
        <v>-135.34961670000001</v>
      </c>
      <c r="Q576" t="s">
        <v>46</v>
      </c>
      <c r="R576">
        <v>77440</v>
      </c>
      <c r="S576">
        <v>1</v>
      </c>
      <c r="T576" t="s">
        <v>47</v>
      </c>
      <c r="U576" t="s">
        <v>48</v>
      </c>
      <c r="V576" t="s">
        <v>49</v>
      </c>
      <c r="W576" t="s">
        <v>50</v>
      </c>
      <c r="X576" t="s">
        <v>51</v>
      </c>
      <c r="Y576">
        <v>16</v>
      </c>
      <c r="Z576">
        <v>1</v>
      </c>
      <c r="AA576">
        <v>2</v>
      </c>
      <c r="AB576">
        <v>211</v>
      </c>
      <c r="AC576">
        <v>135.80000000000001</v>
      </c>
      <c r="AD576">
        <v>6</v>
      </c>
      <c r="AE576">
        <v>1</v>
      </c>
      <c r="AG576" t="s">
        <v>671</v>
      </c>
      <c r="AH576" t="s">
        <v>67</v>
      </c>
      <c r="AI576" t="s">
        <v>58</v>
      </c>
      <c r="AJ576">
        <v>1</v>
      </c>
      <c r="AK576" t="s">
        <v>55</v>
      </c>
      <c r="AL576">
        <v>5</v>
      </c>
      <c r="AM576" t="s">
        <v>683</v>
      </c>
      <c r="AO576">
        <v>3</v>
      </c>
      <c r="AP576" t="s">
        <v>683</v>
      </c>
      <c r="AQ576">
        <v>9.8000000000000007</v>
      </c>
      <c r="AR576">
        <v>7.2165000000000007E-2</v>
      </c>
      <c r="AS576" t="str">
        <f t="shared" si="8"/>
        <v>mature</v>
      </c>
    </row>
    <row r="577" spans="1:45" x14ac:dyDescent="0.25">
      <c r="A577">
        <v>578</v>
      </c>
      <c r="B577">
        <v>2017</v>
      </c>
      <c r="C577" t="s">
        <v>42</v>
      </c>
      <c r="D577" s="1">
        <v>44147</v>
      </c>
      <c r="E577">
        <v>1</v>
      </c>
      <c r="F577">
        <v>165</v>
      </c>
      <c r="G577">
        <v>4</v>
      </c>
      <c r="H577" t="s">
        <v>43</v>
      </c>
      <c r="I577" s="2">
        <v>43033</v>
      </c>
      <c r="J577">
        <v>27</v>
      </c>
      <c r="K577" t="s">
        <v>44</v>
      </c>
      <c r="L577">
        <v>113</v>
      </c>
      <c r="M577">
        <v>41</v>
      </c>
      <c r="N577" t="s">
        <v>45</v>
      </c>
      <c r="O577">
        <v>57.019166669999997</v>
      </c>
      <c r="P577">
        <v>-135.34961670000001</v>
      </c>
      <c r="Q577" t="s">
        <v>46</v>
      </c>
      <c r="R577">
        <v>77440</v>
      </c>
      <c r="S577">
        <v>1</v>
      </c>
      <c r="T577" t="s">
        <v>47</v>
      </c>
      <c r="U577" t="s">
        <v>48</v>
      </c>
      <c r="V577" t="s">
        <v>49</v>
      </c>
      <c r="W577" t="s">
        <v>50</v>
      </c>
      <c r="X577" t="s">
        <v>51</v>
      </c>
      <c r="Y577">
        <v>11</v>
      </c>
      <c r="Z577">
        <v>15</v>
      </c>
      <c r="AA577">
        <v>2</v>
      </c>
      <c r="AB577">
        <v>162</v>
      </c>
      <c r="AC577">
        <v>53.7</v>
      </c>
      <c r="AD577" t="s">
        <v>48</v>
      </c>
      <c r="AE577">
        <v>0</v>
      </c>
      <c r="AG577" t="s">
        <v>48</v>
      </c>
      <c r="AH577" t="s">
        <v>48</v>
      </c>
      <c r="AI577" t="s">
        <v>48</v>
      </c>
      <c r="AJ577" t="s">
        <v>48</v>
      </c>
      <c r="AK577" t="s">
        <v>55</v>
      </c>
      <c r="AL577">
        <v>5</v>
      </c>
      <c r="AM577" t="s">
        <v>683</v>
      </c>
      <c r="AO577">
        <v>3</v>
      </c>
      <c r="AP577" t="s">
        <v>683</v>
      </c>
      <c r="AQ577">
        <v>2.4</v>
      </c>
      <c r="AR577">
        <v>4.4692999999999997E-2</v>
      </c>
      <c r="AS577" t="str">
        <f t="shared" si="8"/>
        <v>immature</v>
      </c>
    </row>
  </sheetData>
  <sortState xmlns:xlrd2="http://schemas.microsoft.com/office/spreadsheetml/2017/richdata2" ref="A2:AT577">
    <sortCondition ref="AM2:AM5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92"/>
  <sheetViews>
    <sheetView topLeftCell="AI1" workbookViewId="0">
      <selection activeCell="AU2" sqref="AU2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18" bestFit="1" customWidth="1"/>
    <col min="40" max="40" width="33.5703125" bestFit="1" customWidth="1"/>
    <col min="41" max="41" width="19.42578125" bestFit="1" customWidth="1"/>
    <col min="42" max="42" width="13.85546875" bestFit="1" customWidth="1"/>
    <col min="43" max="43" width="20.140625" bestFit="1" customWidth="1"/>
    <col min="44" max="44" width="9" bestFit="1" customWidth="1"/>
    <col min="45" max="45" width="12.42578125" bestFit="1" customWidth="1"/>
    <col min="46" max="46" width="51.7109375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684</v>
      </c>
      <c r="AN1" t="s">
        <v>37</v>
      </c>
      <c r="AO1" t="s">
        <v>38</v>
      </c>
      <c r="AP1" t="s">
        <v>685</v>
      </c>
      <c r="AQ1" t="s">
        <v>39</v>
      </c>
      <c r="AR1" t="s">
        <v>40</v>
      </c>
      <c r="AS1" t="s">
        <v>703</v>
      </c>
      <c r="AT1" t="s">
        <v>41</v>
      </c>
      <c r="AU1" t="s">
        <v>714</v>
      </c>
    </row>
    <row r="2" spans="1:47" x14ac:dyDescent="0.25">
      <c r="A2">
        <v>148</v>
      </c>
      <c r="B2">
        <v>2017</v>
      </c>
      <c r="C2" t="s">
        <v>42</v>
      </c>
      <c r="D2" s="1">
        <v>44147</v>
      </c>
      <c r="E2">
        <v>1</v>
      </c>
      <c r="F2">
        <v>380</v>
      </c>
      <c r="G2">
        <v>4</v>
      </c>
      <c r="H2" t="s">
        <v>43</v>
      </c>
      <c r="I2" s="2">
        <v>43033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57.019166669999997</v>
      </c>
      <c r="P2">
        <v>-135.34961670000001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26</v>
      </c>
      <c r="Z2">
        <v>5</v>
      </c>
      <c r="AA2">
        <v>2</v>
      </c>
      <c r="AB2">
        <v>168</v>
      </c>
      <c r="AC2">
        <v>68.3</v>
      </c>
      <c r="AD2">
        <v>3</v>
      </c>
      <c r="AE2">
        <v>2</v>
      </c>
      <c r="AG2" t="s">
        <v>231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M2" t="s">
        <v>682</v>
      </c>
      <c r="AN2" t="s">
        <v>77</v>
      </c>
      <c r="AO2">
        <v>2</v>
      </c>
      <c r="AP2" t="s">
        <v>683</v>
      </c>
      <c r="AQ2">
        <v>0.1</v>
      </c>
      <c r="AR2">
        <v>1.464E-3</v>
      </c>
      <c r="AS2" t="str">
        <f t="shared" ref="AS2:AS65" si="0">IF(AR2&gt;0.05,"mature", "immature")</f>
        <v>immature</v>
      </c>
      <c r="AU2">
        <f>IF(AR2&gt;0.014,1,0)</f>
        <v>0</v>
      </c>
    </row>
    <row r="3" spans="1:47" x14ac:dyDescent="0.25">
      <c r="A3">
        <v>68</v>
      </c>
      <c r="B3">
        <v>2017</v>
      </c>
      <c r="C3" t="s">
        <v>42</v>
      </c>
      <c r="D3" s="1">
        <v>44147</v>
      </c>
      <c r="E3">
        <v>1</v>
      </c>
      <c r="F3">
        <v>499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34</v>
      </c>
      <c r="Z3">
        <v>14</v>
      </c>
      <c r="AA3">
        <v>2</v>
      </c>
      <c r="AB3">
        <v>167</v>
      </c>
      <c r="AC3">
        <v>60.2</v>
      </c>
      <c r="AD3">
        <v>2</v>
      </c>
      <c r="AE3">
        <v>1</v>
      </c>
      <c r="AG3" t="s">
        <v>139</v>
      </c>
      <c r="AH3" t="s">
        <v>67</v>
      </c>
      <c r="AI3" t="s">
        <v>58</v>
      </c>
      <c r="AJ3">
        <v>1</v>
      </c>
      <c r="AK3" t="s">
        <v>55</v>
      </c>
      <c r="AL3">
        <v>1</v>
      </c>
      <c r="AM3" t="s">
        <v>682</v>
      </c>
      <c r="AN3" t="s">
        <v>102</v>
      </c>
      <c r="AO3">
        <v>2</v>
      </c>
      <c r="AP3" t="s">
        <v>683</v>
      </c>
      <c r="AQ3">
        <v>0.1</v>
      </c>
      <c r="AR3">
        <v>1.6609999999999999E-3</v>
      </c>
      <c r="AS3" t="str">
        <f t="shared" si="0"/>
        <v>immature</v>
      </c>
      <c r="AU3">
        <f t="shared" ref="AU3:AU66" si="1">IF(AR3&gt;0.014,1,0)</f>
        <v>0</v>
      </c>
    </row>
    <row r="4" spans="1:47" x14ac:dyDescent="0.25">
      <c r="A4">
        <v>149</v>
      </c>
      <c r="B4">
        <v>2017</v>
      </c>
      <c r="C4" t="s">
        <v>42</v>
      </c>
      <c r="D4" s="1">
        <v>44147</v>
      </c>
      <c r="E4">
        <v>1</v>
      </c>
      <c r="F4">
        <v>715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50</v>
      </c>
      <c r="Z4">
        <v>3</v>
      </c>
      <c r="AA4">
        <v>2</v>
      </c>
      <c r="AB4">
        <v>171</v>
      </c>
      <c r="AC4">
        <v>59.2</v>
      </c>
      <c r="AD4">
        <v>3</v>
      </c>
      <c r="AE4">
        <v>1</v>
      </c>
      <c r="AG4" t="s">
        <v>232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M4" t="s">
        <v>682</v>
      </c>
      <c r="AO4">
        <v>2</v>
      </c>
      <c r="AP4" t="s">
        <v>683</v>
      </c>
      <c r="AQ4">
        <v>0.1</v>
      </c>
      <c r="AR4">
        <v>1.689E-3</v>
      </c>
      <c r="AS4" t="str">
        <f t="shared" si="0"/>
        <v>immature</v>
      </c>
      <c r="AU4">
        <f t="shared" si="1"/>
        <v>0</v>
      </c>
    </row>
    <row r="5" spans="1:47" x14ac:dyDescent="0.25">
      <c r="A5">
        <v>69</v>
      </c>
      <c r="B5">
        <v>2017</v>
      </c>
      <c r="C5" t="s">
        <v>42</v>
      </c>
      <c r="D5" s="1">
        <v>44147</v>
      </c>
      <c r="E5">
        <v>1</v>
      </c>
      <c r="F5">
        <v>758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53</v>
      </c>
      <c r="Z5">
        <v>1</v>
      </c>
      <c r="AA5">
        <v>2</v>
      </c>
      <c r="AB5">
        <v>172</v>
      </c>
      <c r="AC5">
        <v>58.1</v>
      </c>
      <c r="AD5">
        <v>2</v>
      </c>
      <c r="AE5">
        <v>1</v>
      </c>
      <c r="AF5" t="s">
        <v>69</v>
      </c>
      <c r="AG5" t="s">
        <v>140</v>
      </c>
      <c r="AH5" t="s">
        <v>67</v>
      </c>
      <c r="AI5" t="s">
        <v>141</v>
      </c>
      <c r="AJ5">
        <v>1</v>
      </c>
      <c r="AK5" t="s">
        <v>55</v>
      </c>
      <c r="AL5">
        <v>1</v>
      </c>
      <c r="AM5" t="s">
        <v>682</v>
      </c>
      <c r="AN5" t="s">
        <v>142</v>
      </c>
      <c r="AO5">
        <v>2</v>
      </c>
      <c r="AP5" t="s">
        <v>683</v>
      </c>
      <c r="AQ5">
        <v>0.1</v>
      </c>
      <c r="AR5">
        <v>1.7210000000000001E-3</v>
      </c>
      <c r="AS5" t="str">
        <f t="shared" si="0"/>
        <v>immature</v>
      </c>
      <c r="AU5">
        <f t="shared" si="1"/>
        <v>0</v>
      </c>
    </row>
    <row r="6" spans="1:47" x14ac:dyDescent="0.25">
      <c r="A6">
        <v>150</v>
      </c>
      <c r="B6">
        <v>2017</v>
      </c>
      <c r="C6" t="s">
        <v>42</v>
      </c>
      <c r="D6" s="1">
        <v>44147</v>
      </c>
      <c r="E6">
        <v>1</v>
      </c>
      <c r="F6">
        <v>733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51</v>
      </c>
      <c r="Z6">
        <v>6</v>
      </c>
      <c r="AA6">
        <v>2</v>
      </c>
      <c r="AB6">
        <v>173</v>
      </c>
      <c r="AC6">
        <v>57</v>
      </c>
      <c r="AD6">
        <v>3</v>
      </c>
      <c r="AE6">
        <v>1</v>
      </c>
      <c r="AG6" t="s">
        <v>233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M6" t="s">
        <v>682</v>
      </c>
      <c r="AO6">
        <v>2</v>
      </c>
      <c r="AP6" t="s">
        <v>683</v>
      </c>
      <c r="AQ6">
        <v>0.1</v>
      </c>
      <c r="AR6">
        <v>1.7539999999999999E-3</v>
      </c>
      <c r="AS6" t="str">
        <f t="shared" si="0"/>
        <v>immature</v>
      </c>
      <c r="AU6">
        <f t="shared" si="1"/>
        <v>0</v>
      </c>
    </row>
    <row r="7" spans="1:47" x14ac:dyDescent="0.25">
      <c r="A7">
        <v>151</v>
      </c>
      <c r="B7">
        <v>2017</v>
      </c>
      <c r="C7" t="s">
        <v>42</v>
      </c>
      <c r="D7" s="1">
        <v>44147</v>
      </c>
      <c r="E7">
        <v>1</v>
      </c>
      <c r="F7">
        <v>709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49</v>
      </c>
      <c r="Z7">
        <v>12</v>
      </c>
      <c r="AA7">
        <v>2</v>
      </c>
      <c r="AB7">
        <v>166</v>
      </c>
      <c r="AC7">
        <v>56.5</v>
      </c>
      <c r="AD7">
        <v>3</v>
      </c>
      <c r="AE7">
        <v>1</v>
      </c>
      <c r="AG7" t="s">
        <v>234</v>
      </c>
      <c r="AH7" t="s">
        <v>67</v>
      </c>
      <c r="AI7" t="s">
        <v>58</v>
      </c>
      <c r="AJ7">
        <v>1</v>
      </c>
      <c r="AK7" t="s">
        <v>55</v>
      </c>
      <c r="AL7">
        <v>1</v>
      </c>
      <c r="AM7" t="s">
        <v>682</v>
      </c>
      <c r="AO7">
        <v>2</v>
      </c>
      <c r="AP7" t="s">
        <v>683</v>
      </c>
      <c r="AQ7">
        <v>0.1</v>
      </c>
      <c r="AR7">
        <v>1.7700000000000001E-3</v>
      </c>
      <c r="AS7" t="str">
        <f t="shared" si="0"/>
        <v>immature</v>
      </c>
      <c r="AU7">
        <f t="shared" si="1"/>
        <v>0</v>
      </c>
    </row>
    <row r="8" spans="1:47" x14ac:dyDescent="0.25">
      <c r="A8">
        <v>152</v>
      </c>
      <c r="B8">
        <v>2017</v>
      </c>
      <c r="C8" t="s">
        <v>42</v>
      </c>
      <c r="D8" s="1">
        <v>44147</v>
      </c>
      <c r="E8">
        <v>1</v>
      </c>
      <c r="F8">
        <v>408</v>
      </c>
      <c r="G8">
        <v>4</v>
      </c>
      <c r="H8" t="s">
        <v>43</v>
      </c>
      <c r="I8" s="2">
        <v>43039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57.02226667</v>
      </c>
      <c r="P8">
        <v>-135.29325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28</v>
      </c>
      <c r="Z8">
        <v>13</v>
      </c>
      <c r="AA8">
        <v>2</v>
      </c>
      <c r="AB8">
        <v>166</v>
      </c>
      <c r="AC8">
        <v>55.3</v>
      </c>
      <c r="AD8">
        <v>3</v>
      </c>
      <c r="AE8">
        <v>1</v>
      </c>
      <c r="AG8" t="s">
        <v>235</v>
      </c>
      <c r="AH8" t="s">
        <v>53</v>
      </c>
      <c r="AI8" t="s">
        <v>58</v>
      </c>
      <c r="AJ8">
        <v>1</v>
      </c>
      <c r="AK8" t="s">
        <v>55</v>
      </c>
      <c r="AL8">
        <v>1</v>
      </c>
      <c r="AM8" t="s">
        <v>682</v>
      </c>
      <c r="AN8" t="s">
        <v>81</v>
      </c>
      <c r="AO8">
        <v>2</v>
      </c>
      <c r="AP8" t="s">
        <v>683</v>
      </c>
      <c r="AQ8">
        <v>0.1</v>
      </c>
      <c r="AR8">
        <v>1.8079999999999999E-3</v>
      </c>
      <c r="AS8" t="str">
        <f t="shared" si="0"/>
        <v>immature</v>
      </c>
      <c r="AU8">
        <f t="shared" si="1"/>
        <v>0</v>
      </c>
    </row>
    <row r="9" spans="1:47" x14ac:dyDescent="0.25">
      <c r="A9">
        <v>70</v>
      </c>
      <c r="B9">
        <v>2017</v>
      </c>
      <c r="C9" t="s">
        <v>42</v>
      </c>
      <c r="D9" s="1">
        <v>44147</v>
      </c>
      <c r="E9">
        <v>1</v>
      </c>
      <c r="F9">
        <v>360</v>
      </c>
      <c r="G9">
        <v>4</v>
      </c>
      <c r="H9" t="s">
        <v>43</v>
      </c>
      <c r="I9" s="2">
        <v>43033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57.019166669999997</v>
      </c>
      <c r="P9">
        <v>-135.34961670000001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24</v>
      </c>
      <c r="Z9">
        <v>15</v>
      </c>
      <c r="AA9">
        <v>2</v>
      </c>
      <c r="AB9">
        <v>159</v>
      </c>
      <c r="AC9">
        <v>55.1</v>
      </c>
      <c r="AD9">
        <v>2</v>
      </c>
      <c r="AE9">
        <v>3</v>
      </c>
      <c r="AF9" t="s">
        <v>72</v>
      </c>
      <c r="AG9" t="s">
        <v>143</v>
      </c>
      <c r="AH9" t="s">
        <v>67</v>
      </c>
      <c r="AI9" t="s">
        <v>58</v>
      </c>
      <c r="AJ9">
        <v>1</v>
      </c>
      <c r="AK9" t="s">
        <v>55</v>
      </c>
      <c r="AL9">
        <v>1</v>
      </c>
      <c r="AM9" t="s">
        <v>682</v>
      </c>
      <c r="AO9">
        <v>2</v>
      </c>
      <c r="AP9" t="s">
        <v>683</v>
      </c>
      <c r="AQ9">
        <v>0.1</v>
      </c>
      <c r="AR9">
        <v>1.815E-3</v>
      </c>
      <c r="AS9" t="str">
        <f t="shared" si="0"/>
        <v>immature</v>
      </c>
      <c r="AU9">
        <f t="shared" si="1"/>
        <v>0</v>
      </c>
    </row>
    <row r="10" spans="1:47" x14ac:dyDescent="0.25">
      <c r="A10">
        <v>289</v>
      </c>
      <c r="B10">
        <v>2017</v>
      </c>
      <c r="C10" t="s">
        <v>42</v>
      </c>
      <c r="D10" s="1">
        <v>44147</v>
      </c>
      <c r="E10">
        <v>1</v>
      </c>
      <c r="F10">
        <v>415</v>
      </c>
      <c r="G10">
        <v>4</v>
      </c>
      <c r="H10" t="s">
        <v>43</v>
      </c>
      <c r="I10" s="2">
        <v>43039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57.02226667</v>
      </c>
      <c r="P10">
        <v>-135.29325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29</v>
      </c>
      <c r="Z10">
        <v>5</v>
      </c>
      <c r="AA10">
        <v>2</v>
      </c>
      <c r="AB10">
        <v>169</v>
      </c>
      <c r="AC10">
        <v>55</v>
      </c>
      <c r="AD10">
        <v>4</v>
      </c>
      <c r="AE10">
        <v>2</v>
      </c>
      <c r="AG10" t="s">
        <v>387</v>
      </c>
      <c r="AH10" t="s">
        <v>53</v>
      </c>
      <c r="AI10" t="s">
        <v>58</v>
      </c>
      <c r="AJ10">
        <v>1</v>
      </c>
      <c r="AK10" t="s">
        <v>55</v>
      </c>
      <c r="AL10">
        <v>1</v>
      </c>
      <c r="AM10" t="s">
        <v>682</v>
      </c>
      <c r="AO10">
        <v>2</v>
      </c>
      <c r="AP10" t="s">
        <v>683</v>
      </c>
      <c r="AQ10">
        <v>0.1</v>
      </c>
      <c r="AR10">
        <v>1.818E-3</v>
      </c>
      <c r="AS10" t="str">
        <f t="shared" si="0"/>
        <v>immature</v>
      </c>
      <c r="AU10">
        <f t="shared" si="1"/>
        <v>0</v>
      </c>
    </row>
    <row r="11" spans="1:47" x14ac:dyDescent="0.25">
      <c r="A11">
        <v>137</v>
      </c>
      <c r="B11">
        <v>2017</v>
      </c>
      <c r="C11" t="s">
        <v>42</v>
      </c>
      <c r="D11" s="1">
        <v>44147</v>
      </c>
      <c r="E11">
        <v>1</v>
      </c>
      <c r="F11">
        <v>706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49</v>
      </c>
      <c r="Z11">
        <v>9</v>
      </c>
      <c r="AA11">
        <v>2</v>
      </c>
      <c r="AB11">
        <v>164</v>
      </c>
      <c r="AC11">
        <v>54.4</v>
      </c>
      <c r="AD11">
        <v>3</v>
      </c>
      <c r="AE11">
        <v>2</v>
      </c>
      <c r="AG11" t="s">
        <v>219</v>
      </c>
      <c r="AH11" t="s">
        <v>53</v>
      </c>
      <c r="AI11" t="s">
        <v>97</v>
      </c>
      <c r="AJ11">
        <v>1</v>
      </c>
      <c r="AK11" t="s">
        <v>55</v>
      </c>
      <c r="AL11">
        <v>1</v>
      </c>
      <c r="AM11" t="s">
        <v>682</v>
      </c>
      <c r="AO11">
        <v>1</v>
      </c>
      <c r="AP11" t="s">
        <v>682</v>
      </c>
      <c r="AQ11">
        <v>0.1</v>
      </c>
      <c r="AR11">
        <v>1.838E-3</v>
      </c>
      <c r="AS11" t="str">
        <f t="shared" si="0"/>
        <v>immature</v>
      </c>
      <c r="AU11">
        <f t="shared" si="1"/>
        <v>0</v>
      </c>
    </row>
    <row r="12" spans="1:47" x14ac:dyDescent="0.25">
      <c r="A12">
        <v>71</v>
      </c>
      <c r="B12">
        <v>2017</v>
      </c>
      <c r="C12" t="s">
        <v>42</v>
      </c>
      <c r="D12" s="1">
        <v>44147</v>
      </c>
      <c r="E12">
        <v>1</v>
      </c>
      <c r="F12">
        <v>545</v>
      </c>
      <c r="G12">
        <v>4</v>
      </c>
      <c r="H12" t="s">
        <v>43</v>
      </c>
      <c r="I12" s="2">
        <v>43039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57.02226667</v>
      </c>
      <c r="P12">
        <v>-135.29325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37</v>
      </c>
      <c r="Z12">
        <v>15</v>
      </c>
      <c r="AA12">
        <v>2</v>
      </c>
      <c r="AB12">
        <v>167</v>
      </c>
      <c r="AC12">
        <v>53.8</v>
      </c>
      <c r="AD12">
        <v>2</v>
      </c>
      <c r="AE12">
        <v>1</v>
      </c>
      <c r="AG12" t="s">
        <v>144</v>
      </c>
      <c r="AH12" t="s">
        <v>60</v>
      </c>
      <c r="AI12" t="s">
        <v>58</v>
      </c>
      <c r="AJ12">
        <v>1</v>
      </c>
      <c r="AK12" t="s">
        <v>55</v>
      </c>
      <c r="AL12">
        <v>1</v>
      </c>
      <c r="AM12" t="s">
        <v>682</v>
      </c>
      <c r="AO12">
        <v>2</v>
      </c>
      <c r="AP12" t="s">
        <v>683</v>
      </c>
      <c r="AQ12">
        <v>0.1</v>
      </c>
      <c r="AR12">
        <v>1.859E-3</v>
      </c>
      <c r="AS12" t="str">
        <f t="shared" si="0"/>
        <v>immature</v>
      </c>
      <c r="AU12">
        <f t="shared" si="1"/>
        <v>0</v>
      </c>
    </row>
    <row r="13" spans="1:47" x14ac:dyDescent="0.25">
      <c r="A13">
        <v>153</v>
      </c>
      <c r="B13">
        <v>2017</v>
      </c>
      <c r="C13" t="s">
        <v>42</v>
      </c>
      <c r="D13" s="1">
        <v>44147</v>
      </c>
      <c r="E13">
        <v>1</v>
      </c>
      <c r="F13">
        <v>712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49</v>
      </c>
      <c r="Z13">
        <v>15</v>
      </c>
      <c r="AA13">
        <v>2</v>
      </c>
      <c r="AB13">
        <v>166</v>
      </c>
      <c r="AC13">
        <v>52.5</v>
      </c>
      <c r="AD13">
        <v>3</v>
      </c>
      <c r="AE13">
        <v>1</v>
      </c>
      <c r="AG13" t="s">
        <v>236</v>
      </c>
      <c r="AH13" t="s">
        <v>60</v>
      </c>
      <c r="AI13" t="s">
        <v>58</v>
      </c>
      <c r="AJ13">
        <v>1</v>
      </c>
      <c r="AK13" t="s">
        <v>55</v>
      </c>
      <c r="AL13">
        <v>1</v>
      </c>
      <c r="AM13" t="s">
        <v>682</v>
      </c>
      <c r="AN13" t="s">
        <v>142</v>
      </c>
      <c r="AO13">
        <v>2</v>
      </c>
      <c r="AP13" t="s">
        <v>683</v>
      </c>
      <c r="AQ13">
        <v>0.1</v>
      </c>
      <c r="AR13">
        <v>1.905E-3</v>
      </c>
      <c r="AS13" t="str">
        <f t="shared" si="0"/>
        <v>immature</v>
      </c>
      <c r="AU13">
        <f t="shared" si="1"/>
        <v>0</v>
      </c>
    </row>
    <row r="14" spans="1:47" x14ac:dyDescent="0.25">
      <c r="A14">
        <v>72</v>
      </c>
      <c r="B14">
        <v>2017</v>
      </c>
      <c r="C14" t="s">
        <v>42</v>
      </c>
      <c r="D14" s="1">
        <v>44147</v>
      </c>
      <c r="E14">
        <v>1</v>
      </c>
      <c r="F14">
        <v>452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31</v>
      </c>
      <c r="Z14">
        <v>12</v>
      </c>
      <c r="AA14">
        <v>2</v>
      </c>
      <c r="AB14">
        <v>162</v>
      </c>
      <c r="AC14">
        <v>51.6</v>
      </c>
      <c r="AD14">
        <v>2</v>
      </c>
      <c r="AE14">
        <v>1</v>
      </c>
      <c r="AG14" t="s">
        <v>145</v>
      </c>
      <c r="AH14" t="s">
        <v>60</v>
      </c>
      <c r="AI14" t="s">
        <v>58</v>
      </c>
      <c r="AJ14">
        <v>1</v>
      </c>
      <c r="AK14" t="s">
        <v>55</v>
      </c>
      <c r="AL14">
        <v>1</v>
      </c>
      <c r="AM14" t="s">
        <v>682</v>
      </c>
      <c r="AO14">
        <v>2</v>
      </c>
      <c r="AP14" t="s">
        <v>683</v>
      </c>
      <c r="AQ14">
        <v>0.1</v>
      </c>
      <c r="AR14">
        <v>1.9380000000000001E-3</v>
      </c>
      <c r="AS14" t="str">
        <f t="shared" si="0"/>
        <v>immature</v>
      </c>
      <c r="AU14">
        <f t="shared" si="1"/>
        <v>0</v>
      </c>
    </row>
    <row r="15" spans="1:47" x14ac:dyDescent="0.25">
      <c r="A15">
        <v>73</v>
      </c>
      <c r="B15">
        <v>2017</v>
      </c>
      <c r="C15" t="s">
        <v>42</v>
      </c>
      <c r="D15" s="1">
        <v>44147</v>
      </c>
      <c r="E15">
        <v>1</v>
      </c>
      <c r="F15">
        <v>484</v>
      </c>
      <c r="G15">
        <v>4</v>
      </c>
      <c r="H15" t="s">
        <v>43</v>
      </c>
      <c r="I15" s="2">
        <v>43039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57.02226667</v>
      </c>
      <c r="P15">
        <v>-135.29325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33</v>
      </c>
      <c r="Z15">
        <v>14</v>
      </c>
      <c r="AA15">
        <v>2</v>
      </c>
      <c r="AB15">
        <v>157</v>
      </c>
      <c r="AC15">
        <v>49.2</v>
      </c>
      <c r="AD15">
        <v>2</v>
      </c>
      <c r="AE15">
        <v>1</v>
      </c>
      <c r="AG15" t="s">
        <v>146</v>
      </c>
      <c r="AH15" t="s">
        <v>60</v>
      </c>
      <c r="AI15" t="s">
        <v>58</v>
      </c>
      <c r="AJ15">
        <v>1</v>
      </c>
      <c r="AK15" t="s">
        <v>55</v>
      </c>
      <c r="AL15">
        <v>1</v>
      </c>
      <c r="AM15" t="s">
        <v>682</v>
      </c>
      <c r="AO15">
        <v>2</v>
      </c>
      <c r="AP15" t="s">
        <v>683</v>
      </c>
      <c r="AQ15">
        <v>0.1</v>
      </c>
      <c r="AR15">
        <v>2.0330000000000001E-3</v>
      </c>
      <c r="AS15" t="str">
        <f t="shared" si="0"/>
        <v>immature</v>
      </c>
      <c r="AU15">
        <f t="shared" si="1"/>
        <v>0</v>
      </c>
    </row>
    <row r="16" spans="1:47" x14ac:dyDescent="0.25">
      <c r="A16">
        <v>154</v>
      </c>
      <c r="B16">
        <v>2017</v>
      </c>
      <c r="C16" t="s">
        <v>42</v>
      </c>
      <c r="D16" s="1">
        <v>44147</v>
      </c>
      <c r="E16">
        <v>1</v>
      </c>
      <c r="F16">
        <v>759</v>
      </c>
      <c r="G16">
        <v>4</v>
      </c>
      <c r="H16" t="s">
        <v>43</v>
      </c>
      <c r="I16" s="2">
        <v>43047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57.022419999999997</v>
      </c>
      <c r="P16">
        <v>-135.29310000000001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53</v>
      </c>
      <c r="Z16">
        <v>2</v>
      </c>
      <c r="AA16">
        <v>2</v>
      </c>
      <c r="AB16">
        <v>160</v>
      </c>
      <c r="AC16">
        <v>48.7</v>
      </c>
      <c r="AD16">
        <v>3</v>
      </c>
      <c r="AE16">
        <v>1</v>
      </c>
      <c r="AG16" t="s">
        <v>237</v>
      </c>
      <c r="AH16" t="s">
        <v>60</v>
      </c>
      <c r="AI16" t="s">
        <v>58</v>
      </c>
      <c r="AJ16">
        <v>1</v>
      </c>
      <c r="AK16" t="s">
        <v>55</v>
      </c>
      <c r="AL16">
        <v>1</v>
      </c>
      <c r="AM16" t="s">
        <v>682</v>
      </c>
      <c r="AN16" t="s">
        <v>142</v>
      </c>
      <c r="AO16">
        <v>2</v>
      </c>
      <c r="AP16" t="s">
        <v>683</v>
      </c>
      <c r="AQ16">
        <v>0.1</v>
      </c>
      <c r="AR16">
        <v>2.0530000000000001E-3</v>
      </c>
      <c r="AS16" t="str">
        <f t="shared" si="0"/>
        <v>immature</v>
      </c>
      <c r="AU16">
        <f t="shared" si="1"/>
        <v>0</v>
      </c>
    </row>
    <row r="17" spans="1:47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695</v>
      </c>
      <c r="G17">
        <v>4</v>
      </c>
      <c r="H17" t="s">
        <v>43</v>
      </c>
      <c r="I17" s="2">
        <v>43047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57.022419999999997</v>
      </c>
      <c r="P17">
        <v>-135.29310000000001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48</v>
      </c>
      <c r="Z17">
        <v>13</v>
      </c>
      <c r="AA17">
        <v>2</v>
      </c>
      <c r="AB17">
        <v>160</v>
      </c>
      <c r="AC17">
        <v>47.2</v>
      </c>
      <c r="AD17">
        <v>3</v>
      </c>
      <c r="AE17">
        <v>1</v>
      </c>
      <c r="AG17" t="s">
        <v>220</v>
      </c>
      <c r="AH17" t="s">
        <v>60</v>
      </c>
      <c r="AI17" t="s">
        <v>58</v>
      </c>
      <c r="AJ17">
        <v>1</v>
      </c>
      <c r="AK17" t="s">
        <v>55</v>
      </c>
      <c r="AL17">
        <v>1</v>
      </c>
      <c r="AM17" t="s">
        <v>682</v>
      </c>
      <c r="AO17">
        <v>1</v>
      </c>
      <c r="AP17" t="s">
        <v>682</v>
      </c>
      <c r="AQ17">
        <v>0.1</v>
      </c>
      <c r="AR17">
        <v>2.1189999999999998E-3</v>
      </c>
      <c r="AS17" t="str">
        <f t="shared" si="0"/>
        <v>immature</v>
      </c>
      <c r="AU17">
        <f t="shared" si="1"/>
        <v>0</v>
      </c>
    </row>
    <row r="18" spans="1:47" x14ac:dyDescent="0.25">
      <c r="A18">
        <v>74</v>
      </c>
      <c r="B18">
        <v>2017</v>
      </c>
      <c r="C18" t="s">
        <v>42</v>
      </c>
      <c r="D18" s="1">
        <v>44147</v>
      </c>
      <c r="E18">
        <v>1</v>
      </c>
      <c r="F18">
        <v>658</v>
      </c>
      <c r="G18">
        <v>4</v>
      </c>
      <c r="H18" t="s">
        <v>43</v>
      </c>
      <c r="I18" s="2">
        <v>43047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57.022419999999997</v>
      </c>
      <c r="P18">
        <v>-135.29310000000001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46</v>
      </c>
      <c r="Z18">
        <v>6</v>
      </c>
      <c r="AA18">
        <v>2</v>
      </c>
      <c r="AB18">
        <v>153</v>
      </c>
      <c r="AC18">
        <v>47.1</v>
      </c>
      <c r="AD18">
        <v>2</v>
      </c>
      <c r="AE18">
        <v>1</v>
      </c>
      <c r="AG18" t="s">
        <v>147</v>
      </c>
      <c r="AH18" t="s">
        <v>60</v>
      </c>
      <c r="AI18" t="s">
        <v>58</v>
      </c>
      <c r="AJ18">
        <v>1</v>
      </c>
      <c r="AK18" t="s">
        <v>55</v>
      </c>
      <c r="AL18">
        <v>1</v>
      </c>
      <c r="AM18" t="s">
        <v>682</v>
      </c>
      <c r="AO18">
        <v>2</v>
      </c>
      <c r="AP18" t="s">
        <v>683</v>
      </c>
      <c r="AQ18">
        <v>0.1</v>
      </c>
      <c r="AR18">
        <v>2.1229999999999999E-3</v>
      </c>
      <c r="AS18" t="str">
        <f t="shared" si="0"/>
        <v>immature</v>
      </c>
      <c r="AU18">
        <f t="shared" si="1"/>
        <v>0</v>
      </c>
    </row>
    <row r="19" spans="1:47" x14ac:dyDescent="0.25">
      <c r="A19">
        <v>155</v>
      </c>
      <c r="B19">
        <v>2017</v>
      </c>
      <c r="C19" t="s">
        <v>42</v>
      </c>
      <c r="D19" s="1">
        <v>44147</v>
      </c>
      <c r="E19">
        <v>1</v>
      </c>
      <c r="F19">
        <v>742</v>
      </c>
      <c r="G19">
        <v>4</v>
      </c>
      <c r="H19" t="s">
        <v>43</v>
      </c>
      <c r="I19" s="2">
        <v>43047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57.022419999999997</v>
      </c>
      <c r="P19">
        <v>-135.29310000000001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51</v>
      </c>
      <c r="Z19">
        <v>15</v>
      </c>
      <c r="AA19">
        <v>2</v>
      </c>
      <c r="AB19">
        <v>164</v>
      </c>
      <c r="AC19">
        <v>46</v>
      </c>
      <c r="AD19">
        <v>3</v>
      </c>
      <c r="AE19">
        <v>1</v>
      </c>
      <c r="AG19" t="s">
        <v>238</v>
      </c>
      <c r="AH19" t="s">
        <v>60</v>
      </c>
      <c r="AI19" t="s">
        <v>58</v>
      </c>
      <c r="AJ19">
        <v>1</v>
      </c>
      <c r="AK19" t="s">
        <v>55</v>
      </c>
      <c r="AL19">
        <v>1</v>
      </c>
      <c r="AM19" t="s">
        <v>682</v>
      </c>
      <c r="AO19">
        <v>2</v>
      </c>
      <c r="AP19" t="s">
        <v>683</v>
      </c>
      <c r="AQ19">
        <v>0.1</v>
      </c>
      <c r="AR19">
        <v>2.1740000000000002E-3</v>
      </c>
      <c r="AS19" t="str">
        <f t="shared" si="0"/>
        <v>immature</v>
      </c>
      <c r="AU19">
        <f t="shared" si="1"/>
        <v>0</v>
      </c>
    </row>
    <row r="20" spans="1:47" x14ac:dyDescent="0.25">
      <c r="A20">
        <v>75</v>
      </c>
      <c r="B20">
        <v>2017</v>
      </c>
      <c r="C20" t="s">
        <v>42</v>
      </c>
      <c r="D20" s="1">
        <v>44147</v>
      </c>
      <c r="E20">
        <v>1</v>
      </c>
      <c r="F20">
        <v>662</v>
      </c>
      <c r="G20">
        <v>4</v>
      </c>
      <c r="H20" t="s">
        <v>43</v>
      </c>
      <c r="I20" s="2">
        <v>43047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57.022419999999997</v>
      </c>
      <c r="P20">
        <v>-135.29310000000001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46</v>
      </c>
      <c r="Z20">
        <v>10</v>
      </c>
      <c r="AA20">
        <v>2</v>
      </c>
      <c r="AB20">
        <v>155</v>
      </c>
      <c r="AC20">
        <v>45.4</v>
      </c>
      <c r="AD20">
        <v>2</v>
      </c>
      <c r="AE20">
        <v>1</v>
      </c>
      <c r="AG20" t="s">
        <v>148</v>
      </c>
      <c r="AH20" t="s">
        <v>60</v>
      </c>
      <c r="AI20" t="s">
        <v>58</v>
      </c>
      <c r="AJ20">
        <v>1</v>
      </c>
      <c r="AK20" t="s">
        <v>55</v>
      </c>
      <c r="AL20">
        <v>1</v>
      </c>
      <c r="AM20" t="s">
        <v>682</v>
      </c>
      <c r="AO20">
        <v>2</v>
      </c>
      <c r="AP20" t="s">
        <v>683</v>
      </c>
      <c r="AQ20">
        <v>0.1</v>
      </c>
      <c r="AR20">
        <v>2.2030000000000001E-3</v>
      </c>
      <c r="AS20" t="str">
        <f t="shared" si="0"/>
        <v>immature</v>
      </c>
      <c r="AU20">
        <f t="shared" si="1"/>
        <v>0</v>
      </c>
    </row>
    <row r="21" spans="1:47" x14ac:dyDescent="0.25">
      <c r="A21">
        <v>76</v>
      </c>
      <c r="B21">
        <v>2017</v>
      </c>
      <c r="C21" t="s">
        <v>42</v>
      </c>
      <c r="D21" s="1">
        <v>44147</v>
      </c>
      <c r="E21">
        <v>1</v>
      </c>
      <c r="F21">
        <v>527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36</v>
      </c>
      <c r="Z21">
        <v>12</v>
      </c>
      <c r="AA21">
        <v>2</v>
      </c>
      <c r="AB21">
        <v>156</v>
      </c>
      <c r="AC21">
        <v>44.5</v>
      </c>
      <c r="AD21">
        <v>2</v>
      </c>
      <c r="AE21">
        <v>1</v>
      </c>
      <c r="AG21" t="s">
        <v>149</v>
      </c>
      <c r="AH21" t="s">
        <v>53</v>
      </c>
      <c r="AI21" t="s">
        <v>58</v>
      </c>
      <c r="AJ21">
        <v>1</v>
      </c>
      <c r="AK21" t="s">
        <v>55</v>
      </c>
      <c r="AL21">
        <v>1</v>
      </c>
      <c r="AM21" t="s">
        <v>682</v>
      </c>
      <c r="AO21">
        <v>2</v>
      </c>
      <c r="AP21" t="s">
        <v>683</v>
      </c>
      <c r="AQ21">
        <v>0.1</v>
      </c>
      <c r="AR21">
        <v>2.2469999999999999E-3</v>
      </c>
      <c r="AS21" t="str">
        <f t="shared" si="0"/>
        <v>immature</v>
      </c>
      <c r="AU21">
        <f t="shared" si="1"/>
        <v>0</v>
      </c>
    </row>
    <row r="22" spans="1:47" x14ac:dyDescent="0.25">
      <c r="A22">
        <v>77</v>
      </c>
      <c r="B22">
        <v>2017</v>
      </c>
      <c r="C22" t="s">
        <v>42</v>
      </c>
      <c r="D22" s="1">
        <v>44147</v>
      </c>
      <c r="E22">
        <v>1</v>
      </c>
      <c r="F22">
        <v>654</v>
      </c>
      <c r="G22">
        <v>4</v>
      </c>
      <c r="H22" t="s">
        <v>43</v>
      </c>
      <c r="I22" s="2">
        <v>43047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57.022419999999997</v>
      </c>
      <c r="P22">
        <v>-135.29310000000001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46</v>
      </c>
      <c r="Z22">
        <v>2</v>
      </c>
      <c r="AA22">
        <v>2</v>
      </c>
      <c r="AB22">
        <v>156</v>
      </c>
      <c r="AC22">
        <v>42.8</v>
      </c>
      <c r="AD22">
        <v>2</v>
      </c>
      <c r="AE22">
        <v>1</v>
      </c>
      <c r="AG22" t="s">
        <v>150</v>
      </c>
      <c r="AH22" t="s">
        <v>60</v>
      </c>
      <c r="AI22" t="s">
        <v>58</v>
      </c>
      <c r="AJ22">
        <v>1</v>
      </c>
      <c r="AK22" t="s">
        <v>55</v>
      </c>
      <c r="AL22">
        <v>1</v>
      </c>
      <c r="AM22" t="s">
        <v>682</v>
      </c>
      <c r="AO22">
        <v>2</v>
      </c>
      <c r="AP22" t="s">
        <v>683</v>
      </c>
      <c r="AQ22">
        <v>0.1</v>
      </c>
      <c r="AR22">
        <v>2.336E-3</v>
      </c>
      <c r="AS22" t="str">
        <f t="shared" si="0"/>
        <v>immature</v>
      </c>
      <c r="AU22">
        <f t="shared" si="1"/>
        <v>0</v>
      </c>
    </row>
    <row r="23" spans="1:47" x14ac:dyDescent="0.25">
      <c r="A23">
        <v>156</v>
      </c>
      <c r="B23">
        <v>2017</v>
      </c>
      <c r="C23" t="s">
        <v>42</v>
      </c>
      <c r="D23" s="1">
        <v>44147</v>
      </c>
      <c r="E23">
        <v>1</v>
      </c>
      <c r="F23">
        <v>461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32</v>
      </c>
      <c r="Z23">
        <v>6</v>
      </c>
      <c r="AA23">
        <v>2</v>
      </c>
      <c r="AB23">
        <v>193</v>
      </c>
      <c r="AC23">
        <v>84.1</v>
      </c>
      <c r="AD23">
        <v>3</v>
      </c>
      <c r="AE23">
        <v>2</v>
      </c>
      <c r="AG23" t="s">
        <v>239</v>
      </c>
      <c r="AH23" t="s">
        <v>60</v>
      </c>
      <c r="AI23" t="s">
        <v>58</v>
      </c>
      <c r="AJ23">
        <v>1</v>
      </c>
      <c r="AK23" t="s">
        <v>55</v>
      </c>
      <c r="AL23">
        <v>1</v>
      </c>
      <c r="AM23" t="s">
        <v>682</v>
      </c>
      <c r="AO23">
        <v>2</v>
      </c>
      <c r="AP23" t="s">
        <v>683</v>
      </c>
      <c r="AQ23">
        <v>0.2</v>
      </c>
      <c r="AR23">
        <v>2.3779999999999999E-3</v>
      </c>
      <c r="AS23" t="str">
        <f t="shared" si="0"/>
        <v>immature</v>
      </c>
      <c r="AT23" t="s">
        <v>240</v>
      </c>
      <c r="AU23">
        <f t="shared" si="1"/>
        <v>0</v>
      </c>
    </row>
    <row r="24" spans="1:47" x14ac:dyDescent="0.25">
      <c r="A24">
        <v>78</v>
      </c>
      <c r="B24">
        <v>2017</v>
      </c>
      <c r="C24" t="s">
        <v>42</v>
      </c>
      <c r="D24" s="1">
        <v>44147</v>
      </c>
      <c r="E24">
        <v>1</v>
      </c>
      <c r="F24">
        <v>533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37</v>
      </c>
      <c r="Z24">
        <v>3</v>
      </c>
      <c r="AA24">
        <v>2</v>
      </c>
      <c r="AB24">
        <v>156</v>
      </c>
      <c r="AC24">
        <v>41.7</v>
      </c>
      <c r="AD24">
        <v>2</v>
      </c>
      <c r="AE24">
        <v>1</v>
      </c>
      <c r="AG24" t="s">
        <v>151</v>
      </c>
      <c r="AH24" t="s">
        <v>67</v>
      </c>
      <c r="AI24" t="s">
        <v>58</v>
      </c>
      <c r="AJ24">
        <v>1</v>
      </c>
      <c r="AK24" t="s">
        <v>55</v>
      </c>
      <c r="AL24">
        <v>1</v>
      </c>
      <c r="AM24" t="s">
        <v>682</v>
      </c>
      <c r="AO24">
        <v>2</v>
      </c>
      <c r="AP24" t="s">
        <v>683</v>
      </c>
      <c r="AQ24">
        <v>0.1</v>
      </c>
      <c r="AR24">
        <v>2.398E-3</v>
      </c>
      <c r="AS24" t="str">
        <f t="shared" si="0"/>
        <v>immature</v>
      </c>
      <c r="AU24">
        <f t="shared" si="1"/>
        <v>0</v>
      </c>
    </row>
    <row r="25" spans="1:47" x14ac:dyDescent="0.25">
      <c r="A25">
        <v>79</v>
      </c>
      <c r="B25">
        <v>2017</v>
      </c>
      <c r="C25" t="s">
        <v>42</v>
      </c>
      <c r="D25" s="1">
        <v>44147</v>
      </c>
      <c r="E25">
        <v>1</v>
      </c>
      <c r="F25">
        <v>405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28</v>
      </c>
      <c r="Z25">
        <v>10</v>
      </c>
      <c r="AA25">
        <v>2</v>
      </c>
      <c r="AB25">
        <v>155</v>
      </c>
      <c r="AC25">
        <v>41.4</v>
      </c>
      <c r="AD25">
        <v>2</v>
      </c>
      <c r="AE25">
        <v>1</v>
      </c>
      <c r="AG25" t="s">
        <v>152</v>
      </c>
      <c r="AH25" t="s">
        <v>53</v>
      </c>
      <c r="AI25" t="s">
        <v>58</v>
      </c>
      <c r="AJ25">
        <v>1</v>
      </c>
      <c r="AK25" t="s">
        <v>55</v>
      </c>
      <c r="AL25">
        <v>1</v>
      </c>
      <c r="AM25" t="s">
        <v>682</v>
      </c>
      <c r="AO25">
        <v>2</v>
      </c>
      <c r="AP25" t="s">
        <v>683</v>
      </c>
      <c r="AQ25">
        <v>0.1</v>
      </c>
      <c r="AR25">
        <v>2.415E-3</v>
      </c>
      <c r="AS25" t="str">
        <f t="shared" si="0"/>
        <v>immature</v>
      </c>
      <c r="AU25">
        <f t="shared" si="1"/>
        <v>0</v>
      </c>
    </row>
    <row r="26" spans="1:47" x14ac:dyDescent="0.25">
      <c r="A26">
        <v>80</v>
      </c>
      <c r="B26">
        <v>2017</v>
      </c>
      <c r="C26" t="s">
        <v>42</v>
      </c>
      <c r="D26" s="1">
        <v>44147</v>
      </c>
      <c r="E26">
        <v>1</v>
      </c>
      <c r="F26">
        <v>491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34</v>
      </c>
      <c r="Z26">
        <v>6</v>
      </c>
      <c r="AA26">
        <v>2</v>
      </c>
      <c r="AB26">
        <v>148</v>
      </c>
      <c r="AC26">
        <v>40.700000000000003</v>
      </c>
      <c r="AD26">
        <v>2</v>
      </c>
      <c r="AE26">
        <v>1</v>
      </c>
      <c r="AG26" t="s">
        <v>153</v>
      </c>
      <c r="AH26" t="s">
        <v>60</v>
      </c>
      <c r="AI26" t="s">
        <v>54</v>
      </c>
      <c r="AJ26">
        <v>1</v>
      </c>
      <c r="AK26" t="s">
        <v>55</v>
      </c>
      <c r="AL26">
        <v>1</v>
      </c>
      <c r="AM26" t="s">
        <v>682</v>
      </c>
      <c r="AO26">
        <v>2</v>
      </c>
      <c r="AP26" t="s">
        <v>683</v>
      </c>
      <c r="AQ26">
        <v>0.1</v>
      </c>
      <c r="AR26">
        <v>2.457E-3</v>
      </c>
      <c r="AS26" t="str">
        <f t="shared" si="0"/>
        <v>immature</v>
      </c>
      <c r="AU26">
        <f t="shared" si="1"/>
        <v>0</v>
      </c>
    </row>
    <row r="27" spans="1:47" x14ac:dyDescent="0.25">
      <c r="A27">
        <v>157</v>
      </c>
      <c r="B27">
        <v>2017</v>
      </c>
      <c r="C27" t="s">
        <v>42</v>
      </c>
      <c r="D27" s="1">
        <v>44147</v>
      </c>
      <c r="E27">
        <v>1</v>
      </c>
      <c r="F27">
        <v>490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34</v>
      </c>
      <c r="Z27">
        <v>5</v>
      </c>
      <c r="AA27">
        <v>2</v>
      </c>
      <c r="AB27">
        <v>182</v>
      </c>
      <c r="AC27">
        <v>79.5</v>
      </c>
      <c r="AD27">
        <v>3</v>
      </c>
      <c r="AE27">
        <v>1</v>
      </c>
      <c r="AG27" t="s">
        <v>241</v>
      </c>
      <c r="AH27" t="s">
        <v>67</v>
      </c>
      <c r="AI27" t="s">
        <v>58</v>
      </c>
      <c r="AJ27">
        <v>1</v>
      </c>
      <c r="AK27" t="s">
        <v>55</v>
      </c>
      <c r="AL27">
        <v>1</v>
      </c>
      <c r="AM27" t="s">
        <v>682</v>
      </c>
      <c r="AO27">
        <v>2</v>
      </c>
      <c r="AP27" t="s">
        <v>683</v>
      </c>
      <c r="AQ27">
        <v>0.2</v>
      </c>
      <c r="AR27">
        <v>2.516E-3</v>
      </c>
      <c r="AS27" t="str">
        <f t="shared" si="0"/>
        <v>immature</v>
      </c>
      <c r="AT27" t="s">
        <v>242</v>
      </c>
      <c r="AU27">
        <f t="shared" si="1"/>
        <v>0</v>
      </c>
    </row>
    <row r="28" spans="1:47" x14ac:dyDescent="0.25">
      <c r="A28">
        <v>158</v>
      </c>
      <c r="B28">
        <v>2017</v>
      </c>
      <c r="C28" t="s">
        <v>42</v>
      </c>
      <c r="D28" s="1">
        <v>44147</v>
      </c>
      <c r="E28">
        <v>1</v>
      </c>
      <c r="F28">
        <v>737</v>
      </c>
      <c r="G28">
        <v>4</v>
      </c>
      <c r="H28" t="s">
        <v>43</v>
      </c>
      <c r="I28" s="2">
        <v>43047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57.022419999999997</v>
      </c>
      <c r="P28">
        <v>-135.29310000000001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51</v>
      </c>
      <c r="Z28">
        <v>10</v>
      </c>
      <c r="AA28">
        <v>2</v>
      </c>
      <c r="AB28">
        <v>182</v>
      </c>
      <c r="AC28">
        <v>76.400000000000006</v>
      </c>
      <c r="AD28">
        <v>3</v>
      </c>
      <c r="AE28">
        <v>1</v>
      </c>
      <c r="AG28" t="s">
        <v>243</v>
      </c>
      <c r="AH28" t="s">
        <v>60</v>
      </c>
      <c r="AI28" t="s">
        <v>58</v>
      </c>
      <c r="AJ28">
        <v>1</v>
      </c>
      <c r="AK28" t="s">
        <v>55</v>
      </c>
      <c r="AL28">
        <v>1</v>
      </c>
      <c r="AM28" t="s">
        <v>682</v>
      </c>
      <c r="AN28" t="s">
        <v>142</v>
      </c>
      <c r="AO28">
        <v>2</v>
      </c>
      <c r="AP28" t="s">
        <v>683</v>
      </c>
      <c r="AQ28">
        <v>0.2</v>
      </c>
      <c r="AR28">
        <v>2.6180000000000001E-3</v>
      </c>
      <c r="AS28" t="str">
        <f t="shared" si="0"/>
        <v>immature</v>
      </c>
      <c r="AU28">
        <f t="shared" si="1"/>
        <v>0</v>
      </c>
    </row>
    <row r="29" spans="1:47" x14ac:dyDescent="0.25">
      <c r="A29">
        <v>81</v>
      </c>
      <c r="B29">
        <v>2017</v>
      </c>
      <c r="C29" t="s">
        <v>42</v>
      </c>
      <c r="D29" s="1">
        <v>44147</v>
      </c>
      <c r="E29">
        <v>1</v>
      </c>
      <c r="F29">
        <v>656</v>
      </c>
      <c r="G29">
        <v>4</v>
      </c>
      <c r="H29" t="s">
        <v>43</v>
      </c>
      <c r="I29" s="2">
        <v>43047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57.022419999999997</v>
      </c>
      <c r="P29">
        <v>-135.29310000000001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46</v>
      </c>
      <c r="Z29">
        <v>4</v>
      </c>
      <c r="AA29">
        <v>2</v>
      </c>
      <c r="AB29">
        <v>151</v>
      </c>
      <c r="AC29">
        <v>37.799999999999997</v>
      </c>
      <c r="AD29">
        <v>2</v>
      </c>
      <c r="AE29">
        <v>1</v>
      </c>
      <c r="AG29" t="s">
        <v>154</v>
      </c>
      <c r="AH29" t="s">
        <v>60</v>
      </c>
      <c r="AI29" t="s">
        <v>58</v>
      </c>
      <c r="AJ29">
        <v>1</v>
      </c>
      <c r="AK29" t="s">
        <v>55</v>
      </c>
      <c r="AL29">
        <v>1</v>
      </c>
      <c r="AM29" t="s">
        <v>682</v>
      </c>
      <c r="AO29">
        <v>2</v>
      </c>
      <c r="AP29" t="s">
        <v>683</v>
      </c>
      <c r="AQ29">
        <v>0.1</v>
      </c>
      <c r="AR29">
        <v>2.6459999999999999E-3</v>
      </c>
      <c r="AS29" t="str">
        <f t="shared" si="0"/>
        <v>immature</v>
      </c>
      <c r="AU29">
        <f t="shared" si="1"/>
        <v>0</v>
      </c>
    </row>
    <row r="30" spans="1:47" x14ac:dyDescent="0.25">
      <c r="A30">
        <v>290</v>
      </c>
      <c r="B30">
        <v>2017</v>
      </c>
      <c r="C30" t="s">
        <v>42</v>
      </c>
      <c r="D30" s="1">
        <v>44147</v>
      </c>
      <c r="E30">
        <v>1</v>
      </c>
      <c r="F30">
        <v>726</v>
      </c>
      <c r="G30">
        <v>4</v>
      </c>
      <c r="H30" t="s">
        <v>43</v>
      </c>
      <c r="I30" s="2">
        <v>43047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57.022419999999997</v>
      </c>
      <c r="P30">
        <v>-135.29310000000001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50</v>
      </c>
      <c r="Z30">
        <v>14</v>
      </c>
      <c r="AA30">
        <v>2</v>
      </c>
      <c r="AB30">
        <v>184</v>
      </c>
      <c r="AC30">
        <v>75.2</v>
      </c>
      <c r="AD30">
        <v>4</v>
      </c>
      <c r="AE30">
        <v>3</v>
      </c>
      <c r="AG30" t="s">
        <v>388</v>
      </c>
      <c r="AH30" t="s">
        <v>67</v>
      </c>
      <c r="AI30" t="s">
        <v>58</v>
      </c>
      <c r="AJ30">
        <v>1</v>
      </c>
      <c r="AK30" t="s">
        <v>55</v>
      </c>
      <c r="AL30">
        <v>1</v>
      </c>
      <c r="AM30" t="s">
        <v>682</v>
      </c>
      <c r="AO30">
        <v>2</v>
      </c>
      <c r="AP30" t="s">
        <v>683</v>
      </c>
      <c r="AQ30">
        <v>0.2</v>
      </c>
      <c r="AR30">
        <v>2.66E-3</v>
      </c>
      <c r="AS30" t="str">
        <f t="shared" si="0"/>
        <v>immature</v>
      </c>
      <c r="AU30">
        <f t="shared" si="1"/>
        <v>0</v>
      </c>
    </row>
    <row r="31" spans="1:47" x14ac:dyDescent="0.25">
      <c r="A31">
        <v>82</v>
      </c>
      <c r="B31">
        <v>2017</v>
      </c>
      <c r="C31" t="s">
        <v>42</v>
      </c>
      <c r="D31" s="1">
        <v>44147</v>
      </c>
      <c r="E31">
        <v>1</v>
      </c>
      <c r="F31">
        <v>637</v>
      </c>
      <c r="G31">
        <v>4</v>
      </c>
      <c r="H31" t="s">
        <v>43</v>
      </c>
      <c r="I31" s="2">
        <v>43047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57.022419999999997</v>
      </c>
      <c r="P31">
        <v>-135.29310000000001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44</v>
      </c>
      <c r="Z31">
        <v>15</v>
      </c>
      <c r="AA31">
        <v>2</v>
      </c>
      <c r="AB31">
        <v>147</v>
      </c>
      <c r="AC31">
        <v>37.1</v>
      </c>
      <c r="AD31">
        <v>2</v>
      </c>
      <c r="AE31">
        <v>1</v>
      </c>
      <c r="AG31" t="s">
        <v>155</v>
      </c>
      <c r="AH31" t="s">
        <v>60</v>
      </c>
      <c r="AI31" t="s">
        <v>54</v>
      </c>
      <c r="AJ31">
        <v>1</v>
      </c>
      <c r="AK31" t="s">
        <v>55</v>
      </c>
      <c r="AL31">
        <v>1</v>
      </c>
      <c r="AM31" t="s">
        <v>682</v>
      </c>
      <c r="AO31">
        <v>2</v>
      </c>
      <c r="AP31" t="s">
        <v>683</v>
      </c>
      <c r="AQ31">
        <v>0.1</v>
      </c>
      <c r="AR31">
        <v>2.6949999999999999E-3</v>
      </c>
      <c r="AS31" t="str">
        <f t="shared" si="0"/>
        <v>immature</v>
      </c>
      <c r="AU31">
        <f t="shared" si="1"/>
        <v>0</v>
      </c>
    </row>
    <row r="32" spans="1:47" x14ac:dyDescent="0.25">
      <c r="A32">
        <v>159</v>
      </c>
      <c r="B32">
        <v>2017</v>
      </c>
      <c r="C32" t="s">
        <v>42</v>
      </c>
      <c r="D32" s="1">
        <v>44147</v>
      </c>
      <c r="E32">
        <v>1</v>
      </c>
      <c r="F32">
        <v>445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31</v>
      </c>
      <c r="Z32">
        <v>5</v>
      </c>
      <c r="AA32">
        <v>2</v>
      </c>
      <c r="AB32">
        <v>184</v>
      </c>
      <c r="AC32">
        <v>74.099999999999994</v>
      </c>
      <c r="AD32">
        <v>3</v>
      </c>
      <c r="AE32">
        <v>1</v>
      </c>
      <c r="AG32" t="s">
        <v>244</v>
      </c>
      <c r="AH32" t="s">
        <v>67</v>
      </c>
      <c r="AI32" t="s">
        <v>58</v>
      </c>
      <c r="AJ32">
        <v>1</v>
      </c>
      <c r="AK32" t="s">
        <v>55</v>
      </c>
      <c r="AL32">
        <v>1</v>
      </c>
      <c r="AM32" t="s">
        <v>682</v>
      </c>
      <c r="AN32" t="s">
        <v>81</v>
      </c>
      <c r="AO32">
        <v>2</v>
      </c>
      <c r="AP32" t="s">
        <v>683</v>
      </c>
      <c r="AQ32">
        <v>0.2</v>
      </c>
      <c r="AR32">
        <v>2.699E-3</v>
      </c>
      <c r="AS32" t="str">
        <f t="shared" si="0"/>
        <v>immature</v>
      </c>
      <c r="AU32">
        <f t="shared" si="1"/>
        <v>0</v>
      </c>
    </row>
    <row r="33" spans="1:47" x14ac:dyDescent="0.25">
      <c r="A33">
        <v>83</v>
      </c>
      <c r="B33">
        <v>2017</v>
      </c>
      <c r="C33" t="s">
        <v>42</v>
      </c>
      <c r="D33" s="1">
        <v>44147</v>
      </c>
      <c r="E33">
        <v>1</v>
      </c>
      <c r="F33">
        <v>535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37</v>
      </c>
      <c r="Z33">
        <v>5</v>
      </c>
      <c r="AA33">
        <v>2</v>
      </c>
      <c r="AB33">
        <v>146</v>
      </c>
      <c r="AC33">
        <v>36.5</v>
      </c>
      <c r="AD33">
        <v>2</v>
      </c>
      <c r="AE33">
        <v>2</v>
      </c>
      <c r="AG33" t="s">
        <v>156</v>
      </c>
      <c r="AH33" t="s">
        <v>53</v>
      </c>
      <c r="AI33" t="s">
        <v>54</v>
      </c>
      <c r="AJ33">
        <v>1</v>
      </c>
      <c r="AK33" t="s">
        <v>55</v>
      </c>
      <c r="AL33">
        <v>1</v>
      </c>
      <c r="AM33" t="s">
        <v>682</v>
      </c>
      <c r="AN33" t="s">
        <v>157</v>
      </c>
      <c r="AO33">
        <v>2</v>
      </c>
      <c r="AP33" t="s">
        <v>683</v>
      </c>
      <c r="AQ33">
        <v>0.1</v>
      </c>
      <c r="AR33">
        <v>2.7399999999999998E-3</v>
      </c>
      <c r="AS33" t="str">
        <f t="shared" si="0"/>
        <v>immature</v>
      </c>
      <c r="AU33">
        <f t="shared" si="1"/>
        <v>0</v>
      </c>
    </row>
    <row r="34" spans="1:47" x14ac:dyDescent="0.25">
      <c r="A34">
        <v>160</v>
      </c>
      <c r="B34">
        <v>2017</v>
      </c>
      <c r="C34" t="s">
        <v>42</v>
      </c>
      <c r="D34" s="1">
        <v>44147</v>
      </c>
      <c r="E34">
        <v>1</v>
      </c>
      <c r="F34">
        <v>425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29</v>
      </c>
      <c r="Z34">
        <v>15</v>
      </c>
      <c r="AA34">
        <v>2</v>
      </c>
      <c r="AB34">
        <v>181</v>
      </c>
      <c r="AC34">
        <v>72.599999999999994</v>
      </c>
      <c r="AD34">
        <v>3</v>
      </c>
      <c r="AE34">
        <v>2</v>
      </c>
      <c r="AG34" t="s">
        <v>245</v>
      </c>
      <c r="AH34" t="s">
        <v>53</v>
      </c>
      <c r="AI34" t="s">
        <v>58</v>
      </c>
      <c r="AJ34">
        <v>1</v>
      </c>
      <c r="AK34" t="s">
        <v>55</v>
      </c>
      <c r="AL34">
        <v>1</v>
      </c>
      <c r="AM34" t="s">
        <v>682</v>
      </c>
      <c r="AN34" t="s">
        <v>81</v>
      </c>
      <c r="AO34">
        <v>2</v>
      </c>
      <c r="AP34" t="s">
        <v>683</v>
      </c>
      <c r="AQ34">
        <v>0.2</v>
      </c>
      <c r="AR34">
        <v>2.7550000000000001E-3</v>
      </c>
      <c r="AS34" t="str">
        <f t="shared" si="0"/>
        <v>immature</v>
      </c>
      <c r="AU34">
        <f t="shared" si="1"/>
        <v>0</v>
      </c>
    </row>
    <row r="35" spans="1:47" x14ac:dyDescent="0.25">
      <c r="A35">
        <v>161</v>
      </c>
      <c r="B35">
        <v>2017</v>
      </c>
      <c r="C35" t="s">
        <v>42</v>
      </c>
      <c r="D35" s="1">
        <v>44147</v>
      </c>
      <c r="E35">
        <v>1</v>
      </c>
      <c r="F35">
        <v>450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31</v>
      </c>
      <c r="Z35">
        <v>10</v>
      </c>
      <c r="AA35">
        <v>2</v>
      </c>
      <c r="AB35">
        <v>184</v>
      </c>
      <c r="AC35">
        <v>69.3</v>
      </c>
      <c r="AD35">
        <v>3</v>
      </c>
      <c r="AE35">
        <v>1</v>
      </c>
      <c r="AG35" t="s">
        <v>246</v>
      </c>
      <c r="AH35" t="s">
        <v>67</v>
      </c>
      <c r="AI35" t="s">
        <v>141</v>
      </c>
      <c r="AJ35">
        <v>1</v>
      </c>
      <c r="AK35" t="s">
        <v>55</v>
      </c>
      <c r="AL35">
        <v>1</v>
      </c>
      <c r="AM35" t="s">
        <v>682</v>
      </c>
      <c r="AN35" t="s">
        <v>247</v>
      </c>
      <c r="AO35">
        <v>2</v>
      </c>
      <c r="AP35" t="s">
        <v>683</v>
      </c>
      <c r="AQ35">
        <v>0.2</v>
      </c>
      <c r="AR35">
        <v>2.8860000000000001E-3</v>
      </c>
      <c r="AS35" t="str">
        <f t="shared" si="0"/>
        <v>immature</v>
      </c>
      <c r="AU35">
        <f t="shared" si="1"/>
        <v>0</v>
      </c>
    </row>
    <row r="36" spans="1:47" x14ac:dyDescent="0.25">
      <c r="A36">
        <v>84</v>
      </c>
      <c r="B36">
        <v>2017</v>
      </c>
      <c r="C36" t="s">
        <v>42</v>
      </c>
      <c r="D36" s="1">
        <v>44147</v>
      </c>
      <c r="E36">
        <v>1</v>
      </c>
      <c r="F36">
        <v>552</v>
      </c>
      <c r="G36">
        <v>4</v>
      </c>
      <c r="H36" t="s">
        <v>43</v>
      </c>
      <c r="I36" s="2">
        <v>43047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57.022419999999997</v>
      </c>
      <c r="P36">
        <v>-135.29310000000001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39</v>
      </c>
      <c r="Z36">
        <v>5</v>
      </c>
      <c r="AA36">
        <v>2</v>
      </c>
      <c r="AB36">
        <v>146</v>
      </c>
      <c r="AC36">
        <v>34.4</v>
      </c>
      <c r="AD36">
        <v>2</v>
      </c>
      <c r="AE36">
        <v>1</v>
      </c>
      <c r="AG36" t="s">
        <v>158</v>
      </c>
      <c r="AH36" t="s">
        <v>60</v>
      </c>
      <c r="AI36" t="s">
        <v>58</v>
      </c>
      <c r="AJ36">
        <v>1</v>
      </c>
      <c r="AK36" t="s">
        <v>55</v>
      </c>
      <c r="AL36">
        <v>1</v>
      </c>
      <c r="AM36" t="s">
        <v>682</v>
      </c>
      <c r="AO36">
        <v>2</v>
      </c>
      <c r="AP36" t="s">
        <v>683</v>
      </c>
      <c r="AQ36">
        <v>0.1</v>
      </c>
      <c r="AR36">
        <v>2.9069999999999999E-3</v>
      </c>
      <c r="AS36" t="str">
        <f t="shared" si="0"/>
        <v>immature</v>
      </c>
      <c r="AU36">
        <f t="shared" si="1"/>
        <v>0</v>
      </c>
    </row>
    <row r="37" spans="1:47" x14ac:dyDescent="0.25">
      <c r="A37">
        <v>85</v>
      </c>
      <c r="B37">
        <v>2017</v>
      </c>
      <c r="C37" t="s">
        <v>42</v>
      </c>
      <c r="D37" s="1">
        <v>44147</v>
      </c>
      <c r="E37">
        <v>1</v>
      </c>
      <c r="F37">
        <v>632</v>
      </c>
      <c r="G37">
        <v>4</v>
      </c>
      <c r="H37" t="s">
        <v>43</v>
      </c>
      <c r="I37" s="2">
        <v>43047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57.022419999999997</v>
      </c>
      <c r="P37">
        <v>-135.29310000000001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44</v>
      </c>
      <c r="Z37">
        <v>10</v>
      </c>
      <c r="AA37">
        <v>2</v>
      </c>
      <c r="AB37">
        <v>179</v>
      </c>
      <c r="AC37">
        <v>63.8</v>
      </c>
      <c r="AD37">
        <v>2</v>
      </c>
      <c r="AE37">
        <v>1</v>
      </c>
      <c r="AG37" t="s">
        <v>159</v>
      </c>
      <c r="AH37" t="s">
        <v>60</v>
      </c>
      <c r="AI37" t="s">
        <v>58</v>
      </c>
      <c r="AJ37">
        <v>1</v>
      </c>
      <c r="AK37" t="s">
        <v>55</v>
      </c>
      <c r="AL37">
        <v>1</v>
      </c>
      <c r="AM37" t="s">
        <v>682</v>
      </c>
      <c r="AN37" t="s">
        <v>142</v>
      </c>
      <c r="AO37">
        <v>2</v>
      </c>
      <c r="AP37" t="s">
        <v>683</v>
      </c>
      <c r="AQ37">
        <v>0.2</v>
      </c>
      <c r="AR37">
        <v>3.1350000000000002E-3</v>
      </c>
      <c r="AS37" t="str">
        <f t="shared" si="0"/>
        <v>immature</v>
      </c>
      <c r="AU37">
        <f t="shared" si="1"/>
        <v>0</v>
      </c>
    </row>
    <row r="38" spans="1:47" x14ac:dyDescent="0.25">
      <c r="A38">
        <v>162</v>
      </c>
      <c r="B38">
        <v>2017</v>
      </c>
      <c r="C38" t="s">
        <v>42</v>
      </c>
      <c r="D38" s="1">
        <v>44147</v>
      </c>
      <c r="E38">
        <v>1</v>
      </c>
      <c r="F38">
        <v>728</v>
      </c>
      <c r="G38">
        <v>4</v>
      </c>
      <c r="H38" t="s">
        <v>43</v>
      </c>
      <c r="I38" s="2">
        <v>43047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57.022419999999997</v>
      </c>
      <c r="P38">
        <v>-135.29310000000001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51</v>
      </c>
      <c r="Z38">
        <v>1</v>
      </c>
      <c r="AA38">
        <v>2</v>
      </c>
      <c r="AB38">
        <v>173</v>
      </c>
      <c r="AC38">
        <v>59.6</v>
      </c>
      <c r="AD38">
        <v>3</v>
      </c>
      <c r="AE38">
        <v>1</v>
      </c>
      <c r="AG38" t="s">
        <v>248</v>
      </c>
      <c r="AH38" t="s">
        <v>60</v>
      </c>
      <c r="AI38" t="s">
        <v>58</v>
      </c>
      <c r="AJ38">
        <v>1</v>
      </c>
      <c r="AK38" t="s">
        <v>55</v>
      </c>
      <c r="AL38">
        <v>1</v>
      </c>
      <c r="AM38" t="s">
        <v>682</v>
      </c>
      <c r="AN38" t="s">
        <v>249</v>
      </c>
      <c r="AO38">
        <v>2</v>
      </c>
      <c r="AP38" t="s">
        <v>683</v>
      </c>
      <c r="AQ38">
        <v>0.2</v>
      </c>
      <c r="AR38">
        <v>3.356E-3</v>
      </c>
      <c r="AS38" t="str">
        <f t="shared" si="0"/>
        <v>immature</v>
      </c>
      <c r="AU38">
        <f t="shared" si="1"/>
        <v>0</v>
      </c>
    </row>
    <row r="39" spans="1:47" x14ac:dyDescent="0.25">
      <c r="A39">
        <v>163</v>
      </c>
      <c r="B39">
        <v>2017</v>
      </c>
      <c r="C39" t="s">
        <v>42</v>
      </c>
      <c r="D39" s="1">
        <v>44147</v>
      </c>
      <c r="E39">
        <v>1</v>
      </c>
      <c r="F39">
        <v>752</v>
      </c>
      <c r="G39">
        <v>4</v>
      </c>
      <c r="H39" t="s">
        <v>43</v>
      </c>
      <c r="I39" s="2">
        <v>43047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57.022419999999997</v>
      </c>
      <c r="P39">
        <v>-135.29310000000001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52</v>
      </c>
      <c r="Z39">
        <v>10</v>
      </c>
      <c r="AA39">
        <v>2</v>
      </c>
      <c r="AB39">
        <v>174</v>
      </c>
      <c r="AC39">
        <v>59.5</v>
      </c>
      <c r="AD39">
        <v>3</v>
      </c>
      <c r="AE39">
        <v>1</v>
      </c>
      <c r="AG39" t="s">
        <v>250</v>
      </c>
      <c r="AH39" t="s">
        <v>60</v>
      </c>
      <c r="AI39" t="s">
        <v>58</v>
      </c>
      <c r="AJ39">
        <v>1</v>
      </c>
      <c r="AK39" t="s">
        <v>55</v>
      </c>
      <c r="AL39">
        <v>1</v>
      </c>
      <c r="AM39" t="s">
        <v>682</v>
      </c>
      <c r="AN39" t="s">
        <v>142</v>
      </c>
      <c r="AO39">
        <v>2</v>
      </c>
      <c r="AP39" t="s">
        <v>683</v>
      </c>
      <c r="AQ39">
        <v>0.2</v>
      </c>
      <c r="AR39">
        <v>3.3609999999999998E-3</v>
      </c>
      <c r="AS39" t="str">
        <f t="shared" si="0"/>
        <v>immature</v>
      </c>
      <c r="AU39">
        <f t="shared" si="1"/>
        <v>0</v>
      </c>
    </row>
    <row r="40" spans="1:47" x14ac:dyDescent="0.25">
      <c r="A40">
        <v>86</v>
      </c>
      <c r="B40">
        <v>2017</v>
      </c>
      <c r="C40" t="s">
        <v>42</v>
      </c>
      <c r="D40" s="1">
        <v>44147</v>
      </c>
      <c r="E40">
        <v>1</v>
      </c>
      <c r="F40">
        <v>422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29</v>
      </c>
      <c r="Z40">
        <v>12</v>
      </c>
      <c r="AA40">
        <v>2</v>
      </c>
      <c r="AB40">
        <v>172</v>
      </c>
      <c r="AC40">
        <v>58.3</v>
      </c>
      <c r="AD40">
        <v>2</v>
      </c>
      <c r="AE40">
        <v>1</v>
      </c>
      <c r="AF40" t="s">
        <v>69</v>
      </c>
      <c r="AG40" t="s">
        <v>160</v>
      </c>
      <c r="AH40" t="s">
        <v>67</v>
      </c>
      <c r="AI40" t="s">
        <v>141</v>
      </c>
      <c r="AJ40">
        <v>1</v>
      </c>
      <c r="AK40" t="s">
        <v>55</v>
      </c>
      <c r="AL40">
        <v>1</v>
      </c>
      <c r="AM40" t="s">
        <v>682</v>
      </c>
      <c r="AO40">
        <v>2</v>
      </c>
      <c r="AP40" t="s">
        <v>683</v>
      </c>
      <c r="AQ40">
        <v>0.2</v>
      </c>
      <c r="AR40">
        <v>3.431E-3</v>
      </c>
      <c r="AS40" t="str">
        <f t="shared" si="0"/>
        <v>immature</v>
      </c>
      <c r="AU40">
        <f t="shared" si="1"/>
        <v>0</v>
      </c>
    </row>
    <row r="41" spans="1:47" x14ac:dyDescent="0.25">
      <c r="A41">
        <v>87</v>
      </c>
      <c r="B41">
        <v>2017</v>
      </c>
      <c r="C41" t="s">
        <v>42</v>
      </c>
      <c r="D41" s="1">
        <v>44147</v>
      </c>
      <c r="E41">
        <v>1</v>
      </c>
      <c r="F41">
        <v>576</v>
      </c>
      <c r="G41">
        <v>4</v>
      </c>
      <c r="H41" t="s">
        <v>43</v>
      </c>
      <c r="I41" s="2">
        <v>43047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57.022419999999997</v>
      </c>
      <c r="P41">
        <v>-135.29310000000001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40</v>
      </c>
      <c r="Z41">
        <v>14</v>
      </c>
      <c r="AA41">
        <v>2</v>
      </c>
      <c r="AB41">
        <v>133</v>
      </c>
      <c r="AC41">
        <v>28.8</v>
      </c>
      <c r="AD41">
        <v>2</v>
      </c>
      <c r="AE41">
        <v>1</v>
      </c>
      <c r="AG41" t="s">
        <v>161</v>
      </c>
      <c r="AH41" t="s">
        <v>60</v>
      </c>
      <c r="AI41" t="s">
        <v>58</v>
      </c>
      <c r="AJ41">
        <v>1</v>
      </c>
      <c r="AK41" t="s">
        <v>55</v>
      </c>
      <c r="AL41">
        <v>1</v>
      </c>
      <c r="AM41" t="s">
        <v>682</v>
      </c>
      <c r="AO41">
        <v>2</v>
      </c>
      <c r="AP41" t="s">
        <v>683</v>
      </c>
      <c r="AQ41">
        <v>0.1</v>
      </c>
      <c r="AR41">
        <v>3.4719999999999998E-3</v>
      </c>
      <c r="AS41" t="str">
        <f t="shared" si="0"/>
        <v>immature</v>
      </c>
      <c r="AU41">
        <f t="shared" si="1"/>
        <v>0</v>
      </c>
    </row>
    <row r="42" spans="1:47" x14ac:dyDescent="0.25">
      <c r="A42">
        <v>164</v>
      </c>
      <c r="B42">
        <v>2017</v>
      </c>
      <c r="C42" t="s">
        <v>42</v>
      </c>
      <c r="D42" s="1">
        <v>44147</v>
      </c>
      <c r="E42">
        <v>1</v>
      </c>
      <c r="F42">
        <v>444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31</v>
      </c>
      <c r="Z42">
        <v>4</v>
      </c>
      <c r="AA42">
        <v>2</v>
      </c>
      <c r="AB42">
        <v>170</v>
      </c>
      <c r="AC42">
        <v>57.1</v>
      </c>
      <c r="AD42">
        <v>3</v>
      </c>
      <c r="AE42">
        <v>2</v>
      </c>
      <c r="AF42" t="s">
        <v>69</v>
      </c>
      <c r="AG42" t="s">
        <v>251</v>
      </c>
      <c r="AH42" t="s">
        <v>53</v>
      </c>
      <c r="AI42" t="s">
        <v>58</v>
      </c>
      <c r="AJ42">
        <v>1</v>
      </c>
      <c r="AK42" t="s">
        <v>55</v>
      </c>
      <c r="AL42">
        <v>1</v>
      </c>
      <c r="AM42" t="s">
        <v>682</v>
      </c>
      <c r="AO42">
        <v>2</v>
      </c>
      <c r="AP42" t="s">
        <v>683</v>
      </c>
      <c r="AQ42">
        <v>0.2</v>
      </c>
      <c r="AR42">
        <v>3.503E-3</v>
      </c>
      <c r="AS42" t="str">
        <f t="shared" si="0"/>
        <v>immature</v>
      </c>
      <c r="AU42">
        <f t="shared" si="1"/>
        <v>0</v>
      </c>
    </row>
    <row r="43" spans="1:47" x14ac:dyDescent="0.25">
      <c r="A43">
        <v>165</v>
      </c>
      <c r="B43">
        <v>2017</v>
      </c>
      <c r="C43" t="s">
        <v>42</v>
      </c>
      <c r="D43" s="1">
        <v>44147</v>
      </c>
      <c r="E43">
        <v>1</v>
      </c>
      <c r="F43">
        <v>731</v>
      </c>
      <c r="G43">
        <v>4</v>
      </c>
      <c r="H43" t="s">
        <v>43</v>
      </c>
      <c r="I43" s="2">
        <v>43047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57.022419999999997</v>
      </c>
      <c r="P43">
        <v>-135.29310000000001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51</v>
      </c>
      <c r="Z43">
        <v>4</v>
      </c>
      <c r="AA43">
        <v>2</v>
      </c>
      <c r="AB43">
        <v>176</v>
      </c>
      <c r="AC43">
        <v>57</v>
      </c>
      <c r="AD43">
        <v>3</v>
      </c>
      <c r="AE43">
        <v>1</v>
      </c>
      <c r="AG43" t="s">
        <v>252</v>
      </c>
      <c r="AH43" t="s">
        <v>60</v>
      </c>
      <c r="AI43" t="s">
        <v>58</v>
      </c>
      <c r="AJ43">
        <v>1</v>
      </c>
      <c r="AK43" t="s">
        <v>55</v>
      </c>
      <c r="AL43">
        <v>1</v>
      </c>
      <c r="AM43" t="s">
        <v>682</v>
      </c>
      <c r="AO43">
        <v>2</v>
      </c>
      <c r="AP43" t="s">
        <v>683</v>
      </c>
      <c r="AQ43">
        <v>0.2</v>
      </c>
      <c r="AR43">
        <v>3.509E-3</v>
      </c>
      <c r="AS43" t="str">
        <f t="shared" si="0"/>
        <v>immature</v>
      </c>
      <c r="AU43">
        <f t="shared" si="1"/>
        <v>0</v>
      </c>
    </row>
    <row r="44" spans="1:47" x14ac:dyDescent="0.25">
      <c r="A44">
        <v>291</v>
      </c>
      <c r="B44">
        <v>2017</v>
      </c>
      <c r="C44" t="s">
        <v>42</v>
      </c>
      <c r="D44" s="1">
        <v>44147</v>
      </c>
      <c r="E44">
        <v>1</v>
      </c>
      <c r="F44">
        <v>435</v>
      </c>
      <c r="G44">
        <v>4</v>
      </c>
      <c r="H44" t="s">
        <v>43</v>
      </c>
      <c r="I44" s="2">
        <v>43039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57.02226667</v>
      </c>
      <c r="P44">
        <v>-135.29325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30</v>
      </c>
      <c r="Z44">
        <v>10</v>
      </c>
      <c r="AA44">
        <v>2</v>
      </c>
      <c r="AB44">
        <v>191</v>
      </c>
      <c r="AC44">
        <v>85.2</v>
      </c>
      <c r="AD44">
        <v>4</v>
      </c>
      <c r="AE44">
        <v>1</v>
      </c>
      <c r="AG44" t="s">
        <v>389</v>
      </c>
      <c r="AH44" t="s">
        <v>60</v>
      </c>
      <c r="AI44" t="s">
        <v>58</v>
      </c>
      <c r="AJ44">
        <v>1</v>
      </c>
      <c r="AK44" t="s">
        <v>55</v>
      </c>
      <c r="AL44">
        <v>1</v>
      </c>
      <c r="AM44" t="s">
        <v>682</v>
      </c>
      <c r="AO44">
        <v>2</v>
      </c>
      <c r="AP44" t="s">
        <v>683</v>
      </c>
      <c r="AQ44">
        <v>0.3</v>
      </c>
      <c r="AR44">
        <v>3.5209999999999998E-3</v>
      </c>
      <c r="AS44" t="str">
        <f t="shared" si="0"/>
        <v>immature</v>
      </c>
      <c r="AU44">
        <f t="shared" si="1"/>
        <v>0</v>
      </c>
    </row>
    <row r="45" spans="1:47" x14ac:dyDescent="0.25">
      <c r="A45">
        <v>88</v>
      </c>
      <c r="B45">
        <v>2017</v>
      </c>
      <c r="C45" t="s">
        <v>42</v>
      </c>
      <c r="D45" s="1">
        <v>44147</v>
      </c>
      <c r="E45">
        <v>1</v>
      </c>
      <c r="F45">
        <v>546</v>
      </c>
      <c r="G45">
        <v>4</v>
      </c>
      <c r="H45" t="s">
        <v>43</v>
      </c>
      <c r="I45" s="2">
        <v>43039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57.02226667</v>
      </c>
      <c r="P45">
        <v>-135.29325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38</v>
      </c>
      <c r="Z45">
        <v>1</v>
      </c>
      <c r="AA45">
        <v>2</v>
      </c>
      <c r="AB45">
        <v>168</v>
      </c>
      <c r="AC45">
        <v>55.6</v>
      </c>
      <c r="AD45">
        <v>2</v>
      </c>
      <c r="AE45">
        <v>3</v>
      </c>
      <c r="AG45" t="s">
        <v>162</v>
      </c>
      <c r="AH45" t="s">
        <v>67</v>
      </c>
      <c r="AI45" t="s">
        <v>54</v>
      </c>
      <c r="AJ45">
        <v>1</v>
      </c>
      <c r="AK45" t="s">
        <v>55</v>
      </c>
      <c r="AL45">
        <v>1</v>
      </c>
      <c r="AM45" t="s">
        <v>682</v>
      </c>
      <c r="AO45">
        <v>2</v>
      </c>
      <c r="AP45" t="s">
        <v>683</v>
      </c>
      <c r="AQ45">
        <v>0.2</v>
      </c>
      <c r="AR45">
        <v>3.5969999999999999E-3</v>
      </c>
      <c r="AS45" t="str">
        <f t="shared" si="0"/>
        <v>immature</v>
      </c>
      <c r="AU45">
        <f t="shared" si="1"/>
        <v>0</v>
      </c>
    </row>
    <row r="46" spans="1:47" x14ac:dyDescent="0.25">
      <c r="A46">
        <v>89</v>
      </c>
      <c r="B46">
        <v>2017</v>
      </c>
      <c r="C46" t="s">
        <v>42</v>
      </c>
      <c r="D46" s="1">
        <v>44147</v>
      </c>
      <c r="E46">
        <v>1</v>
      </c>
      <c r="F46">
        <v>664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46</v>
      </c>
      <c r="Z46">
        <v>12</v>
      </c>
      <c r="AA46">
        <v>2</v>
      </c>
      <c r="AB46">
        <v>161</v>
      </c>
      <c r="AC46">
        <v>53.2</v>
      </c>
      <c r="AD46">
        <v>2</v>
      </c>
      <c r="AE46">
        <v>1</v>
      </c>
      <c r="AG46" t="s">
        <v>163</v>
      </c>
      <c r="AH46" t="s">
        <v>53</v>
      </c>
      <c r="AI46" t="s">
        <v>58</v>
      </c>
      <c r="AJ46">
        <v>1</v>
      </c>
      <c r="AK46" t="s">
        <v>55</v>
      </c>
      <c r="AL46">
        <v>1</v>
      </c>
      <c r="AM46" t="s">
        <v>682</v>
      </c>
      <c r="AO46">
        <v>2</v>
      </c>
      <c r="AP46" t="s">
        <v>683</v>
      </c>
      <c r="AQ46">
        <v>0.2</v>
      </c>
      <c r="AR46">
        <v>3.7590000000000002E-3</v>
      </c>
      <c r="AS46" t="str">
        <f t="shared" si="0"/>
        <v>immature</v>
      </c>
      <c r="AU46">
        <f t="shared" si="1"/>
        <v>0</v>
      </c>
    </row>
    <row r="47" spans="1:47" x14ac:dyDescent="0.25">
      <c r="A47">
        <v>90</v>
      </c>
      <c r="B47">
        <v>2017</v>
      </c>
      <c r="C47" t="s">
        <v>42</v>
      </c>
      <c r="D47" s="1">
        <v>44147</v>
      </c>
      <c r="E47">
        <v>1</v>
      </c>
      <c r="F47">
        <v>661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46</v>
      </c>
      <c r="Z47">
        <v>9</v>
      </c>
      <c r="AA47">
        <v>2</v>
      </c>
      <c r="AB47">
        <v>131</v>
      </c>
      <c r="AC47">
        <v>26.2</v>
      </c>
      <c r="AD47">
        <v>2</v>
      </c>
      <c r="AE47">
        <v>1</v>
      </c>
      <c r="AG47" t="s">
        <v>164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M47" t="s">
        <v>682</v>
      </c>
      <c r="AO47">
        <v>2</v>
      </c>
      <c r="AP47" t="s">
        <v>683</v>
      </c>
      <c r="AQ47">
        <v>0.1</v>
      </c>
      <c r="AR47">
        <v>3.8170000000000001E-3</v>
      </c>
      <c r="AS47" t="str">
        <f t="shared" si="0"/>
        <v>immature</v>
      </c>
      <c r="AU47">
        <f t="shared" si="1"/>
        <v>0</v>
      </c>
    </row>
    <row r="48" spans="1:47" x14ac:dyDescent="0.25">
      <c r="A48">
        <v>91</v>
      </c>
      <c r="B48">
        <v>2017</v>
      </c>
      <c r="C48" t="s">
        <v>42</v>
      </c>
      <c r="D48" s="1">
        <v>44147</v>
      </c>
      <c r="E48">
        <v>1</v>
      </c>
      <c r="F48">
        <v>587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41</v>
      </c>
      <c r="Z48">
        <v>10</v>
      </c>
      <c r="AA48">
        <v>2</v>
      </c>
      <c r="AB48">
        <v>160</v>
      </c>
      <c r="AC48">
        <v>52.2</v>
      </c>
      <c r="AD48">
        <v>2</v>
      </c>
      <c r="AE48">
        <v>1</v>
      </c>
      <c r="AG48" t="s">
        <v>165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M48" t="s">
        <v>682</v>
      </c>
      <c r="AN48" t="s">
        <v>102</v>
      </c>
      <c r="AO48">
        <v>2</v>
      </c>
      <c r="AP48" t="s">
        <v>683</v>
      </c>
      <c r="AQ48">
        <v>0.2</v>
      </c>
      <c r="AR48">
        <v>3.8310000000000002E-3</v>
      </c>
      <c r="AS48" t="str">
        <f t="shared" si="0"/>
        <v>immature</v>
      </c>
      <c r="AU48">
        <f t="shared" si="1"/>
        <v>0</v>
      </c>
    </row>
    <row r="49" spans="1:47" x14ac:dyDescent="0.25">
      <c r="A49">
        <v>92</v>
      </c>
      <c r="B49">
        <v>2017</v>
      </c>
      <c r="C49" t="s">
        <v>42</v>
      </c>
      <c r="D49" s="1">
        <v>44147</v>
      </c>
      <c r="E49">
        <v>1</v>
      </c>
      <c r="F49">
        <v>537</v>
      </c>
      <c r="G49">
        <v>4</v>
      </c>
      <c r="H49" t="s">
        <v>43</v>
      </c>
      <c r="I49" s="2">
        <v>43039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57.02226667</v>
      </c>
      <c r="P49">
        <v>-135.29325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37</v>
      </c>
      <c r="Z49">
        <v>7</v>
      </c>
      <c r="AA49">
        <v>2</v>
      </c>
      <c r="AB49">
        <v>160</v>
      </c>
      <c r="AC49">
        <v>51.3</v>
      </c>
      <c r="AD49">
        <v>2</v>
      </c>
      <c r="AE49">
        <v>1</v>
      </c>
      <c r="AF49" t="s">
        <v>166</v>
      </c>
      <c r="AG49" t="s">
        <v>167</v>
      </c>
      <c r="AH49" t="s">
        <v>67</v>
      </c>
      <c r="AI49" t="s">
        <v>141</v>
      </c>
      <c r="AJ49">
        <v>1</v>
      </c>
      <c r="AK49" t="s">
        <v>55</v>
      </c>
      <c r="AL49">
        <v>1</v>
      </c>
      <c r="AM49" t="s">
        <v>682</v>
      </c>
      <c r="AO49">
        <v>2</v>
      </c>
      <c r="AP49" t="s">
        <v>683</v>
      </c>
      <c r="AQ49">
        <v>0.2</v>
      </c>
      <c r="AR49">
        <v>3.8990000000000001E-3</v>
      </c>
      <c r="AS49" t="str">
        <f t="shared" si="0"/>
        <v>immature</v>
      </c>
      <c r="AU49">
        <f t="shared" si="1"/>
        <v>0</v>
      </c>
    </row>
    <row r="50" spans="1:47" x14ac:dyDescent="0.25">
      <c r="A50">
        <v>166</v>
      </c>
      <c r="B50">
        <v>2017</v>
      </c>
      <c r="C50" t="s">
        <v>42</v>
      </c>
      <c r="D50" s="1">
        <v>44147</v>
      </c>
      <c r="E50">
        <v>1</v>
      </c>
      <c r="F50">
        <v>732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51</v>
      </c>
      <c r="Z50">
        <v>5</v>
      </c>
      <c r="AA50">
        <v>2</v>
      </c>
      <c r="AB50">
        <v>159</v>
      </c>
      <c r="AC50">
        <v>51.2</v>
      </c>
      <c r="AD50">
        <v>3</v>
      </c>
      <c r="AE50">
        <v>1</v>
      </c>
      <c r="AG50" t="s">
        <v>253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M50" t="s">
        <v>682</v>
      </c>
      <c r="AO50">
        <v>2</v>
      </c>
      <c r="AP50" t="s">
        <v>683</v>
      </c>
      <c r="AQ50">
        <v>0.2</v>
      </c>
      <c r="AR50">
        <v>3.9060000000000002E-3</v>
      </c>
      <c r="AS50" t="str">
        <f t="shared" si="0"/>
        <v>immature</v>
      </c>
      <c r="AU50">
        <f t="shared" si="1"/>
        <v>0</v>
      </c>
    </row>
    <row r="51" spans="1:47" x14ac:dyDescent="0.25">
      <c r="A51">
        <v>93</v>
      </c>
      <c r="B51">
        <v>2017</v>
      </c>
      <c r="C51" t="s">
        <v>42</v>
      </c>
      <c r="D51" s="1">
        <v>44147</v>
      </c>
      <c r="E51">
        <v>1</v>
      </c>
      <c r="F51">
        <v>496</v>
      </c>
      <c r="G51">
        <v>4</v>
      </c>
      <c r="H51" t="s">
        <v>43</v>
      </c>
      <c r="I51" s="2">
        <v>43039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57.02226667</v>
      </c>
      <c r="P51">
        <v>-135.29325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34</v>
      </c>
      <c r="Z51">
        <v>11</v>
      </c>
      <c r="AA51">
        <v>2</v>
      </c>
      <c r="AB51">
        <v>161</v>
      </c>
      <c r="AC51">
        <v>50.3</v>
      </c>
      <c r="AD51">
        <v>2</v>
      </c>
      <c r="AE51">
        <v>1</v>
      </c>
      <c r="AG51" t="s">
        <v>168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M51" t="s">
        <v>682</v>
      </c>
      <c r="AO51">
        <v>2</v>
      </c>
      <c r="AP51" t="s">
        <v>683</v>
      </c>
      <c r="AQ51">
        <v>0.2</v>
      </c>
      <c r="AR51">
        <v>3.9760000000000004E-3</v>
      </c>
      <c r="AS51" t="str">
        <f t="shared" si="0"/>
        <v>immature</v>
      </c>
      <c r="AU51">
        <f t="shared" si="1"/>
        <v>0</v>
      </c>
    </row>
    <row r="52" spans="1:47" x14ac:dyDescent="0.25">
      <c r="A52">
        <v>94</v>
      </c>
      <c r="B52">
        <v>2017</v>
      </c>
      <c r="C52" t="s">
        <v>42</v>
      </c>
      <c r="D52" s="1">
        <v>44147</v>
      </c>
      <c r="E52">
        <v>1</v>
      </c>
      <c r="F52">
        <v>358</v>
      </c>
      <c r="G52">
        <v>4</v>
      </c>
      <c r="H52" t="s">
        <v>43</v>
      </c>
      <c r="I52" s="2">
        <v>43033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57.019166669999997</v>
      </c>
      <c r="P52">
        <v>-135.34961670000001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24</v>
      </c>
      <c r="Z52">
        <v>13</v>
      </c>
      <c r="AA52">
        <v>2</v>
      </c>
      <c r="AB52">
        <v>158</v>
      </c>
      <c r="AC52">
        <v>50.1</v>
      </c>
      <c r="AD52">
        <v>2</v>
      </c>
      <c r="AE52">
        <v>2</v>
      </c>
      <c r="AG52" t="s">
        <v>169</v>
      </c>
      <c r="AH52" t="s">
        <v>53</v>
      </c>
      <c r="AI52" t="s">
        <v>54</v>
      </c>
      <c r="AJ52">
        <v>1</v>
      </c>
      <c r="AK52" t="s">
        <v>55</v>
      </c>
      <c r="AL52">
        <v>1</v>
      </c>
      <c r="AM52" t="s">
        <v>682</v>
      </c>
      <c r="AO52">
        <v>2</v>
      </c>
      <c r="AP52" t="s">
        <v>683</v>
      </c>
      <c r="AQ52">
        <v>0.2</v>
      </c>
      <c r="AR52">
        <v>3.9919999999999999E-3</v>
      </c>
      <c r="AS52" t="str">
        <f t="shared" si="0"/>
        <v>immature</v>
      </c>
      <c r="AU52">
        <f t="shared" si="1"/>
        <v>0</v>
      </c>
    </row>
    <row r="53" spans="1:47" x14ac:dyDescent="0.25">
      <c r="A53">
        <v>95</v>
      </c>
      <c r="B53">
        <v>2017</v>
      </c>
      <c r="C53" t="s">
        <v>42</v>
      </c>
      <c r="D53" s="1">
        <v>44147</v>
      </c>
      <c r="E53">
        <v>1</v>
      </c>
      <c r="F53">
        <v>678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47</v>
      </c>
      <c r="Z53">
        <v>11</v>
      </c>
      <c r="AA53">
        <v>2</v>
      </c>
      <c r="AB53">
        <v>166</v>
      </c>
      <c r="AC53">
        <v>49.9</v>
      </c>
      <c r="AD53">
        <v>2</v>
      </c>
      <c r="AE53">
        <v>1</v>
      </c>
      <c r="AG53" t="s">
        <v>170</v>
      </c>
      <c r="AH53" t="s">
        <v>53</v>
      </c>
      <c r="AI53" t="s">
        <v>58</v>
      </c>
      <c r="AJ53">
        <v>1</v>
      </c>
      <c r="AK53" t="s">
        <v>55</v>
      </c>
      <c r="AL53">
        <v>1</v>
      </c>
      <c r="AM53" t="s">
        <v>682</v>
      </c>
      <c r="AO53">
        <v>2</v>
      </c>
      <c r="AP53" t="s">
        <v>683</v>
      </c>
      <c r="AQ53">
        <v>0.2</v>
      </c>
      <c r="AR53">
        <v>4.0080000000000003E-3</v>
      </c>
      <c r="AS53" t="str">
        <f t="shared" si="0"/>
        <v>immature</v>
      </c>
      <c r="AU53">
        <f t="shared" si="1"/>
        <v>0</v>
      </c>
    </row>
    <row r="54" spans="1:47" x14ac:dyDescent="0.25">
      <c r="A54">
        <v>13</v>
      </c>
      <c r="B54">
        <v>2017</v>
      </c>
      <c r="C54" t="s">
        <v>42</v>
      </c>
      <c r="D54" s="1">
        <v>44147</v>
      </c>
      <c r="E54">
        <v>1</v>
      </c>
      <c r="F54">
        <v>532</v>
      </c>
      <c r="G54">
        <v>4</v>
      </c>
      <c r="H54" t="s">
        <v>43</v>
      </c>
      <c r="I54" s="2">
        <v>43039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57.02226667</v>
      </c>
      <c r="P54">
        <v>-135.29325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37</v>
      </c>
      <c r="Z54">
        <v>2</v>
      </c>
      <c r="AA54">
        <v>2</v>
      </c>
      <c r="AB54">
        <v>133</v>
      </c>
      <c r="AC54">
        <v>24.9</v>
      </c>
      <c r="AD54">
        <v>2</v>
      </c>
      <c r="AE54">
        <v>1</v>
      </c>
      <c r="AF54" t="s">
        <v>72</v>
      </c>
      <c r="AG54" t="s">
        <v>73</v>
      </c>
      <c r="AH54" t="s">
        <v>67</v>
      </c>
      <c r="AI54" t="s">
        <v>58</v>
      </c>
      <c r="AJ54">
        <v>1</v>
      </c>
      <c r="AK54" t="s">
        <v>55</v>
      </c>
      <c r="AL54">
        <v>1</v>
      </c>
      <c r="AM54" t="s">
        <v>682</v>
      </c>
      <c r="AO54">
        <v>1</v>
      </c>
      <c r="AP54" t="s">
        <v>682</v>
      </c>
      <c r="AQ54">
        <v>0.1</v>
      </c>
      <c r="AR54">
        <v>4.0159999999999996E-3</v>
      </c>
      <c r="AS54" t="str">
        <f t="shared" si="0"/>
        <v>immature</v>
      </c>
      <c r="AU54">
        <f t="shared" si="1"/>
        <v>0</v>
      </c>
    </row>
    <row r="55" spans="1:47" x14ac:dyDescent="0.25">
      <c r="A55">
        <v>96</v>
      </c>
      <c r="B55">
        <v>2017</v>
      </c>
      <c r="C55" t="s">
        <v>42</v>
      </c>
      <c r="D55" s="1">
        <v>44147</v>
      </c>
      <c r="E55">
        <v>1</v>
      </c>
      <c r="F55">
        <v>354</v>
      </c>
      <c r="G55">
        <v>4</v>
      </c>
      <c r="H55" t="s">
        <v>43</v>
      </c>
      <c r="I55" s="2">
        <v>43033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57.019166669999997</v>
      </c>
      <c r="P55">
        <v>-135.34961670000001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24</v>
      </c>
      <c r="Z55">
        <v>9</v>
      </c>
      <c r="AA55">
        <v>2</v>
      </c>
      <c r="AB55">
        <v>161</v>
      </c>
      <c r="AC55">
        <v>49.6</v>
      </c>
      <c r="AD55">
        <v>2</v>
      </c>
      <c r="AE55">
        <v>2</v>
      </c>
      <c r="AF55" t="s">
        <v>82</v>
      </c>
      <c r="AG55" t="s">
        <v>171</v>
      </c>
      <c r="AH55" t="s">
        <v>53</v>
      </c>
      <c r="AI55" t="s">
        <v>54</v>
      </c>
      <c r="AJ55">
        <v>1</v>
      </c>
      <c r="AK55" t="s">
        <v>55</v>
      </c>
      <c r="AL55">
        <v>1</v>
      </c>
      <c r="AM55" t="s">
        <v>682</v>
      </c>
      <c r="AO55">
        <v>2</v>
      </c>
      <c r="AP55" t="s">
        <v>683</v>
      </c>
      <c r="AQ55">
        <v>0.2</v>
      </c>
      <c r="AR55">
        <v>4.032E-3</v>
      </c>
      <c r="AS55" t="str">
        <f t="shared" si="0"/>
        <v>immature</v>
      </c>
      <c r="AU55">
        <f t="shared" si="1"/>
        <v>0</v>
      </c>
    </row>
    <row r="56" spans="1:47" x14ac:dyDescent="0.25">
      <c r="A56">
        <v>97</v>
      </c>
      <c r="B56">
        <v>2017</v>
      </c>
      <c r="C56" t="s">
        <v>42</v>
      </c>
      <c r="D56" s="1">
        <v>44147</v>
      </c>
      <c r="E56">
        <v>1</v>
      </c>
      <c r="F56">
        <v>394</v>
      </c>
      <c r="G56">
        <v>4</v>
      </c>
      <c r="H56" t="s">
        <v>43</v>
      </c>
      <c r="I56" s="2">
        <v>43033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57.019166669999997</v>
      </c>
      <c r="P56">
        <v>-135.34961670000001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27</v>
      </c>
      <c r="Z56">
        <v>4</v>
      </c>
      <c r="AA56">
        <v>2</v>
      </c>
      <c r="AB56">
        <v>148</v>
      </c>
      <c r="AC56">
        <v>48</v>
      </c>
      <c r="AD56">
        <v>2</v>
      </c>
      <c r="AE56">
        <v>1</v>
      </c>
      <c r="AG56" t="s">
        <v>172</v>
      </c>
      <c r="AH56" t="s">
        <v>53</v>
      </c>
      <c r="AI56" t="s">
        <v>58</v>
      </c>
      <c r="AJ56">
        <v>1</v>
      </c>
      <c r="AK56" t="s">
        <v>55</v>
      </c>
      <c r="AL56">
        <v>1</v>
      </c>
      <c r="AM56" t="s">
        <v>682</v>
      </c>
      <c r="AO56">
        <v>2</v>
      </c>
      <c r="AP56" t="s">
        <v>683</v>
      </c>
      <c r="AQ56">
        <v>0.2</v>
      </c>
      <c r="AR56">
        <v>4.1669999999999997E-3</v>
      </c>
      <c r="AS56" t="str">
        <f t="shared" si="0"/>
        <v>immature</v>
      </c>
      <c r="AU56">
        <f t="shared" si="1"/>
        <v>0</v>
      </c>
    </row>
    <row r="57" spans="1:47" x14ac:dyDescent="0.25">
      <c r="A57">
        <v>98</v>
      </c>
      <c r="B57">
        <v>2017</v>
      </c>
      <c r="C57" t="s">
        <v>42</v>
      </c>
      <c r="D57" s="1">
        <v>44147</v>
      </c>
      <c r="E57">
        <v>1</v>
      </c>
      <c r="F57">
        <v>563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40</v>
      </c>
      <c r="Z57">
        <v>1</v>
      </c>
      <c r="AA57">
        <v>2</v>
      </c>
      <c r="AB57">
        <v>159</v>
      </c>
      <c r="AC57">
        <v>46.6</v>
      </c>
      <c r="AD57">
        <v>2</v>
      </c>
      <c r="AE57">
        <v>1</v>
      </c>
      <c r="AG57" t="s">
        <v>173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M57" t="s">
        <v>682</v>
      </c>
      <c r="AO57">
        <v>2</v>
      </c>
      <c r="AP57" t="s">
        <v>683</v>
      </c>
      <c r="AQ57">
        <v>0.2</v>
      </c>
      <c r="AR57">
        <v>4.2919999999999998E-3</v>
      </c>
      <c r="AS57" t="str">
        <f t="shared" si="0"/>
        <v>immature</v>
      </c>
      <c r="AU57">
        <f t="shared" si="1"/>
        <v>0</v>
      </c>
    </row>
    <row r="58" spans="1:47" x14ac:dyDescent="0.25">
      <c r="A58">
        <v>167</v>
      </c>
      <c r="B58">
        <v>2017</v>
      </c>
      <c r="C58" t="s">
        <v>42</v>
      </c>
      <c r="D58" s="1">
        <v>44147</v>
      </c>
      <c r="E58">
        <v>1</v>
      </c>
      <c r="F58">
        <v>745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52</v>
      </c>
      <c r="Z58">
        <v>3</v>
      </c>
      <c r="AA58">
        <v>2</v>
      </c>
      <c r="AB58">
        <v>185</v>
      </c>
      <c r="AC58">
        <v>69.7</v>
      </c>
      <c r="AD58">
        <v>3</v>
      </c>
      <c r="AE58">
        <v>1</v>
      </c>
      <c r="AF58" t="s">
        <v>69</v>
      </c>
      <c r="AG58" t="s">
        <v>254</v>
      </c>
      <c r="AH58" t="s">
        <v>67</v>
      </c>
      <c r="AI58" t="s">
        <v>141</v>
      </c>
      <c r="AJ58">
        <v>1</v>
      </c>
      <c r="AK58" t="s">
        <v>55</v>
      </c>
      <c r="AL58">
        <v>1</v>
      </c>
      <c r="AM58" t="s">
        <v>682</v>
      </c>
      <c r="AN58" t="s">
        <v>102</v>
      </c>
      <c r="AO58">
        <v>2</v>
      </c>
      <c r="AP58" t="s">
        <v>683</v>
      </c>
      <c r="AQ58">
        <v>0.3</v>
      </c>
      <c r="AR58">
        <v>4.3039999999999997E-3</v>
      </c>
      <c r="AS58" t="str">
        <f t="shared" si="0"/>
        <v>immature</v>
      </c>
      <c r="AU58">
        <f t="shared" si="1"/>
        <v>0</v>
      </c>
    </row>
    <row r="59" spans="1:47" x14ac:dyDescent="0.25">
      <c r="A59">
        <v>168</v>
      </c>
      <c r="B59">
        <v>2017</v>
      </c>
      <c r="C59" t="s">
        <v>42</v>
      </c>
      <c r="D59" s="1">
        <v>44147</v>
      </c>
      <c r="E59">
        <v>1</v>
      </c>
      <c r="F59">
        <v>427</v>
      </c>
      <c r="G59">
        <v>4</v>
      </c>
      <c r="H59" t="s">
        <v>43</v>
      </c>
      <c r="I59" s="2">
        <v>43039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57.02226667</v>
      </c>
      <c r="P59">
        <v>-135.29325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30</v>
      </c>
      <c r="Z59">
        <v>2</v>
      </c>
      <c r="AA59">
        <v>2</v>
      </c>
      <c r="AB59">
        <v>182</v>
      </c>
      <c r="AC59">
        <v>69</v>
      </c>
      <c r="AD59">
        <v>3</v>
      </c>
      <c r="AE59">
        <v>1</v>
      </c>
      <c r="AG59" t="s">
        <v>255</v>
      </c>
      <c r="AH59" t="s">
        <v>60</v>
      </c>
      <c r="AI59" t="s">
        <v>58</v>
      </c>
      <c r="AJ59">
        <v>1</v>
      </c>
      <c r="AK59" t="s">
        <v>55</v>
      </c>
      <c r="AL59">
        <v>1</v>
      </c>
      <c r="AM59" t="s">
        <v>682</v>
      </c>
      <c r="AN59" t="s">
        <v>102</v>
      </c>
      <c r="AO59">
        <v>2</v>
      </c>
      <c r="AP59" t="s">
        <v>683</v>
      </c>
      <c r="AQ59">
        <v>0.3</v>
      </c>
      <c r="AR59">
        <v>4.3480000000000003E-3</v>
      </c>
      <c r="AS59" t="str">
        <f t="shared" si="0"/>
        <v>immature</v>
      </c>
      <c r="AU59">
        <f t="shared" si="1"/>
        <v>0</v>
      </c>
    </row>
    <row r="60" spans="1:47" x14ac:dyDescent="0.25">
      <c r="A60">
        <v>99</v>
      </c>
      <c r="B60">
        <v>2017</v>
      </c>
      <c r="C60" t="s">
        <v>42</v>
      </c>
      <c r="D60" s="1">
        <v>44147</v>
      </c>
      <c r="E60">
        <v>1</v>
      </c>
      <c r="F60">
        <v>420</v>
      </c>
      <c r="G60">
        <v>4</v>
      </c>
      <c r="H60" t="s">
        <v>43</v>
      </c>
      <c r="I60" s="2">
        <v>43039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57.02226667</v>
      </c>
      <c r="P60">
        <v>-135.29325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29</v>
      </c>
      <c r="Z60">
        <v>10</v>
      </c>
      <c r="AA60">
        <v>2</v>
      </c>
      <c r="AB60">
        <v>158</v>
      </c>
      <c r="AC60">
        <v>45.7</v>
      </c>
      <c r="AD60">
        <v>2</v>
      </c>
      <c r="AE60">
        <v>1</v>
      </c>
      <c r="AG60" t="s">
        <v>174</v>
      </c>
      <c r="AH60" t="s">
        <v>53</v>
      </c>
      <c r="AI60" t="s">
        <v>58</v>
      </c>
      <c r="AJ60">
        <v>1</v>
      </c>
      <c r="AK60" t="s">
        <v>55</v>
      </c>
      <c r="AL60">
        <v>1</v>
      </c>
      <c r="AM60" t="s">
        <v>682</v>
      </c>
      <c r="AO60">
        <v>2</v>
      </c>
      <c r="AP60" t="s">
        <v>683</v>
      </c>
      <c r="AQ60">
        <v>0.2</v>
      </c>
      <c r="AR60">
        <v>4.3759999999999997E-3</v>
      </c>
      <c r="AS60" t="str">
        <f t="shared" si="0"/>
        <v>immature</v>
      </c>
      <c r="AU60">
        <f t="shared" si="1"/>
        <v>0</v>
      </c>
    </row>
    <row r="61" spans="1:47" x14ac:dyDescent="0.25">
      <c r="A61">
        <v>169</v>
      </c>
      <c r="B61">
        <v>2017</v>
      </c>
      <c r="C61" t="s">
        <v>42</v>
      </c>
      <c r="D61" s="1">
        <v>44147</v>
      </c>
      <c r="E61">
        <v>1</v>
      </c>
      <c r="F61">
        <v>419</v>
      </c>
      <c r="G61">
        <v>4</v>
      </c>
      <c r="H61" t="s">
        <v>43</v>
      </c>
      <c r="I61" s="2">
        <v>43039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57.02226667</v>
      </c>
      <c r="P61">
        <v>-135.29325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29</v>
      </c>
      <c r="Z61">
        <v>9</v>
      </c>
      <c r="AA61">
        <v>2</v>
      </c>
      <c r="AB61">
        <v>162</v>
      </c>
      <c r="AC61">
        <v>45.1</v>
      </c>
      <c r="AD61">
        <v>3</v>
      </c>
      <c r="AE61">
        <v>1</v>
      </c>
      <c r="AG61" t="s">
        <v>256</v>
      </c>
      <c r="AH61" t="s">
        <v>60</v>
      </c>
      <c r="AI61" t="s">
        <v>58</v>
      </c>
      <c r="AJ61">
        <v>1</v>
      </c>
      <c r="AK61" t="s">
        <v>55</v>
      </c>
      <c r="AL61">
        <v>1</v>
      </c>
      <c r="AM61" t="s">
        <v>682</v>
      </c>
      <c r="AO61">
        <v>2</v>
      </c>
      <c r="AP61" t="s">
        <v>683</v>
      </c>
      <c r="AQ61">
        <v>0.2</v>
      </c>
      <c r="AR61">
        <v>4.4349999999999997E-3</v>
      </c>
      <c r="AS61" t="str">
        <f t="shared" si="0"/>
        <v>immature</v>
      </c>
      <c r="AT61" t="s">
        <v>257</v>
      </c>
      <c r="AU61">
        <f t="shared" si="1"/>
        <v>0</v>
      </c>
    </row>
    <row r="62" spans="1:47" x14ac:dyDescent="0.25">
      <c r="A62">
        <v>170</v>
      </c>
      <c r="B62">
        <v>2017</v>
      </c>
      <c r="C62" t="s">
        <v>42</v>
      </c>
      <c r="D62" s="1">
        <v>44147</v>
      </c>
      <c r="E62">
        <v>1</v>
      </c>
      <c r="F62">
        <v>638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45</v>
      </c>
      <c r="Z62">
        <v>1</v>
      </c>
      <c r="AA62">
        <v>2</v>
      </c>
      <c r="AB62">
        <v>160</v>
      </c>
      <c r="AC62">
        <v>44.9</v>
      </c>
      <c r="AD62">
        <v>3</v>
      </c>
      <c r="AE62">
        <v>3</v>
      </c>
      <c r="AG62" t="s">
        <v>258</v>
      </c>
      <c r="AH62" t="s">
        <v>60</v>
      </c>
      <c r="AI62" t="s">
        <v>54</v>
      </c>
      <c r="AJ62">
        <v>1</v>
      </c>
      <c r="AK62" t="s">
        <v>55</v>
      </c>
      <c r="AL62">
        <v>1</v>
      </c>
      <c r="AM62" t="s">
        <v>682</v>
      </c>
      <c r="AN62" t="s">
        <v>142</v>
      </c>
      <c r="AO62">
        <v>2</v>
      </c>
      <c r="AP62" t="s">
        <v>683</v>
      </c>
      <c r="AQ62">
        <v>0.2</v>
      </c>
      <c r="AR62">
        <v>4.4539999999999996E-3</v>
      </c>
      <c r="AS62" t="str">
        <f t="shared" si="0"/>
        <v>immature</v>
      </c>
      <c r="AU62">
        <f t="shared" si="1"/>
        <v>0</v>
      </c>
    </row>
    <row r="63" spans="1:47" x14ac:dyDescent="0.25">
      <c r="A63">
        <v>14</v>
      </c>
      <c r="B63">
        <v>2017</v>
      </c>
      <c r="C63" t="s">
        <v>42</v>
      </c>
      <c r="D63" s="1">
        <v>44147</v>
      </c>
      <c r="E63">
        <v>1</v>
      </c>
      <c r="F63">
        <v>710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49</v>
      </c>
      <c r="Z63">
        <v>13</v>
      </c>
      <c r="AA63">
        <v>2</v>
      </c>
      <c r="AB63">
        <v>154</v>
      </c>
      <c r="AC63">
        <v>44.3</v>
      </c>
      <c r="AD63">
        <v>2</v>
      </c>
      <c r="AE63">
        <v>1</v>
      </c>
      <c r="AG63" t="s">
        <v>74</v>
      </c>
      <c r="AH63" t="s">
        <v>53</v>
      </c>
      <c r="AI63" t="s">
        <v>58</v>
      </c>
      <c r="AJ63">
        <v>1</v>
      </c>
      <c r="AK63" t="s">
        <v>55</v>
      </c>
      <c r="AL63">
        <v>1</v>
      </c>
      <c r="AM63" t="s">
        <v>682</v>
      </c>
      <c r="AO63">
        <v>1</v>
      </c>
      <c r="AP63" t="s">
        <v>682</v>
      </c>
      <c r="AQ63">
        <v>0.2</v>
      </c>
      <c r="AR63">
        <v>4.5149999999999999E-3</v>
      </c>
      <c r="AS63" t="str">
        <f t="shared" si="0"/>
        <v>immature</v>
      </c>
      <c r="AU63">
        <f t="shared" si="1"/>
        <v>0</v>
      </c>
    </row>
    <row r="64" spans="1:47" x14ac:dyDescent="0.25">
      <c r="A64">
        <v>171</v>
      </c>
      <c r="B64">
        <v>2017</v>
      </c>
      <c r="C64" t="s">
        <v>42</v>
      </c>
      <c r="D64" s="1">
        <v>44147</v>
      </c>
      <c r="E64">
        <v>1</v>
      </c>
      <c r="F64">
        <v>705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49</v>
      </c>
      <c r="Z64">
        <v>8</v>
      </c>
      <c r="AA64">
        <v>2</v>
      </c>
      <c r="AB64">
        <v>180</v>
      </c>
      <c r="AC64">
        <v>66.400000000000006</v>
      </c>
      <c r="AD64">
        <v>3</v>
      </c>
      <c r="AE64">
        <v>1</v>
      </c>
      <c r="AG64" t="s">
        <v>259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M64" t="s">
        <v>682</v>
      </c>
      <c r="AN64" t="s">
        <v>142</v>
      </c>
      <c r="AO64">
        <v>2</v>
      </c>
      <c r="AP64" t="s">
        <v>683</v>
      </c>
      <c r="AQ64">
        <v>0.3</v>
      </c>
      <c r="AR64">
        <v>4.5180000000000003E-3</v>
      </c>
      <c r="AS64" t="str">
        <f t="shared" si="0"/>
        <v>immature</v>
      </c>
      <c r="AU64">
        <f t="shared" si="1"/>
        <v>0</v>
      </c>
    </row>
    <row r="65" spans="1:47" x14ac:dyDescent="0.25">
      <c r="A65">
        <v>172</v>
      </c>
      <c r="B65">
        <v>2017</v>
      </c>
      <c r="C65" t="s">
        <v>42</v>
      </c>
      <c r="D65" s="1">
        <v>44147</v>
      </c>
      <c r="E65">
        <v>1</v>
      </c>
      <c r="F65">
        <v>734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51</v>
      </c>
      <c r="Z65">
        <v>7</v>
      </c>
      <c r="AA65">
        <v>2</v>
      </c>
      <c r="AB65">
        <v>179</v>
      </c>
      <c r="AC65">
        <v>65.7</v>
      </c>
      <c r="AD65">
        <v>3</v>
      </c>
      <c r="AE65">
        <v>1</v>
      </c>
      <c r="AG65" t="s">
        <v>260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M65" t="s">
        <v>682</v>
      </c>
      <c r="AN65" t="s">
        <v>142</v>
      </c>
      <c r="AO65">
        <v>2</v>
      </c>
      <c r="AP65" t="s">
        <v>683</v>
      </c>
      <c r="AQ65">
        <v>0.3</v>
      </c>
      <c r="AR65">
        <v>4.5659999999999997E-3</v>
      </c>
      <c r="AS65" t="str">
        <f t="shared" si="0"/>
        <v>immature</v>
      </c>
      <c r="AU65">
        <f t="shared" si="1"/>
        <v>0</v>
      </c>
    </row>
    <row r="66" spans="1:47" x14ac:dyDescent="0.25">
      <c r="A66">
        <v>100</v>
      </c>
      <c r="B66">
        <v>2017</v>
      </c>
      <c r="C66" t="s">
        <v>42</v>
      </c>
      <c r="D66" s="1">
        <v>44147</v>
      </c>
      <c r="E66">
        <v>1</v>
      </c>
      <c r="F66">
        <v>648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11</v>
      </c>
      <c r="AA66">
        <v>2</v>
      </c>
      <c r="AB66">
        <v>152</v>
      </c>
      <c r="AC66">
        <v>43.4</v>
      </c>
      <c r="AD66">
        <v>2</v>
      </c>
      <c r="AE66">
        <v>1</v>
      </c>
      <c r="AG66" t="s">
        <v>175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M66" t="s">
        <v>682</v>
      </c>
      <c r="AO66">
        <v>2</v>
      </c>
      <c r="AP66" t="s">
        <v>683</v>
      </c>
      <c r="AQ66">
        <v>0.2</v>
      </c>
      <c r="AR66">
        <v>4.6080000000000001E-3</v>
      </c>
      <c r="AS66" t="str">
        <f t="shared" ref="AS66:AS129" si="2">IF(AR66&gt;0.05,"mature", "immature")</f>
        <v>immature</v>
      </c>
      <c r="AU66">
        <f t="shared" si="1"/>
        <v>0</v>
      </c>
    </row>
    <row r="67" spans="1:47" x14ac:dyDescent="0.25">
      <c r="A67">
        <v>101</v>
      </c>
      <c r="B67">
        <v>2017</v>
      </c>
      <c r="C67" t="s">
        <v>42</v>
      </c>
      <c r="D67" s="1">
        <v>44147</v>
      </c>
      <c r="E67">
        <v>1</v>
      </c>
      <c r="F67">
        <v>465</v>
      </c>
      <c r="G67">
        <v>4</v>
      </c>
      <c r="H67" t="s">
        <v>43</v>
      </c>
      <c r="I67" s="2">
        <v>43039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57.02226667</v>
      </c>
      <c r="P67">
        <v>-135.29325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32</v>
      </c>
      <c r="Z67">
        <v>10</v>
      </c>
      <c r="AA67">
        <v>2</v>
      </c>
      <c r="AB67">
        <v>150</v>
      </c>
      <c r="AC67">
        <v>43.2</v>
      </c>
      <c r="AD67">
        <v>2</v>
      </c>
      <c r="AE67">
        <v>1</v>
      </c>
      <c r="AG67" t="s">
        <v>176</v>
      </c>
      <c r="AH67" t="s">
        <v>67</v>
      </c>
      <c r="AI67" t="s">
        <v>58</v>
      </c>
      <c r="AJ67">
        <v>1</v>
      </c>
      <c r="AK67" t="s">
        <v>55</v>
      </c>
      <c r="AL67">
        <v>1</v>
      </c>
      <c r="AM67" t="s">
        <v>682</v>
      </c>
      <c r="AO67">
        <v>2</v>
      </c>
      <c r="AP67" t="s">
        <v>683</v>
      </c>
      <c r="AQ67">
        <v>0.2</v>
      </c>
      <c r="AR67">
        <v>4.6299999999999996E-3</v>
      </c>
      <c r="AS67" t="str">
        <f t="shared" si="2"/>
        <v>immature</v>
      </c>
      <c r="AU67">
        <f t="shared" ref="AU67:AU130" si="3">IF(AR67&gt;0.014,1,0)</f>
        <v>0</v>
      </c>
    </row>
    <row r="68" spans="1:47" x14ac:dyDescent="0.25">
      <c r="A68">
        <v>173</v>
      </c>
      <c r="B68">
        <v>2017</v>
      </c>
      <c r="C68" t="s">
        <v>42</v>
      </c>
      <c r="D68" s="1">
        <v>44147</v>
      </c>
      <c r="E68">
        <v>1</v>
      </c>
      <c r="F68">
        <v>671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47</v>
      </c>
      <c r="Z68">
        <v>4</v>
      </c>
      <c r="AA68">
        <v>2</v>
      </c>
      <c r="AB68">
        <v>175</v>
      </c>
      <c r="AC68">
        <v>64.7</v>
      </c>
      <c r="AD68">
        <v>3</v>
      </c>
      <c r="AE68">
        <v>2</v>
      </c>
      <c r="AG68" t="s">
        <v>261</v>
      </c>
      <c r="AH68" t="s">
        <v>60</v>
      </c>
      <c r="AI68" t="s">
        <v>58</v>
      </c>
      <c r="AJ68">
        <v>1</v>
      </c>
      <c r="AK68" t="s">
        <v>55</v>
      </c>
      <c r="AL68">
        <v>1</v>
      </c>
      <c r="AM68" t="s">
        <v>682</v>
      </c>
      <c r="AN68" t="s">
        <v>262</v>
      </c>
      <c r="AO68">
        <v>2</v>
      </c>
      <c r="AP68" t="s">
        <v>683</v>
      </c>
      <c r="AQ68">
        <v>0.3</v>
      </c>
      <c r="AR68">
        <v>4.6369999999999996E-3</v>
      </c>
      <c r="AS68" t="str">
        <f t="shared" si="2"/>
        <v>immature</v>
      </c>
      <c r="AU68">
        <f t="shared" si="3"/>
        <v>0</v>
      </c>
    </row>
    <row r="69" spans="1:47" x14ac:dyDescent="0.25">
      <c r="A69">
        <v>102</v>
      </c>
      <c r="B69">
        <v>2017</v>
      </c>
      <c r="C69" t="s">
        <v>42</v>
      </c>
      <c r="D69" s="1">
        <v>44147</v>
      </c>
      <c r="E69">
        <v>1</v>
      </c>
      <c r="F69">
        <v>568</v>
      </c>
      <c r="G69">
        <v>4</v>
      </c>
      <c r="H69" t="s">
        <v>43</v>
      </c>
      <c r="I69" s="2">
        <v>43047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57.022419999999997</v>
      </c>
      <c r="P69">
        <v>-135.29310000000001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40</v>
      </c>
      <c r="Z69">
        <v>6</v>
      </c>
      <c r="AA69">
        <v>2</v>
      </c>
      <c r="AB69">
        <v>152</v>
      </c>
      <c r="AC69">
        <v>42.8</v>
      </c>
      <c r="AD69">
        <v>2</v>
      </c>
      <c r="AE69">
        <v>1</v>
      </c>
      <c r="AG69" t="s">
        <v>177</v>
      </c>
      <c r="AH69" t="s">
        <v>60</v>
      </c>
      <c r="AI69" t="s">
        <v>58</v>
      </c>
      <c r="AJ69">
        <v>1</v>
      </c>
      <c r="AK69" t="s">
        <v>55</v>
      </c>
      <c r="AL69">
        <v>1</v>
      </c>
      <c r="AM69" t="s">
        <v>682</v>
      </c>
      <c r="AO69">
        <v>2</v>
      </c>
      <c r="AP69" t="s">
        <v>683</v>
      </c>
      <c r="AQ69">
        <v>0.2</v>
      </c>
      <c r="AR69">
        <v>4.6730000000000001E-3</v>
      </c>
      <c r="AS69" t="str">
        <f t="shared" si="2"/>
        <v>immature</v>
      </c>
      <c r="AU69">
        <f t="shared" si="3"/>
        <v>0</v>
      </c>
    </row>
    <row r="70" spans="1:47" x14ac:dyDescent="0.25">
      <c r="A70">
        <v>174</v>
      </c>
      <c r="B70">
        <v>2017</v>
      </c>
      <c r="C70" t="s">
        <v>42</v>
      </c>
      <c r="D70" s="1">
        <v>44147</v>
      </c>
      <c r="E70">
        <v>1</v>
      </c>
      <c r="F70">
        <v>736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51</v>
      </c>
      <c r="Z70">
        <v>9</v>
      </c>
      <c r="AA70">
        <v>2</v>
      </c>
      <c r="AB70">
        <v>179</v>
      </c>
      <c r="AC70">
        <v>63.7</v>
      </c>
      <c r="AD70">
        <v>3</v>
      </c>
      <c r="AE70">
        <v>1</v>
      </c>
      <c r="AG70" t="s">
        <v>263</v>
      </c>
      <c r="AH70" t="s">
        <v>60</v>
      </c>
      <c r="AI70" t="s">
        <v>58</v>
      </c>
      <c r="AJ70">
        <v>1</v>
      </c>
      <c r="AK70" t="s">
        <v>55</v>
      </c>
      <c r="AL70">
        <v>1</v>
      </c>
      <c r="AM70" t="s">
        <v>682</v>
      </c>
      <c r="AN70" t="s">
        <v>142</v>
      </c>
      <c r="AO70">
        <v>2</v>
      </c>
      <c r="AP70" t="s">
        <v>683</v>
      </c>
      <c r="AQ70">
        <v>0.3</v>
      </c>
      <c r="AR70">
        <v>4.7099999999999998E-3</v>
      </c>
      <c r="AS70" t="str">
        <f t="shared" si="2"/>
        <v>immature</v>
      </c>
      <c r="AU70">
        <f t="shared" si="3"/>
        <v>0</v>
      </c>
    </row>
    <row r="71" spans="1:47" x14ac:dyDescent="0.25">
      <c r="A71">
        <v>175</v>
      </c>
      <c r="B71">
        <v>2017</v>
      </c>
      <c r="C71" t="s">
        <v>42</v>
      </c>
      <c r="D71" s="1">
        <v>44147</v>
      </c>
      <c r="E71">
        <v>1</v>
      </c>
      <c r="F71">
        <v>506</v>
      </c>
      <c r="G71">
        <v>4</v>
      </c>
      <c r="H71" t="s">
        <v>43</v>
      </c>
      <c r="I71" s="2">
        <v>43039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57.02226667</v>
      </c>
      <c r="P71">
        <v>-135.29325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35</v>
      </c>
      <c r="Z71">
        <v>6</v>
      </c>
      <c r="AA71">
        <v>2</v>
      </c>
      <c r="AB71">
        <v>172</v>
      </c>
      <c r="AC71">
        <v>60.4</v>
      </c>
      <c r="AD71">
        <v>3</v>
      </c>
      <c r="AE71">
        <v>1</v>
      </c>
      <c r="AG71" t="s">
        <v>264</v>
      </c>
      <c r="AH71" t="s">
        <v>60</v>
      </c>
      <c r="AI71" t="s">
        <v>58</v>
      </c>
      <c r="AJ71">
        <v>1</v>
      </c>
      <c r="AK71" t="s">
        <v>55</v>
      </c>
      <c r="AL71">
        <v>1</v>
      </c>
      <c r="AM71" t="s">
        <v>682</v>
      </c>
      <c r="AN71" t="s">
        <v>142</v>
      </c>
      <c r="AO71">
        <v>2</v>
      </c>
      <c r="AP71" t="s">
        <v>683</v>
      </c>
      <c r="AQ71">
        <v>0.3</v>
      </c>
      <c r="AR71">
        <v>4.9670000000000001E-3</v>
      </c>
      <c r="AS71" t="str">
        <f t="shared" si="2"/>
        <v>immature</v>
      </c>
      <c r="AU71">
        <f t="shared" si="3"/>
        <v>0</v>
      </c>
    </row>
    <row r="72" spans="1:47" x14ac:dyDescent="0.25">
      <c r="A72">
        <v>103</v>
      </c>
      <c r="B72">
        <v>2017</v>
      </c>
      <c r="C72" t="s">
        <v>42</v>
      </c>
      <c r="D72" s="1">
        <v>44147</v>
      </c>
      <c r="E72">
        <v>1</v>
      </c>
      <c r="F72">
        <v>617</v>
      </c>
      <c r="G72">
        <v>4</v>
      </c>
      <c r="H72" t="s">
        <v>43</v>
      </c>
      <c r="I72" s="2">
        <v>43047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57.022419999999997</v>
      </c>
      <c r="P72">
        <v>-135.29310000000001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43</v>
      </c>
      <c r="Z72">
        <v>10</v>
      </c>
      <c r="AA72">
        <v>2</v>
      </c>
      <c r="AB72">
        <v>155</v>
      </c>
      <c r="AC72">
        <v>39</v>
      </c>
      <c r="AD72">
        <v>2</v>
      </c>
      <c r="AE72">
        <v>1</v>
      </c>
      <c r="AG72" t="s">
        <v>178</v>
      </c>
      <c r="AH72" t="s">
        <v>60</v>
      </c>
      <c r="AI72" t="s">
        <v>54</v>
      </c>
      <c r="AJ72">
        <v>1</v>
      </c>
      <c r="AK72" t="s">
        <v>55</v>
      </c>
      <c r="AL72">
        <v>1</v>
      </c>
      <c r="AM72" t="s">
        <v>682</v>
      </c>
      <c r="AO72">
        <v>2</v>
      </c>
      <c r="AP72" t="s">
        <v>683</v>
      </c>
      <c r="AQ72">
        <v>0.2</v>
      </c>
      <c r="AR72">
        <v>5.1279999999999997E-3</v>
      </c>
      <c r="AS72" t="str">
        <f t="shared" si="2"/>
        <v>immature</v>
      </c>
      <c r="AU72">
        <f t="shared" si="3"/>
        <v>0</v>
      </c>
    </row>
    <row r="73" spans="1:47" x14ac:dyDescent="0.25">
      <c r="A73">
        <v>104</v>
      </c>
      <c r="B73">
        <v>2017</v>
      </c>
      <c r="C73" t="s">
        <v>42</v>
      </c>
      <c r="D73" s="1">
        <v>44147</v>
      </c>
      <c r="E73">
        <v>1</v>
      </c>
      <c r="F73">
        <v>696</v>
      </c>
      <c r="G73">
        <v>4</v>
      </c>
      <c r="H73" t="s">
        <v>43</v>
      </c>
      <c r="I73" s="2">
        <v>43047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57.022419999999997</v>
      </c>
      <c r="P73">
        <v>-135.29310000000001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48</v>
      </c>
      <c r="Z73">
        <v>14</v>
      </c>
      <c r="AA73">
        <v>2</v>
      </c>
      <c r="AB73">
        <v>149</v>
      </c>
      <c r="AC73">
        <v>38.700000000000003</v>
      </c>
      <c r="AD73">
        <v>2</v>
      </c>
      <c r="AE73">
        <v>1</v>
      </c>
      <c r="AG73" t="s">
        <v>179</v>
      </c>
      <c r="AH73" t="s">
        <v>60</v>
      </c>
      <c r="AI73" t="s">
        <v>97</v>
      </c>
      <c r="AJ73">
        <v>1</v>
      </c>
      <c r="AK73" t="s">
        <v>55</v>
      </c>
      <c r="AL73">
        <v>1</v>
      </c>
      <c r="AM73" t="s">
        <v>682</v>
      </c>
      <c r="AO73">
        <v>2</v>
      </c>
      <c r="AP73" t="s">
        <v>683</v>
      </c>
      <c r="AQ73">
        <v>0.2</v>
      </c>
      <c r="AR73">
        <v>5.1679999999999999E-3</v>
      </c>
      <c r="AS73" t="str">
        <f t="shared" si="2"/>
        <v>immature</v>
      </c>
      <c r="AU73">
        <f t="shared" si="3"/>
        <v>0</v>
      </c>
    </row>
    <row r="74" spans="1:47" x14ac:dyDescent="0.25">
      <c r="A74">
        <v>105</v>
      </c>
      <c r="B74">
        <v>2017</v>
      </c>
      <c r="C74" t="s">
        <v>42</v>
      </c>
      <c r="D74" s="1">
        <v>44147</v>
      </c>
      <c r="E74">
        <v>1</v>
      </c>
      <c r="F74">
        <v>650</v>
      </c>
      <c r="G74">
        <v>4</v>
      </c>
      <c r="H74" t="s">
        <v>43</v>
      </c>
      <c r="I74" s="2">
        <v>43047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57.022419999999997</v>
      </c>
      <c r="P74">
        <v>-135.29310000000001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45</v>
      </c>
      <c r="Z74">
        <v>13</v>
      </c>
      <c r="AA74">
        <v>2</v>
      </c>
      <c r="AB74">
        <v>149</v>
      </c>
      <c r="AC74">
        <v>36.799999999999997</v>
      </c>
      <c r="AD74">
        <v>2</v>
      </c>
      <c r="AE74">
        <v>1</v>
      </c>
      <c r="AG74" t="s">
        <v>180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M74" t="s">
        <v>682</v>
      </c>
      <c r="AO74">
        <v>2</v>
      </c>
      <c r="AP74" t="s">
        <v>683</v>
      </c>
      <c r="AQ74">
        <v>0.2</v>
      </c>
      <c r="AR74">
        <v>5.4349999999999997E-3</v>
      </c>
      <c r="AS74" t="str">
        <f t="shared" si="2"/>
        <v>immature</v>
      </c>
      <c r="AU74">
        <f t="shared" si="3"/>
        <v>0</v>
      </c>
    </row>
    <row r="75" spans="1:47" x14ac:dyDescent="0.25">
      <c r="A75">
        <v>470</v>
      </c>
      <c r="B75">
        <v>2017</v>
      </c>
      <c r="C75" t="s">
        <v>42</v>
      </c>
      <c r="D75" s="1">
        <v>44147</v>
      </c>
      <c r="E75">
        <v>1</v>
      </c>
      <c r="F75">
        <v>743</v>
      </c>
      <c r="G75">
        <v>4</v>
      </c>
      <c r="H75" t="s">
        <v>43</v>
      </c>
      <c r="I75" s="2">
        <v>43047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57.022419999999997</v>
      </c>
      <c r="P75">
        <v>-135.29310000000001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52</v>
      </c>
      <c r="Z75">
        <v>1</v>
      </c>
      <c r="AA75">
        <v>2</v>
      </c>
      <c r="AB75">
        <v>184</v>
      </c>
      <c r="AC75">
        <v>68.8</v>
      </c>
      <c r="AD75">
        <v>6</v>
      </c>
      <c r="AE75">
        <v>1</v>
      </c>
      <c r="AG75" t="s">
        <v>578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M75" t="s">
        <v>682</v>
      </c>
      <c r="AN75" t="s">
        <v>142</v>
      </c>
      <c r="AO75">
        <v>2</v>
      </c>
      <c r="AP75" t="s">
        <v>683</v>
      </c>
      <c r="AQ75">
        <v>0.4</v>
      </c>
      <c r="AR75">
        <v>5.8139999999999997E-3</v>
      </c>
      <c r="AS75" t="str">
        <f t="shared" si="2"/>
        <v>immature</v>
      </c>
      <c r="AT75" t="s">
        <v>579</v>
      </c>
      <c r="AU75">
        <f t="shared" si="3"/>
        <v>0</v>
      </c>
    </row>
    <row r="76" spans="1:47" x14ac:dyDescent="0.25">
      <c r="A76">
        <v>106</v>
      </c>
      <c r="B76">
        <v>2017</v>
      </c>
      <c r="C76" t="s">
        <v>42</v>
      </c>
      <c r="D76" s="1">
        <v>44147</v>
      </c>
      <c r="E76">
        <v>1</v>
      </c>
      <c r="F76">
        <v>536</v>
      </c>
      <c r="G76">
        <v>4</v>
      </c>
      <c r="H76" t="s">
        <v>43</v>
      </c>
      <c r="I76" s="2">
        <v>43039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57.02226667</v>
      </c>
      <c r="P76">
        <v>-135.29325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37</v>
      </c>
      <c r="Z76">
        <v>6</v>
      </c>
      <c r="AA76">
        <v>2</v>
      </c>
      <c r="AB76">
        <v>157</v>
      </c>
      <c r="AC76">
        <v>50.4</v>
      </c>
      <c r="AD76">
        <v>2</v>
      </c>
      <c r="AE76">
        <v>1</v>
      </c>
      <c r="AF76" t="s">
        <v>166</v>
      </c>
      <c r="AG76" t="s">
        <v>181</v>
      </c>
      <c r="AH76" t="s">
        <v>67</v>
      </c>
      <c r="AI76" t="s">
        <v>58</v>
      </c>
      <c r="AJ76">
        <v>1</v>
      </c>
      <c r="AK76" t="s">
        <v>55</v>
      </c>
      <c r="AL76">
        <v>1</v>
      </c>
      <c r="AM76" t="s">
        <v>682</v>
      </c>
      <c r="AO76">
        <v>2</v>
      </c>
      <c r="AP76" t="s">
        <v>683</v>
      </c>
      <c r="AQ76">
        <v>0.3</v>
      </c>
      <c r="AR76">
        <v>5.9519999999999998E-3</v>
      </c>
      <c r="AS76" t="str">
        <f t="shared" si="2"/>
        <v>immature</v>
      </c>
      <c r="AU76">
        <f t="shared" si="3"/>
        <v>0</v>
      </c>
    </row>
    <row r="77" spans="1:47" x14ac:dyDescent="0.25">
      <c r="A77">
        <v>176</v>
      </c>
      <c r="B77">
        <v>2017</v>
      </c>
      <c r="C77" t="s">
        <v>42</v>
      </c>
      <c r="D77" s="1">
        <v>44147</v>
      </c>
      <c r="E77">
        <v>1</v>
      </c>
      <c r="F77">
        <v>521</v>
      </c>
      <c r="G77">
        <v>4</v>
      </c>
      <c r="H77" t="s">
        <v>43</v>
      </c>
      <c r="I77" s="2">
        <v>43039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57.02226667</v>
      </c>
      <c r="P77">
        <v>-135.29325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36</v>
      </c>
      <c r="Z77">
        <v>6</v>
      </c>
      <c r="AA77">
        <v>2</v>
      </c>
      <c r="AB77">
        <v>171</v>
      </c>
      <c r="AC77">
        <v>55.5</v>
      </c>
      <c r="AD77">
        <v>3</v>
      </c>
      <c r="AE77">
        <v>3</v>
      </c>
      <c r="AG77" t="s">
        <v>265</v>
      </c>
      <c r="AH77" t="s">
        <v>60</v>
      </c>
      <c r="AI77" t="s">
        <v>97</v>
      </c>
      <c r="AJ77">
        <v>1</v>
      </c>
      <c r="AK77" t="s">
        <v>55</v>
      </c>
      <c r="AL77">
        <v>1</v>
      </c>
      <c r="AM77" t="s">
        <v>682</v>
      </c>
      <c r="AO77">
        <v>2</v>
      </c>
      <c r="AP77" t="s">
        <v>683</v>
      </c>
      <c r="AQ77">
        <v>0.4</v>
      </c>
      <c r="AR77">
        <v>7.2069999999999999E-3</v>
      </c>
      <c r="AS77" t="str">
        <f t="shared" si="2"/>
        <v>immature</v>
      </c>
      <c r="AU77">
        <f t="shared" si="3"/>
        <v>0</v>
      </c>
    </row>
    <row r="78" spans="1:47" x14ac:dyDescent="0.25">
      <c r="A78">
        <v>107</v>
      </c>
      <c r="B78">
        <v>2017</v>
      </c>
      <c r="C78" t="s">
        <v>42</v>
      </c>
      <c r="D78" s="1">
        <v>44147</v>
      </c>
      <c r="E78">
        <v>1</v>
      </c>
      <c r="F78">
        <v>390</v>
      </c>
      <c r="G78">
        <v>4</v>
      </c>
      <c r="H78" t="s">
        <v>43</v>
      </c>
      <c r="I78" s="2">
        <v>43033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57.019166669999997</v>
      </c>
      <c r="P78">
        <v>-135.34961670000001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26</v>
      </c>
      <c r="Z78">
        <v>15</v>
      </c>
      <c r="AA78">
        <v>2</v>
      </c>
      <c r="AB78">
        <v>146</v>
      </c>
      <c r="AC78">
        <v>41.5</v>
      </c>
      <c r="AD78">
        <v>2</v>
      </c>
      <c r="AE78">
        <v>2</v>
      </c>
      <c r="AG78" t="s">
        <v>182</v>
      </c>
      <c r="AH78" t="s">
        <v>53</v>
      </c>
      <c r="AI78" t="s">
        <v>58</v>
      </c>
      <c r="AJ78">
        <v>1</v>
      </c>
      <c r="AK78" t="s">
        <v>55</v>
      </c>
      <c r="AL78">
        <v>1</v>
      </c>
      <c r="AM78" t="s">
        <v>682</v>
      </c>
      <c r="AO78">
        <v>2</v>
      </c>
      <c r="AP78" t="s">
        <v>683</v>
      </c>
      <c r="AQ78">
        <v>0.3</v>
      </c>
      <c r="AR78">
        <v>7.2290000000000002E-3</v>
      </c>
      <c r="AS78" t="str">
        <f t="shared" si="2"/>
        <v>immature</v>
      </c>
      <c r="AU78">
        <f t="shared" si="3"/>
        <v>0</v>
      </c>
    </row>
    <row r="79" spans="1:47" x14ac:dyDescent="0.25">
      <c r="A79">
        <v>114</v>
      </c>
      <c r="B79">
        <v>2017</v>
      </c>
      <c r="C79" t="s">
        <v>42</v>
      </c>
      <c r="D79" s="1">
        <v>44147</v>
      </c>
      <c r="E79">
        <v>1</v>
      </c>
      <c r="F79">
        <v>673</v>
      </c>
      <c r="G79">
        <v>4</v>
      </c>
      <c r="H79" t="s">
        <v>43</v>
      </c>
      <c r="I79" s="2">
        <v>43047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57.022419999999997</v>
      </c>
      <c r="P79">
        <v>-135.29310000000001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47</v>
      </c>
      <c r="Z79">
        <v>6</v>
      </c>
      <c r="AA79">
        <v>2</v>
      </c>
      <c r="AB79">
        <v>160</v>
      </c>
      <c r="AC79">
        <v>48.8</v>
      </c>
      <c r="AD79">
        <v>2</v>
      </c>
      <c r="AE79">
        <v>1</v>
      </c>
      <c r="AG79" t="s">
        <v>191</v>
      </c>
      <c r="AH79" t="s">
        <v>53</v>
      </c>
      <c r="AI79" t="s">
        <v>58</v>
      </c>
      <c r="AJ79">
        <v>1</v>
      </c>
      <c r="AK79" t="s">
        <v>55</v>
      </c>
      <c r="AL79">
        <v>2</v>
      </c>
      <c r="AM79" t="s">
        <v>683</v>
      </c>
      <c r="AN79" t="s">
        <v>187</v>
      </c>
      <c r="AO79">
        <v>2</v>
      </c>
      <c r="AP79" t="s">
        <v>683</v>
      </c>
      <c r="AQ79">
        <v>0.1</v>
      </c>
      <c r="AR79">
        <v>2.049E-3</v>
      </c>
      <c r="AS79" t="str">
        <f t="shared" si="2"/>
        <v>immature</v>
      </c>
      <c r="AU79">
        <f t="shared" si="3"/>
        <v>0</v>
      </c>
    </row>
    <row r="80" spans="1:47" x14ac:dyDescent="0.25">
      <c r="A80">
        <v>178</v>
      </c>
      <c r="B80">
        <v>2017</v>
      </c>
      <c r="C80" t="s">
        <v>42</v>
      </c>
      <c r="D80" s="1">
        <v>44147</v>
      </c>
      <c r="E80">
        <v>1</v>
      </c>
      <c r="F80">
        <v>749</v>
      </c>
      <c r="G80">
        <v>4</v>
      </c>
      <c r="H80" t="s">
        <v>43</v>
      </c>
      <c r="I80" s="2">
        <v>43047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57.022419999999997</v>
      </c>
      <c r="P80">
        <v>-135.29310000000001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52</v>
      </c>
      <c r="Z80">
        <v>7</v>
      </c>
      <c r="AA80">
        <v>2</v>
      </c>
      <c r="AB80">
        <v>183</v>
      </c>
      <c r="AC80">
        <v>73.8</v>
      </c>
      <c r="AD80">
        <v>3</v>
      </c>
      <c r="AE80">
        <v>3</v>
      </c>
      <c r="AG80" t="s">
        <v>267</v>
      </c>
      <c r="AH80" t="s">
        <v>60</v>
      </c>
      <c r="AI80" t="s">
        <v>97</v>
      </c>
      <c r="AJ80">
        <v>1</v>
      </c>
      <c r="AK80" t="s">
        <v>55</v>
      </c>
      <c r="AL80">
        <v>2</v>
      </c>
      <c r="AM80" t="s">
        <v>683</v>
      </c>
      <c r="AN80" t="s">
        <v>142</v>
      </c>
      <c r="AO80">
        <v>2</v>
      </c>
      <c r="AP80" t="s">
        <v>683</v>
      </c>
      <c r="AQ80">
        <v>0.2</v>
      </c>
      <c r="AR80">
        <v>2.7100000000000002E-3</v>
      </c>
      <c r="AS80" t="str">
        <f t="shared" si="2"/>
        <v>immature</v>
      </c>
      <c r="AU80">
        <f t="shared" si="3"/>
        <v>0</v>
      </c>
    </row>
    <row r="81" spans="1:47" x14ac:dyDescent="0.25">
      <c r="A81">
        <v>115</v>
      </c>
      <c r="B81">
        <v>2017</v>
      </c>
      <c r="C81" t="s">
        <v>42</v>
      </c>
      <c r="D81" s="1">
        <v>44147</v>
      </c>
      <c r="E81">
        <v>1</v>
      </c>
      <c r="F81">
        <v>460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32</v>
      </c>
      <c r="Z81">
        <v>5</v>
      </c>
      <c r="AA81">
        <v>2</v>
      </c>
      <c r="AB81">
        <v>167</v>
      </c>
      <c r="AC81">
        <v>58.3</v>
      </c>
      <c r="AD81">
        <v>2</v>
      </c>
      <c r="AE81">
        <v>1</v>
      </c>
      <c r="AG81" t="s">
        <v>192</v>
      </c>
      <c r="AH81" t="s">
        <v>60</v>
      </c>
      <c r="AI81" t="s">
        <v>58</v>
      </c>
      <c r="AJ81">
        <v>1</v>
      </c>
      <c r="AK81" t="s">
        <v>55</v>
      </c>
      <c r="AL81">
        <v>2</v>
      </c>
      <c r="AM81" t="s">
        <v>683</v>
      </c>
      <c r="AO81">
        <v>2</v>
      </c>
      <c r="AP81" t="s">
        <v>683</v>
      </c>
      <c r="AQ81">
        <v>0.2</v>
      </c>
      <c r="AR81">
        <v>3.431E-3</v>
      </c>
      <c r="AS81" t="str">
        <f t="shared" si="2"/>
        <v>immature</v>
      </c>
      <c r="AU81">
        <f t="shared" si="3"/>
        <v>0</v>
      </c>
    </row>
    <row r="82" spans="1:47" x14ac:dyDescent="0.25">
      <c r="A82">
        <v>116</v>
      </c>
      <c r="B82">
        <v>2017</v>
      </c>
      <c r="C82" t="s">
        <v>42</v>
      </c>
      <c r="D82" s="1">
        <v>44147</v>
      </c>
      <c r="E82">
        <v>1</v>
      </c>
      <c r="F82">
        <v>418</v>
      </c>
      <c r="G82">
        <v>4</v>
      </c>
      <c r="H82" t="s">
        <v>43</v>
      </c>
      <c r="I82" s="2">
        <v>43039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57.02226667</v>
      </c>
      <c r="P82">
        <v>-135.29325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29</v>
      </c>
      <c r="Z82">
        <v>8</v>
      </c>
      <c r="AA82">
        <v>2</v>
      </c>
      <c r="AB82">
        <v>165</v>
      </c>
      <c r="AC82">
        <v>52.8</v>
      </c>
      <c r="AD82">
        <v>2</v>
      </c>
      <c r="AE82">
        <v>3</v>
      </c>
      <c r="AG82" t="s">
        <v>193</v>
      </c>
      <c r="AH82" t="s">
        <v>67</v>
      </c>
      <c r="AI82" t="s">
        <v>97</v>
      </c>
      <c r="AJ82">
        <v>1</v>
      </c>
      <c r="AK82" t="s">
        <v>55</v>
      </c>
      <c r="AL82">
        <v>2</v>
      </c>
      <c r="AM82" t="s">
        <v>683</v>
      </c>
      <c r="AO82">
        <v>2</v>
      </c>
      <c r="AP82" t="s">
        <v>683</v>
      </c>
      <c r="AQ82">
        <v>0.2</v>
      </c>
      <c r="AR82">
        <v>3.7880000000000001E-3</v>
      </c>
      <c r="AS82" t="str">
        <f t="shared" si="2"/>
        <v>immature</v>
      </c>
      <c r="AU82">
        <f t="shared" si="3"/>
        <v>0</v>
      </c>
    </row>
    <row r="83" spans="1:47" x14ac:dyDescent="0.25">
      <c r="A83">
        <v>117</v>
      </c>
      <c r="B83">
        <v>2017</v>
      </c>
      <c r="C83" t="s">
        <v>42</v>
      </c>
      <c r="D83" s="1">
        <v>44147</v>
      </c>
      <c r="E83">
        <v>1</v>
      </c>
      <c r="F83">
        <v>691</v>
      </c>
      <c r="G83">
        <v>4</v>
      </c>
      <c r="H83" t="s">
        <v>43</v>
      </c>
      <c r="I83" s="2">
        <v>43047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57.022419999999997</v>
      </c>
      <c r="P83">
        <v>-135.29310000000001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48</v>
      </c>
      <c r="Z83">
        <v>9</v>
      </c>
      <c r="AA83">
        <v>2</v>
      </c>
      <c r="AB83">
        <v>164</v>
      </c>
      <c r="AC83">
        <v>51.9</v>
      </c>
      <c r="AD83">
        <v>2</v>
      </c>
      <c r="AE83">
        <v>1</v>
      </c>
      <c r="AG83" t="s">
        <v>194</v>
      </c>
      <c r="AH83" t="s">
        <v>60</v>
      </c>
      <c r="AI83" t="s">
        <v>58</v>
      </c>
      <c r="AJ83">
        <v>1</v>
      </c>
      <c r="AK83" t="s">
        <v>55</v>
      </c>
      <c r="AL83">
        <v>2</v>
      </c>
      <c r="AM83" t="s">
        <v>683</v>
      </c>
      <c r="AN83" t="s">
        <v>187</v>
      </c>
      <c r="AO83">
        <v>2</v>
      </c>
      <c r="AP83" t="s">
        <v>683</v>
      </c>
      <c r="AQ83">
        <v>0.2</v>
      </c>
      <c r="AR83">
        <v>3.8539999999999998E-3</v>
      </c>
      <c r="AS83" t="str">
        <f t="shared" si="2"/>
        <v>immature</v>
      </c>
      <c r="AU83">
        <f t="shared" si="3"/>
        <v>0</v>
      </c>
    </row>
    <row r="84" spans="1:47" x14ac:dyDescent="0.25">
      <c r="A84">
        <v>118</v>
      </c>
      <c r="B84">
        <v>2017</v>
      </c>
      <c r="C84" t="s">
        <v>42</v>
      </c>
      <c r="D84" s="1">
        <v>44147</v>
      </c>
      <c r="E84">
        <v>1</v>
      </c>
      <c r="F84">
        <v>670</v>
      </c>
      <c r="G84">
        <v>4</v>
      </c>
      <c r="H84" t="s">
        <v>43</v>
      </c>
      <c r="I84" s="2">
        <v>43047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57.022419999999997</v>
      </c>
      <c r="P84">
        <v>-135.29310000000001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47</v>
      </c>
      <c r="Z84">
        <v>3</v>
      </c>
      <c r="AA84">
        <v>2</v>
      </c>
      <c r="AB84">
        <v>162</v>
      </c>
      <c r="AC84">
        <v>49.1</v>
      </c>
      <c r="AD84">
        <v>2</v>
      </c>
      <c r="AE84">
        <v>1</v>
      </c>
      <c r="AG84" t="s">
        <v>195</v>
      </c>
      <c r="AH84" t="s">
        <v>60</v>
      </c>
      <c r="AI84" t="s">
        <v>58</v>
      </c>
      <c r="AJ84">
        <v>1</v>
      </c>
      <c r="AK84" t="s">
        <v>55</v>
      </c>
      <c r="AL84">
        <v>2</v>
      </c>
      <c r="AM84" t="s">
        <v>683</v>
      </c>
      <c r="AO84">
        <v>2</v>
      </c>
      <c r="AP84" t="s">
        <v>683</v>
      </c>
      <c r="AQ84">
        <v>0.2</v>
      </c>
      <c r="AR84">
        <v>4.0730000000000002E-3</v>
      </c>
      <c r="AS84" t="str">
        <f t="shared" si="2"/>
        <v>immature</v>
      </c>
      <c r="AU84">
        <f t="shared" si="3"/>
        <v>0</v>
      </c>
    </row>
    <row r="85" spans="1:47" x14ac:dyDescent="0.25">
      <c r="A85">
        <v>119</v>
      </c>
      <c r="B85">
        <v>2017</v>
      </c>
      <c r="C85" t="s">
        <v>42</v>
      </c>
      <c r="D85" s="1">
        <v>44147</v>
      </c>
      <c r="E85">
        <v>1</v>
      </c>
      <c r="F85">
        <v>454</v>
      </c>
      <c r="G85">
        <v>4</v>
      </c>
      <c r="H85" t="s">
        <v>43</v>
      </c>
      <c r="I85" s="2">
        <v>43039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57.02226667</v>
      </c>
      <c r="P85">
        <v>-135.29325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31</v>
      </c>
      <c r="Z85">
        <v>14</v>
      </c>
      <c r="AA85">
        <v>2</v>
      </c>
      <c r="AB85">
        <v>151</v>
      </c>
      <c r="AC85">
        <v>46.3</v>
      </c>
      <c r="AD85">
        <v>2</v>
      </c>
      <c r="AE85">
        <v>1</v>
      </c>
      <c r="AG85" t="s">
        <v>196</v>
      </c>
      <c r="AH85" t="s">
        <v>53</v>
      </c>
      <c r="AI85" t="s">
        <v>54</v>
      </c>
      <c r="AJ85">
        <v>1</v>
      </c>
      <c r="AK85" t="s">
        <v>55</v>
      </c>
      <c r="AL85">
        <v>2</v>
      </c>
      <c r="AM85" t="s">
        <v>683</v>
      </c>
      <c r="AO85">
        <v>2</v>
      </c>
      <c r="AP85" t="s">
        <v>683</v>
      </c>
      <c r="AQ85">
        <v>0.2</v>
      </c>
      <c r="AR85">
        <v>4.3200000000000001E-3</v>
      </c>
      <c r="AS85" t="str">
        <f t="shared" si="2"/>
        <v>immature</v>
      </c>
      <c r="AT85" t="s">
        <v>197</v>
      </c>
      <c r="AU85">
        <f t="shared" si="3"/>
        <v>0</v>
      </c>
    </row>
    <row r="86" spans="1:47" x14ac:dyDescent="0.25">
      <c r="A86">
        <v>120</v>
      </c>
      <c r="B86">
        <v>2017</v>
      </c>
      <c r="C86" t="s">
        <v>42</v>
      </c>
      <c r="D86" s="1">
        <v>44147</v>
      </c>
      <c r="E86">
        <v>1</v>
      </c>
      <c r="F86">
        <v>685</v>
      </c>
      <c r="G86">
        <v>4</v>
      </c>
      <c r="H86" t="s">
        <v>43</v>
      </c>
      <c r="I86" s="2">
        <v>43047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57.022419999999997</v>
      </c>
      <c r="P86">
        <v>-135.29310000000001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48</v>
      </c>
      <c r="Z86">
        <v>3</v>
      </c>
      <c r="AA86">
        <v>2</v>
      </c>
      <c r="AB86">
        <v>160</v>
      </c>
      <c r="AC86">
        <v>46.3</v>
      </c>
      <c r="AD86">
        <v>2</v>
      </c>
      <c r="AE86">
        <v>2</v>
      </c>
      <c r="AG86" t="s">
        <v>198</v>
      </c>
      <c r="AH86" t="s">
        <v>60</v>
      </c>
      <c r="AI86" t="s">
        <v>54</v>
      </c>
      <c r="AJ86">
        <v>1</v>
      </c>
      <c r="AK86" t="s">
        <v>55</v>
      </c>
      <c r="AL86">
        <v>2</v>
      </c>
      <c r="AM86" t="s">
        <v>683</v>
      </c>
      <c r="AN86" t="s">
        <v>187</v>
      </c>
      <c r="AO86">
        <v>2</v>
      </c>
      <c r="AP86" t="s">
        <v>683</v>
      </c>
      <c r="AQ86">
        <v>0.2</v>
      </c>
      <c r="AR86">
        <v>4.3200000000000001E-3</v>
      </c>
      <c r="AS86" t="str">
        <f t="shared" si="2"/>
        <v>immature</v>
      </c>
      <c r="AU86">
        <f t="shared" si="3"/>
        <v>0</v>
      </c>
    </row>
    <row r="87" spans="1:47" x14ac:dyDescent="0.25">
      <c r="A87">
        <v>179</v>
      </c>
      <c r="B87">
        <v>2017</v>
      </c>
      <c r="C87" t="s">
        <v>42</v>
      </c>
      <c r="D87" s="1">
        <v>44147</v>
      </c>
      <c r="E87">
        <v>1</v>
      </c>
      <c r="F87">
        <v>588</v>
      </c>
      <c r="G87">
        <v>4</v>
      </c>
      <c r="H87" t="s">
        <v>43</v>
      </c>
      <c r="I87" s="2">
        <v>43047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57.022419999999997</v>
      </c>
      <c r="P87">
        <v>-135.29310000000001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41</v>
      </c>
      <c r="Z87">
        <v>11</v>
      </c>
      <c r="AA87">
        <v>2</v>
      </c>
      <c r="AB87">
        <v>157</v>
      </c>
      <c r="AC87">
        <v>46.2</v>
      </c>
      <c r="AD87">
        <v>3</v>
      </c>
      <c r="AE87">
        <v>3</v>
      </c>
      <c r="AG87" t="s">
        <v>268</v>
      </c>
      <c r="AH87" t="s">
        <v>67</v>
      </c>
      <c r="AI87" t="s">
        <v>58</v>
      </c>
      <c r="AJ87">
        <v>1</v>
      </c>
      <c r="AK87" t="s">
        <v>55</v>
      </c>
      <c r="AL87">
        <v>2</v>
      </c>
      <c r="AM87" t="s">
        <v>683</v>
      </c>
      <c r="AO87">
        <v>2</v>
      </c>
      <c r="AP87" t="s">
        <v>683</v>
      </c>
      <c r="AQ87">
        <v>0.2</v>
      </c>
      <c r="AR87">
        <v>4.3290000000000004E-3</v>
      </c>
      <c r="AS87" t="str">
        <f t="shared" si="2"/>
        <v>immature</v>
      </c>
      <c r="AU87">
        <f t="shared" si="3"/>
        <v>0</v>
      </c>
    </row>
    <row r="88" spans="1:47" x14ac:dyDescent="0.25">
      <c r="A88">
        <v>121</v>
      </c>
      <c r="B88">
        <v>2017</v>
      </c>
      <c r="C88" t="s">
        <v>42</v>
      </c>
      <c r="D88" s="1">
        <v>44147</v>
      </c>
      <c r="E88">
        <v>1</v>
      </c>
      <c r="F88">
        <v>363</v>
      </c>
      <c r="G88">
        <v>4</v>
      </c>
      <c r="H88" t="s">
        <v>43</v>
      </c>
      <c r="I88" s="2">
        <v>43033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57.019166669999997</v>
      </c>
      <c r="P88">
        <v>-135.34961670000001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25</v>
      </c>
      <c r="Z88">
        <v>3</v>
      </c>
      <c r="AA88">
        <v>2</v>
      </c>
      <c r="AB88">
        <v>147</v>
      </c>
      <c r="AC88">
        <v>45.1</v>
      </c>
      <c r="AD88">
        <v>2</v>
      </c>
      <c r="AE88">
        <v>2</v>
      </c>
      <c r="AG88" t="s">
        <v>199</v>
      </c>
      <c r="AH88" t="s">
        <v>53</v>
      </c>
      <c r="AI88" t="s">
        <v>54</v>
      </c>
      <c r="AJ88">
        <v>1</v>
      </c>
      <c r="AK88" t="s">
        <v>55</v>
      </c>
      <c r="AL88">
        <v>2</v>
      </c>
      <c r="AM88" t="s">
        <v>683</v>
      </c>
      <c r="AO88">
        <v>2</v>
      </c>
      <c r="AP88" t="s">
        <v>683</v>
      </c>
      <c r="AQ88">
        <v>0.2</v>
      </c>
      <c r="AR88">
        <v>4.4349999999999997E-3</v>
      </c>
      <c r="AS88" t="str">
        <f t="shared" si="2"/>
        <v>immature</v>
      </c>
      <c r="AU88">
        <f t="shared" si="3"/>
        <v>0</v>
      </c>
    </row>
    <row r="89" spans="1:47" x14ac:dyDescent="0.25">
      <c r="A89">
        <v>122</v>
      </c>
      <c r="B89">
        <v>2017</v>
      </c>
      <c r="C89" t="s">
        <v>42</v>
      </c>
      <c r="D89" s="1">
        <v>44147</v>
      </c>
      <c r="E89">
        <v>1</v>
      </c>
      <c r="F89">
        <v>686</v>
      </c>
      <c r="G89">
        <v>4</v>
      </c>
      <c r="H89" t="s">
        <v>43</v>
      </c>
      <c r="I89" s="2">
        <v>43047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57.022419999999997</v>
      </c>
      <c r="P89">
        <v>-135.29310000000001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48</v>
      </c>
      <c r="Z89">
        <v>4</v>
      </c>
      <c r="AA89">
        <v>2</v>
      </c>
      <c r="AB89">
        <v>155</v>
      </c>
      <c r="AC89">
        <v>42.2</v>
      </c>
      <c r="AD89">
        <v>2</v>
      </c>
      <c r="AE89">
        <v>2</v>
      </c>
      <c r="AG89" t="s">
        <v>200</v>
      </c>
      <c r="AH89" t="s">
        <v>53</v>
      </c>
      <c r="AI89" t="s">
        <v>54</v>
      </c>
      <c r="AJ89">
        <v>1</v>
      </c>
      <c r="AK89" t="s">
        <v>55</v>
      </c>
      <c r="AL89">
        <v>2</v>
      </c>
      <c r="AM89" t="s">
        <v>683</v>
      </c>
      <c r="AN89" t="s">
        <v>187</v>
      </c>
      <c r="AO89">
        <v>2</v>
      </c>
      <c r="AP89" t="s">
        <v>683</v>
      </c>
      <c r="AQ89">
        <v>0.2</v>
      </c>
      <c r="AR89">
        <v>4.7390000000000002E-3</v>
      </c>
      <c r="AS89" t="str">
        <f t="shared" si="2"/>
        <v>immature</v>
      </c>
      <c r="AU89">
        <f t="shared" si="3"/>
        <v>0</v>
      </c>
    </row>
    <row r="90" spans="1:47" x14ac:dyDescent="0.25">
      <c r="A90">
        <v>180</v>
      </c>
      <c r="B90">
        <v>2017</v>
      </c>
      <c r="C90" t="s">
        <v>42</v>
      </c>
      <c r="D90" s="1">
        <v>44147</v>
      </c>
      <c r="E90">
        <v>1</v>
      </c>
      <c r="F90">
        <v>708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49</v>
      </c>
      <c r="Z90">
        <v>11</v>
      </c>
      <c r="AA90">
        <v>2</v>
      </c>
      <c r="AB90">
        <v>167</v>
      </c>
      <c r="AC90">
        <v>54.3</v>
      </c>
      <c r="AD90">
        <v>3</v>
      </c>
      <c r="AE90">
        <v>1</v>
      </c>
      <c r="AG90" t="s">
        <v>269</v>
      </c>
      <c r="AH90" t="s">
        <v>60</v>
      </c>
      <c r="AI90" t="s">
        <v>58</v>
      </c>
      <c r="AJ90">
        <v>1</v>
      </c>
      <c r="AK90" t="s">
        <v>55</v>
      </c>
      <c r="AL90">
        <v>2</v>
      </c>
      <c r="AM90" t="s">
        <v>683</v>
      </c>
      <c r="AO90">
        <v>2</v>
      </c>
      <c r="AP90" t="s">
        <v>683</v>
      </c>
      <c r="AQ90">
        <v>0.3</v>
      </c>
      <c r="AR90">
        <v>5.5250000000000004E-3</v>
      </c>
      <c r="AS90" t="str">
        <f t="shared" si="2"/>
        <v>immature</v>
      </c>
      <c r="AU90">
        <f t="shared" si="3"/>
        <v>0</v>
      </c>
    </row>
    <row r="91" spans="1:47" x14ac:dyDescent="0.25">
      <c r="A91">
        <v>125</v>
      </c>
      <c r="B91">
        <v>2017</v>
      </c>
      <c r="C91" t="s">
        <v>42</v>
      </c>
      <c r="D91" s="1">
        <v>44147</v>
      </c>
      <c r="E91">
        <v>1</v>
      </c>
      <c r="F91">
        <v>389</v>
      </c>
      <c r="G91">
        <v>4</v>
      </c>
      <c r="H91" t="s">
        <v>43</v>
      </c>
      <c r="I91" s="2">
        <v>43033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57.019166669999997</v>
      </c>
      <c r="P91">
        <v>-135.34961670000001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26</v>
      </c>
      <c r="Z91">
        <v>14</v>
      </c>
      <c r="AA91">
        <v>2</v>
      </c>
      <c r="AB91">
        <v>156</v>
      </c>
      <c r="AC91">
        <v>52</v>
      </c>
      <c r="AD91">
        <v>2</v>
      </c>
      <c r="AE91">
        <v>3</v>
      </c>
      <c r="AG91" t="s">
        <v>203</v>
      </c>
      <c r="AH91" t="s">
        <v>53</v>
      </c>
      <c r="AI91" t="s">
        <v>54</v>
      </c>
      <c r="AJ91">
        <v>1</v>
      </c>
      <c r="AK91" t="s">
        <v>55</v>
      </c>
      <c r="AL91">
        <v>2</v>
      </c>
      <c r="AM91" t="s">
        <v>683</v>
      </c>
      <c r="AO91">
        <v>3</v>
      </c>
      <c r="AP91" t="s">
        <v>683</v>
      </c>
      <c r="AQ91">
        <v>0.3</v>
      </c>
      <c r="AR91">
        <v>5.7689999999999998E-3</v>
      </c>
      <c r="AS91" t="str">
        <f t="shared" si="2"/>
        <v>immature</v>
      </c>
      <c r="AU91">
        <f t="shared" si="3"/>
        <v>0</v>
      </c>
    </row>
    <row r="92" spans="1:47" x14ac:dyDescent="0.25">
      <c r="A92">
        <v>123</v>
      </c>
      <c r="B92">
        <v>2017</v>
      </c>
      <c r="C92" t="s">
        <v>42</v>
      </c>
      <c r="D92" s="1">
        <v>44147</v>
      </c>
      <c r="E92">
        <v>1</v>
      </c>
      <c r="F92">
        <v>502</v>
      </c>
      <c r="G92">
        <v>4</v>
      </c>
      <c r="H92" t="s">
        <v>43</v>
      </c>
      <c r="I92" s="2">
        <v>43039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57.02226667</v>
      </c>
      <c r="P92">
        <v>-135.29325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35</v>
      </c>
      <c r="Z92">
        <v>2</v>
      </c>
      <c r="AA92">
        <v>2</v>
      </c>
      <c r="AB92">
        <v>161</v>
      </c>
      <c r="AC92">
        <v>50.9</v>
      </c>
      <c r="AD92">
        <v>2</v>
      </c>
      <c r="AE92">
        <v>3</v>
      </c>
      <c r="AG92" t="s">
        <v>201</v>
      </c>
      <c r="AH92" t="s">
        <v>67</v>
      </c>
      <c r="AI92" t="s">
        <v>58</v>
      </c>
      <c r="AJ92">
        <v>1</v>
      </c>
      <c r="AK92" t="s">
        <v>55</v>
      </c>
      <c r="AL92">
        <v>2</v>
      </c>
      <c r="AM92" t="s">
        <v>683</v>
      </c>
      <c r="AO92">
        <v>2</v>
      </c>
      <c r="AP92" t="s">
        <v>683</v>
      </c>
      <c r="AQ92">
        <v>0.3</v>
      </c>
      <c r="AR92">
        <v>5.8939999999999999E-3</v>
      </c>
      <c r="AS92" t="str">
        <f t="shared" si="2"/>
        <v>immature</v>
      </c>
      <c r="AU92">
        <f t="shared" si="3"/>
        <v>0</v>
      </c>
    </row>
    <row r="93" spans="1:47" x14ac:dyDescent="0.25">
      <c r="A93">
        <v>181</v>
      </c>
      <c r="B93">
        <v>2017</v>
      </c>
      <c r="C93" t="s">
        <v>42</v>
      </c>
      <c r="D93" s="1">
        <v>44147</v>
      </c>
      <c r="E93">
        <v>1</v>
      </c>
      <c r="F93">
        <v>756</v>
      </c>
      <c r="G93">
        <v>4</v>
      </c>
      <c r="H93" t="s">
        <v>43</v>
      </c>
      <c r="I93" s="2">
        <v>43047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57.022419999999997</v>
      </c>
      <c r="P93">
        <v>-135.29310000000001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52</v>
      </c>
      <c r="Z93">
        <v>14</v>
      </c>
      <c r="AA93">
        <v>2</v>
      </c>
      <c r="AB93">
        <v>179</v>
      </c>
      <c r="AC93">
        <v>59.7</v>
      </c>
      <c r="AD93">
        <v>3</v>
      </c>
      <c r="AE93">
        <v>1</v>
      </c>
      <c r="AG93" t="s">
        <v>270</v>
      </c>
      <c r="AH93" t="s">
        <v>60</v>
      </c>
      <c r="AI93" t="s">
        <v>58</v>
      </c>
      <c r="AJ93">
        <v>1</v>
      </c>
      <c r="AK93" t="s">
        <v>55</v>
      </c>
      <c r="AL93">
        <v>2</v>
      </c>
      <c r="AM93" t="s">
        <v>683</v>
      </c>
      <c r="AN93" t="s">
        <v>142</v>
      </c>
      <c r="AO93">
        <v>2</v>
      </c>
      <c r="AP93" t="s">
        <v>683</v>
      </c>
      <c r="AQ93">
        <v>0.4</v>
      </c>
      <c r="AR93">
        <v>6.7000000000000002E-3</v>
      </c>
      <c r="AS93" t="str">
        <f t="shared" si="2"/>
        <v>immature</v>
      </c>
      <c r="AU93">
        <f t="shared" si="3"/>
        <v>0</v>
      </c>
    </row>
    <row r="94" spans="1:47" x14ac:dyDescent="0.25">
      <c r="A94">
        <v>182</v>
      </c>
      <c r="B94">
        <v>2017</v>
      </c>
      <c r="C94" t="s">
        <v>42</v>
      </c>
      <c r="D94" s="1">
        <v>44147</v>
      </c>
      <c r="E94">
        <v>1</v>
      </c>
      <c r="F94">
        <v>530</v>
      </c>
      <c r="G94">
        <v>4</v>
      </c>
      <c r="H94" t="s">
        <v>43</v>
      </c>
      <c r="I94" s="2">
        <v>43039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57.02226667</v>
      </c>
      <c r="P94">
        <v>-135.29325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36</v>
      </c>
      <c r="Z94">
        <v>15</v>
      </c>
      <c r="AA94">
        <v>2</v>
      </c>
      <c r="AB94">
        <v>182</v>
      </c>
      <c r="AC94">
        <v>73</v>
      </c>
      <c r="AD94">
        <v>3</v>
      </c>
      <c r="AE94">
        <v>1</v>
      </c>
      <c r="AG94" t="s">
        <v>271</v>
      </c>
      <c r="AH94" t="s">
        <v>60</v>
      </c>
      <c r="AI94" t="s">
        <v>58</v>
      </c>
      <c r="AJ94">
        <v>1</v>
      </c>
      <c r="AK94" t="s">
        <v>55</v>
      </c>
      <c r="AL94">
        <v>2</v>
      </c>
      <c r="AM94" t="s">
        <v>683</v>
      </c>
      <c r="AO94">
        <v>2</v>
      </c>
      <c r="AP94" t="s">
        <v>683</v>
      </c>
      <c r="AQ94">
        <v>0.5</v>
      </c>
      <c r="AR94">
        <v>6.8490000000000001E-3</v>
      </c>
      <c r="AS94" t="str">
        <f t="shared" si="2"/>
        <v>immature</v>
      </c>
      <c r="AU94">
        <f t="shared" si="3"/>
        <v>0</v>
      </c>
    </row>
    <row r="95" spans="1:47" x14ac:dyDescent="0.25">
      <c r="A95">
        <v>126</v>
      </c>
      <c r="B95">
        <v>2017</v>
      </c>
      <c r="C95" t="s">
        <v>42</v>
      </c>
      <c r="D95" s="1">
        <v>44147</v>
      </c>
      <c r="E95">
        <v>1</v>
      </c>
      <c r="F95">
        <v>519</v>
      </c>
      <c r="G95">
        <v>4</v>
      </c>
      <c r="H95" t="s">
        <v>43</v>
      </c>
      <c r="I95" s="2">
        <v>43039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57.02226667</v>
      </c>
      <c r="P95">
        <v>-135.29325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36</v>
      </c>
      <c r="Z95">
        <v>4</v>
      </c>
      <c r="AA95">
        <v>2</v>
      </c>
      <c r="AB95">
        <v>168</v>
      </c>
      <c r="AC95">
        <v>56.2</v>
      </c>
      <c r="AD95">
        <v>2</v>
      </c>
      <c r="AE95">
        <v>1</v>
      </c>
      <c r="AG95" t="s">
        <v>204</v>
      </c>
      <c r="AH95" t="s">
        <v>60</v>
      </c>
      <c r="AI95" t="s">
        <v>58</v>
      </c>
      <c r="AJ95">
        <v>1</v>
      </c>
      <c r="AK95" t="s">
        <v>55</v>
      </c>
      <c r="AL95">
        <v>2</v>
      </c>
      <c r="AM95" t="s">
        <v>683</v>
      </c>
      <c r="AO95">
        <v>3</v>
      </c>
      <c r="AP95" t="s">
        <v>683</v>
      </c>
      <c r="AQ95">
        <v>0.4</v>
      </c>
      <c r="AR95">
        <v>7.1170000000000001E-3</v>
      </c>
      <c r="AS95" t="str">
        <f t="shared" si="2"/>
        <v>immature</v>
      </c>
      <c r="AT95" t="s">
        <v>205</v>
      </c>
      <c r="AU95">
        <f t="shared" si="3"/>
        <v>0</v>
      </c>
    </row>
    <row r="96" spans="1:47" x14ac:dyDescent="0.25">
      <c r="A96">
        <v>127</v>
      </c>
      <c r="B96">
        <v>2017</v>
      </c>
      <c r="C96" t="s">
        <v>42</v>
      </c>
      <c r="D96" s="1">
        <v>44147</v>
      </c>
      <c r="E96">
        <v>1</v>
      </c>
      <c r="F96">
        <v>474</v>
      </c>
      <c r="G96">
        <v>4</v>
      </c>
      <c r="H96" t="s">
        <v>43</v>
      </c>
      <c r="I96" s="2">
        <v>43039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57.02226667</v>
      </c>
      <c r="P96">
        <v>-135.29325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33</v>
      </c>
      <c r="Z96">
        <v>4</v>
      </c>
      <c r="AA96">
        <v>2</v>
      </c>
      <c r="AB96">
        <v>161</v>
      </c>
      <c r="AC96">
        <v>52.5</v>
      </c>
      <c r="AD96">
        <v>2</v>
      </c>
      <c r="AE96">
        <v>1</v>
      </c>
      <c r="AG96" t="s">
        <v>206</v>
      </c>
      <c r="AH96" t="s">
        <v>60</v>
      </c>
      <c r="AI96" t="s">
        <v>58</v>
      </c>
      <c r="AJ96">
        <v>1</v>
      </c>
      <c r="AK96" t="s">
        <v>55</v>
      </c>
      <c r="AL96">
        <v>2</v>
      </c>
      <c r="AM96" t="s">
        <v>683</v>
      </c>
      <c r="AO96">
        <v>3</v>
      </c>
      <c r="AP96" t="s">
        <v>683</v>
      </c>
      <c r="AQ96">
        <v>0.4</v>
      </c>
      <c r="AR96">
        <v>7.6189999999999999E-3</v>
      </c>
      <c r="AS96" t="str">
        <f t="shared" si="2"/>
        <v>immature</v>
      </c>
      <c r="AT96" t="s">
        <v>207</v>
      </c>
      <c r="AU96">
        <f t="shared" si="3"/>
        <v>0</v>
      </c>
    </row>
    <row r="97" spans="1:47" x14ac:dyDescent="0.25">
      <c r="A97">
        <v>124</v>
      </c>
      <c r="B97">
        <v>2017</v>
      </c>
      <c r="C97" t="s">
        <v>42</v>
      </c>
      <c r="D97" s="1">
        <v>44147</v>
      </c>
      <c r="E97">
        <v>1</v>
      </c>
      <c r="F97">
        <v>509</v>
      </c>
      <c r="G97">
        <v>4</v>
      </c>
      <c r="H97" t="s">
        <v>43</v>
      </c>
      <c r="I97" s="2">
        <v>43039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57.02226667</v>
      </c>
      <c r="P97">
        <v>-135.29325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35</v>
      </c>
      <c r="Z97">
        <v>9</v>
      </c>
      <c r="AA97">
        <v>2</v>
      </c>
      <c r="AB97">
        <v>160</v>
      </c>
      <c r="AC97">
        <v>52.1</v>
      </c>
      <c r="AD97">
        <v>2</v>
      </c>
      <c r="AE97">
        <v>1</v>
      </c>
      <c r="AG97" t="s">
        <v>202</v>
      </c>
      <c r="AH97" t="s">
        <v>60</v>
      </c>
      <c r="AI97" t="s">
        <v>58</v>
      </c>
      <c r="AJ97">
        <v>1</v>
      </c>
      <c r="AK97" t="s">
        <v>55</v>
      </c>
      <c r="AL97">
        <v>2</v>
      </c>
      <c r="AM97" t="s">
        <v>683</v>
      </c>
      <c r="AO97">
        <v>2</v>
      </c>
      <c r="AP97" t="s">
        <v>683</v>
      </c>
      <c r="AQ97">
        <v>0.4</v>
      </c>
      <c r="AR97">
        <v>7.6779999999999999E-3</v>
      </c>
      <c r="AS97" t="str">
        <f t="shared" si="2"/>
        <v>immature</v>
      </c>
      <c r="AU97">
        <f t="shared" si="3"/>
        <v>0</v>
      </c>
    </row>
    <row r="98" spans="1:47" x14ac:dyDescent="0.25">
      <c r="A98">
        <v>183</v>
      </c>
      <c r="B98">
        <v>2017</v>
      </c>
      <c r="C98" t="s">
        <v>42</v>
      </c>
      <c r="D98" s="1">
        <v>44147</v>
      </c>
      <c r="E98">
        <v>1</v>
      </c>
      <c r="F98">
        <v>208</v>
      </c>
      <c r="G98">
        <v>4</v>
      </c>
      <c r="H98" t="s">
        <v>43</v>
      </c>
      <c r="I98" s="2">
        <v>43033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57.019166669999997</v>
      </c>
      <c r="P98">
        <v>-135.34961670000001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14</v>
      </c>
      <c r="Z98">
        <v>13</v>
      </c>
      <c r="AA98">
        <v>2</v>
      </c>
      <c r="AB98">
        <v>172</v>
      </c>
      <c r="AC98">
        <v>58.9</v>
      </c>
      <c r="AD98">
        <v>3</v>
      </c>
      <c r="AE98">
        <v>2</v>
      </c>
      <c r="AG98" t="s">
        <v>272</v>
      </c>
      <c r="AH98" t="s">
        <v>53</v>
      </c>
      <c r="AI98" t="s">
        <v>54</v>
      </c>
      <c r="AJ98">
        <v>1</v>
      </c>
      <c r="AK98" t="s">
        <v>55</v>
      </c>
      <c r="AL98">
        <v>2</v>
      </c>
      <c r="AM98" t="s">
        <v>683</v>
      </c>
      <c r="AO98">
        <v>3</v>
      </c>
      <c r="AP98" t="s">
        <v>683</v>
      </c>
      <c r="AQ98">
        <v>0.5</v>
      </c>
      <c r="AR98">
        <v>8.489E-3</v>
      </c>
      <c r="AS98" t="str">
        <f t="shared" si="2"/>
        <v>immature</v>
      </c>
      <c r="AU98">
        <f t="shared" si="3"/>
        <v>0</v>
      </c>
    </row>
    <row r="99" spans="1:47" x14ac:dyDescent="0.25">
      <c r="A99">
        <v>128</v>
      </c>
      <c r="B99">
        <v>2017</v>
      </c>
      <c r="C99" t="s">
        <v>42</v>
      </c>
      <c r="D99" s="1">
        <v>44147</v>
      </c>
      <c r="E99">
        <v>1</v>
      </c>
      <c r="F99">
        <v>411</v>
      </c>
      <c r="G99">
        <v>4</v>
      </c>
      <c r="H99" t="s">
        <v>43</v>
      </c>
      <c r="I99" s="2">
        <v>43039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57.02226667</v>
      </c>
      <c r="P99">
        <v>-135.29325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29</v>
      </c>
      <c r="Z99">
        <v>1</v>
      </c>
      <c r="AA99">
        <v>2</v>
      </c>
      <c r="AB99">
        <v>160</v>
      </c>
      <c r="AC99">
        <v>52.4</v>
      </c>
      <c r="AD99">
        <v>2</v>
      </c>
      <c r="AE99">
        <v>1</v>
      </c>
      <c r="AG99" t="s">
        <v>208</v>
      </c>
      <c r="AH99" t="s">
        <v>53</v>
      </c>
      <c r="AI99" t="s">
        <v>58</v>
      </c>
      <c r="AJ99">
        <v>1</v>
      </c>
      <c r="AK99" t="s">
        <v>55</v>
      </c>
      <c r="AL99">
        <v>2</v>
      </c>
      <c r="AM99" t="s">
        <v>683</v>
      </c>
      <c r="AO99">
        <v>3</v>
      </c>
      <c r="AP99" t="s">
        <v>683</v>
      </c>
      <c r="AQ99">
        <v>0.5</v>
      </c>
      <c r="AR99">
        <v>9.5420000000000001E-3</v>
      </c>
      <c r="AS99" t="str">
        <f t="shared" si="2"/>
        <v>immature</v>
      </c>
      <c r="AU99">
        <f t="shared" si="3"/>
        <v>0</v>
      </c>
    </row>
    <row r="100" spans="1:47" x14ac:dyDescent="0.25">
      <c r="A100">
        <v>409</v>
      </c>
      <c r="B100">
        <v>2017</v>
      </c>
      <c r="C100" t="s">
        <v>42</v>
      </c>
      <c r="D100" s="1">
        <v>44147</v>
      </c>
      <c r="E100">
        <v>1</v>
      </c>
      <c r="F100">
        <v>421</v>
      </c>
      <c r="G100">
        <v>4</v>
      </c>
      <c r="H100" t="s">
        <v>43</v>
      </c>
      <c r="I100" s="2">
        <v>43039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57.02226667</v>
      </c>
      <c r="P100">
        <v>-135.29325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29</v>
      </c>
      <c r="Z100">
        <v>11</v>
      </c>
      <c r="AA100">
        <v>2</v>
      </c>
      <c r="AB100">
        <v>187</v>
      </c>
      <c r="AC100">
        <v>86.3</v>
      </c>
      <c r="AD100">
        <v>5</v>
      </c>
      <c r="AE100">
        <v>1</v>
      </c>
      <c r="AG100" t="s">
        <v>513</v>
      </c>
      <c r="AH100" t="s">
        <v>53</v>
      </c>
      <c r="AI100" t="s">
        <v>97</v>
      </c>
      <c r="AJ100">
        <v>1</v>
      </c>
      <c r="AK100" t="s">
        <v>55</v>
      </c>
      <c r="AL100">
        <v>2</v>
      </c>
      <c r="AM100" t="s">
        <v>683</v>
      </c>
      <c r="AO100">
        <v>3</v>
      </c>
      <c r="AP100" t="s">
        <v>683</v>
      </c>
      <c r="AQ100">
        <v>0.9</v>
      </c>
      <c r="AR100">
        <v>1.0429000000000001E-2</v>
      </c>
      <c r="AS100" t="str">
        <f t="shared" si="2"/>
        <v>immature</v>
      </c>
      <c r="AU100">
        <f t="shared" si="3"/>
        <v>0</v>
      </c>
    </row>
    <row r="101" spans="1:47" x14ac:dyDescent="0.25">
      <c r="A101">
        <v>564</v>
      </c>
      <c r="B101">
        <v>2017</v>
      </c>
      <c r="C101" t="s">
        <v>42</v>
      </c>
      <c r="D101" s="1">
        <v>44147</v>
      </c>
      <c r="E101">
        <v>1</v>
      </c>
      <c r="F101">
        <v>207</v>
      </c>
      <c r="G101">
        <v>4</v>
      </c>
      <c r="H101" t="s">
        <v>43</v>
      </c>
      <c r="I101" s="2">
        <v>43033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57.019166669999997</v>
      </c>
      <c r="P101">
        <v>-135.34961670000001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14</v>
      </c>
      <c r="Z101">
        <v>12</v>
      </c>
      <c r="AA101">
        <v>2</v>
      </c>
      <c r="AB101">
        <v>180</v>
      </c>
      <c r="AC101">
        <v>73.599999999999994</v>
      </c>
      <c r="AD101" t="s">
        <v>48</v>
      </c>
      <c r="AE101">
        <v>0</v>
      </c>
      <c r="AG101" t="s">
        <v>48</v>
      </c>
      <c r="AH101" t="s">
        <v>48</v>
      </c>
      <c r="AI101" t="s">
        <v>48</v>
      </c>
      <c r="AJ101" t="s">
        <v>48</v>
      </c>
      <c r="AK101" t="s">
        <v>55</v>
      </c>
      <c r="AL101">
        <v>2</v>
      </c>
      <c r="AM101" t="s">
        <v>683</v>
      </c>
      <c r="AO101">
        <v>3</v>
      </c>
      <c r="AP101" t="s">
        <v>683</v>
      </c>
      <c r="AQ101">
        <v>1</v>
      </c>
      <c r="AR101">
        <v>1.3587E-2</v>
      </c>
      <c r="AS101" t="str">
        <f t="shared" si="2"/>
        <v>immature</v>
      </c>
      <c r="AU101">
        <f t="shared" si="3"/>
        <v>0</v>
      </c>
    </row>
    <row r="102" spans="1:47" x14ac:dyDescent="0.25">
      <c r="A102">
        <v>292</v>
      </c>
      <c r="B102">
        <v>2017</v>
      </c>
      <c r="C102" t="s">
        <v>42</v>
      </c>
      <c r="D102" s="1">
        <v>44147</v>
      </c>
      <c r="E102">
        <v>1</v>
      </c>
      <c r="F102">
        <v>245</v>
      </c>
      <c r="G102">
        <v>4</v>
      </c>
      <c r="H102" t="s">
        <v>43</v>
      </c>
      <c r="I102" s="2">
        <v>43033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57.019166669999997</v>
      </c>
      <c r="P102">
        <v>-135.34961670000001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17</v>
      </c>
      <c r="Z102">
        <v>5</v>
      </c>
      <c r="AA102">
        <v>2</v>
      </c>
      <c r="AB102">
        <v>179</v>
      </c>
      <c r="AC102">
        <v>71.2</v>
      </c>
      <c r="AD102">
        <v>4</v>
      </c>
      <c r="AE102">
        <v>1</v>
      </c>
      <c r="AG102" t="s">
        <v>390</v>
      </c>
      <c r="AH102" t="s">
        <v>60</v>
      </c>
      <c r="AI102" t="s">
        <v>58</v>
      </c>
      <c r="AJ102">
        <v>1</v>
      </c>
      <c r="AK102" t="s">
        <v>55</v>
      </c>
      <c r="AL102">
        <v>2</v>
      </c>
      <c r="AM102" t="s">
        <v>683</v>
      </c>
      <c r="AN102" t="s">
        <v>325</v>
      </c>
      <c r="AO102">
        <v>3</v>
      </c>
      <c r="AP102" t="s">
        <v>683</v>
      </c>
      <c r="AQ102">
        <v>1.1000000000000001</v>
      </c>
      <c r="AR102">
        <v>1.5448999999999999E-2</v>
      </c>
      <c r="AS102" t="str">
        <f t="shared" si="2"/>
        <v>immature</v>
      </c>
      <c r="AT102" t="s">
        <v>308</v>
      </c>
      <c r="AU102">
        <f t="shared" si="3"/>
        <v>1</v>
      </c>
    </row>
    <row r="103" spans="1:47" x14ac:dyDescent="0.25">
      <c r="A103">
        <v>129</v>
      </c>
      <c r="B103">
        <v>2017</v>
      </c>
      <c r="C103" t="s">
        <v>42</v>
      </c>
      <c r="D103" s="1">
        <v>44147</v>
      </c>
      <c r="E103">
        <v>1</v>
      </c>
      <c r="F103">
        <v>478</v>
      </c>
      <c r="G103">
        <v>4</v>
      </c>
      <c r="H103" t="s">
        <v>43</v>
      </c>
      <c r="I103" s="2">
        <v>43039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57.02226667</v>
      </c>
      <c r="P103">
        <v>-135.29325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33</v>
      </c>
      <c r="Z103">
        <v>8</v>
      </c>
      <c r="AA103">
        <v>2</v>
      </c>
      <c r="AB103">
        <v>157</v>
      </c>
      <c r="AC103">
        <v>52.1</v>
      </c>
      <c r="AD103">
        <v>2</v>
      </c>
      <c r="AE103">
        <v>1</v>
      </c>
      <c r="AG103" t="s">
        <v>209</v>
      </c>
      <c r="AH103" t="s">
        <v>53</v>
      </c>
      <c r="AI103" t="s">
        <v>58</v>
      </c>
      <c r="AJ103">
        <v>1</v>
      </c>
      <c r="AK103" t="s">
        <v>55</v>
      </c>
      <c r="AL103">
        <v>2</v>
      </c>
      <c r="AM103" t="s">
        <v>683</v>
      </c>
      <c r="AO103">
        <v>3</v>
      </c>
      <c r="AP103" t="s">
        <v>683</v>
      </c>
      <c r="AQ103">
        <v>0.9</v>
      </c>
      <c r="AR103">
        <v>1.7274000000000001E-2</v>
      </c>
      <c r="AS103" t="str">
        <f t="shared" si="2"/>
        <v>immature</v>
      </c>
      <c r="AU103">
        <f t="shared" si="3"/>
        <v>1</v>
      </c>
    </row>
    <row r="104" spans="1:47" x14ac:dyDescent="0.25">
      <c r="A104">
        <v>410</v>
      </c>
      <c r="B104">
        <v>2017</v>
      </c>
      <c r="C104" t="s">
        <v>42</v>
      </c>
      <c r="D104" s="1">
        <v>44147</v>
      </c>
      <c r="E104">
        <v>1</v>
      </c>
      <c r="F104">
        <v>55</v>
      </c>
      <c r="G104">
        <v>4</v>
      </c>
      <c r="H104" t="s">
        <v>43</v>
      </c>
      <c r="I104" s="2">
        <v>43033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57.019166669999997</v>
      </c>
      <c r="P104">
        <v>-135.34961670000001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4</v>
      </c>
      <c r="Z104">
        <v>10</v>
      </c>
      <c r="AA104">
        <v>2</v>
      </c>
      <c r="AB104">
        <v>196</v>
      </c>
      <c r="AC104">
        <v>101.1</v>
      </c>
      <c r="AD104">
        <v>5</v>
      </c>
      <c r="AE104">
        <v>1</v>
      </c>
      <c r="AG104" t="s">
        <v>514</v>
      </c>
      <c r="AH104" t="s">
        <v>67</v>
      </c>
      <c r="AI104" t="s">
        <v>58</v>
      </c>
      <c r="AJ104">
        <v>1</v>
      </c>
      <c r="AK104" t="s">
        <v>55</v>
      </c>
      <c r="AL104">
        <v>2</v>
      </c>
      <c r="AM104" t="s">
        <v>683</v>
      </c>
      <c r="AO104">
        <v>3</v>
      </c>
      <c r="AP104" t="s">
        <v>683</v>
      </c>
      <c r="AQ104">
        <v>1.8</v>
      </c>
      <c r="AR104">
        <v>1.7804E-2</v>
      </c>
      <c r="AS104" t="str">
        <f t="shared" si="2"/>
        <v>immature</v>
      </c>
      <c r="AU104">
        <f t="shared" si="3"/>
        <v>1</v>
      </c>
    </row>
    <row r="105" spans="1:47" x14ac:dyDescent="0.25">
      <c r="A105">
        <v>184</v>
      </c>
      <c r="B105">
        <v>2017</v>
      </c>
      <c r="C105" t="s">
        <v>42</v>
      </c>
      <c r="D105" s="1">
        <v>44147</v>
      </c>
      <c r="E105">
        <v>1</v>
      </c>
      <c r="F105">
        <v>15</v>
      </c>
      <c r="G105">
        <v>4</v>
      </c>
      <c r="H105" t="s">
        <v>43</v>
      </c>
      <c r="I105" s="2">
        <v>43033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57.019166669999997</v>
      </c>
      <c r="P105">
        <v>-135.34961670000001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1</v>
      </c>
      <c r="Z105">
        <v>15</v>
      </c>
      <c r="AA105">
        <v>2</v>
      </c>
      <c r="AB105">
        <v>182</v>
      </c>
      <c r="AC105">
        <v>76.400000000000006</v>
      </c>
      <c r="AD105">
        <v>3</v>
      </c>
      <c r="AE105">
        <v>1</v>
      </c>
      <c r="AG105" t="s">
        <v>273</v>
      </c>
      <c r="AH105" t="s">
        <v>67</v>
      </c>
      <c r="AI105" t="s">
        <v>58</v>
      </c>
      <c r="AJ105">
        <v>1</v>
      </c>
      <c r="AK105" t="s">
        <v>55</v>
      </c>
      <c r="AL105">
        <v>2</v>
      </c>
      <c r="AM105" t="s">
        <v>683</v>
      </c>
      <c r="AO105">
        <v>3</v>
      </c>
      <c r="AP105" t="s">
        <v>683</v>
      </c>
      <c r="AQ105">
        <v>1.5</v>
      </c>
      <c r="AR105">
        <v>1.9633999999999999E-2</v>
      </c>
      <c r="AS105" t="str">
        <f t="shared" si="2"/>
        <v>immature</v>
      </c>
      <c r="AU105">
        <f t="shared" si="3"/>
        <v>1</v>
      </c>
    </row>
    <row r="106" spans="1:47" x14ac:dyDescent="0.25">
      <c r="A106">
        <v>471</v>
      </c>
      <c r="B106">
        <v>2017</v>
      </c>
      <c r="C106" t="s">
        <v>42</v>
      </c>
      <c r="D106" s="1">
        <v>44147</v>
      </c>
      <c r="E106">
        <v>1</v>
      </c>
      <c r="F106">
        <v>412</v>
      </c>
      <c r="G106">
        <v>4</v>
      </c>
      <c r="H106" t="s">
        <v>43</v>
      </c>
      <c r="I106" s="2">
        <v>43039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57.02226667</v>
      </c>
      <c r="P106">
        <v>-135.29325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29</v>
      </c>
      <c r="Z106">
        <v>2</v>
      </c>
      <c r="AA106">
        <v>2</v>
      </c>
      <c r="AB106">
        <v>182</v>
      </c>
      <c r="AC106">
        <v>81.5</v>
      </c>
      <c r="AD106">
        <v>6</v>
      </c>
      <c r="AE106">
        <v>1</v>
      </c>
      <c r="AG106" t="s">
        <v>580</v>
      </c>
      <c r="AH106" t="s">
        <v>67</v>
      </c>
      <c r="AI106" t="s">
        <v>58</v>
      </c>
      <c r="AJ106">
        <v>1</v>
      </c>
      <c r="AK106" t="s">
        <v>55</v>
      </c>
      <c r="AL106">
        <v>2</v>
      </c>
      <c r="AM106" t="s">
        <v>683</v>
      </c>
      <c r="AO106">
        <v>3</v>
      </c>
      <c r="AP106" t="s">
        <v>683</v>
      </c>
      <c r="AQ106">
        <v>1.8</v>
      </c>
      <c r="AR106">
        <v>2.2086000000000001E-2</v>
      </c>
      <c r="AS106" t="str">
        <f t="shared" si="2"/>
        <v>immature</v>
      </c>
      <c r="AU106">
        <f t="shared" si="3"/>
        <v>1</v>
      </c>
    </row>
    <row r="107" spans="1:47" x14ac:dyDescent="0.25">
      <c r="A107">
        <v>185</v>
      </c>
      <c r="B107">
        <v>2017</v>
      </c>
      <c r="C107" t="s">
        <v>42</v>
      </c>
      <c r="D107" s="1">
        <v>44147</v>
      </c>
      <c r="E107">
        <v>1</v>
      </c>
      <c r="F107">
        <v>704</v>
      </c>
      <c r="G107">
        <v>4</v>
      </c>
      <c r="H107" t="s">
        <v>43</v>
      </c>
      <c r="I107" s="2">
        <v>43047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57.022419999999997</v>
      </c>
      <c r="P107">
        <v>-135.29310000000001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49</v>
      </c>
      <c r="Z107">
        <v>7</v>
      </c>
      <c r="AA107">
        <v>2</v>
      </c>
      <c r="AB107">
        <v>181</v>
      </c>
      <c r="AC107">
        <v>69.400000000000006</v>
      </c>
      <c r="AD107">
        <v>3</v>
      </c>
      <c r="AE107">
        <v>1</v>
      </c>
      <c r="AG107" t="s">
        <v>274</v>
      </c>
      <c r="AH107" t="s">
        <v>60</v>
      </c>
      <c r="AI107" t="s">
        <v>54</v>
      </c>
      <c r="AJ107">
        <v>1</v>
      </c>
      <c r="AK107" t="s">
        <v>55</v>
      </c>
      <c r="AL107">
        <v>3</v>
      </c>
      <c r="AM107" t="s">
        <v>683</v>
      </c>
      <c r="AN107" t="s">
        <v>211</v>
      </c>
      <c r="AO107">
        <v>2</v>
      </c>
      <c r="AP107" t="s">
        <v>683</v>
      </c>
      <c r="AQ107">
        <v>0.1</v>
      </c>
      <c r="AR107">
        <v>1.441E-3</v>
      </c>
      <c r="AS107" t="str">
        <f t="shared" si="2"/>
        <v>immature</v>
      </c>
      <c r="AU107">
        <f t="shared" si="3"/>
        <v>0</v>
      </c>
    </row>
    <row r="108" spans="1:47" x14ac:dyDescent="0.25">
      <c r="A108">
        <v>186</v>
      </c>
      <c r="B108">
        <v>2017</v>
      </c>
      <c r="C108" t="s">
        <v>42</v>
      </c>
      <c r="D108" s="1">
        <v>44147</v>
      </c>
      <c r="E108">
        <v>1</v>
      </c>
      <c r="F108">
        <v>497</v>
      </c>
      <c r="G108">
        <v>4</v>
      </c>
      <c r="H108" t="s">
        <v>43</v>
      </c>
      <c r="I108" s="2">
        <v>43039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57.02226667</v>
      </c>
      <c r="P108">
        <v>-135.29325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34</v>
      </c>
      <c r="Z108">
        <v>12</v>
      </c>
      <c r="AA108">
        <v>2</v>
      </c>
      <c r="AB108">
        <v>175</v>
      </c>
      <c r="AC108">
        <v>61.6</v>
      </c>
      <c r="AD108">
        <v>3</v>
      </c>
      <c r="AE108">
        <v>1</v>
      </c>
      <c r="AG108" t="s">
        <v>275</v>
      </c>
      <c r="AH108" t="s">
        <v>53</v>
      </c>
      <c r="AI108" t="s">
        <v>58</v>
      </c>
      <c r="AJ108">
        <v>1</v>
      </c>
      <c r="AK108" t="s">
        <v>55</v>
      </c>
      <c r="AL108">
        <v>3</v>
      </c>
      <c r="AM108" t="s">
        <v>683</v>
      </c>
      <c r="AN108" t="s">
        <v>211</v>
      </c>
      <c r="AO108">
        <v>2</v>
      </c>
      <c r="AP108" t="s">
        <v>683</v>
      </c>
      <c r="AQ108">
        <v>0.2</v>
      </c>
      <c r="AR108">
        <v>3.2469999999999999E-3</v>
      </c>
      <c r="AS108" t="str">
        <f t="shared" si="2"/>
        <v>immature</v>
      </c>
      <c r="AT108" t="s">
        <v>276</v>
      </c>
      <c r="AU108">
        <f t="shared" si="3"/>
        <v>0</v>
      </c>
    </row>
    <row r="109" spans="1:47" x14ac:dyDescent="0.25">
      <c r="A109">
        <v>187</v>
      </c>
      <c r="B109">
        <v>2017</v>
      </c>
      <c r="C109" t="s">
        <v>42</v>
      </c>
      <c r="D109" s="1">
        <v>44147</v>
      </c>
      <c r="E109">
        <v>1</v>
      </c>
      <c r="F109">
        <v>698</v>
      </c>
      <c r="G109">
        <v>4</v>
      </c>
      <c r="H109" t="s">
        <v>43</v>
      </c>
      <c r="I109" s="2">
        <v>43047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57.022419999999997</v>
      </c>
      <c r="P109">
        <v>-135.29310000000001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49</v>
      </c>
      <c r="Z109">
        <v>1</v>
      </c>
      <c r="AA109">
        <v>2</v>
      </c>
      <c r="AB109">
        <v>160</v>
      </c>
      <c r="AC109">
        <v>51.6</v>
      </c>
      <c r="AD109">
        <v>3</v>
      </c>
      <c r="AE109">
        <v>1</v>
      </c>
      <c r="AG109" t="s">
        <v>277</v>
      </c>
      <c r="AH109" t="s">
        <v>67</v>
      </c>
      <c r="AI109" t="s">
        <v>58</v>
      </c>
      <c r="AJ109">
        <v>1</v>
      </c>
      <c r="AK109" t="s">
        <v>55</v>
      </c>
      <c r="AL109">
        <v>3</v>
      </c>
      <c r="AM109" t="s">
        <v>683</v>
      </c>
      <c r="AN109" t="s">
        <v>211</v>
      </c>
      <c r="AO109">
        <v>2</v>
      </c>
      <c r="AP109" t="s">
        <v>683</v>
      </c>
      <c r="AQ109">
        <v>0.2</v>
      </c>
      <c r="AR109">
        <v>3.8760000000000001E-3</v>
      </c>
      <c r="AS109" t="str">
        <f t="shared" si="2"/>
        <v>immature</v>
      </c>
      <c r="AU109">
        <f t="shared" si="3"/>
        <v>0</v>
      </c>
    </row>
    <row r="110" spans="1:47" x14ac:dyDescent="0.25">
      <c r="A110">
        <v>188</v>
      </c>
      <c r="B110">
        <v>2017</v>
      </c>
      <c r="C110" t="s">
        <v>42</v>
      </c>
      <c r="D110" s="1">
        <v>44147</v>
      </c>
      <c r="E110">
        <v>1</v>
      </c>
      <c r="F110">
        <v>540</v>
      </c>
      <c r="G110">
        <v>4</v>
      </c>
      <c r="H110" t="s">
        <v>43</v>
      </c>
      <c r="I110" s="2">
        <v>43039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57.02226667</v>
      </c>
      <c r="P110">
        <v>-135.29325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37</v>
      </c>
      <c r="Z110">
        <v>10</v>
      </c>
      <c r="AA110">
        <v>2</v>
      </c>
      <c r="AB110">
        <v>180</v>
      </c>
      <c r="AC110">
        <v>67.400000000000006</v>
      </c>
      <c r="AD110">
        <v>3</v>
      </c>
      <c r="AE110">
        <v>1</v>
      </c>
      <c r="AF110" t="s">
        <v>166</v>
      </c>
      <c r="AG110" t="s">
        <v>278</v>
      </c>
      <c r="AH110" t="s">
        <v>67</v>
      </c>
      <c r="AI110" t="s">
        <v>141</v>
      </c>
      <c r="AJ110">
        <v>1</v>
      </c>
      <c r="AK110" t="s">
        <v>55</v>
      </c>
      <c r="AL110">
        <v>3</v>
      </c>
      <c r="AM110" t="s">
        <v>683</v>
      </c>
      <c r="AN110" t="s">
        <v>142</v>
      </c>
      <c r="AO110">
        <v>2</v>
      </c>
      <c r="AP110" t="s">
        <v>683</v>
      </c>
      <c r="AQ110">
        <v>0.3</v>
      </c>
      <c r="AR110">
        <v>4.4510000000000001E-3</v>
      </c>
      <c r="AS110" t="str">
        <f t="shared" si="2"/>
        <v>immature</v>
      </c>
      <c r="AU110">
        <f t="shared" si="3"/>
        <v>0</v>
      </c>
    </row>
    <row r="111" spans="1:47" x14ac:dyDescent="0.25">
      <c r="A111">
        <v>131</v>
      </c>
      <c r="B111">
        <v>2017</v>
      </c>
      <c r="C111" t="s">
        <v>42</v>
      </c>
      <c r="D111" s="1">
        <v>44147</v>
      </c>
      <c r="E111">
        <v>1</v>
      </c>
      <c r="F111">
        <v>582</v>
      </c>
      <c r="G111">
        <v>4</v>
      </c>
      <c r="H111" t="s">
        <v>43</v>
      </c>
      <c r="I111" s="2">
        <v>43047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57.022419999999997</v>
      </c>
      <c r="P111">
        <v>-135.29310000000001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41</v>
      </c>
      <c r="Z111">
        <v>5</v>
      </c>
      <c r="AA111">
        <v>2</v>
      </c>
      <c r="AB111">
        <v>163</v>
      </c>
      <c r="AC111">
        <v>53.7</v>
      </c>
      <c r="AD111">
        <v>2</v>
      </c>
      <c r="AE111">
        <v>1</v>
      </c>
      <c r="AG111" t="s">
        <v>212</v>
      </c>
      <c r="AH111" t="s">
        <v>60</v>
      </c>
      <c r="AI111" t="s">
        <v>58</v>
      </c>
      <c r="AJ111">
        <v>1</v>
      </c>
      <c r="AK111" t="s">
        <v>55</v>
      </c>
      <c r="AL111">
        <v>3</v>
      </c>
      <c r="AM111" t="s">
        <v>683</v>
      </c>
      <c r="AN111" t="s">
        <v>211</v>
      </c>
      <c r="AO111">
        <v>3</v>
      </c>
      <c r="AP111" t="s">
        <v>683</v>
      </c>
      <c r="AQ111">
        <v>0.3</v>
      </c>
      <c r="AR111">
        <v>5.587E-3</v>
      </c>
      <c r="AS111" t="str">
        <f t="shared" si="2"/>
        <v>immature</v>
      </c>
      <c r="AU111">
        <f t="shared" si="3"/>
        <v>0</v>
      </c>
    </row>
    <row r="112" spans="1:47" x14ac:dyDescent="0.25">
      <c r="A112">
        <v>189</v>
      </c>
      <c r="B112">
        <v>2017</v>
      </c>
      <c r="C112" t="s">
        <v>42</v>
      </c>
      <c r="D112" s="1">
        <v>44147</v>
      </c>
      <c r="E112">
        <v>1</v>
      </c>
      <c r="F112">
        <v>430</v>
      </c>
      <c r="G112">
        <v>4</v>
      </c>
      <c r="H112" t="s">
        <v>43</v>
      </c>
      <c r="I112" s="2">
        <v>43039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57.02226667</v>
      </c>
      <c r="P112">
        <v>-135.29325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30</v>
      </c>
      <c r="Z112">
        <v>5</v>
      </c>
      <c r="AA112">
        <v>2</v>
      </c>
      <c r="AB112">
        <v>174</v>
      </c>
      <c r="AC112">
        <v>63.9</v>
      </c>
      <c r="AD112">
        <v>3</v>
      </c>
      <c r="AE112">
        <v>3</v>
      </c>
      <c r="AG112" t="s">
        <v>279</v>
      </c>
      <c r="AH112" t="s">
        <v>53</v>
      </c>
      <c r="AI112" t="s">
        <v>58</v>
      </c>
      <c r="AJ112">
        <v>1</v>
      </c>
      <c r="AK112" t="s">
        <v>55</v>
      </c>
      <c r="AL112">
        <v>3</v>
      </c>
      <c r="AM112" t="s">
        <v>683</v>
      </c>
      <c r="AN112" t="s">
        <v>211</v>
      </c>
      <c r="AO112">
        <v>2</v>
      </c>
      <c r="AP112" t="s">
        <v>683</v>
      </c>
      <c r="AQ112">
        <v>0.5</v>
      </c>
      <c r="AR112">
        <v>7.8250000000000004E-3</v>
      </c>
      <c r="AS112" t="str">
        <f t="shared" si="2"/>
        <v>immature</v>
      </c>
      <c r="AT112" t="s">
        <v>240</v>
      </c>
      <c r="AU112">
        <f t="shared" si="3"/>
        <v>0</v>
      </c>
    </row>
    <row r="113" spans="1:47" x14ac:dyDescent="0.25">
      <c r="A113">
        <v>190</v>
      </c>
      <c r="B113">
        <v>2017</v>
      </c>
      <c r="C113" t="s">
        <v>42</v>
      </c>
      <c r="D113" s="1">
        <v>44147</v>
      </c>
      <c r="E113">
        <v>1</v>
      </c>
      <c r="F113">
        <v>724</v>
      </c>
      <c r="G113">
        <v>4</v>
      </c>
      <c r="H113" t="s">
        <v>43</v>
      </c>
      <c r="I113" s="2">
        <v>43047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57.022419999999997</v>
      </c>
      <c r="P113">
        <v>-135.29310000000001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50</v>
      </c>
      <c r="Z113">
        <v>12</v>
      </c>
      <c r="AA113">
        <v>2</v>
      </c>
      <c r="AB113">
        <v>166</v>
      </c>
      <c r="AC113">
        <v>52.5</v>
      </c>
      <c r="AD113">
        <v>3</v>
      </c>
      <c r="AE113">
        <v>1</v>
      </c>
      <c r="AG113" t="s">
        <v>280</v>
      </c>
      <c r="AH113" t="s">
        <v>60</v>
      </c>
      <c r="AI113" t="s">
        <v>58</v>
      </c>
      <c r="AJ113">
        <v>1</v>
      </c>
      <c r="AK113" t="s">
        <v>55</v>
      </c>
      <c r="AL113">
        <v>3</v>
      </c>
      <c r="AM113" t="s">
        <v>683</v>
      </c>
      <c r="AO113">
        <v>2</v>
      </c>
      <c r="AP113" t="s">
        <v>683</v>
      </c>
      <c r="AQ113">
        <v>0.5</v>
      </c>
      <c r="AR113">
        <v>9.5239999999999995E-3</v>
      </c>
      <c r="AS113" t="str">
        <f t="shared" si="2"/>
        <v>immature</v>
      </c>
      <c r="AU113">
        <f t="shared" si="3"/>
        <v>0</v>
      </c>
    </row>
    <row r="114" spans="1:47" x14ac:dyDescent="0.25">
      <c r="A114">
        <v>191</v>
      </c>
      <c r="B114">
        <v>2017</v>
      </c>
      <c r="C114" t="s">
        <v>42</v>
      </c>
      <c r="D114" s="1">
        <v>44147</v>
      </c>
      <c r="E114">
        <v>1</v>
      </c>
      <c r="F114">
        <v>740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51</v>
      </c>
      <c r="Z114">
        <v>13</v>
      </c>
      <c r="AA114">
        <v>2</v>
      </c>
      <c r="AB114">
        <v>170</v>
      </c>
      <c r="AC114">
        <v>59.3</v>
      </c>
      <c r="AD114">
        <v>3</v>
      </c>
      <c r="AE114">
        <v>1</v>
      </c>
      <c r="AG114" t="s">
        <v>281</v>
      </c>
      <c r="AH114" t="s">
        <v>60</v>
      </c>
      <c r="AI114" t="s">
        <v>58</v>
      </c>
      <c r="AJ114">
        <v>1</v>
      </c>
      <c r="AK114" t="s">
        <v>55</v>
      </c>
      <c r="AL114">
        <v>3</v>
      </c>
      <c r="AM114" t="s">
        <v>683</v>
      </c>
      <c r="AO114">
        <v>2</v>
      </c>
      <c r="AP114" t="s">
        <v>683</v>
      </c>
      <c r="AQ114">
        <v>0.6</v>
      </c>
      <c r="AR114">
        <v>1.0118E-2</v>
      </c>
      <c r="AS114" t="str">
        <f t="shared" si="2"/>
        <v>immature</v>
      </c>
      <c r="AT114" t="s">
        <v>282</v>
      </c>
      <c r="AU114">
        <f t="shared" si="3"/>
        <v>0</v>
      </c>
    </row>
    <row r="115" spans="1:47" x14ac:dyDescent="0.25">
      <c r="A115">
        <v>192</v>
      </c>
      <c r="B115">
        <v>2017</v>
      </c>
      <c r="C115" t="s">
        <v>42</v>
      </c>
      <c r="D115" s="1">
        <v>44147</v>
      </c>
      <c r="E115">
        <v>1</v>
      </c>
      <c r="F115">
        <v>727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50</v>
      </c>
      <c r="Z115">
        <v>15</v>
      </c>
      <c r="AA115">
        <v>2</v>
      </c>
      <c r="AB115">
        <v>177</v>
      </c>
      <c r="AC115">
        <v>63.1</v>
      </c>
      <c r="AD115">
        <v>3</v>
      </c>
      <c r="AE115">
        <v>1</v>
      </c>
      <c r="AG115" t="s">
        <v>283</v>
      </c>
      <c r="AH115" t="s">
        <v>60</v>
      </c>
      <c r="AI115" t="s">
        <v>58</v>
      </c>
      <c r="AJ115">
        <v>1</v>
      </c>
      <c r="AK115" t="s">
        <v>55</v>
      </c>
      <c r="AL115">
        <v>3</v>
      </c>
      <c r="AM115" t="s">
        <v>683</v>
      </c>
      <c r="AN115" t="s">
        <v>142</v>
      </c>
      <c r="AO115">
        <v>2</v>
      </c>
      <c r="AP115" t="s">
        <v>683</v>
      </c>
      <c r="AQ115">
        <v>0.8</v>
      </c>
      <c r="AR115">
        <v>1.2678E-2</v>
      </c>
      <c r="AS115" t="str">
        <f t="shared" si="2"/>
        <v>immature</v>
      </c>
      <c r="AU115">
        <f t="shared" si="3"/>
        <v>0</v>
      </c>
    </row>
    <row r="116" spans="1:47" x14ac:dyDescent="0.25">
      <c r="A116">
        <v>132</v>
      </c>
      <c r="B116">
        <v>2017</v>
      </c>
      <c r="C116" t="s">
        <v>42</v>
      </c>
      <c r="D116" s="1">
        <v>44147</v>
      </c>
      <c r="E116">
        <v>1</v>
      </c>
      <c r="F116">
        <v>423</v>
      </c>
      <c r="G116">
        <v>4</v>
      </c>
      <c r="H116" t="s">
        <v>43</v>
      </c>
      <c r="I116" s="2">
        <v>43039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57.02226667</v>
      </c>
      <c r="P116">
        <v>-135.29325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29</v>
      </c>
      <c r="Z116">
        <v>13</v>
      </c>
      <c r="AA116">
        <v>2</v>
      </c>
      <c r="AB116">
        <v>168</v>
      </c>
      <c r="AC116">
        <v>57.1</v>
      </c>
      <c r="AD116">
        <v>2</v>
      </c>
      <c r="AE116">
        <v>1</v>
      </c>
      <c r="AG116" t="s">
        <v>213</v>
      </c>
      <c r="AH116" t="s">
        <v>53</v>
      </c>
      <c r="AI116" t="s">
        <v>58</v>
      </c>
      <c r="AJ116">
        <v>1</v>
      </c>
      <c r="AK116" t="s">
        <v>55</v>
      </c>
      <c r="AL116">
        <v>3</v>
      </c>
      <c r="AM116" t="s">
        <v>683</v>
      </c>
      <c r="AO116">
        <v>3</v>
      </c>
      <c r="AP116" t="s">
        <v>683</v>
      </c>
      <c r="AQ116">
        <v>0.8</v>
      </c>
      <c r="AR116">
        <v>1.4010999999999999E-2</v>
      </c>
      <c r="AS116" t="str">
        <f t="shared" si="2"/>
        <v>immature</v>
      </c>
      <c r="AU116">
        <f t="shared" si="3"/>
        <v>1</v>
      </c>
    </row>
    <row r="117" spans="1:47" x14ac:dyDescent="0.25">
      <c r="A117">
        <v>193</v>
      </c>
      <c r="B117">
        <v>2017</v>
      </c>
      <c r="C117" t="s">
        <v>42</v>
      </c>
      <c r="D117" s="1">
        <v>44147</v>
      </c>
      <c r="E117">
        <v>1</v>
      </c>
      <c r="F117">
        <v>178</v>
      </c>
      <c r="G117">
        <v>4</v>
      </c>
      <c r="H117" t="s">
        <v>43</v>
      </c>
      <c r="I117" s="2">
        <v>43033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57.019166669999997</v>
      </c>
      <c r="P117">
        <v>-135.34961670000001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12</v>
      </c>
      <c r="Z117">
        <v>13</v>
      </c>
      <c r="AA117">
        <v>2</v>
      </c>
      <c r="AB117">
        <v>175</v>
      </c>
      <c r="AC117">
        <v>70.2</v>
      </c>
      <c r="AD117">
        <v>3</v>
      </c>
      <c r="AE117">
        <v>1</v>
      </c>
      <c r="AG117" t="s">
        <v>284</v>
      </c>
      <c r="AH117" t="s">
        <v>67</v>
      </c>
      <c r="AI117" t="s">
        <v>97</v>
      </c>
      <c r="AJ117">
        <v>1</v>
      </c>
      <c r="AK117" t="s">
        <v>55</v>
      </c>
      <c r="AL117">
        <v>3</v>
      </c>
      <c r="AM117" t="s">
        <v>683</v>
      </c>
      <c r="AN117" t="s">
        <v>187</v>
      </c>
      <c r="AO117">
        <v>3</v>
      </c>
      <c r="AP117" t="s">
        <v>683</v>
      </c>
      <c r="AQ117">
        <v>1</v>
      </c>
      <c r="AR117">
        <v>1.4245000000000001E-2</v>
      </c>
      <c r="AS117" t="str">
        <f t="shared" si="2"/>
        <v>immature</v>
      </c>
      <c r="AU117">
        <f t="shared" si="3"/>
        <v>1</v>
      </c>
    </row>
    <row r="118" spans="1:47" x14ac:dyDescent="0.25">
      <c r="A118">
        <v>133</v>
      </c>
      <c r="B118">
        <v>2017</v>
      </c>
      <c r="C118" t="s">
        <v>42</v>
      </c>
      <c r="D118" s="1">
        <v>44147</v>
      </c>
      <c r="E118">
        <v>1</v>
      </c>
      <c r="F118">
        <v>504</v>
      </c>
      <c r="G118">
        <v>4</v>
      </c>
      <c r="H118" t="s">
        <v>43</v>
      </c>
      <c r="I118" s="2">
        <v>43039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57.02226667</v>
      </c>
      <c r="P118">
        <v>-135.29325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35</v>
      </c>
      <c r="Z118">
        <v>4</v>
      </c>
      <c r="AA118">
        <v>2</v>
      </c>
      <c r="AB118">
        <v>157</v>
      </c>
      <c r="AC118">
        <v>48.2</v>
      </c>
      <c r="AD118">
        <v>2</v>
      </c>
      <c r="AE118">
        <v>1</v>
      </c>
      <c r="AG118" t="s">
        <v>214</v>
      </c>
      <c r="AH118" t="s">
        <v>67</v>
      </c>
      <c r="AI118" t="s">
        <v>58</v>
      </c>
      <c r="AJ118">
        <v>1</v>
      </c>
      <c r="AK118" t="s">
        <v>55</v>
      </c>
      <c r="AL118">
        <v>3</v>
      </c>
      <c r="AM118" t="s">
        <v>683</v>
      </c>
      <c r="AO118">
        <v>3</v>
      </c>
      <c r="AP118" t="s">
        <v>683</v>
      </c>
      <c r="AQ118">
        <v>0.7</v>
      </c>
      <c r="AR118">
        <v>1.4522999999999999E-2</v>
      </c>
      <c r="AS118" t="str">
        <f t="shared" si="2"/>
        <v>immature</v>
      </c>
      <c r="AU118">
        <f t="shared" si="3"/>
        <v>1</v>
      </c>
    </row>
    <row r="119" spans="1:47" x14ac:dyDescent="0.25">
      <c r="A119">
        <v>565</v>
      </c>
      <c r="B119">
        <v>2017</v>
      </c>
      <c r="C119" t="s">
        <v>42</v>
      </c>
      <c r="D119" s="1">
        <v>44147</v>
      </c>
      <c r="E119">
        <v>1</v>
      </c>
      <c r="F119">
        <v>86</v>
      </c>
      <c r="G119">
        <v>4</v>
      </c>
      <c r="H119" t="s">
        <v>43</v>
      </c>
      <c r="I119" s="2">
        <v>43033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57.019166669999997</v>
      </c>
      <c r="P119">
        <v>-135.34961670000001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6</v>
      </c>
      <c r="Z119">
        <v>11</v>
      </c>
      <c r="AA119">
        <v>2</v>
      </c>
      <c r="AB119">
        <v>186</v>
      </c>
      <c r="AC119">
        <v>85.7</v>
      </c>
      <c r="AD119" t="s">
        <v>48</v>
      </c>
      <c r="AE119">
        <v>2</v>
      </c>
      <c r="AG119" t="s">
        <v>48</v>
      </c>
      <c r="AH119" t="s">
        <v>60</v>
      </c>
      <c r="AI119" t="s">
        <v>54</v>
      </c>
      <c r="AJ119" t="s">
        <v>48</v>
      </c>
      <c r="AK119" t="s">
        <v>55</v>
      </c>
      <c r="AL119">
        <v>3</v>
      </c>
      <c r="AM119" t="s">
        <v>683</v>
      </c>
      <c r="AN119" t="s">
        <v>187</v>
      </c>
      <c r="AO119">
        <v>3</v>
      </c>
      <c r="AP119" t="s">
        <v>683</v>
      </c>
      <c r="AQ119">
        <v>1.3</v>
      </c>
      <c r="AR119">
        <v>1.5169E-2</v>
      </c>
      <c r="AS119" t="str">
        <f t="shared" si="2"/>
        <v>immature</v>
      </c>
      <c r="AU119">
        <f t="shared" si="3"/>
        <v>1</v>
      </c>
    </row>
    <row r="120" spans="1:47" x14ac:dyDescent="0.25">
      <c r="A120">
        <v>194</v>
      </c>
      <c r="B120">
        <v>2017</v>
      </c>
      <c r="C120" t="s">
        <v>42</v>
      </c>
      <c r="D120" s="1">
        <v>44147</v>
      </c>
      <c r="E120">
        <v>1</v>
      </c>
      <c r="F120">
        <v>23</v>
      </c>
      <c r="G120">
        <v>4</v>
      </c>
      <c r="H120" t="s">
        <v>43</v>
      </c>
      <c r="I120" s="2">
        <v>43033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57.019166669999997</v>
      </c>
      <c r="P120">
        <v>-135.34961670000001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2</v>
      </c>
      <c r="Z120">
        <v>8</v>
      </c>
      <c r="AA120">
        <v>2</v>
      </c>
      <c r="AB120">
        <v>180</v>
      </c>
      <c r="AC120">
        <v>78.900000000000006</v>
      </c>
      <c r="AD120">
        <v>3</v>
      </c>
      <c r="AE120">
        <v>1</v>
      </c>
      <c r="AG120" t="s">
        <v>285</v>
      </c>
      <c r="AH120" t="s">
        <v>67</v>
      </c>
      <c r="AI120" t="s">
        <v>141</v>
      </c>
      <c r="AJ120">
        <v>1</v>
      </c>
      <c r="AK120" t="s">
        <v>55</v>
      </c>
      <c r="AL120">
        <v>3</v>
      </c>
      <c r="AM120" t="s">
        <v>683</v>
      </c>
      <c r="AO120">
        <v>3</v>
      </c>
      <c r="AP120" t="s">
        <v>683</v>
      </c>
      <c r="AQ120">
        <v>1.2</v>
      </c>
      <c r="AR120">
        <v>1.5209E-2</v>
      </c>
      <c r="AS120" t="str">
        <f t="shared" si="2"/>
        <v>immature</v>
      </c>
      <c r="AU120">
        <f t="shared" si="3"/>
        <v>1</v>
      </c>
    </row>
    <row r="121" spans="1:47" x14ac:dyDescent="0.25">
      <c r="A121">
        <v>195</v>
      </c>
      <c r="B121">
        <v>2017</v>
      </c>
      <c r="C121" t="s">
        <v>42</v>
      </c>
      <c r="D121" s="1">
        <v>44147</v>
      </c>
      <c r="E121">
        <v>1</v>
      </c>
      <c r="F121">
        <v>282</v>
      </c>
      <c r="G121">
        <v>4</v>
      </c>
      <c r="H121" t="s">
        <v>43</v>
      </c>
      <c r="I121" s="2">
        <v>43033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57.019166669999997</v>
      </c>
      <c r="P121">
        <v>-135.34961670000001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19</v>
      </c>
      <c r="Z121">
        <v>12</v>
      </c>
      <c r="AA121">
        <v>2</v>
      </c>
      <c r="AB121">
        <v>180</v>
      </c>
      <c r="AC121">
        <v>85.5</v>
      </c>
      <c r="AD121">
        <v>3</v>
      </c>
      <c r="AE121">
        <v>1</v>
      </c>
      <c r="AG121" t="s">
        <v>286</v>
      </c>
      <c r="AH121" t="s">
        <v>60</v>
      </c>
      <c r="AI121" t="s">
        <v>58</v>
      </c>
      <c r="AJ121">
        <v>1</v>
      </c>
      <c r="AK121" t="s">
        <v>55</v>
      </c>
      <c r="AL121">
        <v>3</v>
      </c>
      <c r="AM121" t="s">
        <v>683</v>
      </c>
      <c r="AN121" t="s">
        <v>187</v>
      </c>
      <c r="AO121">
        <v>3</v>
      </c>
      <c r="AP121" t="s">
        <v>683</v>
      </c>
      <c r="AQ121">
        <v>1.4</v>
      </c>
      <c r="AR121">
        <v>1.6374E-2</v>
      </c>
      <c r="AS121" t="str">
        <f t="shared" si="2"/>
        <v>immature</v>
      </c>
      <c r="AU121">
        <f t="shared" si="3"/>
        <v>1</v>
      </c>
    </row>
    <row r="122" spans="1:47" x14ac:dyDescent="0.25">
      <c r="A122">
        <v>134</v>
      </c>
      <c r="B122">
        <v>2017</v>
      </c>
      <c r="C122" t="s">
        <v>42</v>
      </c>
      <c r="D122" s="1">
        <v>44147</v>
      </c>
      <c r="E122">
        <v>1</v>
      </c>
      <c r="F122">
        <v>538</v>
      </c>
      <c r="G122">
        <v>4</v>
      </c>
      <c r="H122" t="s">
        <v>43</v>
      </c>
      <c r="I122" s="2">
        <v>43039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57.02226667</v>
      </c>
      <c r="P122">
        <v>-135.29325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37</v>
      </c>
      <c r="Z122">
        <v>8</v>
      </c>
      <c r="AA122">
        <v>2</v>
      </c>
      <c r="AB122">
        <v>162</v>
      </c>
      <c r="AC122">
        <v>54.8</v>
      </c>
      <c r="AD122">
        <v>2</v>
      </c>
      <c r="AE122">
        <v>1</v>
      </c>
      <c r="AF122" t="s">
        <v>166</v>
      </c>
      <c r="AG122" t="s">
        <v>215</v>
      </c>
      <c r="AH122" t="s">
        <v>67</v>
      </c>
      <c r="AI122" t="s">
        <v>58</v>
      </c>
      <c r="AJ122">
        <v>1</v>
      </c>
      <c r="AK122" t="s">
        <v>55</v>
      </c>
      <c r="AL122">
        <v>3</v>
      </c>
      <c r="AM122" t="s">
        <v>683</v>
      </c>
      <c r="AO122">
        <v>3</v>
      </c>
      <c r="AP122" t="s">
        <v>683</v>
      </c>
      <c r="AQ122">
        <v>0.9</v>
      </c>
      <c r="AR122">
        <v>1.6423E-2</v>
      </c>
      <c r="AS122" t="str">
        <f t="shared" si="2"/>
        <v>immature</v>
      </c>
      <c r="AU122">
        <f t="shared" si="3"/>
        <v>1</v>
      </c>
    </row>
    <row r="123" spans="1:47" x14ac:dyDescent="0.25">
      <c r="A123">
        <v>411</v>
      </c>
      <c r="B123">
        <v>2017</v>
      </c>
      <c r="C123" t="s">
        <v>42</v>
      </c>
      <c r="D123" s="1">
        <v>44147</v>
      </c>
      <c r="E123">
        <v>1</v>
      </c>
      <c r="F123">
        <v>120</v>
      </c>
      <c r="G123">
        <v>4</v>
      </c>
      <c r="H123" t="s">
        <v>43</v>
      </c>
      <c r="I123" s="2">
        <v>43033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57.019166669999997</v>
      </c>
      <c r="P123">
        <v>-135.34961670000001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8</v>
      </c>
      <c r="Z123">
        <v>15</v>
      </c>
      <c r="AA123">
        <v>2</v>
      </c>
      <c r="AB123">
        <v>165</v>
      </c>
      <c r="AC123">
        <v>60.6</v>
      </c>
      <c r="AD123">
        <v>5</v>
      </c>
      <c r="AE123">
        <v>2</v>
      </c>
      <c r="AG123" t="s">
        <v>515</v>
      </c>
      <c r="AH123" t="s">
        <v>53</v>
      </c>
      <c r="AI123" t="s">
        <v>54</v>
      </c>
      <c r="AJ123">
        <v>1</v>
      </c>
      <c r="AK123" t="s">
        <v>55</v>
      </c>
      <c r="AL123">
        <v>3</v>
      </c>
      <c r="AM123" t="s">
        <v>683</v>
      </c>
      <c r="AN123" t="s">
        <v>187</v>
      </c>
      <c r="AO123">
        <v>3</v>
      </c>
      <c r="AP123" t="s">
        <v>683</v>
      </c>
      <c r="AQ123">
        <v>1</v>
      </c>
      <c r="AR123">
        <v>1.6501999999999999E-2</v>
      </c>
      <c r="AS123" t="str">
        <f t="shared" si="2"/>
        <v>immature</v>
      </c>
      <c r="AU123">
        <f t="shared" si="3"/>
        <v>1</v>
      </c>
    </row>
    <row r="124" spans="1:47" x14ac:dyDescent="0.25">
      <c r="A124">
        <v>196</v>
      </c>
      <c r="B124">
        <v>2017</v>
      </c>
      <c r="C124" t="s">
        <v>42</v>
      </c>
      <c r="D124" s="1">
        <v>44147</v>
      </c>
      <c r="E124">
        <v>1</v>
      </c>
      <c r="F124">
        <v>90</v>
      </c>
      <c r="G124">
        <v>4</v>
      </c>
      <c r="H124" t="s">
        <v>43</v>
      </c>
      <c r="I124" s="2">
        <v>43033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57.019166669999997</v>
      </c>
      <c r="P124">
        <v>-135.34961670000001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6</v>
      </c>
      <c r="Z124">
        <v>15</v>
      </c>
      <c r="AA124">
        <v>2</v>
      </c>
      <c r="AB124">
        <v>176</v>
      </c>
      <c r="AC124">
        <v>78.599999999999994</v>
      </c>
      <c r="AD124">
        <v>3</v>
      </c>
      <c r="AE124">
        <v>1</v>
      </c>
      <c r="AF124" t="s">
        <v>69</v>
      </c>
      <c r="AG124" t="s">
        <v>287</v>
      </c>
      <c r="AH124" t="s">
        <v>53</v>
      </c>
      <c r="AI124" t="s">
        <v>54</v>
      </c>
      <c r="AJ124">
        <v>1</v>
      </c>
      <c r="AK124" t="s">
        <v>55</v>
      </c>
      <c r="AL124">
        <v>3</v>
      </c>
      <c r="AM124" t="s">
        <v>683</v>
      </c>
      <c r="AN124" t="s">
        <v>187</v>
      </c>
      <c r="AO124">
        <v>3</v>
      </c>
      <c r="AP124" t="s">
        <v>683</v>
      </c>
      <c r="AQ124">
        <v>1.3</v>
      </c>
      <c r="AR124">
        <v>1.6539000000000002E-2</v>
      </c>
      <c r="AS124" t="str">
        <f t="shared" si="2"/>
        <v>immature</v>
      </c>
      <c r="AU124">
        <f t="shared" si="3"/>
        <v>1</v>
      </c>
    </row>
    <row r="125" spans="1:47" x14ac:dyDescent="0.25">
      <c r="A125">
        <v>293</v>
      </c>
      <c r="B125">
        <v>2017</v>
      </c>
      <c r="C125" t="s">
        <v>42</v>
      </c>
      <c r="D125" s="1">
        <v>44147</v>
      </c>
      <c r="E125">
        <v>1</v>
      </c>
      <c r="F125">
        <v>196</v>
      </c>
      <c r="G125">
        <v>4</v>
      </c>
      <c r="H125" t="s">
        <v>43</v>
      </c>
      <c r="I125" s="2">
        <v>43033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57.019166669999997</v>
      </c>
      <c r="P125">
        <v>-135.34961670000001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14</v>
      </c>
      <c r="Z125">
        <v>1</v>
      </c>
      <c r="AA125">
        <v>2</v>
      </c>
      <c r="AB125">
        <v>180</v>
      </c>
      <c r="AC125">
        <v>71.5</v>
      </c>
      <c r="AD125">
        <v>4</v>
      </c>
      <c r="AE125">
        <v>1</v>
      </c>
      <c r="AF125" t="s">
        <v>82</v>
      </c>
      <c r="AG125" t="s">
        <v>391</v>
      </c>
      <c r="AH125" t="s">
        <v>60</v>
      </c>
      <c r="AI125" t="s">
        <v>97</v>
      </c>
      <c r="AJ125">
        <v>1</v>
      </c>
      <c r="AK125" t="s">
        <v>55</v>
      </c>
      <c r="AL125">
        <v>3</v>
      </c>
      <c r="AM125" t="s">
        <v>683</v>
      </c>
      <c r="AN125" t="s">
        <v>187</v>
      </c>
      <c r="AO125">
        <v>3</v>
      </c>
      <c r="AP125" t="s">
        <v>683</v>
      </c>
      <c r="AQ125">
        <v>1.2</v>
      </c>
      <c r="AR125">
        <v>1.6782999999999999E-2</v>
      </c>
      <c r="AS125" t="str">
        <f t="shared" si="2"/>
        <v>immature</v>
      </c>
      <c r="AU125">
        <f t="shared" si="3"/>
        <v>1</v>
      </c>
    </row>
    <row r="126" spans="1:47" x14ac:dyDescent="0.25">
      <c r="A126">
        <v>197</v>
      </c>
      <c r="B126">
        <v>2017</v>
      </c>
      <c r="C126" t="s">
        <v>42</v>
      </c>
      <c r="D126" s="1">
        <v>44147</v>
      </c>
      <c r="E126">
        <v>1</v>
      </c>
      <c r="F126">
        <v>290</v>
      </c>
      <c r="G126">
        <v>4</v>
      </c>
      <c r="H126" t="s">
        <v>43</v>
      </c>
      <c r="I126" s="2">
        <v>43033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57.019166669999997</v>
      </c>
      <c r="P126">
        <v>-135.34961670000001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20</v>
      </c>
      <c r="Z126">
        <v>5</v>
      </c>
      <c r="AA126">
        <v>2</v>
      </c>
      <c r="AB126">
        <v>172</v>
      </c>
      <c r="AC126">
        <v>65.2</v>
      </c>
      <c r="AD126">
        <v>3</v>
      </c>
      <c r="AE126">
        <v>1</v>
      </c>
      <c r="AG126" t="s">
        <v>288</v>
      </c>
      <c r="AH126" t="s">
        <v>53</v>
      </c>
      <c r="AI126" t="s">
        <v>58</v>
      </c>
      <c r="AJ126">
        <v>1</v>
      </c>
      <c r="AK126" t="s">
        <v>55</v>
      </c>
      <c r="AL126">
        <v>3</v>
      </c>
      <c r="AM126" t="s">
        <v>683</v>
      </c>
      <c r="AO126">
        <v>3</v>
      </c>
      <c r="AP126" t="s">
        <v>683</v>
      </c>
      <c r="AQ126">
        <v>1.1000000000000001</v>
      </c>
      <c r="AR126">
        <v>1.6871000000000001E-2</v>
      </c>
      <c r="AS126" t="str">
        <f t="shared" si="2"/>
        <v>immature</v>
      </c>
      <c r="AU126">
        <f t="shared" si="3"/>
        <v>1</v>
      </c>
    </row>
    <row r="127" spans="1:47" x14ac:dyDescent="0.25">
      <c r="A127">
        <v>412</v>
      </c>
      <c r="B127">
        <v>2017</v>
      </c>
      <c r="C127" t="s">
        <v>42</v>
      </c>
      <c r="D127" s="1">
        <v>44147</v>
      </c>
      <c r="E127">
        <v>1</v>
      </c>
      <c r="F127">
        <v>393</v>
      </c>
      <c r="G127">
        <v>4</v>
      </c>
      <c r="H127" t="s">
        <v>43</v>
      </c>
      <c r="I127" s="2">
        <v>43033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57.019166669999997</v>
      </c>
      <c r="P127">
        <v>-135.34961670000001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27</v>
      </c>
      <c r="Z127">
        <v>3</v>
      </c>
      <c r="AA127">
        <v>2</v>
      </c>
      <c r="AB127">
        <v>192</v>
      </c>
      <c r="AC127">
        <v>110.7</v>
      </c>
      <c r="AD127">
        <v>5</v>
      </c>
      <c r="AE127">
        <v>1</v>
      </c>
      <c r="AF127" t="s">
        <v>69</v>
      </c>
      <c r="AG127" t="s">
        <v>516</v>
      </c>
      <c r="AH127" t="s">
        <v>67</v>
      </c>
      <c r="AI127" t="s">
        <v>141</v>
      </c>
      <c r="AJ127">
        <v>1</v>
      </c>
      <c r="AK127" t="s">
        <v>55</v>
      </c>
      <c r="AL127">
        <v>3</v>
      </c>
      <c r="AM127" t="s">
        <v>683</v>
      </c>
      <c r="AN127" t="s">
        <v>187</v>
      </c>
      <c r="AO127">
        <v>3</v>
      </c>
      <c r="AP127" t="s">
        <v>683</v>
      </c>
      <c r="AQ127">
        <v>2</v>
      </c>
      <c r="AR127">
        <v>1.8067E-2</v>
      </c>
      <c r="AS127" t="str">
        <f t="shared" si="2"/>
        <v>immature</v>
      </c>
      <c r="AU127">
        <f t="shared" si="3"/>
        <v>1</v>
      </c>
    </row>
    <row r="128" spans="1:47" x14ac:dyDescent="0.25">
      <c r="A128">
        <v>294</v>
      </c>
      <c r="B128">
        <v>2017</v>
      </c>
      <c r="C128" t="s">
        <v>42</v>
      </c>
      <c r="D128" s="1">
        <v>44147</v>
      </c>
      <c r="E128">
        <v>1</v>
      </c>
      <c r="F128">
        <v>220</v>
      </c>
      <c r="G128">
        <v>4</v>
      </c>
      <c r="H128" t="s">
        <v>43</v>
      </c>
      <c r="I128" s="2">
        <v>43033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57.019166669999997</v>
      </c>
      <c r="P128">
        <v>-135.34961670000001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15</v>
      </c>
      <c r="Z128">
        <v>10</v>
      </c>
      <c r="AA128">
        <v>2</v>
      </c>
      <c r="AB128">
        <v>186</v>
      </c>
      <c r="AC128">
        <v>87.6</v>
      </c>
      <c r="AD128">
        <v>4</v>
      </c>
      <c r="AE128">
        <v>1</v>
      </c>
      <c r="AG128" t="s">
        <v>392</v>
      </c>
      <c r="AH128" t="s">
        <v>60</v>
      </c>
      <c r="AI128" t="s">
        <v>58</v>
      </c>
      <c r="AJ128">
        <v>1</v>
      </c>
      <c r="AK128" t="s">
        <v>55</v>
      </c>
      <c r="AL128">
        <v>3</v>
      </c>
      <c r="AM128" t="s">
        <v>683</v>
      </c>
      <c r="AN128" t="s">
        <v>187</v>
      </c>
      <c r="AO128">
        <v>3</v>
      </c>
      <c r="AP128" t="s">
        <v>683</v>
      </c>
      <c r="AQ128">
        <v>1.6</v>
      </c>
      <c r="AR128">
        <v>1.8265E-2</v>
      </c>
      <c r="AS128" t="str">
        <f t="shared" si="2"/>
        <v>immature</v>
      </c>
      <c r="AU128">
        <f t="shared" si="3"/>
        <v>1</v>
      </c>
    </row>
    <row r="129" spans="1:47" x14ac:dyDescent="0.25">
      <c r="A129">
        <v>135</v>
      </c>
      <c r="B129">
        <v>2017</v>
      </c>
      <c r="C129" t="s">
        <v>42</v>
      </c>
      <c r="D129" s="1">
        <v>44147</v>
      </c>
      <c r="E129">
        <v>1</v>
      </c>
      <c r="F129">
        <v>510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35</v>
      </c>
      <c r="Z129">
        <v>10</v>
      </c>
      <c r="AA129">
        <v>2</v>
      </c>
      <c r="AB129">
        <v>160</v>
      </c>
      <c r="AC129">
        <v>48.2</v>
      </c>
      <c r="AD129">
        <v>2</v>
      </c>
      <c r="AE129">
        <v>1</v>
      </c>
      <c r="AF129" t="s">
        <v>216</v>
      </c>
      <c r="AG129" t="s">
        <v>217</v>
      </c>
      <c r="AH129" t="s">
        <v>67</v>
      </c>
      <c r="AI129" t="s">
        <v>58</v>
      </c>
      <c r="AJ129">
        <v>1</v>
      </c>
      <c r="AK129" t="s">
        <v>55</v>
      </c>
      <c r="AL129">
        <v>3</v>
      </c>
      <c r="AM129" t="s">
        <v>683</v>
      </c>
      <c r="AO129">
        <v>3</v>
      </c>
      <c r="AP129" t="s">
        <v>683</v>
      </c>
      <c r="AQ129">
        <v>0.9</v>
      </c>
      <c r="AR129">
        <v>1.8672000000000001E-2</v>
      </c>
      <c r="AS129" t="str">
        <f t="shared" si="2"/>
        <v>immature</v>
      </c>
      <c r="AU129">
        <f t="shared" si="3"/>
        <v>1</v>
      </c>
    </row>
    <row r="130" spans="1:47" x14ac:dyDescent="0.25">
      <c r="A130">
        <v>198</v>
      </c>
      <c r="B130">
        <v>2017</v>
      </c>
      <c r="C130" t="s">
        <v>42</v>
      </c>
      <c r="D130" s="1">
        <v>44147</v>
      </c>
      <c r="E130">
        <v>1</v>
      </c>
      <c r="F130">
        <v>25</v>
      </c>
      <c r="G130">
        <v>4</v>
      </c>
      <c r="H130" t="s">
        <v>43</v>
      </c>
      <c r="I130" s="2">
        <v>43033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57.019166669999997</v>
      </c>
      <c r="P130">
        <v>-135.34961670000001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2</v>
      </c>
      <c r="Z130">
        <v>10</v>
      </c>
      <c r="AA130">
        <v>2</v>
      </c>
      <c r="AB130">
        <v>173</v>
      </c>
      <c r="AC130">
        <v>74.7</v>
      </c>
      <c r="AD130">
        <v>3</v>
      </c>
      <c r="AE130">
        <v>1</v>
      </c>
      <c r="AG130" t="s">
        <v>289</v>
      </c>
      <c r="AH130" t="s">
        <v>60</v>
      </c>
      <c r="AI130" t="s">
        <v>54</v>
      </c>
      <c r="AJ130">
        <v>1</v>
      </c>
      <c r="AK130" t="s">
        <v>55</v>
      </c>
      <c r="AL130">
        <v>3</v>
      </c>
      <c r="AM130" t="s">
        <v>683</v>
      </c>
      <c r="AO130">
        <v>3</v>
      </c>
      <c r="AP130" t="s">
        <v>683</v>
      </c>
      <c r="AQ130">
        <v>1.4</v>
      </c>
      <c r="AR130">
        <v>1.8742000000000002E-2</v>
      </c>
      <c r="AS130" t="str">
        <f t="shared" ref="AS130:AS193" si="4">IF(AR130&gt;0.05,"mature", "immature")</f>
        <v>immature</v>
      </c>
      <c r="AU130">
        <f t="shared" si="3"/>
        <v>1</v>
      </c>
    </row>
    <row r="131" spans="1:47" x14ac:dyDescent="0.25">
      <c r="A131">
        <v>199</v>
      </c>
      <c r="B131">
        <v>2017</v>
      </c>
      <c r="C131" t="s">
        <v>42</v>
      </c>
      <c r="D131" s="1">
        <v>44147</v>
      </c>
      <c r="E131">
        <v>1</v>
      </c>
      <c r="F131">
        <v>66</v>
      </c>
      <c r="G131">
        <v>4</v>
      </c>
      <c r="H131" t="s">
        <v>43</v>
      </c>
      <c r="I131" s="2">
        <v>43033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57.019166669999997</v>
      </c>
      <c r="P131">
        <v>-135.34961670000001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5</v>
      </c>
      <c r="Z131">
        <v>6</v>
      </c>
      <c r="AA131">
        <v>2</v>
      </c>
      <c r="AB131">
        <v>185</v>
      </c>
      <c r="AC131">
        <v>84.1</v>
      </c>
      <c r="AD131">
        <v>3</v>
      </c>
      <c r="AE131">
        <v>3</v>
      </c>
      <c r="AF131" t="s">
        <v>82</v>
      </c>
      <c r="AG131" t="s">
        <v>290</v>
      </c>
      <c r="AH131" t="s">
        <v>67</v>
      </c>
      <c r="AI131" t="s">
        <v>97</v>
      </c>
      <c r="AJ131">
        <v>1</v>
      </c>
      <c r="AK131" t="s">
        <v>55</v>
      </c>
      <c r="AL131">
        <v>3</v>
      </c>
      <c r="AM131" t="s">
        <v>683</v>
      </c>
      <c r="AN131" t="s">
        <v>187</v>
      </c>
      <c r="AO131">
        <v>3</v>
      </c>
      <c r="AP131" t="s">
        <v>683</v>
      </c>
      <c r="AQ131">
        <v>1.6</v>
      </c>
      <c r="AR131">
        <v>1.9025E-2</v>
      </c>
      <c r="AS131" t="str">
        <f t="shared" si="4"/>
        <v>immature</v>
      </c>
      <c r="AU131">
        <f t="shared" ref="AU131:AU194" si="5">IF(AR131&gt;0.014,1,0)</f>
        <v>1</v>
      </c>
    </row>
    <row r="132" spans="1:47" x14ac:dyDescent="0.25">
      <c r="A132">
        <v>295</v>
      </c>
      <c r="B132">
        <v>2017</v>
      </c>
      <c r="C132" t="s">
        <v>42</v>
      </c>
      <c r="D132" s="1">
        <v>44147</v>
      </c>
      <c r="E132">
        <v>1</v>
      </c>
      <c r="F132">
        <v>271</v>
      </c>
      <c r="G132">
        <v>4</v>
      </c>
      <c r="H132" t="s">
        <v>43</v>
      </c>
      <c r="I132" s="2">
        <v>43033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57.019166669999997</v>
      </c>
      <c r="P132">
        <v>-135.34961670000001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19</v>
      </c>
      <c r="Z132">
        <v>1</v>
      </c>
      <c r="AA132">
        <v>2</v>
      </c>
      <c r="AB132">
        <v>180</v>
      </c>
      <c r="AC132">
        <v>72.7</v>
      </c>
      <c r="AD132">
        <v>4</v>
      </c>
      <c r="AE132">
        <v>1</v>
      </c>
      <c r="AG132" t="s">
        <v>393</v>
      </c>
      <c r="AH132" t="s">
        <v>67</v>
      </c>
      <c r="AI132" t="s">
        <v>58</v>
      </c>
      <c r="AJ132">
        <v>1</v>
      </c>
      <c r="AK132" t="s">
        <v>55</v>
      </c>
      <c r="AL132">
        <v>3</v>
      </c>
      <c r="AM132" t="s">
        <v>683</v>
      </c>
      <c r="AN132" t="s">
        <v>187</v>
      </c>
      <c r="AO132">
        <v>3</v>
      </c>
      <c r="AP132" t="s">
        <v>683</v>
      </c>
      <c r="AQ132">
        <v>1.4</v>
      </c>
      <c r="AR132">
        <v>1.9257E-2</v>
      </c>
      <c r="AS132" t="str">
        <f t="shared" si="4"/>
        <v>immature</v>
      </c>
      <c r="AU132">
        <f t="shared" si="5"/>
        <v>1</v>
      </c>
    </row>
    <row r="133" spans="1:47" x14ac:dyDescent="0.25">
      <c r="A133">
        <v>200</v>
      </c>
      <c r="B133">
        <v>2017</v>
      </c>
      <c r="C133" t="s">
        <v>42</v>
      </c>
      <c r="D133" s="1">
        <v>44147</v>
      </c>
      <c r="E133">
        <v>1</v>
      </c>
      <c r="F133">
        <v>162</v>
      </c>
      <c r="G133">
        <v>4</v>
      </c>
      <c r="H133" t="s">
        <v>43</v>
      </c>
      <c r="I133" s="2">
        <v>43033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57.019166669999997</v>
      </c>
      <c r="P133">
        <v>-135.34961670000001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11</v>
      </c>
      <c r="Z133">
        <v>12</v>
      </c>
      <c r="AA133">
        <v>2</v>
      </c>
      <c r="AB133">
        <v>182</v>
      </c>
      <c r="AC133">
        <v>80</v>
      </c>
      <c r="AD133">
        <v>3</v>
      </c>
      <c r="AE133">
        <v>3</v>
      </c>
      <c r="AG133" t="s">
        <v>291</v>
      </c>
      <c r="AH133" t="s">
        <v>53</v>
      </c>
      <c r="AI133" t="s">
        <v>54</v>
      </c>
      <c r="AJ133">
        <v>1</v>
      </c>
      <c r="AK133" t="s">
        <v>55</v>
      </c>
      <c r="AL133">
        <v>3</v>
      </c>
      <c r="AM133" t="s">
        <v>683</v>
      </c>
      <c r="AO133">
        <v>3</v>
      </c>
      <c r="AP133" t="s">
        <v>683</v>
      </c>
      <c r="AQ133">
        <v>1.6</v>
      </c>
      <c r="AR133">
        <v>0.02</v>
      </c>
      <c r="AS133" t="str">
        <f t="shared" si="4"/>
        <v>immature</v>
      </c>
      <c r="AU133">
        <f t="shared" si="5"/>
        <v>1</v>
      </c>
    </row>
    <row r="134" spans="1:47" x14ac:dyDescent="0.25">
      <c r="A134">
        <v>136</v>
      </c>
      <c r="B134">
        <v>2017</v>
      </c>
      <c r="C134" t="s">
        <v>42</v>
      </c>
      <c r="D134" s="1">
        <v>44147</v>
      </c>
      <c r="E134">
        <v>1</v>
      </c>
      <c r="F134">
        <v>507</v>
      </c>
      <c r="G134">
        <v>4</v>
      </c>
      <c r="H134" t="s">
        <v>43</v>
      </c>
      <c r="I134" s="2">
        <v>43039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57.02226667</v>
      </c>
      <c r="P134">
        <v>-135.29325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35</v>
      </c>
      <c r="Z134">
        <v>7</v>
      </c>
      <c r="AA134">
        <v>2</v>
      </c>
      <c r="AB134">
        <v>166</v>
      </c>
      <c r="AC134">
        <v>59.2</v>
      </c>
      <c r="AD134">
        <v>2</v>
      </c>
      <c r="AE134">
        <v>1</v>
      </c>
      <c r="AG134" t="s">
        <v>218</v>
      </c>
      <c r="AH134" t="s">
        <v>60</v>
      </c>
      <c r="AI134" t="s">
        <v>58</v>
      </c>
      <c r="AJ134">
        <v>1</v>
      </c>
      <c r="AK134" t="s">
        <v>55</v>
      </c>
      <c r="AL134">
        <v>3</v>
      </c>
      <c r="AM134" t="s">
        <v>683</v>
      </c>
      <c r="AO134">
        <v>3</v>
      </c>
      <c r="AP134" t="s">
        <v>683</v>
      </c>
      <c r="AQ134">
        <v>1.2</v>
      </c>
      <c r="AR134">
        <v>2.027E-2</v>
      </c>
      <c r="AS134" t="str">
        <f t="shared" si="4"/>
        <v>immature</v>
      </c>
      <c r="AU134">
        <f t="shared" si="5"/>
        <v>1</v>
      </c>
    </row>
    <row r="135" spans="1:47" x14ac:dyDescent="0.25">
      <c r="A135">
        <v>201</v>
      </c>
      <c r="B135">
        <v>2017</v>
      </c>
      <c r="C135" t="s">
        <v>42</v>
      </c>
      <c r="D135" s="1">
        <v>44147</v>
      </c>
      <c r="E135">
        <v>1</v>
      </c>
      <c r="F135">
        <v>157</v>
      </c>
      <c r="G135">
        <v>4</v>
      </c>
      <c r="H135" t="s">
        <v>43</v>
      </c>
      <c r="I135" s="2">
        <v>43033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57.019166669999997</v>
      </c>
      <c r="P135">
        <v>-135.34961670000001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11</v>
      </c>
      <c r="Z135">
        <v>7</v>
      </c>
      <c r="AA135">
        <v>2</v>
      </c>
      <c r="AB135">
        <v>185</v>
      </c>
      <c r="AC135">
        <v>88.4</v>
      </c>
      <c r="AD135">
        <v>3</v>
      </c>
      <c r="AE135">
        <v>1</v>
      </c>
      <c r="AG135" t="s">
        <v>292</v>
      </c>
      <c r="AH135" t="s">
        <v>60</v>
      </c>
      <c r="AI135" t="s">
        <v>58</v>
      </c>
      <c r="AJ135">
        <v>1</v>
      </c>
      <c r="AK135" t="s">
        <v>55</v>
      </c>
      <c r="AL135">
        <v>3</v>
      </c>
      <c r="AM135" t="s">
        <v>683</v>
      </c>
      <c r="AO135">
        <v>3</v>
      </c>
      <c r="AP135" t="s">
        <v>683</v>
      </c>
      <c r="AQ135">
        <v>1.8</v>
      </c>
      <c r="AR135">
        <v>2.0362000000000002E-2</v>
      </c>
      <c r="AS135" t="str">
        <f t="shared" si="4"/>
        <v>immature</v>
      </c>
      <c r="AU135">
        <f t="shared" si="5"/>
        <v>1</v>
      </c>
    </row>
    <row r="136" spans="1:47" x14ac:dyDescent="0.25">
      <c r="A136">
        <v>296</v>
      </c>
      <c r="B136">
        <v>2017</v>
      </c>
      <c r="C136" t="s">
        <v>42</v>
      </c>
      <c r="D136" s="1">
        <v>44147</v>
      </c>
      <c r="E136">
        <v>1</v>
      </c>
      <c r="F136">
        <v>153</v>
      </c>
      <c r="G136">
        <v>4</v>
      </c>
      <c r="H136" t="s">
        <v>43</v>
      </c>
      <c r="I136" s="2">
        <v>43033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57.019166669999997</v>
      </c>
      <c r="P136">
        <v>-135.34961670000001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11</v>
      </c>
      <c r="Z136">
        <v>3</v>
      </c>
      <c r="AA136">
        <v>2</v>
      </c>
      <c r="AB136">
        <v>184</v>
      </c>
      <c r="AC136">
        <v>82.1</v>
      </c>
      <c r="AD136">
        <v>4</v>
      </c>
      <c r="AE136">
        <v>2</v>
      </c>
      <c r="AF136" t="s">
        <v>69</v>
      </c>
      <c r="AG136" t="s">
        <v>394</v>
      </c>
      <c r="AH136" t="s">
        <v>67</v>
      </c>
      <c r="AI136" t="s">
        <v>54</v>
      </c>
      <c r="AJ136">
        <v>1</v>
      </c>
      <c r="AK136" t="s">
        <v>55</v>
      </c>
      <c r="AL136">
        <v>3</v>
      </c>
      <c r="AM136" t="s">
        <v>683</v>
      </c>
      <c r="AO136">
        <v>3</v>
      </c>
      <c r="AP136" t="s">
        <v>683</v>
      </c>
      <c r="AQ136">
        <v>1.7</v>
      </c>
      <c r="AR136">
        <v>2.0705999999999999E-2</v>
      </c>
      <c r="AS136" t="str">
        <f t="shared" si="4"/>
        <v>immature</v>
      </c>
      <c r="AU136">
        <f t="shared" si="5"/>
        <v>1</v>
      </c>
    </row>
    <row r="137" spans="1:47" x14ac:dyDescent="0.25">
      <c r="A137">
        <v>297</v>
      </c>
      <c r="B137">
        <v>2017</v>
      </c>
      <c r="C137" t="s">
        <v>42</v>
      </c>
      <c r="D137" s="1">
        <v>44147</v>
      </c>
      <c r="E137">
        <v>1</v>
      </c>
      <c r="F137">
        <v>247</v>
      </c>
      <c r="G137">
        <v>4</v>
      </c>
      <c r="H137" t="s">
        <v>43</v>
      </c>
      <c r="I137" s="2">
        <v>43033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57.019166669999997</v>
      </c>
      <c r="P137">
        <v>-135.34961670000001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17</v>
      </c>
      <c r="Z137">
        <v>7</v>
      </c>
      <c r="AA137">
        <v>2</v>
      </c>
      <c r="AB137">
        <v>196</v>
      </c>
      <c r="AC137">
        <v>110.2</v>
      </c>
      <c r="AD137">
        <v>4</v>
      </c>
      <c r="AE137">
        <v>1</v>
      </c>
      <c r="AG137" t="s">
        <v>395</v>
      </c>
      <c r="AH137" t="s">
        <v>60</v>
      </c>
      <c r="AI137" t="s">
        <v>54</v>
      </c>
      <c r="AJ137">
        <v>1</v>
      </c>
      <c r="AK137" t="s">
        <v>55</v>
      </c>
      <c r="AL137">
        <v>3</v>
      </c>
      <c r="AM137" t="s">
        <v>683</v>
      </c>
      <c r="AO137">
        <v>3</v>
      </c>
      <c r="AP137" t="s">
        <v>683</v>
      </c>
      <c r="AQ137">
        <v>2.2999999999999998</v>
      </c>
      <c r="AR137">
        <v>2.0871000000000001E-2</v>
      </c>
      <c r="AS137" t="str">
        <f t="shared" si="4"/>
        <v>immature</v>
      </c>
      <c r="AU137">
        <f t="shared" si="5"/>
        <v>1</v>
      </c>
    </row>
    <row r="138" spans="1:47" x14ac:dyDescent="0.25">
      <c r="A138">
        <v>202</v>
      </c>
      <c r="B138">
        <v>2017</v>
      </c>
      <c r="C138" t="s">
        <v>42</v>
      </c>
      <c r="D138" s="1">
        <v>44147</v>
      </c>
      <c r="E138">
        <v>1</v>
      </c>
      <c r="F138">
        <v>132</v>
      </c>
      <c r="G138">
        <v>4</v>
      </c>
      <c r="H138" t="s">
        <v>43</v>
      </c>
      <c r="I138" s="2">
        <v>43033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57.019166669999997</v>
      </c>
      <c r="P138">
        <v>-135.34961670000001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9</v>
      </c>
      <c r="Z138">
        <v>12</v>
      </c>
      <c r="AA138">
        <v>2</v>
      </c>
      <c r="AB138">
        <v>190</v>
      </c>
      <c r="AC138">
        <v>90.4</v>
      </c>
      <c r="AD138">
        <v>3</v>
      </c>
      <c r="AE138">
        <v>3</v>
      </c>
      <c r="AF138" t="s">
        <v>69</v>
      </c>
      <c r="AG138" t="s">
        <v>293</v>
      </c>
      <c r="AH138" t="s">
        <v>67</v>
      </c>
      <c r="AI138" t="s">
        <v>54</v>
      </c>
      <c r="AJ138">
        <v>1</v>
      </c>
      <c r="AK138" t="s">
        <v>55</v>
      </c>
      <c r="AL138">
        <v>3</v>
      </c>
      <c r="AM138" t="s">
        <v>683</v>
      </c>
      <c r="AO138">
        <v>3</v>
      </c>
      <c r="AP138" t="s">
        <v>683</v>
      </c>
      <c r="AQ138">
        <v>1.9</v>
      </c>
      <c r="AR138">
        <v>2.1017999999999998E-2</v>
      </c>
      <c r="AS138" t="str">
        <f t="shared" si="4"/>
        <v>immature</v>
      </c>
      <c r="AU138">
        <f t="shared" si="5"/>
        <v>1</v>
      </c>
    </row>
    <row r="139" spans="1:47" x14ac:dyDescent="0.25">
      <c r="A139">
        <v>203</v>
      </c>
      <c r="B139">
        <v>2017</v>
      </c>
      <c r="C139" t="s">
        <v>42</v>
      </c>
      <c r="D139" s="1">
        <v>44147</v>
      </c>
      <c r="E139">
        <v>1</v>
      </c>
      <c r="F139">
        <v>130</v>
      </c>
      <c r="G139">
        <v>4</v>
      </c>
      <c r="H139" t="s">
        <v>43</v>
      </c>
      <c r="I139" s="2">
        <v>43033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57.019166669999997</v>
      </c>
      <c r="P139">
        <v>-135.34961670000001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9</v>
      </c>
      <c r="Z139">
        <v>10</v>
      </c>
      <c r="AA139">
        <v>2</v>
      </c>
      <c r="AB139">
        <v>189</v>
      </c>
      <c r="AC139">
        <v>90.2</v>
      </c>
      <c r="AD139">
        <v>3</v>
      </c>
      <c r="AE139">
        <v>1</v>
      </c>
      <c r="AG139" t="s">
        <v>294</v>
      </c>
      <c r="AH139" t="s">
        <v>67</v>
      </c>
      <c r="AI139" t="s">
        <v>141</v>
      </c>
      <c r="AJ139">
        <v>1</v>
      </c>
      <c r="AK139" t="s">
        <v>55</v>
      </c>
      <c r="AL139">
        <v>3</v>
      </c>
      <c r="AM139" t="s">
        <v>683</v>
      </c>
      <c r="AO139">
        <v>3</v>
      </c>
      <c r="AP139" t="s">
        <v>683</v>
      </c>
      <c r="AQ139">
        <v>1.9</v>
      </c>
      <c r="AR139">
        <v>2.1063999999999999E-2</v>
      </c>
      <c r="AS139" t="str">
        <f t="shared" si="4"/>
        <v>immature</v>
      </c>
      <c r="AU139">
        <f t="shared" si="5"/>
        <v>1</v>
      </c>
    </row>
    <row r="140" spans="1:47" x14ac:dyDescent="0.25">
      <c r="A140">
        <v>204</v>
      </c>
      <c r="B140">
        <v>2017</v>
      </c>
      <c r="C140" t="s">
        <v>42</v>
      </c>
      <c r="D140" s="1">
        <v>44147</v>
      </c>
      <c r="E140">
        <v>1</v>
      </c>
      <c r="F140">
        <v>7</v>
      </c>
      <c r="G140">
        <v>4</v>
      </c>
      <c r="H140" t="s">
        <v>43</v>
      </c>
      <c r="I140" s="2">
        <v>43033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57.019166669999997</v>
      </c>
      <c r="P140">
        <v>-135.34961670000001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1</v>
      </c>
      <c r="Z140">
        <v>7</v>
      </c>
      <c r="AA140">
        <v>2</v>
      </c>
      <c r="AB140">
        <v>171</v>
      </c>
      <c r="AC140">
        <v>66.400000000000006</v>
      </c>
      <c r="AD140">
        <v>3</v>
      </c>
      <c r="AE140">
        <v>3</v>
      </c>
      <c r="AF140" t="s">
        <v>82</v>
      </c>
      <c r="AG140" t="s">
        <v>295</v>
      </c>
      <c r="AH140" t="s">
        <v>53</v>
      </c>
      <c r="AI140" t="s">
        <v>97</v>
      </c>
      <c r="AJ140">
        <v>1</v>
      </c>
      <c r="AK140" t="s">
        <v>55</v>
      </c>
      <c r="AL140">
        <v>3</v>
      </c>
      <c r="AM140" t="s">
        <v>683</v>
      </c>
      <c r="AO140">
        <v>3</v>
      </c>
      <c r="AP140" t="s">
        <v>683</v>
      </c>
      <c r="AQ140">
        <v>1.4</v>
      </c>
      <c r="AR140">
        <v>2.1083999999999999E-2</v>
      </c>
      <c r="AS140" t="str">
        <f t="shared" si="4"/>
        <v>immature</v>
      </c>
      <c r="AU140">
        <f t="shared" si="5"/>
        <v>1</v>
      </c>
    </row>
    <row r="141" spans="1:47" x14ac:dyDescent="0.25">
      <c r="A141">
        <v>205</v>
      </c>
      <c r="B141">
        <v>2017</v>
      </c>
      <c r="C141" t="s">
        <v>42</v>
      </c>
      <c r="D141" s="1">
        <v>44147</v>
      </c>
      <c r="E141">
        <v>1</v>
      </c>
      <c r="F141">
        <v>269</v>
      </c>
      <c r="G141">
        <v>4</v>
      </c>
      <c r="H141" t="s">
        <v>43</v>
      </c>
      <c r="I141" s="2">
        <v>43033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57.019166669999997</v>
      </c>
      <c r="P141">
        <v>-135.34961670000001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18</v>
      </c>
      <c r="Z141">
        <v>14</v>
      </c>
      <c r="AA141">
        <v>2</v>
      </c>
      <c r="AB141">
        <v>168</v>
      </c>
      <c r="AC141">
        <v>60.9</v>
      </c>
      <c r="AD141">
        <v>3</v>
      </c>
      <c r="AE141">
        <v>3</v>
      </c>
      <c r="AF141" t="s">
        <v>216</v>
      </c>
      <c r="AG141" t="s">
        <v>296</v>
      </c>
      <c r="AH141" t="s">
        <v>67</v>
      </c>
      <c r="AI141" t="s">
        <v>97</v>
      </c>
      <c r="AJ141">
        <v>1</v>
      </c>
      <c r="AK141" t="s">
        <v>55</v>
      </c>
      <c r="AL141">
        <v>3</v>
      </c>
      <c r="AM141" t="s">
        <v>683</v>
      </c>
      <c r="AN141" t="s">
        <v>187</v>
      </c>
      <c r="AO141">
        <v>3</v>
      </c>
      <c r="AP141" t="s">
        <v>683</v>
      </c>
      <c r="AQ141">
        <v>1.3</v>
      </c>
      <c r="AR141">
        <v>2.1346E-2</v>
      </c>
      <c r="AS141" t="str">
        <f t="shared" si="4"/>
        <v>immature</v>
      </c>
      <c r="AU141">
        <f t="shared" si="5"/>
        <v>1</v>
      </c>
    </row>
    <row r="142" spans="1:47" x14ac:dyDescent="0.25">
      <c r="A142">
        <v>566</v>
      </c>
      <c r="B142">
        <v>2017</v>
      </c>
      <c r="C142" t="s">
        <v>42</v>
      </c>
      <c r="D142" s="1">
        <v>44147</v>
      </c>
      <c r="E142">
        <v>1</v>
      </c>
      <c r="F142">
        <v>124</v>
      </c>
      <c r="G142">
        <v>4</v>
      </c>
      <c r="H142" t="s">
        <v>43</v>
      </c>
      <c r="I142" s="2">
        <v>43033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57.019166669999997</v>
      </c>
      <c r="P142">
        <v>-135.34961670000001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9</v>
      </c>
      <c r="Z142">
        <v>4</v>
      </c>
      <c r="AA142">
        <v>2</v>
      </c>
      <c r="AB142">
        <v>185</v>
      </c>
      <c r="AC142">
        <v>84.3</v>
      </c>
      <c r="AD142" t="s">
        <v>48</v>
      </c>
      <c r="AE142">
        <v>0</v>
      </c>
      <c r="AG142" t="s">
        <v>48</v>
      </c>
      <c r="AH142" t="s">
        <v>48</v>
      </c>
      <c r="AI142" t="s">
        <v>48</v>
      </c>
      <c r="AJ142" t="s">
        <v>48</v>
      </c>
      <c r="AK142" t="s">
        <v>55</v>
      </c>
      <c r="AL142">
        <v>3</v>
      </c>
      <c r="AM142" t="s">
        <v>683</v>
      </c>
      <c r="AO142">
        <v>3</v>
      </c>
      <c r="AP142" t="s">
        <v>683</v>
      </c>
      <c r="AQ142">
        <v>1.8</v>
      </c>
      <c r="AR142">
        <v>2.1351999999999999E-2</v>
      </c>
      <c r="AS142" t="str">
        <f t="shared" si="4"/>
        <v>immature</v>
      </c>
      <c r="AU142">
        <f t="shared" si="5"/>
        <v>1</v>
      </c>
    </row>
    <row r="143" spans="1:47" x14ac:dyDescent="0.25">
      <c r="A143">
        <v>206</v>
      </c>
      <c r="B143">
        <v>2017</v>
      </c>
      <c r="C143" t="s">
        <v>42</v>
      </c>
      <c r="D143" s="1">
        <v>44147</v>
      </c>
      <c r="E143">
        <v>1</v>
      </c>
      <c r="F143">
        <v>214</v>
      </c>
      <c r="G143">
        <v>4</v>
      </c>
      <c r="H143" t="s">
        <v>43</v>
      </c>
      <c r="I143" s="2">
        <v>43033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57.019166669999997</v>
      </c>
      <c r="P143">
        <v>-135.34961670000001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15</v>
      </c>
      <c r="Z143">
        <v>4</v>
      </c>
      <c r="AA143">
        <v>2</v>
      </c>
      <c r="AB143">
        <v>168</v>
      </c>
      <c r="AC143">
        <v>65.5</v>
      </c>
      <c r="AD143">
        <v>3</v>
      </c>
      <c r="AE143">
        <v>2</v>
      </c>
      <c r="AG143" t="s">
        <v>297</v>
      </c>
      <c r="AH143" t="s">
        <v>67</v>
      </c>
      <c r="AI143" t="s">
        <v>97</v>
      </c>
      <c r="AJ143">
        <v>1</v>
      </c>
      <c r="AK143" t="s">
        <v>55</v>
      </c>
      <c r="AL143">
        <v>3</v>
      </c>
      <c r="AM143" t="s">
        <v>683</v>
      </c>
      <c r="AN143" t="s">
        <v>187</v>
      </c>
      <c r="AO143">
        <v>3</v>
      </c>
      <c r="AP143" t="s">
        <v>683</v>
      </c>
      <c r="AQ143">
        <v>1.4</v>
      </c>
      <c r="AR143">
        <v>2.1374000000000001E-2</v>
      </c>
      <c r="AS143" t="str">
        <f t="shared" si="4"/>
        <v>immature</v>
      </c>
      <c r="AU143">
        <f t="shared" si="5"/>
        <v>1</v>
      </c>
    </row>
    <row r="144" spans="1:47" x14ac:dyDescent="0.25">
      <c r="A144">
        <v>207</v>
      </c>
      <c r="B144">
        <v>2017</v>
      </c>
      <c r="C144" t="s">
        <v>42</v>
      </c>
      <c r="D144" s="1">
        <v>44147</v>
      </c>
      <c r="E144">
        <v>1</v>
      </c>
      <c r="F144">
        <v>251</v>
      </c>
      <c r="G144">
        <v>4</v>
      </c>
      <c r="H144" t="s">
        <v>43</v>
      </c>
      <c r="I144" s="2">
        <v>43033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57.019166669999997</v>
      </c>
      <c r="P144">
        <v>-135.34961670000001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17</v>
      </c>
      <c r="Z144">
        <v>11</v>
      </c>
      <c r="AA144">
        <v>2</v>
      </c>
      <c r="AB144">
        <v>182</v>
      </c>
      <c r="AC144">
        <v>84</v>
      </c>
      <c r="AD144">
        <v>3</v>
      </c>
      <c r="AE144">
        <v>2</v>
      </c>
      <c r="AG144" t="s">
        <v>298</v>
      </c>
      <c r="AH144" t="s">
        <v>67</v>
      </c>
      <c r="AI144" t="s">
        <v>97</v>
      </c>
      <c r="AJ144">
        <v>1</v>
      </c>
      <c r="AK144" t="s">
        <v>55</v>
      </c>
      <c r="AL144">
        <v>3</v>
      </c>
      <c r="AM144" t="s">
        <v>683</v>
      </c>
      <c r="AN144" t="s">
        <v>187</v>
      </c>
      <c r="AO144">
        <v>3</v>
      </c>
      <c r="AP144" t="s">
        <v>683</v>
      </c>
      <c r="AQ144">
        <v>1.8</v>
      </c>
      <c r="AR144">
        <v>2.1429E-2</v>
      </c>
      <c r="AS144" t="str">
        <f t="shared" si="4"/>
        <v>immature</v>
      </c>
      <c r="AU144">
        <f t="shared" si="5"/>
        <v>1</v>
      </c>
    </row>
    <row r="145" spans="1:47" x14ac:dyDescent="0.25">
      <c r="A145">
        <v>208</v>
      </c>
      <c r="B145">
        <v>2017</v>
      </c>
      <c r="C145" t="s">
        <v>42</v>
      </c>
      <c r="D145" s="1">
        <v>44147</v>
      </c>
      <c r="E145">
        <v>1</v>
      </c>
      <c r="F145">
        <v>45</v>
      </c>
      <c r="G145">
        <v>4</v>
      </c>
      <c r="H145" t="s">
        <v>43</v>
      </c>
      <c r="I145" s="2">
        <v>43033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57.019166669999997</v>
      </c>
      <c r="P145">
        <v>-135.34961670000001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3</v>
      </c>
      <c r="Z145">
        <v>15</v>
      </c>
      <c r="AA145">
        <v>2</v>
      </c>
      <c r="AB145">
        <v>194</v>
      </c>
      <c r="AC145">
        <v>97.8</v>
      </c>
      <c r="AD145">
        <v>3</v>
      </c>
      <c r="AE145">
        <v>1</v>
      </c>
      <c r="AG145" t="s">
        <v>299</v>
      </c>
      <c r="AH145" t="s">
        <v>60</v>
      </c>
      <c r="AI145" t="s">
        <v>58</v>
      </c>
      <c r="AJ145">
        <v>1</v>
      </c>
      <c r="AK145" t="s">
        <v>55</v>
      </c>
      <c r="AL145">
        <v>3</v>
      </c>
      <c r="AM145" t="s">
        <v>683</v>
      </c>
      <c r="AO145">
        <v>3</v>
      </c>
      <c r="AP145" t="s">
        <v>683</v>
      </c>
      <c r="AQ145">
        <v>2.1</v>
      </c>
      <c r="AR145">
        <v>2.1472000000000002E-2</v>
      </c>
      <c r="AS145" t="str">
        <f t="shared" si="4"/>
        <v>immature</v>
      </c>
      <c r="AU145">
        <f t="shared" si="5"/>
        <v>1</v>
      </c>
    </row>
    <row r="146" spans="1:47" x14ac:dyDescent="0.25">
      <c r="A146">
        <v>209</v>
      </c>
      <c r="B146">
        <v>2017</v>
      </c>
      <c r="C146" t="s">
        <v>42</v>
      </c>
      <c r="D146" s="1">
        <v>44147</v>
      </c>
      <c r="E146">
        <v>1</v>
      </c>
      <c r="F146">
        <v>149</v>
      </c>
      <c r="G146">
        <v>4</v>
      </c>
      <c r="H146" t="s">
        <v>43</v>
      </c>
      <c r="I146" s="2">
        <v>43033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57.019166669999997</v>
      </c>
      <c r="P146">
        <v>-135.34961670000001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10</v>
      </c>
      <c r="Z146">
        <v>14</v>
      </c>
      <c r="AA146">
        <v>2</v>
      </c>
      <c r="AB146">
        <v>175</v>
      </c>
      <c r="AC146">
        <v>69.599999999999994</v>
      </c>
      <c r="AD146">
        <v>3</v>
      </c>
      <c r="AE146">
        <v>1</v>
      </c>
      <c r="AG146" t="s">
        <v>300</v>
      </c>
      <c r="AH146" t="s">
        <v>67</v>
      </c>
      <c r="AI146" t="s">
        <v>141</v>
      </c>
      <c r="AJ146">
        <v>1</v>
      </c>
      <c r="AK146" t="s">
        <v>55</v>
      </c>
      <c r="AL146">
        <v>3</v>
      </c>
      <c r="AM146" t="s">
        <v>683</v>
      </c>
      <c r="AO146">
        <v>3</v>
      </c>
      <c r="AP146" t="s">
        <v>683</v>
      </c>
      <c r="AQ146">
        <v>1.5</v>
      </c>
      <c r="AR146">
        <v>2.1552000000000002E-2</v>
      </c>
      <c r="AS146" t="str">
        <f t="shared" si="4"/>
        <v>immature</v>
      </c>
      <c r="AU146">
        <f t="shared" si="5"/>
        <v>1</v>
      </c>
    </row>
    <row r="147" spans="1:47" x14ac:dyDescent="0.25">
      <c r="A147">
        <v>413</v>
      </c>
      <c r="B147">
        <v>2017</v>
      </c>
      <c r="C147" t="s">
        <v>42</v>
      </c>
      <c r="D147" s="1">
        <v>44147</v>
      </c>
      <c r="E147">
        <v>1</v>
      </c>
      <c r="F147">
        <v>368</v>
      </c>
      <c r="G147">
        <v>4</v>
      </c>
      <c r="H147" t="s">
        <v>43</v>
      </c>
      <c r="I147" s="2">
        <v>43033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57.019166669999997</v>
      </c>
      <c r="P147">
        <v>-135.34961670000001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25</v>
      </c>
      <c r="Z147">
        <v>8</v>
      </c>
      <c r="AA147">
        <v>2</v>
      </c>
      <c r="AB147">
        <v>172</v>
      </c>
      <c r="AC147">
        <v>73.599999999999994</v>
      </c>
      <c r="AD147">
        <v>5</v>
      </c>
      <c r="AE147">
        <v>1</v>
      </c>
      <c r="AG147" t="s">
        <v>517</v>
      </c>
      <c r="AH147" t="s">
        <v>60</v>
      </c>
      <c r="AI147" t="s">
        <v>58</v>
      </c>
      <c r="AJ147">
        <v>1</v>
      </c>
      <c r="AK147" t="s">
        <v>55</v>
      </c>
      <c r="AL147">
        <v>3</v>
      </c>
      <c r="AM147" t="s">
        <v>683</v>
      </c>
      <c r="AO147">
        <v>3</v>
      </c>
      <c r="AP147" t="s">
        <v>683</v>
      </c>
      <c r="AQ147">
        <v>1.6</v>
      </c>
      <c r="AR147">
        <v>2.1739000000000001E-2</v>
      </c>
      <c r="AS147" t="str">
        <f t="shared" si="4"/>
        <v>immature</v>
      </c>
      <c r="AU147">
        <f t="shared" si="5"/>
        <v>1</v>
      </c>
    </row>
    <row r="148" spans="1:47" x14ac:dyDescent="0.25">
      <c r="A148">
        <v>414</v>
      </c>
      <c r="B148">
        <v>2017</v>
      </c>
      <c r="C148" t="s">
        <v>42</v>
      </c>
      <c r="D148" s="1">
        <v>44147</v>
      </c>
      <c r="E148">
        <v>1</v>
      </c>
      <c r="F148">
        <v>277</v>
      </c>
      <c r="G148">
        <v>4</v>
      </c>
      <c r="H148" t="s">
        <v>43</v>
      </c>
      <c r="I148" s="2">
        <v>43033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57.019166669999997</v>
      </c>
      <c r="P148">
        <v>-135.34961670000001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19</v>
      </c>
      <c r="Z148">
        <v>7</v>
      </c>
      <c r="AA148">
        <v>2</v>
      </c>
      <c r="AB148">
        <v>190</v>
      </c>
      <c r="AC148">
        <v>104.1</v>
      </c>
      <c r="AD148">
        <v>5</v>
      </c>
      <c r="AE148">
        <v>1</v>
      </c>
      <c r="AG148" t="s">
        <v>518</v>
      </c>
      <c r="AH148" t="s">
        <v>53</v>
      </c>
      <c r="AI148" t="s">
        <v>58</v>
      </c>
      <c r="AJ148">
        <v>1</v>
      </c>
      <c r="AK148" t="s">
        <v>55</v>
      </c>
      <c r="AL148">
        <v>3</v>
      </c>
      <c r="AM148" t="s">
        <v>683</v>
      </c>
      <c r="AO148">
        <v>3</v>
      </c>
      <c r="AP148" t="s">
        <v>683</v>
      </c>
      <c r="AQ148">
        <v>2.2999999999999998</v>
      </c>
      <c r="AR148">
        <v>2.2093999999999999E-2</v>
      </c>
      <c r="AS148" t="str">
        <f t="shared" si="4"/>
        <v>immature</v>
      </c>
      <c r="AU148">
        <f t="shared" si="5"/>
        <v>1</v>
      </c>
    </row>
    <row r="149" spans="1:47" x14ac:dyDescent="0.25">
      <c r="A149">
        <v>210</v>
      </c>
      <c r="B149">
        <v>2017</v>
      </c>
      <c r="C149" t="s">
        <v>42</v>
      </c>
      <c r="D149" s="1">
        <v>44147</v>
      </c>
      <c r="E149">
        <v>1</v>
      </c>
      <c r="F149">
        <v>122</v>
      </c>
      <c r="G149">
        <v>4</v>
      </c>
      <c r="H149" t="s">
        <v>43</v>
      </c>
      <c r="I149" s="2">
        <v>43033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57.019166669999997</v>
      </c>
      <c r="P149">
        <v>-135.34961670000001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9</v>
      </c>
      <c r="Z149">
        <v>2</v>
      </c>
      <c r="AA149">
        <v>2</v>
      </c>
      <c r="AB149">
        <v>186</v>
      </c>
      <c r="AC149">
        <v>85.9</v>
      </c>
      <c r="AD149">
        <v>3</v>
      </c>
      <c r="AE149">
        <v>1</v>
      </c>
      <c r="AG149" t="s">
        <v>301</v>
      </c>
      <c r="AH149" t="s">
        <v>53</v>
      </c>
      <c r="AI149" t="s">
        <v>58</v>
      </c>
      <c r="AJ149">
        <v>1</v>
      </c>
      <c r="AK149" t="s">
        <v>55</v>
      </c>
      <c r="AL149">
        <v>3</v>
      </c>
      <c r="AM149" t="s">
        <v>683</v>
      </c>
      <c r="AO149">
        <v>3</v>
      </c>
      <c r="AP149" t="s">
        <v>683</v>
      </c>
      <c r="AQ149">
        <v>1.9</v>
      </c>
      <c r="AR149">
        <v>2.2119E-2</v>
      </c>
      <c r="AS149" t="str">
        <f t="shared" si="4"/>
        <v>immature</v>
      </c>
      <c r="AU149">
        <f t="shared" si="5"/>
        <v>1</v>
      </c>
    </row>
    <row r="150" spans="1:47" x14ac:dyDescent="0.25">
      <c r="A150">
        <v>211</v>
      </c>
      <c r="B150">
        <v>2017</v>
      </c>
      <c r="C150" t="s">
        <v>42</v>
      </c>
      <c r="D150" s="1">
        <v>44147</v>
      </c>
      <c r="E150">
        <v>1</v>
      </c>
      <c r="F150">
        <v>95</v>
      </c>
      <c r="G150">
        <v>4</v>
      </c>
      <c r="H150" t="s">
        <v>43</v>
      </c>
      <c r="I150" s="2">
        <v>43033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57.019166669999997</v>
      </c>
      <c r="P150">
        <v>-135.34961670000001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7</v>
      </c>
      <c r="Z150">
        <v>5</v>
      </c>
      <c r="AA150">
        <v>2</v>
      </c>
      <c r="AB150">
        <v>190</v>
      </c>
      <c r="AC150">
        <v>90.2</v>
      </c>
      <c r="AD150">
        <v>3</v>
      </c>
      <c r="AE150">
        <v>3</v>
      </c>
      <c r="AG150" t="s">
        <v>302</v>
      </c>
      <c r="AH150" t="s">
        <v>67</v>
      </c>
      <c r="AI150" t="s">
        <v>141</v>
      </c>
      <c r="AJ150">
        <v>1</v>
      </c>
      <c r="AK150" t="s">
        <v>55</v>
      </c>
      <c r="AL150">
        <v>3</v>
      </c>
      <c r="AM150" t="s">
        <v>683</v>
      </c>
      <c r="AO150">
        <v>3</v>
      </c>
      <c r="AP150" t="s">
        <v>683</v>
      </c>
      <c r="AQ150">
        <v>2</v>
      </c>
      <c r="AR150">
        <v>2.2172999999999998E-2</v>
      </c>
      <c r="AS150" t="str">
        <f t="shared" si="4"/>
        <v>immature</v>
      </c>
      <c r="AU150">
        <f t="shared" si="5"/>
        <v>1</v>
      </c>
    </row>
    <row r="151" spans="1:47" x14ac:dyDescent="0.25">
      <c r="A151">
        <v>472</v>
      </c>
      <c r="B151">
        <v>2017</v>
      </c>
      <c r="C151" t="s">
        <v>42</v>
      </c>
      <c r="D151" s="1">
        <v>44147</v>
      </c>
      <c r="E151">
        <v>1</v>
      </c>
      <c r="F151">
        <v>402</v>
      </c>
      <c r="G151">
        <v>4</v>
      </c>
      <c r="H151" t="s">
        <v>43</v>
      </c>
      <c r="I151" s="2">
        <v>43039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57.02226667</v>
      </c>
      <c r="P151">
        <v>-135.29325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28</v>
      </c>
      <c r="Z151">
        <v>7</v>
      </c>
      <c r="AA151">
        <v>2</v>
      </c>
      <c r="AB151">
        <v>199.53</v>
      </c>
      <c r="AC151">
        <v>103.7</v>
      </c>
      <c r="AD151">
        <v>6</v>
      </c>
      <c r="AE151">
        <v>1</v>
      </c>
      <c r="AF151" t="s">
        <v>581</v>
      </c>
      <c r="AG151" t="s">
        <v>582</v>
      </c>
      <c r="AH151" t="s">
        <v>67</v>
      </c>
      <c r="AI151" t="s">
        <v>58</v>
      </c>
      <c r="AJ151">
        <v>1</v>
      </c>
      <c r="AK151" t="s">
        <v>55</v>
      </c>
      <c r="AL151">
        <v>3</v>
      </c>
      <c r="AM151" t="s">
        <v>683</v>
      </c>
      <c r="AN151" t="s">
        <v>187</v>
      </c>
      <c r="AO151">
        <v>3</v>
      </c>
      <c r="AP151" t="s">
        <v>683</v>
      </c>
      <c r="AQ151">
        <v>2.5</v>
      </c>
      <c r="AR151">
        <v>2.2341E-2</v>
      </c>
      <c r="AS151" t="str">
        <f t="shared" si="4"/>
        <v>immature</v>
      </c>
      <c r="AU151">
        <f t="shared" si="5"/>
        <v>1</v>
      </c>
    </row>
    <row r="152" spans="1:47" x14ac:dyDescent="0.25">
      <c r="A152">
        <v>212</v>
      </c>
      <c r="B152">
        <v>2017</v>
      </c>
      <c r="C152" t="s">
        <v>42</v>
      </c>
      <c r="D152" s="1">
        <v>44147</v>
      </c>
      <c r="E152">
        <v>1</v>
      </c>
      <c r="F152">
        <v>145</v>
      </c>
      <c r="G152">
        <v>4</v>
      </c>
      <c r="H152" t="s">
        <v>43</v>
      </c>
      <c r="I152" s="2">
        <v>43033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57.019166669999997</v>
      </c>
      <c r="P152">
        <v>-135.34961670000001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10</v>
      </c>
      <c r="Z152">
        <v>10</v>
      </c>
      <c r="AA152">
        <v>2</v>
      </c>
      <c r="AB152">
        <v>181</v>
      </c>
      <c r="AC152">
        <v>80.2</v>
      </c>
      <c r="AD152">
        <v>3</v>
      </c>
      <c r="AE152">
        <v>3</v>
      </c>
      <c r="AG152" t="s">
        <v>303</v>
      </c>
      <c r="AH152" t="s">
        <v>60</v>
      </c>
      <c r="AI152" t="s">
        <v>54</v>
      </c>
      <c r="AJ152">
        <v>1</v>
      </c>
      <c r="AK152" t="s">
        <v>55</v>
      </c>
      <c r="AL152">
        <v>3</v>
      </c>
      <c r="AM152" t="s">
        <v>683</v>
      </c>
      <c r="AN152" t="s">
        <v>187</v>
      </c>
      <c r="AO152">
        <v>3</v>
      </c>
      <c r="AP152" t="s">
        <v>683</v>
      </c>
      <c r="AQ152">
        <v>1.8</v>
      </c>
      <c r="AR152">
        <v>2.2443999999999999E-2</v>
      </c>
      <c r="AS152" t="str">
        <f t="shared" si="4"/>
        <v>immature</v>
      </c>
      <c r="AU152">
        <f t="shared" si="5"/>
        <v>1</v>
      </c>
    </row>
    <row r="153" spans="1:47" x14ac:dyDescent="0.25">
      <c r="A153">
        <v>298</v>
      </c>
      <c r="B153">
        <v>2017</v>
      </c>
      <c r="C153" t="s">
        <v>42</v>
      </c>
      <c r="D153" s="1">
        <v>44147</v>
      </c>
      <c r="E153">
        <v>1</v>
      </c>
      <c r="F153">
        <v>150</v>
      </c>
      <c r="G153">
        <v>4</v>
      </c>
      <c r="H153" t="s">
        <v>43</v>
      </c>
      <c r="I153" s="2">
        <v>43033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57.019166669999997</v>
      </c>
      <c r="P153">
        <v>-135.34961670000001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10</v>
      </c>
      <c r="Z153">
        <v>15</v>
      </c>
      <c r="AA153">
        <v>2</v>
      </c>
      <c r="AB153">
        <v>177</v>
      </c>
      <c r="AC153">
        <v>70.400000000000006</v>
      </c>
      <c r="AD153">
        <v>4</v>
      </c>
      <c r="AE153">
        <v>1</v>
      </c>
      <c r="AG153" t="s">
        <v>396</v>
      </c>
      <c r="AH153" t="s">
        <v>60</v>
      </c>
      <c r="AI153" t="s">
        <v>58</v>
      </c>
      <c r="AJ153">
        <v>1</v>
      </c>
      <c r="AK153" t="s">
        <v>55</v>
      </c>
      <c r="AL153">
        <v>3</v>
      </c>
      <c r="AM153" t="s">
        <v>683</v>
      </c>
      <c r="AO153">
        <v>3</v>
      </c>
      <c r="AP153" t="s">
        <v>683</v>
      </c>
      <c r="AQ153">
        <v>1.6</v>
      </c>
      <c r="AR153">
        <v>2.2727000000000001E-2</v>
      </c>
      <c r="AS153" t="str">
        <f t="shared" si="4"/>
        <v>immature</v>
      </c>
      <c r="AU153">
        <f t="shared" si="5"/>
        <v>1</v>
      </c>
    </row>
    <row r="154" spans="1:47" x14ac:dyDescent="0.25">
      <c r="A154">
        <v>415</v>
      </c>
      <c r="B154">
        <v>2017</v>
      </c>
      <c r="C154" t="s">
        <v>42</v>
      </c>
      <c r="D154" s="1">
        <v>44147</v>
      </c>
      <c r="E154">
        <v>1</v>
      </c>
      <c r="F154">
        <v>345</v>
      </c>
      <c r="G154">
        <v>4</v>
      </c>
      <c r="H154" t="s">
        <v>43</v>
      </c>
      <c r="I154" s="2">
        <v>43033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57.019166669999997</v>
      </c>
      <c r="P154">
        <v>-135.34961670000001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23</v>
      </c>
      <c r="Z154">
        <v>15</v>
      </c>
      <c r="AA154">
        <v>2</v>
      </c>
      <c r="AB154">
        <v>211</v>
      </c>
      <c r="AC154">
        <v>118.7</v>
      </c>
      <c r="AD154">
        <v>5</v>
      </c>
      <c r="AE154">
        <v>2</v>
      </c>
      <c r="AG154" t="s">
        <v>519</v>
      </c>
      <c r="AH154" t="s">
        <v>60</v>
      </c>
      <c r="AI154" t="s">
        <v>58</v>
      </c>
      <c r="AJ154">
        <v>1</v>
      </c>
      <c r="AK154" t="s">
        <v>55</v>
      </c>
      <c r="AL154">
        <v>3</v>
      </c>
      <c r="AM154" t="s">
        <v>683</v>
      </c>
      <c r="AO154">
        <v>3</v>
      </c>
      <c r="AP154" t="s">
        <v>683</v>
      </c>
      <c r="AQ154">
        <v>2.7</v>
      </c>
      <c r="AR154">
        <v>2.2745999999999999E-2</v>
      </c>
      <c r="AS154" t="str">
        <f t="shared" si="4"/>
        <v>immature</v>
      </c>
      <c r="AU154">
        <f t="shared" si="5"/>
        <v>1</v>
      </c>
    </row>
    <row r="155" spans="1:47" x14ac:dyDescent="0.25">
      <c r="A155">
        <v>416</v>
      </c>
      <c r="B155">
        <v>2017</v>
      </c>
      <c r="C155" t="s">
        <v>42</v>
      </c>
      <c r="D155" s="1">
        <v>44147</v>
      </c>
      <c r="E155">
        <v>1</v>
      </c>
      <c r="F155">
        <v>324</v>
      </c>
      <c r="G155">
        <v>4</v>
      </c>
      <c r="H155" t="s">
        <v>43</v>
      </c>
      <c r="I155" s="2">
        <v>43033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57.019166669999997</v>
      </c>
      <c r="P155">
        <v>-135.34961670000001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22</v>
      </c>
      <c r="Z155">
        <v>9</v>
      </c>
      <c r="AA155">
        <v>2</v>
      </c>
      <c r="AB155">
        <v>201</v>
      </c>
      <c r="AC155">
        <v>109.3</v>
      </c>
      <c r="AD155">
        <v>5</v>
      </c>
      <c r="AE155">
        <v>1</v>
      </c>
      <c r="AG155" t="s">
        <v>520</v>
      </c>
      <c r="AH155" t="s">
        <v>53</v>
      </c>
      <c r="AI155" t="s">
        <v>58</v>
      </c>
      <c r="AJ155">
        <v>1</v>
      </c>
      <c r="AK155" t="s">
        <v>55</v>
      </c>
      <c r="AL155">
        <v>3</v>
      </c>
      <c r="AM155" t="s">
        <v>683</v>
      </c>
      <c r="AO155">
        <v>3</v>
      </c>
      <c r="AP155" t="s">
        <v>683</v>
      </c>
      <c r="AQ155">
        <v>2.5</v>
      </c>
      <c r="AR155">
        <v>2.2873000000000001E-2</v>
      </c>
      <c r="AS155" t="str">
        <f t="shared" si="4"/>
        <v>immature</v>
      </c>
      <c r="AU155">
        <f t="shared" si="5"/>
        <v>1</v>
      </c>
    </row>
    <row r="156" spans="1:47" x14ac:dyDescent="0.25">
      <c r="A156">
        <v>299</v>
      </c>
      <c r="B156">
        <v>2017</v>
      </c>
      <c r="C156" t="s">
        <v>42</v>
      </c>
      <c r="D156" s="1">
        <v>44147</v>
      </c>
      <c r="E156">
        <v>1</v>
      </c>
      <c r="F156">
        <v>140</v>
      </c>
      <c r="G156">
        <v>4</v>
      </c>
      <c r="H156" t="s">
        <v>43</v>
      </c>
      <c r="I156" s="2">
        <v>43033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57.019166669999997</v>
      </c>
      <c r="P156">
        <v>-135.34961670000001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10</v>
      </c>
      <c r="Z156">
        <v>5</v>
      </c>
      <c r="AA156">
        <v>2</v>
      </c>
      <c r="AB156">
        <v>189</v>
      </c>
      <c r="AC156">
        <v>87.1</v>
      </c>
      <c r="AD156">
        <v>4</v>
      </c>
      <c r="AE156">
        <v>1</v>
      </c>
      <c r="AG156" t="s">
        <v>397</v>
      </c>
      <c r="AH156" t="s">
        <v>67</v>
      </c>
      <c r="AI156" t="s">
        <v>58</v>
      </c>
      <c r="AJ156">
        <v>1</v>
      </c>
      <c r="AK156" t="s">
        <v>55</v>
      </c>
      <c r="AL156">
        <v>3</v>
      </c>
      <c r="AM156" t="s">
        <v>683</v>
      </c>
      <c r="AN156" t="s">
        <v>325</v>
      </c>
      <c r="AO156">
        <v>3</v>
      </c>
      <c r="AP156" t="s">
        <v>683</v>
      </c>
      <c r="AQ156">
        <v>2</v>
      </c>
      <c r="AR156">
        <v>2.2962E-2</v>
      </c>
      <c r="AS156" t="str">
        <f t="shared" si="4"/>
        <v>immature</v>
      </c>
      <c r="AU156">
        <f t="shared" si="5"/>
        <v>1</v>
      </c>
    </row>
    <row r="157" spans="1:47" x14ac:dyDescent="0.25">
      <c r="A157">
        <v>300</v>
      </c>
      <c r="B157">
        <v>2017</v>
      </c>
      <c r="C157" t="s">
        <v>42</v>
      </c>
      <c r="D157" s="1">
        <v>44147</v>
      </c>
      <c r="E157">
        <v>1</v>
      </c>
      <c r="F157">
        <v>267</v>
      </c>
      <c r="G157">
        <v>4</v>
      </c>
      <c r="H157" t="s">
        <v>43</v>
      </c>
      <c r="I157" s="2">
        <v>43033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57.019166669999997</v>
      </c>
      <c r="P157">
        <v>-135.34961670000001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18</v>
      </c>
      <c r="Z157">
        <v>12</v>
      </c>
      <c r="AA157">
        <v>2</v>
      </c>
      <c r="AB157">
        <v>195</v>
      </c>
      <c r="AC157">
        <v>103.8</v>
      </c>
      <c r="AD157">
        <v>4</v>
      </c>
      <c r="AE157">
        <v>1</v>
      </c>
      <c r="AG157" t="s">
        <v>398</v>
      </c>
      <c r="AH157" t="s">
        <v>67</v>
      </c>
      <c r="AI157" t="s">
        <v>58</v>
      </c>
      <c r="AJ157">
        <v>1</v>
      </c>
      <c r="AK157" t="s">
        <v>55</v>
      </c>
      <c r="AL157">
        <v>3</v>
      </c>
      <c r="AM157" t="s">
        <v>683</v>
      </c>
      <c r="AO157">
        <v>3</v>
      </c>
      <c r="AP157" t="s">
        <v>683</v>
      </c>
      <c r="AQ157">
        <v>2.4</v>
      </c>
      <c r="AR157">
        <v>2.3120999999999999E-2</v>
      </c>
      <c r="AS157" t="str">
        <f t="shared" si="4"/>
        <v>immature</v>
      </c>
      <c r="AU157">
        <f t="shared" si="5"/>
        <v>1</v>
      </c>
    </row>
    <row r="158" spans="1:47" x14ac:dyDescent="0.25">
      <c r="A158">
        <v>213</v>
      </c>
      <c r="B158">
        <v>2017</v>
      </c>
      <c r="C158" t="s">
        <v>42</v>
      </c>
      <c r="D158" s="1">
        <v>44147</v>
      </c>
      <c r="E158">
        <v>1</v>
      </c>
      <c r="F158">
        <v>43</v>
      </c>
      <c r="G158">
        <v>4</v>
      </c>
      <c r="H158" t="s">
        <v>43</v>
      </c>
      <c r="I158" s="2">
        <v>43033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57.019166669999997</v>
      </c>
      <c r="P158">
        <v>-135.34961670000001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3</v>
      </c>
      <c r="Z158">
        <v>13</v>
      </c>
      <c r="AA158">
        <v>2</v>
      </c>
      <c r="AB158">
        <v>170</v>
      </c>
      <c r="AC158">
        <v>64.5</v>
      </c>
      <c r="AD158">
        <v>3</v>
      </c>
      <c r="AE158">
        <v>2</v>
      </c>
      <c r="AG158" t="s">
        <v>304</v>
      </c>
      <c r="AH158" t="s">
        <v>305</v>
      </c>
      <c r="AI158" t="s">
        <v>97</v>
      </c>
      <c r="AJ158">
        <v>1</v>
      </c>
      <c r="AK158" t="s">
        <v>55</v>
      </c>
      <c r="AL158">
        <v>3</v>
      </c>
      <c r="AM158" t="s">
        <v>683</v>
      </c>
      <c r="AO158">
        <v>3</v>
      </c>
      <c r="AP158" t="s">
        <v>683</v>
      </c>
      <c r="AQ158">
        <v>1.5</v>
      </c>
      <c r="AR158">
        <v>2.3255999999999999E-2</v>
      </c>
      <c r="AS158" t="str">
        <f t="shared" si="4"/>
        <v>immature</v>
      </c>
      <c r="AU158">
        <f t="shared" si="5"/>
        <v>1</v>
      </c>
    </row>
    <row r="159" spans="1:47" x14ac:dyDescent="0.25">
      <c r="A159">
        <v>567</v>
      </c>
      <c r="B159">
        <v>2017</v>
      </c>
      <c r="C159" t="s">
        <v>42</v>
      </c>
      <c r="D159" s="1">
        <v>44147</v>
      </c>
      <c r="E159">
        <v>1</v>
      </c>
      <c r="F159">
        <v>133</v>
      </c>
      <c r="G159">
        <v>4</v>
      </c>
      <c r="H159" t="s">
        <v>43</v>
      </c>
      <c r="I159" s="2">
        <v>43033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57.019166669999997</v>
      </c>
      <c r="P159">
        <v>-135.34961670000001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9</v>
      </c>
      <c r="Z159">
        <v>13</v>
      </c>
      <c r="AA159">
        <v>2</v>
      </c>
      <c r="AB159">
        <v>196</v>
      </c>
      <c r="AC159">
        <v>93.9</v>
      </c>
      <c r="AD159" t="s">
        <v>48</v>
      </c>
      <c r="AE159">
        <v>0</v>
      </c>
      <c r="AG159" t="s">
        <v>48</v>
      </c>
      <c r="AH159" t="s">
        <v>48</v>
      </c>
      <c r="AI159" t="s">
        <v>48</v>
      </c>
      <c r="AJ159" t="s">
        <v>48</v>
      </c>
      <c r="AK159" t="s">
        <v>55</v>
      </c>
      <c r="AL159">
        <v>3</v>
      </c>
      <c r="AM159" t="s">
        <v>683</v>
      </c>
      <c r="AO159">
        <v>3</v>
      </c>
      <c r="AP159" t="s">
        <v>683</v>
      </c>
      <c r="AQ159">
        <v>2.2000000000000002</v>
      </c>
      <c r="AR159">
        <v>2.3428999999999998E-2</v>
      </c>
      <c r="AS159" t="str">
        <f t="shared" si="4"/>
        <v>immature</v>
      </c>
      <c r="AU159">
        <f t="shared" si="5"/>
        <v>1</v>
      </c>
    </row>
    <row r="160" spans="1:47" x14ac:dyDescent="0.25">
      <c r="A160">
        <v>214</v>
      </c>
      <c r="B160">
        <v>2017</v>
      </c>
      <c r="C160" t="s">
        <v>42</v>
      </c>
      <c r="D160" s="1">
        <v>44147</v>
      </c>
      <c r="E160">
        <v>1</v>
      </c>
      <c r="F160">
        <v>179</v>
      </c>
      <c r="G160">
        <v>4</v>
      </c>
      <c r="H160" t="s">
        <v>43</v>
      </c>
      <c r="I160" s="2">
        <v>43033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57.019166669999997</v>
      </c>
      <c r="P160">
        <v>-135.34961670000001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12</v>
      </c>
      <c r="Z160">
        <v>14</v>
      </c>
      <c r="AA160">
        <v>2</v>
      </c>
      <c r="AB160">
        <v>194</v>
      </c>
      <c r="AC160">
        <v>110.7</v>
      </c>
      <c r="AD160">
        <v>3</v>
      </c>
      <c r="AE160">
        <v>1</v>
      </c>
      <c r="AF160" t="s">
        <v>69</v>
      </c>
      <c r="AG160" t="s">
        <v>306</v>
      </c>
      <c r="AH160" t="s">
        <v>67</v>
      </c>
      <c r="AI160" t="s">
        <v>141</v>
      </c>
      <c r="AJ160">
        <v>1</v>
      </c>
      <c r="AK160" t="s">
        <v>55</v>
      </c>
      <c r="AL160">
        <v>3</v>
      </c>
      <c r="AM160" t="s">
        <v>683</v>
      </c>
      <c r="AO160">
        <v>3</v>
      </c>
      <c r="AP160" t="s">
        <v>683</v>
      </c>
      <c r="AQ160">
        <v>2.6</v>
      </c>
      <c r="AR160">
        <v>2.3487000000000001E-2</v>
      </c>
      <c r="AS160" t="str">
        <f t="shared" si="4"/>
        <v>immature</v>
      </c>
      <c r="AU160">
        <f t="shared" si="5"/>
        <v>1</v>
      </c>
    </row>
    <row r="161" spans="1:47" x14ac:dyDescent="0.25">
      <c r="A161">
        <v>215</v>
      </c>
      <c r="B161">
        <v>2017</v>
      </c>
      <c r="C161" t="s">
        <v>42</v>
      </c>
      <c r="D161" s="1">
        <v>44147</v>
      </c>
      <c r="E161">
        <v>1</v>
      </c>
      <c r="F161">
        <v>241</v>
      </c>
      <c r="G161">
        <v>4</v>
      </c>
      <c r="H161" t="s">
        <v>43</v>
      </c>
      <c r="I161" s="2">
        <v>43033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57.019166669999997</v>
      </c>
      <c r="P161">
        <v>-135.34961670000001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17</v>
      </c>
      <c r="Z161">
        <v>1</v>
      </c>
      <c r="AA161">
        <v>2</v>
      </c>
      <c r="AB161">
        <v>181</v>
      </c>
      <c r="AC161">
        <v>75.900000000000006</v>
      </c>
      <c r="AD161">
        <v>3</v>
      </c>
      <c r="AE161">
        <v>2</v>
      </c>
      <c r="AF161" t="s">
        <v>82</v>
      </c>
      <c r="AG161" t="s">
        <v>307</v>
      </c>
      <c r="AH161" t="s">
        <v>53</v>
      </c>
      <c r="AI161" t="s">
        <v>54</v>
      </c>
      <c r="AJ161">
        <v>1</v>
      </c>
      <c r="AK161" t="s">
        <v>55</v>
      </c>
      <c r="AL161">
        <v>3</v>
      </c>
      <c r="AM161" t="s">
        <v>683</v>
      </c>
      <c r="AO161">
        <v>3</v>
      </c>
      <c r="AP161" t="s">
        <v>683</v>
      </c>
      <c r="AQ161">
        <v>1.8</v>
      </c>
      <c r="AR161">
        <v>2.3715E-2</v>
      </c>
      <c r="AS161" t="str">
        <f t="shared" si="4"/>
        <v>immature</v>
      </c>
      <c r="AT161" t="s">
        <v>308</v>
      </c>
      <c r="AU161">
        <f t="shared" si="5"/>
        <v>1</v>
      </c>
    </row>
    <row r="162" spans="1:47" x14ac:dyDescent="0.25">
      <c r="A162">
        <v>216</v>
      </c>
      <c r="B162">
        <v>2017</v>
      </c>
      <c r="C162" t="s">
        <v>42</v>
      </c>
      <c r="D162" s="1">
        <v>44147</v>
      </c>
      <c r="E162">
        <v>1</v>
      </c>
      <c r="F162">
        <v>57</v>
      </c>
      <c r="G162">
        <v>4</v>
      </c>
      <c r="H162" t="s">
        <v>43</v>
      </c>
      <c r="I162" s="2">
        <v>43033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57.019166669999997</v>
      </c>
      <c r="P162">
        <v>-135.34961670000001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4</v>
      </c>
      <c r="Z162">
        <v>12</v>
      </c>
      <c r="AA162">
        <v>2</v>
      </c>
      <c r="AB162">
        <v>180</v>
      </c>
      <c r="AC162">
        <v>80</v>
      </c>
      <c r="AD162">
        <v>3</v>
      </c>
      <c r="AE162">
        <v>2</v>
      </c>
      <c r="AG162" t="s">
        <v>309</v>
      </c>
      <c r="AH162" t="s">
        <v>53</v>
      </c>
      <c r="AI162" t="s">
        <v>141</v>
      </c>
      <c r="AJ162">
        <v>1</v>
      </c>
      <c r="AK162" t="s">
        <v>55</v>
      </c>
      <c r="AL162">
        <v>3</v>
      </c>
      <c r="AM162" t="s">
        <v>683</v>
      </c>
      <c r="AO162">
        <v>3</v>
      </c>
      <c r="AP162" t="s">
        <v>683</v>
      </c>
      <c r="AQ162">
        <v>1.9</v>
      </c>
      <c r="AR162">
        <v>2.375E-2</v>
      </c>
      <c r="AS162" t="str">
        <f t="shared" si="4"/>
        <v>immature</v>
      </c>
      <c r="AU162">
        <f t="shared" si="5"/>
        <v>1</v>
      </c>
    </row>
    <row r="163" spans="1:47" x14ac:dyDescent="0.25">
      <c r="A163">
        <v>301</v>
      </c>
      <c r="B163">
        <v>2017</v>
      </c>
      <c r="C163" t="s">
        <v>42</v>
      </c>
      <c r="D163" s="1">
        <v>44147</v>
      </c>
      <c r="E163">
        <v>1</v>
      </c>
      <c r="F163">
        <v>146</v>
      </c>
      <c r="G163">
        <v>4</v>
      </c>
      <c r="H163" t="s">
        <v>43</v>
      </c>
      <c r="I163" s="2">
        <v>43033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57.019166669999997</v>
      </c>
      <c r="P163">
        <v>-135.34961670000001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10</v>
      </c>
      <c r="Z163">
        <v>11</v>
      </c>
      <c r="AA163">
        <v>2</v>
      </c>
      <c r="AB163">
        <v>203</v>
      </c>
      <c r="AC163">
        <v>113.6</v>
      </c>
      <c r="AD163">
        <v>4</v>
      </c>
      <c r="AE163">
        <v>1</v>
      </c>
      <c r="AG163" t="s">
        <v>399</v>
      </c>
      <c r="AH163" t="s">
        <v>67</v>
      </c>
      <c r="AI163" t="s">
        <v>58</v>
      </c>
      <c r="AJ163">
        <v>1</v>
      </c>
      <c r="AK163" t="s">
        <v>55</v>
      </c>
      <c r="AL163">
        <v>3</v>
      </c>
      <c r="AM163" t="s">
        <v>683</v>
      </c>
      <c r="AO163">
        <v>3</v>
      </c>
      <c r="AP163" t="s">
        <v>683</v>
      </c>
      <c r="AQ163">
        <v>2.7</v>
      </c>
      <c r="AR163">
        <v>2.3768000000000001E-2</v>
      </c>
      <c r="AS163" t="str">
        <f t="shared" si="4"/>
        <v>immature</v>
      </c>
      <c r="AU163">
        <f t="shared" si="5"/>
        <v>1</v>
      </c>
    </row>
    <row r="164" spans="1:47" x14ac:dyDescent="0.25">
      <c r="A164">
        <v>217</v>
      </c>
      <c r="B164">
        <v>2017</v>
      </c>
      <c r="C164" t="s">
        <v>42</v>
      </c>
      <c r="D164" s="1">
        <v>44147</v>
      </c>
      <c r="E164">
        <v>1</v>
      </c>
      <c r="F164">
        <v>235</v>
      </c>
      <c r="G164">
        <v>4</v>
      </c>
      <c r="H164" t="s">
        <v>43</v>
      </c>
      <c r="I164" s="2">
        <v>43033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57.019166669999997</v>
      </c>
      <c r="P164">
        <v>-135.34961670000001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16</v>
      </c>
      <c r="Z164">
        <v>10</v>
      </c>
      <c r="AA164">
        <v>2</v>
      </c>
      <c r="AB164">
        <v>189</v>
      </c>
      <c r="AC164">
        <v>83.9</v>
      </c>
      <c r="AD164">
        <v>3</v>
      </c>
      <c r="AE164">
        <v>1</v>
      </c>
      <c r="AG164" t="s">
        <v>310</v>
      </c>
      <c r="AH164" t="s">
        <v>60</v>
      </c>
      <c r="AI164" t="s">
        <v>58</v>
      </c>
      <c r="AJ164">
        <v>1</v>
      </c>
      <c r="AK164" t="s">
        <v>55</v>
      </c>
      <c r="AL164">
        <v>3</v>
      </c>
      <c r="AM164" t="s">
        <v>683</v>
      </c>
      <c r="AO164">
        <v>3</v>
      </c>
      <c r="AP164" t="s">
        <v>683</v>
      </c>
      <c r="AQ164">
        <v>2</v>
      </c>
      <c r="AR164">
        <v>2.3838000000000002E-2</v>
      </c>
      <c r="AS164" t="str">
        <f t="shared" si="4"/>
        <v>immature</v>
      </c>
      <c r="AU164">
        <f t="shared" si="5"/>
        <v>1</v>
      </c>
    </row>
    <row r="165" spans="1:47" x14ac:dyDescent="0.25">
      <c r="A165">
        <v>218</v>
      </c>
      <c r="B165">
        <v>2017</v>
      </c>
      <c r="C165" t="s">
        <v>42</v>
      </c>
      <c r="D165" s="1">
        <v>44147</v>
      </c>
      <c r="E165">
        <v>1</v>
      </c>
      <c r="F165">
        <v>139</v>
      </c>
      <c r="G165">
        <v>4</v>
      </c>
      <c r="H165" t="s">
        <v>43</v>
      </c>
      <c r="I165" s="2">
        <v>43033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57.019166669999997</v>
      </c>
      <c r="P165">
        <v>-135.34961670000001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10</v>
      </c>
      <c r="Z165">
        <v>4</v>
      </c>
      <c r="AA165">
        <v>2</v>
      </c>
      <c r="AB165">
        <v>178</v>
      </c>
      <c r="AC165">
        <v>75.5</v>
      </c>
      <c r="AD165">
        <v>3</v>
      </c>
      <c r="AE165">
        <v>1</v>
      </c>
      <c r="AG165" t="s">
        <v>311</v>
      </c>
      <c r="AH165" t="s">
        <v>53</v>
      </c>
      <c r="AI165" t="s">
        <v>58</v>
      </c>
      <c r="AJ165">
        <v>1</v>
      </c>
      <c r="AK165" t="s">
        <v>55</v>
      </c>
      <c r="AL165">
        <v>3</v>
      </c>
      <c r="AM165" t="s">
        <v>683</v>
      </c>
      <c r="AO165">
        <v>3</v>
      </c>
      <c r="AP165" t="s">
        <v>683</v>
      </c>
      <c r="AQ165">
        <v>1.8</v>
      </c>
      <c r="AR165">
        <v>2.3841000000000001E-2</v>
      </c>
      <c r="AS165" t="str">
        <f t="shared" si="4"/>
        <v>immature</v>
      </c>
      <c r="AU165">
        <f t="shared" si="5"/>
        <v>1</v>
      </c>
    </row>
    <row r="166" spans="1:47" x14ac:dyDescent="0.25">
      <c r="A166">
        <v>302</v>
      </c>
      <c r="B166">
        <v>2017</v>
      </c>
      <c r="C166" t="s">
        <v>42</v>
      </c>
      <c r="D166" s="1">
        <v>44147</v>
      </c>
      <c r="E166">
        <v>1</v>
      </c>
      <c r="F166">
        <v>232</v>
      </c>
      <c r="G166">
        <v>4</v>
      </c>
      <c r="H166" t="s">
        <v>43</v>
      </c>
      <c r="I166" s="2">
        <v>43033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57.019166669999997</v>
      </c>
      <c r="P166">
        <v>-135.34961670000001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16</v>
      </c>
      <c r="Z166">
        <v>7</v>
      </c>
      <c r="AA166">
        <v>2</v>
      </c>
      <c r="AB166">
        <v>182</v>
      </c>
      <c r="AC166">
        <v>79.3</v>
      </c>
      <c r="AD166">
        <v>4</v>
      </c>
      <c r="AE166">
        <v>1</v>
      </c>
      <c r="AG166" t="s">
        <v>400</v>
      </c>
      <c r="AH166" t="s">
        <v>67</v>
      </c>
      <c r="AI166" t="s">
        <v>97</v>
      </c>
      <c r="AJ166">
        <v>1</v>
      </c>
      <c r="AK166" t="s">
        <v>55</v>
      </c>
      <c r="AL166">
        <v>3</v>
      </c>
      <c r="AM166" t="s">
        <v>683</v>
      </c>
      <c r="AO166">
        <v>3</v>
      </c>
      <c r="AP166" t="s">
        <v>683</v>
      </c>
      <c r="AQ166">
        <v>1.9</v>
      </c>
      <c r="AR166">
        <v>2.3959999999999999E-2</v>
      </c>
      <c r="AS166" t="str">
        <f t="shared" si="4"/>
        <v>immature</v>
      </c>
      <c r="AU166">
        <f t="shared" si="5"/>
        <v>1</v>
      </c>
    </row>
    <row r="167" spans="1:47" x14ac:dyDescent="0.25">
      <c r="A167">
        <v>303</v>
      </c>
      <c r="B167">
        <v>2017</v>
      </c>
      <c r="C167" t="s">
        <v>42</v>
      </c>
      <c r="D167" s="1">
        <v>44147</v>
      </c>
      <c r="E167">
        <v>1</v>
      </c>
      <c r="F167">
        <v>192</v>
      </c>
      <c r="G167">
        <v>4</v>
      </c>
      <c r="H167" t="s">
        <v>43</v>
      </c>
      <c r="I167" s="2">
        <v>43033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57.019166669999997</v>
      </c>
      <c r="P167">
        <v>-135.34961670000001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13</v>
      </c>
      <c r="Z167">
        <v>12</v>
      </c>
      <c r="AA167">
        <v>2</v>
      </c>
      <c r="AB167">
        <v>186</v>
      </c>
      <c r="AC167">
        <v>77.8</v>
      </c>
      <c r="AD167">
        <v>4</v>
      </c>
      <c r="AE167">
        <v>2</v>
      </c>
      <c r="AG167" t="s">
        <v>401</v>
      </c>
      <c r="AH167" t="s">
        <v>67</v>
      </c>
      <c r="AI167" t="s">
        <v>54</v>
      </c>
      <c r="AJ167">
        <v>1</v>
      </c>
      <c r="AK167" t="s">
        <v>55</v>
      </c>
      <c r="AL167">
        <v>3</v>
      </c>
      <c r="AM167" t="s">
        <v>683</v>
      </c>
      <c r="AO167">
        <v>3</v>
      </c>
      <c r="AP167" t="s">
        <v>683</v>
      </c>
      <c r="AQ167">
        <v>1.9</v>
      </c>
      <c r="AR167">
        <v>2.4421999999999999E-2</v>
      </c>
      <c r="AS167" t="str">
        <f t="shared" si="4"/>
        <v>immature</v>
      </c>
      <c r="AU167">
        <f t="shared" si="5"/>
        <v>1</v>
      </c>
    </row>
    <row r="168" spans="1:47" x14ac:dyDescent="0.25">
      <c r="A168">
        <v>473</v>
      </c>
      <c r="B168">
        <v>2017</v>
      </c>
      <c r="C168" t="s">
        <v>42</v>
      </c>
      <c r="D168" s="1">
        <v>44147</v>
      </c>
      <c r="E168">
        <v>1</v>
      </c>
      <c r="F168">
        <v>357</v>
      </c>
      <c r="G168">
        <v>4</v>
      </c>
      <c r="H168" t="s">
        <v>43</v>
      </c>
      <c r="I168" s="2">
        <v>43033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57.019166669999997</v>
      </c>
      <c r="P168">
        <v>-135.34961670000001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24</v>
      </c>
      <c r="Z168">
        <v>12</v>
      </c>
      <c r="AA168">
        <v>2</v>
      </c>
      <c r="AB168">
        <v>205</v>
      </c>
      <c r="AC168">
        <v>122.5</v>
      </c>
      <c r="AD168">
        <v>6</v>
      </c>
      <c r="AE168">
        <v>1</v>
      </c>
      <c r="AG168" t="s">
        <v>583</v>
      </c>
      <c r="AH168" t="s">
        <v>60</v>
      </c>
      <c r="AI168" t="s">
        <v>58</v>
      </c>
      <c r="AJ168">
        <v>1</v>
      </c>
      <c r="AK168" t="s">
        <v>55</v>
      </c>
      <c r="AL168">
        <v>3</v>
      </c>
      <c r="AM168" t="s">
        <v>683</v>
      </c>
      <c r="AO168">
        <v>3</v>
      </c>
      <c r="AP168" t="s">
        <v>683</v>
      </c>
      <c r="AQ168">
        <v>3</v>
      </c>
      <c r="AR168">
        <v>2.4490000000000001E-2</v>
      </c>
      <c r="AS168" t="str">
        <f t="shared" si="4"/>
        <v>immature</v>
      </c>
      <c r="AU168">
        <f t="shared" si="5"/>
        <v>1</v>
      </c>
    </row>
    <row r="169" spans="1:47" x14ac:dyDescent="0.25">
      <c r="A169">
        <v>568</v>
      </c>
      <c r="B169">
        <v>2017</v>
      </c>
      <c r="C169" t="s">
        <v>42</v>
      </c>
      <c r="D169" s="1">
        <v>44147</v>
      </c>
      <c r="E169">
        <v>1</v>
      </c>
      <c r="F169">
        <v>108</v>
      </c>
      <c r="G169">
        <v>4</v>
      </c>
      <c r="H169" t="s">
        <v>43</v>
      </c>
      <c r="I169" s="2">
        <v>43033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57.019166669999997</v>
      </c>
      <c r="P169">
        <v>-135.34961670000001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8</v>
      </c>
      <c r="Z169">
        <v>3</v>
      </c>
      <c r="AA169">
        <v>2</v>
      </c>
      <c r="AB169">
        <v>176</v>
      </c>
      <c r="AC169">
        <v>73.5</v>
      </c>
      <c r="AD169" t="s">
        <v>48</v>
      </c>
      <c r="AE169">
        <v>0</v>
      </c>
      <c r="AG169" t="s">
        <v>48</v>
      </c>
      <c r="AH169" t="s">
        <v>60</v>
      </c>
      <c r="AI169" t="s">
        <v>48</v>
      </c>
      <c r="AJ169" t="s">
        <v>48</v>
      </c>
      <c r="AK169" t="s">
        <v>55</v>
      </c>
      <c r="AL169">
        <v>3</v>
      </c>
      <c r="AM169" t="s">
        <v>683</v>
      </c>
      <c r="AO169">
        <v>3</v>
      </c>
      <c r="AP169" t="s">
        <v>683</v>
      </c>
      <c r="AQ169">
        <v>1.8</v>
      </c>
      <c r="AR169">
        <v>2.4490000000000001E-2</v>
      </c>
      <c r="AS169" t="str">
        <f t="shared" si="4"/>
        <v>immature</v>
      </c>
      <c r="AU169">
        <f t="shared" si="5"/>
        <v>1</v>
      </c>
    </row>
    <row r="170" spans="1:47" x14ac:dyDescent="0.25">
      <c r="A170">
        <v>474</v>
      </c>
      <c r="B170">
        <v>2017</v>
      </c>
      <c r="C170" t="s">
        <v>42</v>
      </c>
      <c r="D170" s="1">
        <v>44147</v>
      </c>
      <c r="E170">
        <v>1</v>
      </c>
      <c r="F170">
        <v>51</v>
      </c>
      <c r="G170">
        <v>4</v>
      </c>
      <c r="H170" t="s">
        <v>43</v>
      </c>
      <c r="I170" s="2">
        <v>43033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57.019166669999997</v>
      </c>
      <c r="P170">
        <v>-135.34961670000001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4</v>
      </c>
      <c r="Z170">
        <v>6</v>
      </c>
      <c r="AA170">
        <v>2</v>
      </c>
      <c r="AB170">
        <v>215</v>
      </c>
      <c r="AC170">
        <v>130.4</v>
      </c>
      <c r="AD170">
        <v>6</v>
      </c>
      <c r="AE170">
        <v>1</v>
      </c>
      <c r="AG170" t="s">
        <v>584</v>
      </c>
      <c r="AH170" t="s">
        <v>67</v>
      </c>
      <c r="AI170" t="s">
        <v>58</v>
      </c>
      <c r="AJ170">
        <v>1</v>
      </c>
      <c r="AK170" t="s">
        <v>55</v>
      </c>
      <c r="AL170">
        <v>3</v>
      </c>
      <c r="AM170" t="s">
        <v>683</v>
      </c>
      <c r="AO170">
        <v>3</v>
      </c>
      <c r="AP170" t="s">
        <v>683</v>
      </c>
      <c r="AQ170">
        <v>3.2</v>
      </c>
      <c r="AR170">
        <v>2.4539999999999999E-2</v>
      </c>
      <c r="AS170" t="str">
        <f t="shared" si="4"/>
        <v>immature</v>
      </c>
      <c r="AU170">
        <f t="shared" si="5"/>
        <v>1</v>
      </c>
    </row>
    <row r="171" spans="1:47" x14ac:dyDescent="0.25">
      <c r="A171">
        <v>219</v>
      </c>
      <c r="B171">
        <v>2017</v>
      </c>
      <c r="C171" t="s">
        <v>42</v>
      </c>
      <c r="D171" s="1">
        <v>44147</v>
      </c>
      <c r="E171">
        <v>1</v>
      </c>
      <c r="F171">
        <v>286</v>
      </c>
      <c r="G171">
        <v>4</v>
      </c>
      <c r="H171" t="s">
        <v>43</v>
      </c>
      <c r="I171" s="2">
        <v>43033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57.019166669999997</v>
      </c>
      <c r="P171">
        <v>-135.34961670000001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20</v>
      </c>
      <c r="Z171">
        <v>1</v>
      </c>
      <c r="AA171">
        <v>2</v>
      </c>
      <c r="AB171">
        <v>198</v>
      </c>
      <c r="AC171">
        <v>97.7</v>
      </c>
      <c r="AD171">
        <v>3</v>
      </c>
      <c r="AE171">
        <v>1</v>
      </c>
      <c r="AG171" t="s">
        <v>312</v>
      </c>
      <c r="AH171" t="s">
        <v>60</v>
      </c>
      <c r="AI171" t="s">
        <v>58</v>
      </c>
      <c r="AJ171">
        <v>1</v>
      </c>
      <c r="AK171" t="s">
        <v>55</v>
      </c>
      <c r="AL171">
        <v>3</v>
      </c>
      <c r="AM171" t="s">
        <v>683</v>
      </c>
      <c r="AO171">
        <v>3</v>
      </c>
      <c r="AP171" t="s">
        <v>683</v>
      </c>
      <c r="AQ171">
        <v>2.4</v>
      </c>
      <c r="AR171">
        <v>2.4565E-2</v>
      </c>
      <c r="AS171" t="str">
        <f t="shared" si="4"/>
        <v>immature</v>
      </c>
      <c r="AU171">
        <f t="shared" si="5"/>
        <v>1</v>
      </c>
    </row>
    <row r="172" spans="1:47" x14ac:dyDescent="0.25">
      <c r="A172">
        <v>220</v>
      </c>
      <c r="B172">
        <v>2017</v>
      </c>
      <c r="C172" t="s">
        <v>42</v>
      </c>
      <c r="D172" s="1">
        <v>44147</v>
      </c>
      <c r="E172">
        <v>1</v>
      </c>
      <c r="F172">
        <v>216</v>
      </c>
      <c r="G172">
        <v>4</v>
      </c>
      <c r="H172" t="s">
        <v>43</v>
      </c>
      <c r="I172" s="2">
        <v>43033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57.019166669999997</v>
      </c>
      <c r="P172">
        <v>-135.34961670000001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15</v>
      </c>
      <c r="Z172">
        <v>6</v>
      </c>
      <c r="AA172">
        <v>2</v>
      </c>
      <c r="AB172">
        <v>189</v>
      </c>
      <c r="AC172">
        <v>85.4</v>
      </c>
      <c r="AD172">
        <v>3</v>
      </c>
      <c r="AE172">
        <v>1</v>
      </c>
      <c r="AG172" t="s">
        <v>313</v>
      </c>
      <c r="AH172" t="s">
        <v>60</v>
      </c>
      <c r="AI172" t="s">
        <v>58</v>
      </c>
      <c r="AJ172">
        <v>1</v>
      </c>
      <c r="AK172" t="s">
        <v>55</v>
      </c>
      <c r="AL172">
        <v>3</v>
      </c>
      <c r="AM172" t="s">
        <v>683</v>
      </c>
      <c r="AO172">
        <v>3</v>
      </c>
      <c r="AP172" t="s">
        <v>683</v>
      </c>
      <c r="AQ172">
        <v>2.1</v>
      </c>
      <c r="AR172">
        <v>2.4590000000000001E-2</v>
      </c>
      <c r="AS172" t="str">
        <f t="shared" si="4"/>
        <v>immature</v>
      </c>
      <c r="AU172">
        <f t="shared" si="5"/>
        <v>1</v>
      </c>
    </row>
    <row r="173" spans="1:47" x14ac:dyDescent="0.25">
      <c r="A173">
        <v>304</v>
      </c>
      <c r="B173">
        <v>2017</v>
      </c>
      <c r="C173" t="s">
        <v>42</v>
      </c>
      <c r="D173" s="1">
        <v>44147</v>
      </c>
      <c r="E173">
        <v>1</v>
      </c>
      <c r="F173">
        <v>262</v>
      </c>
      <c r="G173">
        <v>4</v>
      </c>
      <c r="H173" t="s">
        <v>43</v>
      </c>
      <c r="I173" s="2">
        <v>43033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57.019166669999997</v>
      </c>
      <c r="P173">
        <v>-135.34961670000001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18</v>
      </c>
      <c r="Z173">
        <v>7</v>
      </c>
      <c r="AA173">
        <v>2</v>
      </c>
      <c r="AB173">
        <v>187</v>
      </c>
      <c r="AC173">
        <v>88.8</v>
      </c>
      <c r="AD173">
        <v>4</v>
      </c>
      <c r="AE173">
        <v>1</v>
      </c>
      <c r="AG173" t="s">
        <v>402</v>
      </c>
      <c r="AH173" t="s">
        <v>60</v>
      </c>
      <c r="AI173" t="s">
        <v>58</v>
      </c>
      <c r="AJ173">
        <v>1</v>
      </c>
      <c r="AK173" t="s">
        <v>55</v>
      </c>
      <c r="AL173">
        <v>3</v>
      </c>
      <c r="AM173" t="s">
        <v>683</v>
      </c>
      <c r="AO173">
        <v>3</v>
      </c>
      <c r="AP173" t="s">
        <v>683</v>
      </c>
      <c r="AQ173">
        <v>2.2000000000000002</v>
      </c>
      <c r="AR173">
        <v>2.4774999999999998E-2</v>
      </c>
      <c r="AS173" t="str">
        <f t="shared" si="4"/>
        <v>immature</v>
      </c>
      <c r="AU173">
        <f t="shared" si="5"/>
        <v>1</v>
      </c>
    </row>
    <row r="174" spans="1:47" x14ac:dyDescent="0.25">
      <c r="A174">
        <v>221</v>
      </c>
      <c r="B174">
        <v>2017</v>
      </c>
      <c r="C174" t="s">
        <v>42</v>
      </c>
      <c r="D174" s="1">
        <v>44147</v>
      </c>
      <c r="E174">
        <v>1</v>
      </c>
      <c r="F174">
        <v>263</v>
      </c>
      <c r="G174">
        <v>4</v>
      </c>
      <c r="H174" t="s">
        <v>43</v>
      </c>
      <c r="I174" s="2">
        <v>43033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57.019166669999997</v>
      </c>
      <c r="P174">
        <v>-135.34961670000001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18</v>
      </c>
      <c r="Z174">
        <v>8</v>
      </c>
      <c r="AA174">
        <v>2</v>
      </c>
      <c r="AB174">
        <v>190</v>
      </c>
      <c r="AC174">
        <v>92.8</v>
      </c>
      <c r="AD174">
        <v>3</v>
      </c>
      <c r="AE174">
        <v>2</v>
      </c>
      <c r="AF174" t="s">
        <v>69</v>
      </c>
      <c r="AG174" t="s">
        <v>314</v>
      </c>
      <c r="AH174" t="s">
        <v>60</v>
      </c>
      <c r="AI174" t="s">
        <v>58</v>
      </c>
      <c r="AJ174">
        <v>1</v>
      </c>
      <c r="AK174" t="s">
        <v>55</v>
      </c>
      <c r="AL174">
        <v>3</v>
      </c>
      <c r="AM174" t="s">
        <v>683</v>
      </c>
      <c r="AO174">
        <v>3</v>
      </c>
      <c r="AP174" t="s">
        <v>683</v>
      </c>
      <c r="AQ174">
        <v>2.2999999999999998</v>
      </c>
      <c r="AR174">
        <v>2.4784E-2</v>
      </c>
      <c r="AS174" t="str">
        <f t="shared" si="4"/>
        <v>immature</v>
      </c>
      <c r="AU174">
        <f t="shared" si="5"/>
        <v>1</v>
      </c>
    </row>
    <row r="175" spans="1:47" x14ac:dyDescent="0.25">
      <c r="A175">
        <v>305</v>
      </c>
      <c r="B175">
        <v>2017</v>
      </c>
      <c r="C175" t="s">
        <v>42</v>
      </c>
      <c r="D175" s="1">
        <v>44147</v>
      </c>
      <c r="E175">
        <v>1</v>
      </c>
      <c r="F175">
        <v>201</v>
      </c>
      <c r="G175">
        <v>4</v>
      </c>
      <c r="H175" t="s">
        <v>43</v>
      </c>
      <c r="I175" s="2">
        <v>43033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57.019166669999997</v>
      </c>
      <c r="P175">
        <v>-135.34961670000001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14</v>
      </c>
      <c r="Z175">
        <v>6</v>
      </c>
      <c r="AA175">
        <v>2</v>
      </c>
      <c r="AB175">
        <v>176</v>
      </c>
      <c r="AC175">
        <v>72.599999999999994</v>
      </c>
      <c r="AD175">
        <v>4</v>
      </c>
      <c r="AE175">
        <v>1</v>
      </c>
      <c r="AG175" t="s">
        <v>403</v>
      </c>
      <c r="AH175" t="s">
        <v>67</v>
      </c>
      <c r="AI175" t="s">
        <v>141</v>
      </c>
      <c r="AJ175">
        <v>1</v>
      </c>
      <c r="AK175" t="s">
        <v>55</v>
      </c>
      <c r="AL175">
        <v>3</v>
      </c>
      <c r="AM175" t="s">
        <v>683</v>
      </c>
      <c r="AO175">
        <v>3</v>
      </c>
      <c r="AP175" t="s">
        <v>683</v>
      </c>
      <c r="AQ175">
        <v>1.8</v>
      </c>
      <c r="AR175">
        <v>2.4792999999999999E-2</v>
      </c>
      <c r="AS175" t="str">
        <f t="shared" si="4"/>
        <v>immature</v>
      </c>
      <c r="AU175">
        <f t="shared" si="5"/>
        <v>1</v>
      </c>
    </row>
    <row r="176" spans="1:47" x14ac:dyDescent="0.25">
      <c r="A176">
        <v>222</v>
      </c>
      <c r="B176">
        <v>2017</v>
      </c>
      <c r="C176" t="s">
        <v>42</v>
      </c>
      <c r="D176" s="1">
        <v>44147</v>
      </c>
      <c r="E176">
        <v>1</v>
      </c>
      <c r="F176">
        <v>147</v>
      </c>
      <c r="G176">
        <v>4</v>
      </c>
      <c r="H176" t="s">
        <v>43</v>
      </c>
      <c r="I176" s="2">
        <v>43033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57.019166669999997</v>
      </c>
      <c r="P176">
        <v>-135.34961670000001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10</v>
      </c>
      <c r="Z176">
        <v>12</v>
      </c>
      <c r="AA176">
        <v>2</v>
      </c>
      <c r="AB176">
        <v>179</v>
      </c>
      <c r="AC176">
        <v>80.599999999999994</v>
      </c>
      <c r="AD176">
        <v>3</v>
      </c>
      <c r="AE176">
        <v>1</v>
      </c>
      <c r="AG176" t="s">
        <v>315</v>
      </c>
      <c r="AH176" t="s">
        <v>67</v>
      </c>
      <c r="AI176" t="s">
        <v>58</v>
      </c>
      <c r="AJ176">
        <v>1</v>
      </c>
      <c r="AK176" t="s">
        <v>55</v>
      </c>
      <c r="AL176">
        <v>3</v>
      </c>
      <c r="AM176" t="s">
        <v>683</v>
      </c>
      <c r="AO176">
        <v>3</v>
      </c>
      <c r="AP176" t="s">
        <v>683</v>
      </c>
      <c r="AQ176">
        <v>2</v>
      </c>
      <c r="AR176">
        <v>2.4813999999999999E-2</v>
      </c>
      <c r="AS176" t="str">
        <f t="shared" si="4"/>
        <v>immature</v>
      </c>
      <c r="AU176">
        <f t="shared" si="5"/>
        <v>1</v>
      </c>
    </row>
    <row r="177" spans="1:47" x14ac:dyDescent="0.25">
      <c r="A177">
        <v>223</v>
      </c>
      <c r="B177">
        <v>2017</v>
      </c>
      <c r="C177" t="s">
        <v>42</v>
      </c>
      <c r="D177" s="1">
        <v>44147</v>
      </c>
      <c r="E177">
        <v>1</v>
      </c>
      <c r="F177">
        <v>213</v>
      </c>
      <c r="G177">
        <v>4</v>
      </c>
      <c r="H177" t="s">
        <v>43</v>
      </c>
      <c r="I177" s="2">
        <v>43033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57.019166669999997</v>
      </c>
      <c r="P177">
        <v>-135.34961670000001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15</v>
      </c>
      <c r="Z177">
        <v>3</v>
      </c>
      <c r="AA177">
        <v>2</v>
      </c>
      <c r="AB177">
        <v>194</v>
      </c>
      <c r="AC177">
        <v>100.7</v>
      </c>
      <c r="AD177">
        <v>3</v>
      </c>
      <c r="AE177">
        <v>3</v>
      </c>
      <c r="AG177" t="s">
        <v>316</v>
      </c>
      <c r="AH177" t="s">
        <v>53</v>
      </c>
      <c r="AI177" t="s">
        <v>54</v>
      </c>
      <c r="AJ177">
        <v>1</v>
      </c>
      <c r="AK177" t="s">
        <v>55</v>
      </c>
      <c r="AL177">
        <v>3</v>
      </c>
      <c r="AM177" t="s">
        <v>683</v>
      </c>
      <c r="AO177">
        <v>3</v>
      </c>
      <c r="AP177" t="s">
        <v>683</v>
      </c>
      <c r="AQ177">
        <v>2.5</v>
      </c>
      <c r="AR177">
        <v>2.4826000000000001E-2</v>
      </c>
      <c r="AS177" t="str">
        <f t="shared" si="4"/>
        <v>immature</v>
      </c>
      <c r="AU177">
        <f t="shared" si="5"/>
        <v>1</v>
      </c>
    </row>
    <row r="178" spans="1:47" x14ac:dyDescent="0.25">
      <c r="A178">
        <v>306</v>
      </c>
      <c r="B178">
        <v>2017</v>
      </c>
      <c r="C178" t="s">
        <v>42</v>
      </c>
      <c r="D178" s="1">
        <v>44147</v>
      </c>
      <c r="E178">
        <v>1</v>
      </c>
      <c r="F178">
        <v>20</v>
      </c>
      <c r="G178">
        <v>4</v>
      </c>
      <c r="H178" t="s">
        <v>43</v>
      </c>
      <c r="I178" s="2">
        <v>43033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57.019166669999997</v>
      </c>
      <c r="P178">
        <v>-135.34961670000001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2</v>
      </c>
      <c r="Z178">
        <v>5</v>
      </c>
      <c r="AA178">
        <v>2</v>
      </c>
      <c r="AB178">
        <v>180</v>
      </c>
      <c r="AC178">
        <v>76.400000000000006</v>
      </c>
      <c r="AD178">
        <v>4</v>
      </c>
      <c r="AE178">
        <v>1</v>
      </c>
      <c r="AG178" t="s">
        <v>404</v>
      </c>
      <c r="AH178" t="s">
        <v>60</v>
      </c>
      <c r="AI178" t="s">
        <v>54</v>
      </c>
      <c r="AJ178">
        <v>1</v>
      </c>
      <c r="AK178" t="s">
        <v>55</v>
      </c>
      <c r="AL178">
        <v>3</v>
      </c>
      <c r="AM178" t="s">
        <v>683</v>
      </c>
      <c r="AO178">
        <v>3</v>
      </c>
      <c r="AP178" t="s">
        <v>683</v>
      </c>
      <c r="AQ178">
        <v>1.9</v>
      </c>
      <c r="AR178">
        <v>2.4868999999999999E-2</v>
      </c>
      <c r="AS178" t="str">
        <f t="shared" si="4"/>
        <v>immature</v>
      </c>
      <c r="AU178">
        <f t="shared" si="5"/>
        <v>1</v>
      </c>
    </row>
    <row r="179" spans="1:47" x14ac:dyDescent="0.25">
      <c r="A179">
        <v>224</v>
      </c>
      <c r="B179">
        <v>2017</v>
      </c>
      <c r="C179" t="s">
        <v>42</v>
      </c>
      <c r="D179" s="1">
        <v>44147</v>
      </c>
      <c r="E179">
        <v>1</v>
      </c>
      <c r="F179">
        <v>185</v>
      </c>
      <c r="G179">
        <v>4</v>
      </c>
      <c r="H179" t="s">
        <v>43</v>
      </c>
      <c r="I179" s="2">
        <v>43033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57.019166669999997</v>
      </c>
      <c r="P179">
        <v>-135.34961670000001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13</v>
      </c>
      <c r="Z179">
        <v>5</v>
      </c>
      <c r="AA179">
        <v>2</v>
      </c>
      <c r="AB179">
        <v>182</v>
      </c>
      <c r="AC179">
        <v>84.3</v>
      </c>
      <c r="AD179">
        <v>3</v>
      </c>
      <c r="AE179">
        <v>1</v>
      </c>
      <c r="AG179" t="s">
        <v>317</v>
      </c>
      <c r="AH179" t="s">
        <v>67</v>
      </c>
      <c r="AI179" t="s">
        <v>58</v>
      </c>
      <c r="AJ179">
        <v>1</v>
      </c>
      <c r="AK179" t="s">
        <v>55</v>
      </c>
      <c r="AL179">
        <v>3</v>
      </c>
      <c r="AM179" t="s">
        <v>683</v>
      </c>
      <c r="AO179">
        <v>3</v>
      </c>
      <c r="AP179" t="s">
        <v>683</v>
      </c>
      <c r="AQ179">
        <v>2.1</v>
      </c>
      <c r="AR179">
        <v>2.4910999999999999E-2</v>
      </c>
      <c r="AS179" t="str">
        <f t="shared" si="4"/>
        <v>immature</v>
      </c>
      <c r="AU179">
        <f t="shared" si="5"/>
        <v>1</v>
      </c>
    </row>
    <row r="180" spans="1:47" x14ac:dyDescent="0.25">
      <c r="A180">
        <v>225</v>
      </c>
      <c r="B180">
        <v>2017</v>
      </c>
      <c r="C180" t="s">
        <v>42</v>
      </c>
      <c r="D180" s="1">
        <v>44147</v>
      </c>
      <c r="E180">
        <v>1</v>
      </c>
      <c r="F180">
        <v>172</v>
      </c>
      <c r="G180">
        <v>4</v>
      </c>
      <c r="H180" t="s">
        <v>43</v>
      </c>
      <c r="I180" s="2">
        <v>43033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57.019166669999997</v>
      </c>
      <c r="P180">
        <v>-135.34961670000001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12</v>
      </c>
      <c r="Z180">
        <v>7</v>
      </c>
      <c r="AA180">
        <v>2</v>
      </c>
      <c r="AB180">
        <v>195</v>
      </c>
      <c r="AC180">
        <v>95.9</v>
      </c>
      <c r="AD180">
        <v>3</v>
      </c>
      <c r="AE180">
        <v>2</v>
      </c>
      <c r="AG180" t="s">
        <v>318</v>
      </c>
      <c r="AH180" t="s">
        <v>67</v>
      </c>
      <c r="AI180" t="s">
        <v>54</v>
      </c>
      <c r="AJ180">
        <v>1</v>
      </c>
      <c r="AK180" t="s">
        <v>55</v>
      </c>
      <c r="AL180">
        <v>3</v>
      </c>
      <c r="AM180" t="s">
        <v>683</v>
      </c>
      <c r="AO180">
        <v>3</v>
      </c>
      <c r="AP180" t="s">
        <v>683</v>
      </c>
      <c r="AQ180">
        <v>2.4</v>
      </c>
      <c r="AR180">
        <v>2.5026E-2</v>
      </c>
      <c r="AS180" t="str">
        <f t="shared" si="4"/>
        <v>immature</v>
      </c>
      <c r="AU180">
        <f t="shared" si="5"/>
        <v>1</v>
      </c>
    </row>
    <row r="181" spans="1:47" x14ac:dyDescent="0.25">
      <c r="A181">
        <v>307</v>
      </c>
      <c r="B181">
        <v>2017</v>
      </c>
      <c r="C181" t="s">
        <v>42</v>
      </c>
      <c r="D181" s="1">
        <v>44147</v>
      </c>
      <c r="E181">
        <v>1</v>
      </c>
      <c r="F181">
        <v>101</v>
      </c>
      <c r="G181">
        <v>4</v>
      </c>
      <c r="H181" t="s">
        <v>43</v>
      </c>
      <c r="I181" s="2">
        <v>43033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57.019166669999997</v>
      </c>
      <c r="P181">
        <v>-135.34961670000001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7</v>
      </c>
      <c r="Z181">
        <v>11</v>
      </c>
      <c r="AA181">
        <v>2</v>
      </c>
      <c r="AB181">
        <v>187</v>
      </c>
      <c r="AC181">
        <v>83.7</v>
      </c>
      <c r="AD181">
        <v>4</v>
      </c>
      <c r="AE181">
        <v>3</v>
      </c>
      <c r="AG181" t="s">
        <v>405</v>
      </c>
      <c r="AH181" t="s">
        <v>336</v>
      </c>
      <c r="AI181" t="s">
        <v>54</v>
      </c>
      <c r="AJ181">
        <v>1</v>
      </c>
      <c r="AK181" t="s">
        <v>55</v>
      </c>
      <c r="AL181">
        <v>3</v>
      </c>
      <c r="AM181" t="s">
        <v>683</v>
      </c>
      <c r="AO181">
        <v>3</v>
      </c>
      <c r="AP181" t="s">
        <v>683</v>
      </c>
      <c r="AQ181">
        <v>2.1</v>
      </c>
      <c r="AR181">
        <v>2.5090000000000001E-2</v>
      </c>
      <c r="AS181" t="str">
        <f t="shared" si="4"/>
        <v>immature</v>
      </c>
      <c r="AU181">
        <f t="shared" si="5"/>
        <v>1</v>
      </c>
    </row>
    <row r="182" spans="1:47" x14ac:dyDescent="0.25">
      <c r="A182">
        <v>226</v>
      </c>
      <c r="B182">
        <v>2017</v>
      </c>
      <c r="C182" t="s">
        <v>42</v>
      </c>
      <c r="D182" s="1">
        <v>44147</v>
      </c>
      <c r="E182">
        <v>1</v>
      </c>
      <c r="F182">
        <v>183</v>
      </c>
      <c r="G182">
        <v>4</v>
      </c>
      <c r="H182" t="s">
        <v>43</v>
      </c>
      <c r="I182" s="2">
        <v>43033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57.019166669999997</v>
      </c>
      <c r="P182">
        <v>-135.34961670000001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13</v>
      </c>
      <c r="Z182">
        <v>3</v>
      </c>
      <c r="AA182">
        <v>2</v>
      </c>
      <c r="AB182">
        <v>178</v>
      </c>
      <c r="AC182">
        <v>83.4</v>
      </c>
      <c r="AD182">
        <v>3</v>
      </c>
      <c r="AE182">
        <v>2</v>
      </c>
      <c r="AG182" t="s">
        <v>319</v>
      </c>
      <c r="AH182" t="s">
        <v>53</v>
      </c>
      <c r="AI182" t="s">
        <v>58</v>
      </c>
      <c r="AJ182">
        <v>1</v>
      </c>
      <c r="AK182" t="s">
        <v>55</v>
      </c>
      <c r="AL182">
        <v>3</v>
      </c>
      <c r="AM182" t="s">
        <v>683</v>
      </c>
      <c r="AO182">
        <v>3</v>
      </c>
      <c r="AP182" t="s">
        <v>683</v>
      </c>
      <c r="AQ182">
        <v>2.1</v>
      </c>
      <c r="AR182">
        <v>2.5180000000000001E-2</v>
      </c>
      <c r="AS182" t="str">
        <f t="shared" si="4"/>
        <v>immature</v>
      </c>
      <c r="AU182">
        <f t="shared" si="5"/>
        <v>1</v>
      </c>
    </row>
    <row r="183" spans="1:47" x14ac:dyDescent="0.25">
      <c r="A183">
        <v>417</v>
      </c>
      <c r="B183">
        <v>2017</v>
      </c>
      <c r="C183" t="s">
        <v>42</v>
      </c>
      <c r="D183" s="1">
        <v>44147</v>
      </c>
      <c r="E183">
        <v>1</v>
      </c>
      <c r="F183">
        <v>400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28</v>
      </c>
      <c r="Z183">
        <v>5</v>
      </c>
      <c r="AA183">
        <v>2</v>
      </c>
      <c r="AB183">
        <v>211</v>
      </c>
      <c r="AC183">
        <v>126.9</v>
      </c>
      <c r="AD183">
        <v>5</v>
      </c>
      <c r="AE183">
        <v>1</v>
      </c>
      <c r="AG183" t="s">
        <v>521</v>
      </c>
      <c r="AH183" t="s">
        <v>60</v>
      </c>
      <c r="AI183" t="s">
        <v>58</v>
      </c>
      <c r="AJ183">
        <v>1</v>
      </c>
      <c r="AK183" t="s">
        <v>55</v>
      </c>
      <c r="AL183">
        <v>3</v>
      </c>
      <c r="AM183" t="s">
        <v>683</v>
      </c>
      <c r="AN183" t="s">
        <v>325</v>
      </c>
      <c r="AO183">
        <v>3</v>
      </c>
      <c r="AP183" t="s">
        <v>683</v>
      </c>
      <c r="AQ183">
        <v>3.2</v>
      </c>
      <c r="AR183">
        <v>2.5217E-2</v>
      </c>
      <c r="AS183" t="str">
        <f t="shared" si="4"/>
        <v>immature</v>
      </c>
      <c r="AU183">
        <f t="shared" si="5"/>
        <v>1</v>
      </c>
    </row>
    <row r="184" spans="1:47" x14ac:dyDescent="0.25">
      <c r="A184">
        <v>308</v>
      </c>
      <c r="B184">
        <v>2017</v>
      </c>
      <c r="C184" t="s">
        <v>42</v>
      </c>
      <c r="D184" s="1">
        <v>44147</v>
      </c>
      <c r="E184">
        <v>1</v>
      </c>
      <c r="F184">
        <v>138</v>
      </c>
      <c r="G184">
        <v>4</v>
      </c>
      <c r="H184" t="s">
        <v>43</v>
      </c>
      <c r="I184" s="2">
        <v>43033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57.019166669999997</v>
      </c>
      <c r="P184">
        <v>-135.34961670000001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10</v>
      </c>
      <c r="Z184">
        <v>3</v>
      </c>
      <c r="AA184">
        <v>2</v>
      </c>
      <c r="AB184">
        <v>180</v>
      </c>
      <c r="AC184">
        <v>71.3</v>
      </c>
      <c r="AD184">
        <v>4</v>
      </c>
      <c r="AE184">
        <v>1</v>
      </c>
      <c r="AG184" t="s">
        <v>406</v>
      </c>
      <c r="AH184" t="s">
        <v>67</v>
      </c>
      <c r="AI184" t="s">
        <v>141</v>
      </c>
      <c r="AJ184">
        <v>1</v>
      </c>
      <c r="AK184" t="s">
        <v>55</v>
      </c>
      <c r="AL184">
        <v>3</v>
      </c>
      <c r="AM184" t="s">
        <v>683</v>
      </c>
      <c r="AO184">
        <v>3</v>
      </c>
      <c r="AP184" t="s">
        <v>683</v>
      </c>
      <c r="AQ184">
        <v>1.8</v>
      </c>
      <c r="AR184">
        <v>2.5245E-2</v>
      </c>
      <c r="AS184" t="str">
        <f t="shared" si="4"/>
        <v>immature</v>
      </c>
      <c r="AU184">
        <f t="shared" si="5"/>
        <v>1</v>
      </c>
    </row>
    <row r="185" spans="1:47" x14ac:dyDescent="0.25">
      <c r="A185">
        <v>227</v>
      </c>
      <c r="B185">
        <v>2017</v>
      </c>
      <c r="C185" t="s">
        <v>42</v>
      </c>
      <c r="D185" s="1">
        <v>44147</v>
      </c>
      <c r="E185">
        <v>1</v>
      </c>
      <c r="F185">
        <v>14</v>
      </c>
      <c r="G185">
        <v>4</v>
      </c>
      <c r="H185" t="s">
        <v>43</v>
      </c>
      <c r="I185" s="2">
        <v>43033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57.019166669999997</v>
      </c>
      <c r="P185">
        <v>-135.34961670000001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1</v>
      </c>
      <c r="Z185">
        <v>14</v>
      </c>
      <c r="AA185">
        <v>2</v>
      </c>
      <c r="AB185">
        <v>190</v>
      </c>
      <c r="AC185">
        <v>78.599999999999994</v>
      </c>
      <c r="AD185">
        <v>3</v>
      </c>
      <c r="AE185">
        <v>3</v>
      </c>
      <c r="AF185" t="s">
        <v>69</v>
      </c>
      <c r="AG185" t="s">
        <v>320</v>
      </c>
      <c r="AH185" t="s">
        <v>53</v>
      </c>
      <c r="AI185" t="s">
        <v>141</v>
      </c>
      <c r="AJ185">
        <v>1</v>
      </c>
      <c r="AK185" t="s">
        <v>55</v>
      </c>
      <c r="AL185">
        <v>3</v>
      </c>
      <c r="AM185" t="s">
        <v>683</v>
      </c>
      <c r="AO185">
        <v>3</v>
      </c>
      <c r="AP185" t="s">
        <v>683</v>
      </c>
      <c r="AQ185">
        <v>2</v>
      </c>
      <c r="AR185">
        <v>2.5444999999999999E-2</v>
      </c>
      <c r="AS185" t="str">
        <f t="shared" si="4"/>
        <v>immature</v>
      </c>
      <c r="AU185">
        <f t="shared" si="5"/>
        <v>1</v>
      </c>
    </row>
    <row r="186" spans="1:47" x14ac:dyDescent="0.25">
      <c r="A186">
        <v>418</v>
      </c>
      <c r="B186">
        <v>2017</v>
      </c>
      <c r="C186" t="s">
        <v>42</v>
      </c>
      <c r="D186" s="1">
        <v>44147</v>
      </c>
      <c r="E186">
        <v>1</v>
      </c>
      <c r="F186">
        <v>295</v>
      </c>
      <c r="G186">
        <v>4</v>
      </c>
      <c r="H186" t="s">
        <v>43</v>
      </c>
      <c r="I186" s="2">
        <v>43033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57.019166669999997</v>
      </c>
      <c r="P186">
        <v>-135.34961670000001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20</v>
      </c>
      <c r="Z186">
        <v>10</v>
      </c>
      <c r="AA186">
        <v>2</v>
      </c>
      <c r="AB186">
        <v>202</v>
      </c>
      <c r="AC186">
        <v>117.2</v>
      </c>
      <c r="AD186">
        <v>5</v>
      </c>
      <c r="AE186">
        <v>2</v>
      </c>
      <c r="AG186" t="s">
        <v>522</v>
      </c>
      <c r="AH186" t="s">
        <v>60</v>
      </c>
      <c r="AI186" t="s">
        <v>97</v>
      </c>
      <c r="AJ186">
        <v>1</v>
      </c>
      <c r="AK186" t="s">
        <v>55</v>
      </c>
      <c r="AL186">
        <v>3</v>
      </c>
      <c r="AM186" t="s">
        <v>683</v>
      </c>
      <c r="AO186">
        <v>3</v>
      </c>
      <c r="AP186" t="s">
        <v>683</v>
      </c>
      <c r="AQ186">
        <v>3</v>
      </c>
      <c r="AR186">
        <v>2.5597000000000002E-2</v>
      </c>
      <c r="AS186" t="str">
        <f t="shared" si="4"/>
        <v>immature</v>
      </c>
      <c r="AU186">
        <f t="shared" si="5"/>
        <v>1</v>
      </c>
    </row>
    <row r="187" spans="1:47" x14ac:dyDescent="0.25">
      <c r="A187">
        <v>228</v>
      </c>
      <c r="B187">
        <v>2017</v>
      </c>
      <c r="C187" t="s">
        <v>42</v>
      </c>
      <c r="D187" s="1">
        <v>44147</v>
      </c>
      <c r="E187">
        <v>1</v>
      </c>
      <c r="F187">
        <v>187</v>
      </c>
      <c r="G187">
        <v>4</v>
      </c>
      <c r="H187" t="s">
        <v>43</v>
      </c>
      <c r="I187" s="2">
        <v>43033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57.019166669999997</v>
      </c>
      <c r="P187">
        <v>-135.34961670000001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13</v>
      </c>
      <c r="Z187">
        <v>7</v>
      </c>
      <c r="AA187">
        <v>2</v>
      </c>
      <c r="AB187">
        <v>181</v>
      </c>
      <c r="AC187">
        <v>78</v>
      </c>
      <c r="AD187">
        <v>3</v>
      </c>
      <c r="AE187">
        <v>1</v>
      </c>
      <c r="AG187" t="s">
        <v>321</v>
      </c>
      <c r="AH187" t="s">
        <v>67</v>
      </c>
      <c r="AI187" t="s">
        <v>58</v>
      </c>
      <c r="AJ187">
        <v>1</v>
      </c>
      <c r="AK187" t="s">
        <v>55</v>
      </c>
      <c r="AL187">
        <v>3</v>
      </c>
      <c r="AM187" t="s">
        <v>683</v>
      </c>
      <c r="AO187">
        <v>3</v>
      </c>
      <c r="AP187" t="s">
        <v>683</v>
      </c>
      <c r="AQ187">
        <v>2</v>
      </c>
      <c r="AR187">
        <v>2.5641000000000001E-2</v>
      </c>
      <c r="AS187" t="str">
        <f t="shared" si="4"/>
        <v>immature</v>
      </c>
      <c r="AU187">
        <f t="shared" si="5"/>
        <v>1</v>
      </c>
    </row>
    <row r="188" spans="1:47" x14ac:dyDescent="0.25">
      <c r="A188">
        <v>229</v>
      </c>
      <c r="B188">
        <v>2017</v>
      </c>
      <c r="C188" t="s">
        <v>42</v>
      </c>
      <c r="D188" s="1">
        <v>44147</v>
      </c>
      <c r="E188">
        <v>1</v>
      </c>
      <c r="F188">
        <v>255</v>
      </c>
      <c r="G188">
        <v>4</v>
      </c>
      <c r="H188" t="s">
        <v>43</v>
      </c>
      <c r="I188" s="2">
        <v>43033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57.019166669999997</v>
      </c>
      <c r="P188">
        <v>-135.34961670000001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17</v>
      </c>
      <c r="Z188">
        <v>15</v>
      </c>
      <c r="AA188">
        <v>2</v>
      </c>
      <c r="AB188">
        <v>193</v>
      </c>
      <c r="AC188">
        <v>97</v>
      </c>
      <c r="AD188">
        <v>3</v>
      </c>
      <c r="AE188">
        <v>1</v>
      </c>
      <c r="AG188" t="s">
        <v>322</v>
      </c>
      <c r="AH188" t="s">
        <v>60</v>
      </c>
      <c r="AI188" t="s">
        <v>58</v>
      </c>
      <c r="AJ188">
        <v>1</v>
      </c>
      <c r="AK188" t="s">
        <v>55</v>
      </c>
      <c r="AL188">
        <v>3</v>
      </c>
      <c r="AM188" t="s">
        <v>683</v>
      </c>
      <c r="AO188">
        <v>3</v>
      </c>
      <c r="AP188" t="s">
        <v>683</v>
      </c>
      <c r="AQ188">
        <v>2.5</v>
      </c>
      <c r="AR188">
        <v>2.5773000000000001E-2</v>
      </c>
      <c r="AS188" t="str">
        <f t="shared" si="4"/>
        <v>immature</v>
      </c>
      <c r="AU188">
        <f t="shared" si="5"/>
        <v>1</v>
      </c>
    </row>
    <row r="189" spans="1:47" x14ac:dyDescent="0.25">
      <c r="A189">
        <v>475</v>
      </c>
      <c r="B189">
        <v>2017</v>
      </c>
      <c r="C189" t="s">
        <v>42</v>
      </c>
      <c r="D189" s="1">
        <v>44147</v>
      </c>
      <c r="E189">
        <v>1</v>
      </c>
      <c r="F189">
        <v>352</v>
      </c>
      <c r="G189">
        <v>4</v>
      </c>
      <c r="H189" t="s">
        <v>43</v>
      </c>
      <c r="I189" s="2">
        <v>43033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57.019166669999997</v>
      </c>
      <c r="P189">
        <v>-135.34961670000001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24</v>
      </c>
      <c r="Z189">
        <v>7</v>
      </c>
      <c r="AA189">
        <v>2</v>
      </c>
      <c r="AB189">
        <v>204</v>
      </c>
      <c r="AC189">
        <v>115.9</v>
      </c>
      <c r="AD189">
        <v>6</v>
      </c>
      <c r="AE189">
        <v>2</v>
      </c>
      <c r="AF189" t="s">
        <v>426</v>
      </c>
      <c r="AG189" t="s">
        <v>585</v>
      </c>
      <c r="AH189" t="s">
        <v>67</v>
      </c>
      <c r="AI189" t="s">
        <v>97</v>
      </c>
      <c r="AJ189">
        <v>1</v>
      </c>
      <c r="AK189" t="s">
        <v>55</v>
      </c>
      <c r="AL189">
        <v>3</v>
      </c>
      <c r="AM189" t="s">
        <v>683</v>
      </c>
      <c r="AO189">
        <v>3</v>
      </c>
      <c r="AP189" t="s">
        <v>683</v>
      </c>
      <c r="AQ189">
        <v>3</v>
      </c>
      <c r="AR189">
        <v>2.5884000000000001E-2</v>
      </c>
      <c r="AS189" t="str">
        <f t="shared" si="4"/>
        <v>immature</v>
      </c>
      <c r="AU189">
        <f t="shared" si="5"/>
        <v>1</v>
      </c>
    </row>
    <row r="190" spans="1:47" x14ac:dyDescent="0.25">
      <c r="A190">
        <v>230</v>
      </c>
      <c r="B190">
        <v>2017</v>
      </c>
      <c r="C190" t="s">
        <v>42</v>
      </c>
      <c r="D190" s="1">
        <v>44147</v>
      </c>
      <c r="E190">
        <v>1</v>
      </c>
      <c r="F190">
        <v>202</v>
      </c>
      <c r="G190">
        <v>4</v>
      </c>
      <c r="H190" t="s">
        <v>43</v>
      </c>
      <c r="I190" s="2">
        <v>43033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57.019166669999997</v>
      </c>
      <c r="P190">
        <v>-135.34961670000001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14</v>
      </c>
      <c r="Z190">
        <v>7</v>
      </c>
      <c r="AA190">
        <v>2</v>
      </c>
      <c r="AB190">
        <v>190</v>
      </c>
      <c r="AC190">
        <v>81.099999999999994</v>
      </c>
      <c r="AD190">
        <v>3</v>
      </c>
      <c r="AE190">
        <v>1</v>
      </c>
      <c r="AG190" t="s">
        <v>323</v>
      </c>
      <c r="AH190" t="s">
        <v>60</v>
      </c>
      <c r="AI190" t="s">
        <v>58</v>
      </c>
      <c r="AJ190">
        <v>1</v>
      </c>
      <c r="AK190" t="s">
        <v>55</v>
      </c>
      <c r="AL190">
        <v>3</v>
      </c>
      <c r="AM190" t="s">
        <v>683</v>
      </c>
      <c r="AO190">
        <v>3</v>
      </c>
      <c r="AP190" t="s">
        <v>683</v>
      </c>
      <c r="AQ190">
        <v>2.1</v>
      </c>
      <c r="AR190">
        <v>2.5894E-2</v>
      </c>
      <c r="AS190" t="str">
        <f t="shared" si="4"/>
        <v>immature</v>
      </c>
      <c r="AU190">
        <f t="shared" si="5"/>
        <v>1</v>
      </c>
    </row>
    <row r="191" spans="1:47" x14ac:dyDescent="0.25">
      <c r="A191">
        <v>476</v>
      </c>
      <c r="B191">
        <v>2017</v>
      </c>
      <c r="C191" t="s">
        <v>42</v>
      </c>
      <c r="D191" s="1">
        <v>44147</v>
      </c>
      <c r="E191">
        <v>1</v>
      </c>
      <c r="F191">
        <v>346</v>
      </c>
      <c r="G191">
        <v>4</v>
      </c>
      <c r="H191" t="s">
        <v>43</v>
      </c>
      <c r="I191" s="2">
        <v>43033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57.019166669999997</v>
      </c>
      <c r="P191">
        <v>-135.34961670000001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24</v>
      </c>
      <c r="Z191">
        <v>1</v>
      </c>
      <c r="AA191">
        <v>2</v>
      </c>
      <c r="AB191">
        <v>183</v>
      </c>
      <c r="AC191">
        <v>73.3</v>
      </c>
      <c r="AD191">
        <v>6</v>
      </c>
      <c r="AE191">
        <v>2</v>
      </c>
      <c r="AG191" t="s">
        <v>586</v>
      </c>
      <c r="AH191" t="s">
        <v>60</v>
      </c>
      <c r="AI191" t="s">
        <v>58</v>
      </c>
      <c r="AJ191">
        <v>1</v>
      </c>
      <c r="AK191" t="s">
        <v>55</v>
      </c>
      <c r="AL191">
        <v>3</v>
      </c>
      <c r="AM191" t="s">
        <v>683</v>
      </c>
      <c r="AO191">
        <v>3</v>
      </c>
      <c r="AP191" t="s">
        <v>683</v>
      </c>
      <c r="AQ191">
        <v>1.9</v>
      </c>
      <c r="AR191">
        <v>2.5921E-2</v>
      </c>
      <c r="AS191" t="str">
        <f t="shared" si="4"/>
        <v>immature</v>
      </c>
      <c r="AU191">
        <f t="shared" si="5"/>
        <v>1</v>
      </c>
    </row>
    <row r="192" spans="1:47" x14ac:dyDescent="0.25">
      <c r="A192">
        <v>309</v>
      </c>
      <c r="B192">
        <v>2017</v>
      </c>
      <c r="C192" t="s">
        <v>42</v>
      </c>
      <c r="D192" s="1">
        <v>44147</v>
      </c>
      <c r="E192">
        <v>1</v>
      </c>
      <c r="F192">
        <v>136</v>
      </c>
      <c r="G192">
        <v>4</v>
      </c>
      <c r="H192" t="s">
        <v>43</v>
      </c>
      <c r="I192" s="2">
        <v>43033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57.019166669999997</v>
      </c>
      <c r="P192">
        <v>-135.34961670000001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10</v>
      </c>
      <c r="Z192">
        <v>1</v>
      </c>
      <c r="AA192">
        <v>2</v>
      </c>
      <c r="AB192">
        <v>195</v>
      </c>
      <c r="AC192">
        <v>99.2</v>
      </c>
      <c r="AD192">
        <v>4</v>
      </c>
      <c r="AE192">
        <v>3</v>
      </c>
      <c r="AG192" t="s">
        <v>407</v>
      </c>
      <c r="AH192" t="s">
        <v>53</v>
      </c>
      <c r="AI192" t="s">
        <v>54</v>
      </c>
      <c r="AJ192">
        <v>1</v>
      </c>
      <c r="AK192" t="s">
        <v>55</v>
      </c>
      <c r="AL192">
        <v>3</v>
      </c>
      <c r="AM192" t="s">
        <v>683</v>
      </c>
      <c r="AO192">
        <v>3</v>
      </c>
      <c r="AP192" t="s">
        <v>683</v>
      </c>
      <c r="AQ192">
        <v>2.6</v>
      </c>
      <c r="AR192">
        <v>2.6210000000000001E-2</v>
      </c>
      <c r="AS192" t="str">
        <f t="shared" si="4"/>
        <v>immature</v>
      </c>
      <c r="AU192">
        <f t="shared" si="5"/>
        <v>1</v>
      </c>
    </row>
    <row r="193" spans="1:47" x14ac:dyDescent="0.25">
      <c r="A193">
        <v>231</v>
      </c>
      <c r="B193">
        <v>2017</v>
      </c>
      <c r="C193" t="s">
        <v>42</v>
      </c>
      <c r="D193" s="1">
        <v>44147</v>
      </c>
      <c r="E193">
        <v>1</v>
      </c>
      <c r="F193">
        <v>256</v>
      </c>
      <c r="G193">
        <v>4</v>
      </c>
      <c r="H193" t="s">
        <v>43</v>
      </c>
      <c r="I193" s="2">
        <v>43033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57.019166669999997</v>
      </c>
      <c r="P193">
        <v>-135.34961670000001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18</v>
      </c>
      <c r="Z193">
        <v>1</v>
      </c>
      <c r="AA193">
        <v>2</v>
      </c>
      <c r="AB193">
        <v>193</v>
      </c>
      <c r="AC193">
        <v>99.1</v>
      </c>
      <c r="AD193">
        <v>3</v>
      </c>
      <c r="AE193">
        <v>2</v>
      </c>
      <c r="AG193" t="s">
        <v>324</v>
      </c>
      <c r="AH193" t="s">
        <v>67</v>
      </c>
      <c r="AI193" t="s">
        <v>58</v>
      </c>
      <c r="AJ193">
        <v>1</v>
      </c>
      <c r="AK193" t="s">
        <v>55</v>
      </c>
      <c r="AL193">
        <v>3</v>
      </c>
      <c r="AM193" t="s">
        <v>683</v>
      </c>
      <c r="AN193" t="s">
        <v>325</v>
      </c>
      <c r="AO193">
        <v>3</v>
      </c>
      <c r="AP193" t="s">
        <v>683</v>
      </c>
      <c r="AQ193">
        <v>2.6</v>
      </c>
      <c r="AR193">
        <v>2.6235999999999999E-2</v>
      </c>
      <c r="AS193" t="str">
        <f t="shared" si="4"/>
        <v>immature</v>
      </c>
      <c r="AU193">
        <f t="shared" si="5"/>
        <v>1</v>
      </c>
    </row>
    <row r="194" spans="1:47" x14ac:dyDescent="0.25">
      <c r="A194">
        <v>232</v>
      </c>
      <c r="B194">
        <v>2017</v>
      </c>
      <c r="C194" t="s">
        <v>42</v>
      </c>
      <c r="D194" s="1">
        <v>44147</v>
      </c>
      <c r="E194">
        <v>1</v>
      </c>
      <c r="F194">
        <v>89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6</v>
      </c>
      <c r="Z194">
        <v>14</v>
      </c>
      <c r="AA194">
        <v>2</v>
      </c>
      <c r="AB194">
        <v>186</v>
      </c>
      <c r="AC194">
        <v>83.5</v>
      </c>
      <c r="AD194">
        <v>3</v>
      </c>
      <c r="AE194">
        <v>3</v>
      </c>
      <c r="AG194" t="s">
        <v>326</v>
      </c>
      <c r="AH194" t="s">
        <v>67</v>
      </c>
      <c r="AI194" t="s">
        <v>141</v>
      </c>
      <c r="AJ194">
        <v>1</v>
      </c>
      <c r="AK194" t="s">
        <v>55</v>
      </c>
      <c r="AL194">
        <v>3</v>
      </c>
      <c r="AM194" t="s">
        <v>683</v>
      </c>
      <c r="AO194">
        <v>3</v>
      </c>
      <c r="AP194" t="s">
        <v>683</v>
      </c>
      <c r="AQ194">
        <v>2.2000000000000002</v>
      </c>
      <c r="AR194">
        <v>2.6346999999999999E-2</v>
      </c>
      <c r="AS194" t="str">
        <f t="shared" ref="AS194:AS257" si="6">IF(AR194&gt;0.05,"mature", "immature")</f>
        <v>immature</v>
      </c>
      <c r="AU194">
        <f t="shared" si="5"/>
        <v>1</v>
      </c>
    </row>
    <row r="195" spans="1:47" x14ac:dyDescent="0.25">
      <c r="A195">
        <v>310</v>
      </c>
      <c r="B195">
        <v>2017</v>
      </c>
      <c r="C195" t="s">
        <v>42</v>
      </c>
      <c r="D195" s="1">
        <v>44147</v>
      </c>
      <c r="E195">
        <v>1</v>
      </c>
      <c r="F195">
        <v>246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17</v>
      </c>
      <c r="Z195">
        <v>6</v>
      </c>
      <c r="AA195">
        <v>2</v>
      </c>
      <c r="AB195">
        <v>201</v>
      </c>
      <c r="AC195">
        <v>102.1</v>
      </c>
      <c r="AD195">
        <v>4</v>
      </c>
      <c r="AE195">
        <v>1</v>
      </c>
      <c r="AG195" t="s">
        <v>408</v>
      </c>
      <c r="AH195" t="s">
        <v>67</v>
      </c>
      <c r="AI195" t="s">
        <v>58</v>
      </c>
      <c r="AJ195">
        <v>1</v>
      </c>
      <c r="AK195" t="s">
        <v>55</v>
      </c>
      <c r="AL195">
        <v>3</v>
      </c>
      <c r="AM195" t="s">
        <v>683</v>
      </c>
      <c r="AN195" t="s">
        <v>187</v>
      </c>
      <c r="AO195">
        <v>3</v>
      </c>
      <c r="AP195" t="s">
        <v>683</v>
      </c>
      <c r="AQ195">
        <v>2.7</v>
      </c>
      <c r="AR195">
        <v>2.6445E-2</v>
      </c>
      <c r="AS195" t="str">
        <f t="shared" si="6"/>
        <v>immature</v>
      </c>
      <c r="AU195">
        <f t="shared" ref="AU195:AU258" si="7">IF(AR195&gt;0.014,1,0)</f>
        <v>1</v>
      </c>
    </row>
    <row r="196" spans="1:47" x14ac:dyDescent="0.25">
      <c r="A196">
        <v>311</v>
      </c>
      <c r="B196">
        <v>2017</v>
      </c>
      <c r="C196" t="s">
        <v>42</v>
      </c>
      <c r="D196" s="1">
        <v>44147</v>
      </c>
      <c r="E196">
        <v>1</v>
      </c>
      <c r="F196">
        <v>197</v>
      </c>
      <c r="G196">
        <v>4</v>
      </c>
      <c r="H196" t="s">
        <v>43</v>
      </c>
      <c r="I196" s="2">
        <v>43033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57.019166669999997</v>
      </c>
      <c r="P196">
        <v>-135.34961670000001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14</v>
      </c>
      <c r="Z196">
        <v>2</v>
      </c>
      <c r="AA196">
        <v>2</v>
      </c>
      <c r="AB196">
        <v>194</v>
      </c>
      <c r="AC196">
        <v>94.4</v>
      </c>
      <c r="AD196">
        <v>4</v>
      </c>
      <c r="AE196">
        <v>1</v>
      </c>
      <c r="AG196" t="s">
        <v>409</v>
      </c>
      <c r="AH196" t="s">
        <v>60</v>
      </c>
      <c r="AI196" t="s">
        <v>58</v>
      </c>
      <c r="AJ196">
        <v>1</v>
      </c>
      <c r="AK196" t="s">
        <v>55</v>
      </c>
      <c r="AL196">
        <v>3</v>
      </c>
      <c r="AM196" t="s">
        <v>683</v>
      </c>
      <c r="AO196">
        <v>3</v>
      </c>
      <c r="AP196" t="s">
        <v>683</v>
      </c>
      <c r="AQ196">
        <v>2.5</v>
      </c>
      <c r="AR196">
        <v>2.6483E-2</v>
      </c>
      <c r="AS196" t="str">
        <f t="shared" si="6"/>
        <v>immature</v>
      </c>
      <c r="AU196">
        <f t="shared" si="7"/>
        <v>1</v>
      </c>
    </row>
    <row r="197" spans="1:47" x14ac:dyDescent="0.25">
      <c r="A197">
        <v>233</v>
      </c>
      <c r="B197">
        <v>2017</v>
      </c>
      <c r="C197" t="s">
        <v>42</v>
      </c>
      <c r="D197" s="1">
        <v>44147</v>
      </c>
      <c r="E197">
        <v>1</v>
      </c>
      <c r="F197">
        <v>72</v>
      </c>
      <c r="G197">
        <v>4</v>
      </c>
      <c r="H197" t="s">
        <v>43</v>
      </c>
      <c r="I197" s="2">
        <v>43033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57.019166669999997</v>
      </c>
      <c r="P197">
        <v>-135.34961670000001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5</v>
      </c>
      <c r="Z197">
        <v>12</v>
      </c>
      <c r="AA197">
        <v>2</v>
      </c>
      <c r="AB197">
        <v>159</v>
      </c>
      <c r="AC197">
        <v>56.3</v>
      </c>
      <c r="AD197">
        <v>3</v>
      </c>
      <c r="AE197">
        <v>1</v>
      </c>
      <c r="AG197" t="s">
        <v>327</v>
      </c>
      <c r="AH197" t="s">
        <v>328</v>
      </c>
      <c r="AI197" t="s">
        <v>54</v>
      </c>
      <c r="AJ197">
        <v>1</v>
      </c>
      <c r="AK197" t="s">
        <v>55</v>
      </c>
      <c r="AL197">
        <v>3</v>
      </c>
      <c r="AM197" t="s">
        <v>683</v>
      </c>
      <c r="AO197">
        <v>3</v>
      </c>
      <c r="AP197" t="s">
        <v>683</v>
      </c>
      <c r="AQ197">
        <v>1.5</v>
      </c>
      <c r="AR197">
        <v>2.6643E-2</v>
      </c>
      <c r="AS197" t="str">
        <f t="shared" si="6"/>
        <v>immature</v>
      </c>
      <c r="AU197">
        <f t="shared" si="7"/>
        <v>1</v>
      </c>
    </row>
    <row r="198" spans="1:47" x14ac:dyDescent="0.25">
      <c r="A198">
        <v>234</v>
      </c>
      <c r="B198">
        <v>2017</v>
      </c>
      <c r="C198" t="s">
        <v>42</v>
      </c>
      <c r="D198" s="1">
        <v>44147</v>
      </c>
      <c r="E198">
        <v>1</v>
      </c>
      <c r="F198">
        <v>135</v>
      </c>
      <c r="G198">
        <v>4</v>
      </c>
      <c r="H198" t="s">
        <v>43</v>
      </c>
      <c r="I198" s="2">
        <v>43033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57.019166669999997</v>
      </c>
      <c r="P198">
        <v>-135.34961670000001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9</v>
      </c>
      <c r="Z198">
        <v>15</v>
      </c>
      <c r="AA198">
        <v>2</v>
      </c>
      <c r="AB198">
        <v>170</v>
      </c>
      <c r="AC198">
        <v>67.2</v>
      </c>
      <c r="AD198">
        <v>3</v>
      </c>
      <c r="AE198">
        <v>1</v>
      </c>
      <c r="AG198" t="s">
        <v>329</v>
      </c>
      <c r="AH198" t="s">
        <v>60</v>
      </c>
      <c r="AI198" t="s">
        <v>54</v>
      </c>
      <c r="AJ198">
        <v>1</v>
      </c>
      <c r="AK198" t="s">
        <v>55</v>
      </c>
      <c r="AL198">
        <v>3</v>
      </c>
      <c r="AM198" t="s">
        <v>683</v>
      </c>
      <c r="AO198">
        <v>3</v>
      </c>
      <c r="AP198" t="s">
        <v>683</v>
      </c>
      <c r="AQ198">
        <v>1.8</v>
      </c>
      <c r="AR198">
        <v>2.6786000000000001E-2</v>
      </c>
      <c r="AS198" t="str">
        <f t="shared" si="6"/>
        <v>immature</v>
      </c>
      <c r="AU198">
        <f t="shared" si="7"/>
        <v>1</v>
      </c>
    </row>
    <row r="199" spans="1:47" x14ac:dyDescent="0.25">
      <c r="A199">
        <v>235</v>
      </c>
      <c r="B199">
        <v>2017</v>
      </c>
      <c r="C199" t="s">
        <v>42</v>
      </c>
      <c r="D199" s="1">
        <v>44147</v>
      </c>
      <c r="E199">
        <v>1</v>
      </c>
      <c r="F199">
        <v>200</v>
      </c>
      <c r="G199">
        <v>4</v>
      </c>
      <c r="H199" t="s">
        <v>43</v>
      </c>
      <c r="I199" s="2">
        <v>43033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57.019166669999997</v>
      </c>
      <c r="P199">
        <v>-135.34961670000001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14</v>
      </c>
      <c r="Z199">
        <v>5</v>
      </c>
      <c r="AA199">
        <v>2</v>
      </c>
      <c r="AB199">
        <v>183</v>
      </c>
      <c r="AC199">
        <v>89.5</v>
      </c>
      <c r="AD199">
        <v>3</v>
      </c>
      <c r="AE199">
        <v>1</v>
      </c>
      <c r="AG199" t="s">
        <v>330</v>
      </c>
      <c r="AH199" t="s">
        <v>60</v>
      </c>
      <c r="AI199" t="s">
        <v>58</v>
      </c>
      <c r="AJ199">
        <v>1</v>
      </c>
      <c r="AK199" t="s">
        <v>55</v>
      </c>
      <c r="AL199">
        <v>3</v>
      </c>
      <c r="AM199" t="s">
        <v>683</v>
      </c>
      <c r="AO199">
        <v>3</v>
      </c>
      <c r="AP199" t="s">
        <v>683</v>
      </c>
      <c r="AQ199">
        <v>2.4</v>
      </c>
      <c r="AR199">
        <v>2.6816E-2</v>
      </c>
      <c r="AS199" t="str">
        <f t="shared" si="6"/>
        <v>immature</v>
      </c>
      <c r="AU199">
        <f t="shared" si="7"/>
        <v>1</v>
      </c>
    </row>
    <row r="200" spans="1:47" x14ac:dyDescent="0.25">
      <c r="A200">
        <v>312</v>
      </c>
      <c r="B200">
        <v>2017</v>
      </c>
      <c r="C200" t="s">
        <v>42</v>
      </c>
      <c r="D200" s="1">
        <v>44147</v>
      </c>
      <c r="E200">
        <v>1</v>
      </c>
      <c r="F200">
        <v>84</v>
      </c>
      <c r="G200">
        <v>4</v>
      </c>
      <c r="H200" t="s">
        <v>43</v>
      </c>
      <c r="I200" s="2">
        <v>43033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57.019166669999997</v>
      </c>
      <c r="P200">
        <v>-135.34961670000001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6</v>
      </c>
      <c r="Z200">
        <v>9</v>
      </c>
      <c r="AA200">
        <v>2</v>
      </c>
      <c r="AB200">
        <v>184</v>
      </c>
      <c r="AC200">
        <v>85.3</v>
      </c>
      <c r="AD200">
        <v>4</v>
      </c>
      <c r="AE200">
        <v>1</v>
      </c>
      <c r="AG200" t="s">
        <v>410</v>
      </c>
      <c r="AH200" t="s">
        <v>60</v>
      </c>
      <c r="AI200" t="s">
        <v>58</v>
      </c>
      <c r="AJ200">
        <v>1</v>
      </c>
      <c r="AK200" t="s">
        <v>55</v>
      </c>
      <c r="AL200">
        <v>3</v>
      </c>
      <c r="AM200" t="s">
        <v>683</v>
      </c>
      <c r="AO200">
        <v>3</v>
      </c>
      <c r="AP200" t="s">
        <v>683</v>
      </c>
      <c r="AQ200">
        <v>2.2999999999999998</v>
      </c>
      <c r="AR200">
        <v>2.6963999999999998E-2</v>
      </c>
      <c r="AS200" t="str">
        <f t="shared" si="6"/>
        <v>immature</v>
      </c>
      <c r="AU200">
        <f t="shared" si="7"/>
        <v>1</v>
      </c>
    </row>
    <row r="201" spans="1:47" x14ac:dyDescent="0.25">
      <c r="A201">
        <v>313</v>
      </c>
      <c r="B201">
        <v>2017</v>
      </c>
      <c r="C201" t="s">
        <v>42</v>
      </c>
      <c r="D201" s="1">
        <v>44147</v>
      </c>
      <c r="E201">
        <v>1</v>
      </c>
      <c r="F201">
        <v>73</v>
      </c>
      <c r="G201">
        <v>4</v>
      </c>
      <c r="H201" t="s">
        <v>43</v>
      </c>
      <c r="I201" s="2">
        <v>43033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57.019166669999997</v>
      </c>
      <c r="P201">
        <v>-135.34961670000001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5</v>
      </c>
      <c r="Z201">
        <v>13</v>
      </c>
      <c r="AA201">
        <v>2</v>
      </c>
      <c r="AB201">
        <v>192</v>
      </c>
      <c r="AC201">
        <v>92.7</v>
      </c>
      <c r="AD201">
        <v>4</v>
      </c>
      <c r="AE201">
        <v>2</v>
      </c>
      <c r="AG201" t="s">
        <v>411</v>
      </c>
      <c r="AH201" t="s">
        <v>60</v>
      </c>
      <c r="AI201" t="s">
        <v>97</v>
      </c>
      <c r="AJ201">
        <v>1</v>
      </c>
      <c r="AK201" t="s">
        <v>55</v>
      </c>
      <c r="AL201">
        <v>3</v>
      </c>
      <c r="AM201" t="s">
        <v>683</v>
      </c>
      <c r="AO201">
        <v>3</v>
      </c>
      <c r="AP201" t="s">
        <v>683</v>
      </c>
      <c r="AQ201">
        <v>2.5</v>
      </c>
      <c r="AR201">
        <v>2.6969E-2</v>
      </c>
      <c r="AS201" t="str">
        <f t="shared" si="6"/>
        <v>immature</v>
      </c>
      <c r="AU201">
        <f t="shared" si="7"/>
        <v>1</v>
      </c>
    </row>
    <row r="202" spans="1:47" x14ac:dyDescent="0.25">
      <c r="A202">
        <v>477</v>
      </c>
      <c r="B202">
        <v>2017</v>
      </c>
      <c r="C202" t="s">
        <v>42</v>
      </c>
      <c r="D202" s="1">
        <v>44147</v>
      </c>
      <c r="E202">
        <v>1</v>
      </c>
      <c r="F202">
        <v>281</v>
      </c>
      <c r="G202">
        <v>4</v>
      </c>
      <c r="H202" t="s">
        <v>43</v>
      </c>
      <c r="I202" s="2">
        <v>43033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57.019166669999997</v>
      </c>
      <c r="P202">
        <v>-135.34961670000001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19</v>
      </c>
      <c r="Z202">
        <v>11</v>
      </c>
      <c r="AA202">
        <v>2</v>
      </c>
      <c r="AB202">
        <v>204</v>
      </c>
      <c r="AC202">
        <v>118.3</v>
      </c>
      <c r="AD202">
        <v>6</v>
      </c>
      <c r="AE202">
        <v>1</v>
      </c>
      <c r="AG202" t="s">
        <v>587</v>
      </c>
      <c r="AH202" t="s">
        <v>60</v>
      </c>
      <c r="AI202" t="s">
        <v>58</v>
      </c>
      <c r="AJ202">
        <v>1</v>
      </c>
      <c r="AK202" t="s">
        <v>55</v>
      </c>
      <c r="AL202">
        <v>3</v>
      </c>
      <c r="AM202" t="s">
        <v>683</v>
      </c>
      <c r="AO202">
        <v>3</v>
      </c>
      <c r="AP202" t="s">
        <v>683</v>
      </c>
      <c r="AQ202">
        <v>3.2</v>
      </c>
      <c r="AR202">
        <v>2.7050000000000001E-2</v>
      </c>
      <c r="AS202" t="str">
        <f t="shared" si="6"/>
        <v>immature</v>
      </c>
      <c r="AU202">
        <f t="shared" si="7"/>
        <v>1</v>
      </c>
    </row>
    <row r="203" spans="1:47" x14ac:dyDescent="0.25">
      <c r="A203">
        <v>314</v>
      </c>
      <c r="B203">
        <v>2017</v>
      </c>
      <c r="C203" t="s">
        <v>42</v>
      </c>
      <c r="D203" s="1">
        <v>44147</v>
      </c>
      <c r="E203">
        <v>1</v>
      </c>
      <c r="F203">
        <v>161</v>
      </c>
      <c r="G203">
        <v>4</v>
      </c>
      <c r="H203" t="s">
        <v>43</v>
      </c>
      <c r="I203" s="2">
        <v>43033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57.019166669999997</v>
      </c>
      <c r="P203">
        <v>-135.34961670000001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11</v>
      </c>
      <c r="Z203">
        <v>11</v>
      </c>
      <c r="AA203">
        <v>2</v>
      </c>
      <c r="AB203">
        <v>186</v>
      </c>
      <c r="AC203">
        <v>84.4</v>
      </c>
      <c r="AD203">
        <v>4</v>
      </c>
      <c r="AE203">
        <v>1</v>
      </c>
      <c r="AF203" t="s">
        <v>69</v>
      </c>
      <c r="AG203" t="s">
        <v>412</v>
      </c>
      <c r="AH203" t="s">
        <v>67</v>
      </c>
      <c r="AI203" t="s">
        <v>141</v>
      </c>
      <c r="AJ203">
        <v>1</v>
      </c>
      <c r="AK203" t="s">
        <v>55</v>
      </c>
      <c r="AL203">
        <v>3</v>
      </c>
      <c r="AM203" t="s">
        <v>683</v>
      </c>
      <c r="AO203">
        <v>3</v>
      </c>
      <c r="AP203" t="s">
        <v>683</v>
      </c>
      <c r="AQ203">
        <v>2.2999999999999998</v>
      </c>
      <c r="AR203">
        <v>2.7251000000000001E-2</v>
      </c>
      <c r="AS203" t="str">
        <f t="shared" si="6"/>
        <v>immature</v>
      </c>
      <c r="AU203">
        <f t="shared" si="7"/>
        <v>1</v>
      </c>
    </row>
    <row r="204" spans="1:47" x14ac:dyDescent="0.25">
      <c r="A204">
        <v>315</v>
      </c>
      <c r="B204">
        <v>2017</v>
      </c>
      <c r="C204" t="s">
        <v>42</v>
      </c>
      <c r="D204" s="1">
        <v>44147</v>
      </c>
      <c r="E204">
        <v>1</v>
      </c>
      <c r="F204">
        <v>126</v>
      </c>
      <c r="G204">
        <v>4</v>
      </c>
      <c r="H204" t="s">
        <v>43</v>
      </c>
      <c r="I204" s="2">
        <v>43033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57.019166669999997</v>
      </c>
      <c r="P204">
        <v>-135.34961670000001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9</v>
      </c>
      <c r="Z204">
        <v>6</v>
      </c>
      <c r="AA204">
        <v>2</v>
      </c>
      <c r="AB204">
        <v>186</v>
      </c>
      <c r="AC204">
        <v>88</v>
      </c>
      <c r="AD204">
        <v>4</v>
      </c>
      <c r="AE204">
        <v>1</v>
      </c>
      <c r="AG204" t="s">
        <v>413</v>
      </c>
      <c r="AH204" t="s">
        <v>67</v>
      </c>
      <c r="AI204" t="s">
        <v>58</v>
      </c>
      <c r="AJ204">
        <v>1</v>
      </c>
      <c r="AK204" t="s">
        <v>55</v>
      </c>
      <c r="AL204">
        <v>3</v>
      </c>
      <c r="AM204" t="s">
        <v>683</v>
      </c>
      <c r="AO204">
        <v>3</v>
      </c>
      <c r="AP204" t="s">
        <v>683</v>
      </c>
      <c r="AQ204">
        <v>2.4</v>
      </c>
      <c r="AR204">
        <v>2.7272999999999999E-2</v>
      </c>
      <c r="AS204" t="str">
        <f t="shared" si="6"/>
        <v>immature</v>
      </c>
      <c r="AU204">
        <f t="shared" si="7"/>
        <v>1</v>
      </c>
    </row>
    <row r="205" spans="1:47" x14ac:dyDescent="0.25">
      <c r="A205">
        <v>316</v>
      </c>
      <c r="B205">
        <v>2017</v>
      </c>
      <c r="C205" t="s">
        <v>42</v>
      </c>
      <c r="D205" s="1">
        <v>44147</v>
      </c>
      <c r="E205">
        <v>1</v>
      </c>
      <c r="F205">
        <v>260</v>
      </c>
      <c r="G205">
        <v>4</v>
      </c>
      <c r="H205" t="s">
        <v>43</v>
      </c>
      <c r="I205" s="2">
        <v>43033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57.019166669999997</v>
      </c>
      <c r="P205">
        <v>-135.34961670000001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18</v>
      </c>
      <c r="Z205">
        <v>5</v>
      </c>
      <c r="AA205">
        <v>2</v>
      </c>
      <c r="AB205">
        <v>179</v>
      </c>
      <c r="AC205">
        <v>69.5</v>
      </c>
      <c r="AD205">
        <v>4</v>
      </c>
      <c r="AE205">
        <v>1</v>
      </c>
      <c r="AG205" t="s">
        <v>414</v>
      </c>
      <c r="AH205" t="s">
        <v>67</v>
      </c>
      <c r="AI205" t="s">
        <v>58</v>
      </c>
      <c r="AJ205">
        <v>1</v>
      </c>
      <c r="AK205" t="s">
        <v>55</v>
      </c>
      <c r="AL205">
        <v>3</v>
      </c>
      <c r="AM205" t="s">
        <v>683</v>
      </c>
      <c r="AO205">
        <v>3</v>
      </c>
      <c r="AP205" t="s">
        <v>683</v>
      </c>
      <c r="AQ205">
        <v>1.9</v>
      </c>
      <c r="AR205">
        <v>2.7338000000000001E-2</v>
      </c>
      <c r="AS205" t="str">
        <f t="shared" si="6"/>
        <v>immature</v>
      </c>
      <c r="AU205">
        <f t="shared" si="7"/>
        <v>1</v>
      </c>
    </row>
    <row r="206" spans="1:47" x14ac:dyDescent="0.25">
      <c r="A206">
        <v>317</v>
      </c>
      <c r="B206">
        <v>2017</v>
      </c>
      <c r="C206" t="s">
        <v>42</v>
      </c>
      <c r="D206" s="1">
        <v>44147</v>
      </c>
      <c r="E206">
        <v>1</v>
      </c>
      <c r="F206">
        <v>228</v>
      </c>
      <c r="G206">
        <v>4</v>
      </c>
      <c r="H206" t="s">
        <v>43</v>
      </c>
      <c r="I206" s="2">
        <v>43033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57.019166669999997</v>
      </c>
      <c r="P206">
        <v>-135.34961670000001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16</v>
      </c>
      <c r="Z206">
        <v>3</v>
      </c>
      <c r="AA206">
        <v>2</v>
      </c>
      <c r="AB206">
        <v>195</v>
      </c>
      <c r="AC206">
        <v>102.1</v>
      </c>
      <c r="AD206">
        <v>4</v>
      </c>
      <c r="AE206">
        <v>1</v>
      </c>
      <c r="AG206" t="s">
        <v>415</v>
      </c>
      <c r="AH206" t="s">
        <v>53</v>
      </c>
      <c r="AI206" t="s">
        <v>58</v>
      </c>
      <c r="AJ206">
        <v>1</v>
      </c>
      <c r="AK206" t="s">
        <v>55</v>
      </c>
      <c r="AL206">
        <v>3</v>
      </c>
      <c r="AM206" t="s">
        <v>683</v>
      </c>
      <c r="AO206">
        <v>3</v>
      </c>
      <c r="AP206" t="s">
        <v>683</v>
      </c>
      <c r="AQ206">
        <v>2.8</v>
      </c>
      <c r="AR206">
        <v>2.7424E-2</v>
      </c>
      <c r="AS206" t="str">
        <f t="shared" si="6"/>
        <v>immature</v>
      </c>
      <c r="AU206">
        <f t="shared" si="7"/>
        <v>1</v>
      </c>
    </row>
    <row r="207" spans="1:47" x14ac:dyDescent="0.25">
      <c r="A207">
        <v>318</v>
      </c>
      <c r="B207">
        <v>2017</v>
      </c>
      <c r="C207" t="s">
        <v>42</v>
      </c>
      <c r="D207" s="1">
        <v>44147</v>
      </c>
      <c r="E207">
        <v>1</v>
      </c>
      <c r="F207">
        <v>19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2</v>
      </c>
      <c r="Z207">
        <v>4</v>
      </c>
      <c r="AA207">
        <v>2</v>
      </c>
      <c r="AB207">
        <v>191</v>
      </c>
      <c r="AC207">
        <v>94.6</v>
      </c>
      <c r="AD207">
        <v>4</v>
      </c>
      <c r="AE207">
        <v>1</v>
      </c>
      <c r="AG207" t="s">
        <v>416</v>
      </c>
      <c r="AH207" t="s">
        <v>60</v>
      </c>
      <c r="AI207" t="s">
        <v>58</v>
      </c>
      <c r="AJ207">
        <v>1</v>
      </c>
      <c r="AK207" t="s">
        <v>55</v>
      </c>
      <c r="AL207">
        <v>3</v>
      </c>
      <c r="AM207" t="s">
        <v>683</v>
      </c>
      <c r="AO207">
        <v>3</v>
      </c>
      <c r="AP207" t="s">
        <v>683</v>
      </c>
      <c r="AQ207">
        <v>2.6</v>
      </c>
      <c r="AR207">
        <v>2.7484000000000001E-2</v>
      </c>
      <c r="AS207" t="str">
        <f t="shared" si="6"/>
        <v>immature</v>
      </c>
      <c r="AU207">
        <f t="shared" si="7"/>
        <v>1</v>
      </c>
    </row>
    <row r="208" spans="1:47" x14ac:dyDescent="0.25">
      <c r="A208">
        <v>236</v>
      </c>
      <c r="B208">
        <v>2017</v>
      </c>
      <c r="C208" t="s">
        <v>42</v>
      </c>
      <c r="D208" s="1">
        <v>44147</v>
      </c>
      <c r="E208">
        <v>1</v>
      </c>
      <c r="F208">
        <v>254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17</v>
      </c>
      <c r="Z208">
        <v>14</v>
      </c>
      <c r="AA208">
        <v>2</v>
      </c>
      <c r="AB208">
        <v>176</v>
      </c>
      <c r="AC208">
        <v>72.599999999999994</v>
      </c>
      <c r="AD208">
        <v>3</v>
      </c>
      <c r="AE208">
        <v>2</v>
      </c>
      <c r="AF208" t="s">
        <v>69</v>
      </c>
      <c r="AG208" t="s">
        <v>331</v>
      </c>
      <c r="AH208" t="s">
        <v>60</v>
      </c>
      <c r="AI208" t="s">
        <v>54</v>
      </c>
      <c r="AJ208">
        <v>1</v>
      </c>
      <c r="AK208" t="s">
        <v>55</v>
      </c>
      <c r="AL208">
        <v>3</v>
      </c>
      <c r="AM208" t="s">
        <v>683</v>
      </c>
      <c r="AO208">
        <v>3</v>
      </c>
      <c r="AP208" t="s">
        <v>683</v>
      </c>
      <c r="AQ208">
        <v>2</v>
      </c>
      <c r="AR208">
        <v>2.7548E-2</v>
      </c>
      <c r="AS208" t="str">
        <f t="shared" si="6"/>
        <v>immature</v>
      </c>
      <c r="AU208">
        <f t="shared" si="7"/>
        <v>1</v>
      </c>
    </row>
    <row r="209" spans="1:47" x14ac:dyDescent="0.25">
      <c r="A209">
        <v>569</v>
      </c>
      <c r="B209">
        <v>2017</v>
      </c>
      <c r="C209" t="s">
        <v>42</v>
      </c>
      <c r="D209" s="1">
        <v>44147</v>
      </c>
      <c r="E209">
        <v>1</v>
      </c>
      <c r="F209">
        <v>77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6</v>
      </c>
      <c r="Z209">
        <v>2</v>
      </c>
      <c r="AA209">
        <v>2</v>
      </c>
      <c r="AB209">
        <v>175</v>
      </c>
      <c r="AC209">
        <v>68.900000000000006</v>
      </c>
      <c r="AD209" t="s">
        <v>48</v>
      </c>
      <c r="AE209">
        <v>2</v>
      </c>
      <c r="AG209" t="s">
        <v>48</v>
      </c>
      <c r="AH209" t="s">
        <v>67</v>
      </c>
      <c r="AI209" t="s">
        <v>141</v>
      </c>
      <c r="AJ209" t="s">
        <v>48</v>
      </c>
      <c r="AK209" t="s">
        <v>55</v>
      </c>
      <c r="AL209">
        <v>3</v>
      </c>
      <c r="AM209" t="s">
        <v>683</v>
      </c>
      <c r="AO209">
        <v>3</v>
      </c>
      <c r="AP209" t="s">
        <v>683</v>
      </c>
      <c r="AQ209">
        <v>1.9</v>
      </c>
      <c r="AR209">
        <v>2.7576E-2</v>
      </c>
      <c r="AS209" t="str">
        <f t="shared" si="6"/>
        <v>immature</v>
      </c>
      <c r="AU209">
        <f t="shared" si="7"/>
        <v>1</v>
      </c>
    </row>
    <row r="210" spans="1:47" x14ac:dyDescent="0.25">
      <c r="A210">
        <v>319</v>
      </c>
      <c r="B210">
        <v>2017</v>
      </c>
      <c r="C210" t="s">
        <v>42</v>
      </c>
      <c r="D210" s="1">
        <v>44147</v>
      </c>
      <c r="E210">
        <v>1</v>
      </c>
      <c r="F210">
        <v>159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11</v>
      </c>
      <c r="Z210">
        <v>9</v>
      </c>
      <c r="AA210">
        <v>2</v>
      </c>
      <c r="AB210">
        <v>180</v>
      </c>
      <c r="AC210">
        <v>79.5</v>
      </c>
      <c r="AD210">
        <v>4</v>
      </c>
      <c r="AE210">
        <v>2</v>
      </c>
      <c r="AG210" t="s">
        <v>417</v>
      </c>
      <c r="AH210" t="s">
        <v>53</v>
      </c>
      <c r="AI210" t="s">
        <v>97</v>
      </c>
      <c r="AJ210">
        <v>1</v>
      </c>
      <c r="AK210" t="s">
        <v>55</v>
      </c>
      <c r="AL210">
        <v>3</v>
      </c>
      <c r="AM210" t="s">
        <v>683</v>
      </c>
      <c r="AO210">
        <v>3</v>
      </c>
      <c r="AP210" t="s">
        <v>683</v>
      </c>
      <c r="AQ210">
        <v>2.2000000000000002</v>
      </c>
      <c r="AR210">
        <v>2.7673E-2</v>
      </c>
      <c r="AS210" t="str">
        <f t="shared" si="6"/>
        <v>immature</v>
      </c>
      <c r="AU210">
        <f t="shared" si="7"/>
        <v>1</v>
      </c>
    </row>
    <row r="211" spans="1:47" x14ac:dyDescent="0.25">
      <c r="A211">
        <v>237</v>
      </c>
      <c r="B211">
        <v>2017</v>
      </c>
      <c r="C211" t="s">
        <v>42</v>
      </c>
      <c r="D211" s="1">
        <v>44147</v>
      </c>
      <c r="E211">
        <v>1</v>
      </c>
      <c r="F211">
        <v>44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3</v>
      </c>
      <c r="Z211">
        <v>14</v>
      </c>
      <c r="AA211">
        <v>2</v>
      </c>
      <c r="AB211">
        <v>190</v>
      </c>
      <c r="AC211">
        <v>93.9</v>
      </c>
      <c r="AD211">
        <v>3</v>
      </c>
      <c r="AE211">
        <v>3</v>
      </c>
      <c r="AG211" t="s">
        <v>332</v>
      </c>
      <c r="AH211" t="s">
        <v>67</v>
      </c>
      <c r="AI211" t="s">
        <v>54</v>
      </c>
      <c r="AJ211">
        <v>1</v>
      </c>
      <c r="AK211" t="s">
        <v>55</v>
      </c>
      <c r="AL211">
        <v>3</v>
      </c>
      <c r="AM211" t="s">
        <v>683</v>
      </c>
      <c r="AO211">
        <v>3</v>
      </c>
      <c r="AP211" t="s">
        <v>683</v>
      </c>
      <c r="AQ211">
        <v>2.6</v>
      </c>
      <c r="AR211">
        <v>2.7688999999999998E-2</v>
      </c>
      <c r="AS211" t="str">
        <f t="shared" si="6"/>
        <v>immature</v>
      </c>
      <c r="AU211">
        <f t="shared" si="7"/>
        <v>1</v>
      </c>
    </row>
    <row r="212" spans="1:47" x14ac:dyDescent="0.25">
      <c r="A212">
        <v>320</v>
      </c>
      <c r="B212">
        <v>2017</v>
      </c>
      <c r="C212" t="s">
        <v>42</v>
      </c>
      <c r="D212" s="1">
        <v>44147</v>
      </c>
      <c r="E212">
        <v>1</v>
      </c>
      <c r="F212">
        <v>56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4</v>
      </c>
      <c r="Z212">
        <v>11</v>
      </c>
      <c r="AA212">
        <v>2</v>
      </c>
      <c r="AB212">
        <v>187</v>
      </c>
      <c r="AC212">
        <v>86.4</v>
      </c>
      <c r="AD212">
        <v>4</v>
      </c>
      <c r="AE212">
        <v>1</v>
      </c>
      <c r="AG212" t="s">
        <v>418</v>
      </c>
      <c r="AH212" t="s">
        <v>67</v>
      </c>
      <c r="AI212" t="s">
        <v>141</v>
      </c>
      <c r="AJ212">
        <v>1</v>
      </c>
      <c r="AK212" t="s">
        <v>55</v>
      </c>
      <c r="AL212">
        <v>3</v>
      </c>
      <c r="AM212" t="s">
        <v>683</v>
      </c>
      <c r="AO212">
        <v>3</v>
      </c>
      <c r="AP212" t="s">
        <v>683</v>
      </c>
      <c r="AQ212">
        <v>2.4</v>
      </c>
      <c r="AR212">
        <v>2.7778000000000001E-2</v>
      </c>
      <c r="AS212" t="str">
        <f t="shared" si="6"/>
        <v>immature</v>
      </c>
      <c r="AU212">
        <f t="shared" si="7"/>
        <v>1</v>
      </c>
    </row>
    <row r="213" spans="1:47" x14ac:dyDescent="0.25">
      <c r="A213">
        <v>321</v>
      </c>
      <c r="B213">
        <v>2017</v>
      </c>
      <c r="C213" t="s">
        <v>42</v>
      </c>
      <c r="D213" s="1">
        <v>44147</v>
      </c>
      <c r="E213">
        <v>1</v>
      </c>
      <c r="F213">
        <v>257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18</v>
      </c>
      <c r="Z213">
        <v>2</v>
      </c>
      <c r="AA213">
        <v>2</v>
      </c>
      <c r="AB213">
        <v>192</v>
      </c>
      <c r="AC213">
        <v>97.2</v>
      </c>
      <c r="AD213">
        <v>4</v>
      </c>
      <c r="AE213">
        <v>3</v>
      </c>
      <c r="AG213" t="s">
        <v>419</v>
      </c>
      <c r="AH213" t="s">
        <v>60</v>
      </c>
      <c r="AI213" t="s">
        <v>97</v>
      </c>
      <c r="AJ213">
        <v>1</v>
      </c>
      <c r="AK213" t="s">
        <v>55</v>
      </c>
      <c r="AL213">
        <v>3</v>
      </c>
      <c r="AM213" t="s">
        <v>683</v>
      </c>
      <c r="AO213">
        <v>3</v>
      </c>
      <c r="AP213" t="s">
        <v>683</v>
      </c>
      <c r="AQ213">
        <v>2.7</v>
      </c>
      <c r="AR213">
        <v>2.7778000000000001E-2</v>
      </c>
      <c r="AS213" t="str">
        <f t="shared" si="6"/>
        <v>immature</v>
      </c>
      <c r="AU213">
        <f t="shared" si="7"/>
        <v>1</v>
      </c>
    </row>
    <row r="214" spans="1:47" x14ac:dyDescent="0.25">
      <c r="A214">
        <v>238</v>
      </c>
      <c r="B214">
        <v>2017</v>
      </c>
      <c r="C214" t="s">
        <v>42</v>
      </c>
      <c r="D214" s="1">
        <v>44147</v>
      </c>
      <c r="E214">
        <v>1</v>
      </c>
      <c r="F214">
        <v>224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15</v>
      </c>
      <c r="Z214">
        <v>14</v>
      </c>
      <c r="AA214">
        <v>2</v>
      </c>
      <c r="AB214">
        <v>176</v>
      </c>
      <c r="AC214">
        <v>75.099999999999994</v>
      </c>
      <c r="AD214">
        <v>3</v>
      </c>
      <c r="AE214">
        <v>2</v>
      </c>
      <c r="AF214" t="s">
        <v>69</v>
      </c>
      <c r="AG214" t="s">
        <v>333</v>
      </c>
      <c r="AH214" t="s">
        <v>53</v>
      </c>
      <c r="AI214" t="s">
        <v>54</v>
      </c>
      <c r="AJ214">
        <v>1</v>
      </c>
      <c r="AK214" t="s">
        <v>55</v>
      </c>
      <c r="AL214">
        <v>3</v>
      </c>
      <c r="AM214" t="s">
        <v>683</v>
      </c>
      <c r="AO214">
        <v>3</v>
      </c>
      <c r="AP214" t="s">
        <v>683</v>
      </c>
      <c r="AQ214">
        <v>2.1</v>
      </c>
      <c r="AR214">
        <v>2.7962999999999998E-2</v>
      </c>
      <c r="AS214" t="str">
        <f t="shared" si="6"/>
        <v>immature</v>
      </c>
      <c r="AU214">
        <f t="shared" si="7"/>
        <v>1</v>
      </c>
    </row>
    <row r="215" spans="1:47" x14ac:dyDescent="0.25">
      <c r="A215">
        <v>478</v>
      </c>
      <c r="B215">
        <v>2017</v>
      </c>
      <c r="C215" t="s">
        <v>42</v>
      </c>
      <c r="D215" s="1">
        <v>44147</v>
      </c>
      <c r="E215">
        <v>1</v>
      </c>
      <c r="F215">
        <v>302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21</v>
      </c>
      <c r="Z215">
        <v>2</v>
      </c>
      <c r="AA215">
        <v>2</v>
      </c>
      <c r="AB215">
        <v>196</v>
      </c>
      <c r="AC215">
        <v>96.5</v>
      </c>
      <c r="AD215">
        <v>6</v>
      </c>
      <c r="AE215">
        <v>1</v>
      </c>
      <c r="AF215" t="s">
        <v>69</v>
      </c>
      <c r="AG215" t="s">
        <v>588</v>
      </c>
      <c r="AH215" t="s">
        <v>60</v>
      </c>
      <c r="AI215" t="s">
        <v>97</v>
      </c>
      <c r="AJ215">
        <v>1</v>
      </c>
      <c r="AK215" t="s">
        <v>55</v>
      </c>
      <c r="AL215">
        <v>3</v>
      </c>
      <c r="AM215" t="s">
        <v>683</v>
      </c>
      <c r="AO215">
        <v>3</v>
      </c>
      <c r="AP215" t="s">
        <v>683</v>
      </c>
      <c r="AQ215">
        <v>2.7</v>
      </c>
      <c r="AR215">
        <v>2.7979E-2</v>
      </c>
      <c r="AS215" t="str">
        <f t="shared" si="6"/>
        <v>immature</v>
      </c>
      <c r="AU215">
        <f t="shared" si="7"/>
        <v>1</v>
      </c>
    </row>
    <row r="216" spans="1:47" x14ac:dyDescent="0.25">
      <c r="A216">
        <v>239</v>
      </c>
      <c r="B216">
        <v>2017</v>
      </c>
      <c r="C216" t="s">
        <v>42</v>
      </c>
      <c r="D216" s="1">
        <v>44147</v>
      </c>
      <c r="E216">
        <v>1</v>
      </c>
      <c r="F216">
        <v>180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12</v>
      </c>
      <c r="Z216">
        <v>15</v>
      </c>
      <c r="AA216">
        <v>2</v>
      </c>
      <c r="AB216">
        <v>183</v>
      </c>
      <c r="AC216">
        <v>81.900000000000006</v>
      </c>
      <c r="AD216">
        <v>3</v>
      </c>
      <c r="AE216">
        <v>1</v>
      </c>
      <c r="AG216" t="s">
        <v>334</v>
      </c>
      <c r="AH216" t="s">
        <v>60</v>
      </c>
      <c r="AI216" t="s">
        <v>58</v>
      </c>
      <c r="AJ216">
        <v>1</v>
      </c>
      <c r="AK216" t="s">
        <v>55</v>
      </c>
      <c r="AL216">
        <v>3</v>
      </c>
      <c r="AM216" t="s">
        <v>683</v>
      </c>
      <c r="AO216">
        <v>3</v>
      </c>
      <c r="AP216" t="s">
        <v>683</v>
      </c>
      <c r="AQ216">
        <v>2.2999999999999998</v>
      </c>
      <c r="AR216">
        <v>2.8083E-2</v>
      </c>
      <c r="AS216" t="str">
        <f t="shared" si="6"/>
        <v>immature</v>
      </c>
      <c r="AU216">
        <f t="shared" si="7"/>
        <v>1</v>
      </c>
    </row>
    <row r="217" spans="1:47" x14ac:dyDescent="0.25">
      <c r="A217">
        <v>240</v>
      </c>
      <c r="B217">
        <v>2017</v>
      </c>
      <c r="C217" t="s">
        <v>42</v>
      </c>
      <c r="D217" s="1">
        <v>44147</v>
      </c>
      <c r="E217">
        <v>1</v>
      </c>
      <c r="F217">
        <v>68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5</v>
      </c>
      <c r="Z217">
        <v>8</v>
      </c>
      <c r="AA217">
        <v>2</v>
      </c>
      <c r="AB217">
        <v>190</v>
      </c>
      <c r="AC217">
        <v>91.8</v>
      </c>
      <c r="AD217">
        <v>3</v>
      </c>
      <c r="AE217">
        <v>3</v>
      </c>
      <c r="AG217" t="s">
        <v>335</v>
      </c>
      <c r="AH217" t="s">
        <v>336</v>
      </c>
      <c r="AI217" t="s">
        <v>97</v>
      </c>
      <c r="AJ217">
        <v>1</v>
      </c>
      <c r="AK217" t="s">
        <v>55</v>
      </c>
      <c r="AL217">
        <v>3</v>
      </c>
      <c r="AM217" t="s">
        <v>683</v>
      </c>
      <c r="AO217">
        <v>3</v>
      </c>
      <c r="AP217" t="s">
        <v>683</v>
      </c>
      <c r="AQ217">
        <v>2.6</v>
      </c>
      <c r="AR217">
        <v>2.8322E-2</v>
      </c>
      <c r="AS217" t="str">
        <f t="shared" si="6"/>
        <v>immature</v>
      </c>
      <c r="AU217">
        <f t="shared" si="7"/>
        <v>1</v>
      </c>
    </row>
    <row r="218" spans="1:47" x14ac:dyDescent="0.25">
      <c r="A218">
        <v>322</v>
      </c>
      <c r="B218">
        <v>2017</v>
      </c>
      <c r="C218" t="s">
        <v>42</v>
      </c>
      <c r="D218" s="1">
        <v>44147</v>
      </c>
      <c r="E218">
        <v>1</v>
      </c>
      <c r="F218">
        <v>28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2</v>
      </c>
      <c r="Z218">
        <v>13</v>
      </c>
      <c r="AA218">
        <v>2</v>
      </c>
      <c r="AB218">
        <v>183</v>
      </c>
      <c r="AC218">
        <v>81.099999999999994</v>
      </c>
      <c r="AD218">
        <v>4</v>
      </c>
      <c r="AE218">
        <v>3</v>
      </c>
      <c r="AF218" t="s">
        <v>82</v>
      </c>
      <c r="AG218" t="s">
        <v>420</v>
      </c>
      <c r="AH218" t="s">
        <v>60</v>
      </c>
      <c r="AI218" t="s">
        <v>97</v>
      </c>
      <c r="AJ218">
        <v>1</v>
      </c>
      <c r="AK218" t="s">
        <v>55</v>
      </c>
      <c r="AL218">
        <v>3</v>
      </c>
      <c r="AM218" t="s">
        <v>683</v>
      </c>
      <c r="AO218">
        <v>3</v>
      </c>
      <c r="AP218" t="s">
        <v>683</v>
      </c>
      <c r="AQ218">
        <v>2.2999999999999998</v>
      </c>
      <c r="AR218">
        <v>2.836E-2</v>
      </c>
      <c r="AS218" t="str">
        <f t="shared" si="6"/>
        <v>immature</v>
      </c>
      <c r="AU218">
        <f t="shared" si="7"/>
        <v>1</v>
      </c>
    </row>
    <row r="219" spans="1:47" x14ac:dyDescent="0.25">
      <c r="A219">
        <v>479</v>
      </c>
      <c r="B219">
        <v>2017</v>
      </c>
      <c r="C219" t="s">
        <v>42</v>
      </c>
      <c r="D219" s="1">
        <v>44147</v>
      </c>
      <c r="E219">
        <v>1</v>
      </c>
      <c r="F219">
        <v>322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22</v>
      </c>
      <c r="Z219">
        <v>7</v>
      </c>
      <c r="AA219">
        <v>2</v>
      </c>
      <c r="AB219">
        <v>210</v>
      </c>
      <c r="AC219">
        <v>129.5</v>
      </c>
      <c r="AD219">
        <v>6</v>
      </c>
      <c r="AE219">
        <v>1</v>
      </c>
      <c r="AG219" t="s">
        <v>589</v>
      </c>
      <c r="AH219" t="s">
        <v>67</v>
      </c>
      <c r="AI219" t="s">
        <v>58</v>
      </c>
      <c r="AJ219">
        <v>1</v>
      </c>
      <c r="AK219" t="s">
        <v>55</v>
      </c>
      <c r="AL219">
        <v>3</v>
      </c>
      <c r="AM219" t="s">
        <v>683</v>
      </c>
      <c r="AO219">
        <v>3</v>
      </c>
      <c r="AP219" t="s">
        <v>683</v>
      </c>
      <c r="AQ219">
        <v>3.7</v>
      </c>
      <c r="AR219">
        <v>2.8570999999999999E-2</v>
      </c>
      <c r="AS219" t="str">
        <f t="shared" si="6"/>
        <v>immature</v>
      </c>
      <c r="AU219">
        <f t="shared" si="7"/>
        <v>1</v>
      </c>
    </row>
    <row r="220" spans="1:47" x14ac:dyDescent="0.25">
      <c r="A220">
        <v>241</v>
      </c>
      <c r="B220">
        <v>2017</v>
      </c>
      <c r="C220" t="s">
        <v>42</v>
      </c>
      <c r="D220" s="1">
        <v>44147</v>
      </c>
      <c r="E220">
        <v>1</v>
      </c>
      <c r="F220">
        <v>118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8</v>
      </c>
      <c r="Z220">
        <v>13</v>
      </c>
      <c r="AA220">
        <v>2</v>
      </c>
      <c r="AB220">
        <v>198</v>
      </c>
      <c r="AC220">
        <v>94.4</v>
      </c>
      <c r="AD220">
        <v>3</v>
      </c>
      <c r="AE220">
        <v>1</v>
      </c>
      <c r="AG220" t="s">
        <v>337</v>
      </c>
      <c r="AH220" t="s">
        <v>60</v>
      </c>
      <c r="AI220" t="s">
        <v>338</v>
      </c>
      <c r="AJ220">
        <v>1</v>
      </c>
      <c r="AK220" t="s">
        <v>55</v>
      </c>
      <c r="AL220">
        <v>3</v>
      </c>
      <c r="AM220" t="s">
        <v>683</v>
      </c>
      <c r="AO220">
        <v>3</v>
      </c>
      <c r="AP220" t="s">
        <v>683</v>
      </c>
      <c r="AQ220">
        <v>2.7</v>
      </c>
      <c r="AR220">
        <v>2.8601999999999999E-2</v>
      </c>
      <c r="AS220" t="str">
        <f t="shared" si="6"/>
        <v>immature</v>
      </c>
      <c r="AU220">
        <f t="shared" si="7"/>
        <v>1</v>
      </c>
    </row>
    <row r="221" spans="1:47" x14ac:dyDescent="0.25">
      <c r="A221">
        <v>242</v>
      </c>
      <c r="B221">
        <v>2017</v>
      </c>
      <c r="C221" t="s">
        <v>42</v>
      </c>
      <c r="D221" s="1">
        <v>44147</v>
      </c>
      <c r="E221">
        <v>1</v>
      </c>
      <c r="F221">
        <v>285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19</v>
      </c>
      <c r="Z221">
        <v>15</v>
      </c>
      <c r="AA221">
        <v>2</v>
      </c>
      <c r="AB221">
        <v>179</v>
      </c>
      <c r="AC221">
        <v>76.900000000000006</v>
      </c>
      <c r="AD221">
        <v>3</v>
      </c>
      <c r="AE221">
        <v>1</v>
      </c>
      <c r="AG221" t="s">
        <v>339</v>
      </c>
      <c r="AH221" t="s">
        <v>60</v>
      </c>
      <c r="AI221" t="s">
        <v>58</v>
      </c>
      <c r="AJ221">
        <v>1</v>
      </c>
      <c r="AK221" t="s">
        <v>55</v>
      </c>
      <c r="AL221">
        <v>3</v>
      </c>
      <c r="AM221" t="s">
        <v>683</v>
      </c>
      <c r="AO221">
        <v>3</v>
      </c>
      <c r="AP221" t="s">
        <v>683</v>
      </c>
      <c r="AQ221">
        <v>2.2000000000000002</v>
      </c>
      <c r="AR221">
        <v>2.8608999999999999E-2</v>
      </c>
      <c r="AS221" t="str">
        <f t="shared" si="6"/>
        <v>immature</v>
      </c>
      <c r="AU221">
        <f t="shared" si="7"/>
        <v>1</v>
      </c>
    </row>
    <row r="222" spans="1:47" x14ac:dyDescent="0.25">
      <c r="A222">
        <v>323</v>
      </c>
      <c r="B222">
        <v>2017</v>
      </c>
      <c r="C222" t="s">
        <v>42</v>
      </c>
      <c r="D222" s="1">
        <v>44147</v>
      </c>
      <c r="E222">
        <v>1</v>
      </c>
      <c r="F222">
        <v>26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2</v>
      </c>
      <c r="Z222">
        <v>11</v>
      </c>
      <c r="AA222">
        <v>2</v>
      </c>
      <c r="AB222">
        <v>196</v>
      </c>
      <c r="AC222">
        <v>104.8</v>
      </c>
      <c r="AD222">
        <v>4</v>
      </c>
      <c r="AE222">
        <v>1</v>
      </c>
      <c r="AG222" t="s">
        <v>421</v>
      </c>
      <c r="AH222" t="s">
        <v>53</v>
      </c>
      <c r="AI222" t="s">
        <v>58</v>
      </c>
      <c r="AJ222">
        <v>1</v>
      </c>
      <c r="AK222" t="s">
        <v>55</v>
      </c>
      <c r="AL222">
        <v>3</v>
      </c>
      <c r="AM222" t="s">
        <v>683</v>
      </c>
      <c r="AO222">
        <v>3</v>
      </c>
      <c r="AP222" t="s">
        <v>683</v>
      </c>
      <c r="AQ222">
        <v>3</v>
      </c>
      <c r="AR222">
        <v>2.8625999999999999E-2</v>
      </c>
      <c r="AS222" t="str">
        <f t="shared" si="6"/>
        <v>immature</v>
      </c>
      <c r="AU222">
        <f t="shared" si="7"/>
        <v>1</v>
      </c>
    </row>
    <row r="223" spans="1:47" x14ac:dyDescent="0.25">
      <c r="A223">
        <v>324</v>
      </c>
      <c r="B223">
        <v>2017</v>
      </c>
      <c r="C223" t="s">
        <v>42</v>
      </c>
      <c r="D223" s="1">
        <v>44147</v>
      </c>
      <c r="E223">
        <v>1</v>
      </c>
      <c r="F223">
        <v>94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7</v>
      </c>
      <c r="Z223">
        <v>4</v>
      </c>
      <c r="AA223">
        <v>2</v>
      </c>
      <c r="AB223">
        <v>195</v>
      </c>
      <c r="AC223">
        <v>104.4</v>
      </c>
      <c r="AD223">
        <v>4</v>
      </c>
      <c r="AE223">
        <v>1</v>
      </c>
      <c r="AF223" t="s">
        <v>69</v>
      </c>
      <c r="AG223" t="s">
        <v>422</v>
      </c>
      <c r="AH223" t="s">
        <v>67</v>
      </c>
      <c r="AI223" t="s">
        <v>141</v>
      </c>
      <c r="AJ223">
        <v>1</v>
      </c>
      <c r="AK223" t="s">
        <v>55</v>
      </c>
      <c r="AL223">
        <v>3</v>
      </c>
      <c r="AM223" t="s">
        <v>683</v>
      </c>
      <c r="AO223">
        <v>3</v>
      </c>
      <c r="AP223" t="s">
        <v>683</v>
      </c>
      <c r="AQ223">
        <v>3</v>
      </c>
      <c r="AR223">
        <v>2.8736000000000001E-2</v>
      </c>
      <c r="AS223" t="str">
        <f t="shared" si="6"/>
        <v>immature</v>
      </c>
      <c r="AU223">
        <f t="shared" si="7"/>
        <v>1</v>
      </c>
    </row>
    <row r="224" spans="1:47" x14ac:dyDescent="0.25">
      <c r="A224">
        <v>419</v>
      </c>
      <c r="B224">
        <v>2017</v>
      </c>
      <c r="C224" t="s">
        <v>42</v>
      </c>
      <c r="D224" s="1">
        <v>44147</v>
      </c>
      <c r="E224">
        <v>1</v>
      </c>
      <c r="F224">
        <v>339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23</v>
      </c>
      <c r="Z224">
        <v>9</v>
      </c>
      <c r="AA224">
        <v>2</v>
      </c>
      <c r="AB224">
        <v>204.12</v>
      </c>
      <c r="AC224">
        <v>117</v>
      </c>
      <c r="AD224">
        <v>5</v>
      </c>
      <c r="AE224">
        <v>2</v>
      </c>
      <c r="AF224" t="s">
        <v>523</v>
      </c>
      <c r="AG224" t="s">
        <v>524</v>
      </c>
      <c r="AH224" t="s">
        <v>60</v>
      </c>
      <c r="AI224" t="s">
        <v>58</v>
      </c>
      <c r="AJ224">
        <v>1</v>
      </c>
      <c r="AK224" t="s">
        <v>55</v>
      </c>
      <c r="AL224">
        <v>3</v>
      </c>
      <c r="AM224" t="s">
        <v>683</v>
      </c>
      <c r="AO224">
        <v>3</v>
      </c>
      <c r="AP224" t="s">
        <v>683</v>
      </c>
      <c r="AQ224">
        <v>3.8</v>
      </c>
      <c r="AR224">
        <v>2.8766E-2</v>
      </c>
      <c r="AS224" t="str">
        <f t="shared" si="6"/>
        <v>immature</v>
      </c>
      <c r="AU224">
        <f t="shared" si="7"/>
        <v>1</v>
      </c>
    </row>
    <row r="225" spans="1:47" x14ac:dyDescent="0.25">
      <c r="A225">
        <v>243</v>
      </c>
      <c r="B225">
        <v>2017</v>
      </c>
      <c r="C225" t="s">
        <v>42</v>
      </c>
      <c r="D225" s="1">
        <v>44147</v>
      </c>
      <c r="E225">
        <v>1</v>
      </c>
      <c r="F225">
        <v>253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17</v>
      </c>
      <c r="Z225">
        <v>13</v>
      </c>
      <c r="AA225">
        <v>2</v>
      </c>
      <c r="AB225">
        <v>174</v>
      </c>
      <c r="AC225">
        <v>72.900000000000006</v>
      </c>
      <c r="AD225">
        <v>3</v>
      </c>
      <c r="AE225">
        <v>2</v>
      </c>
      <c r="AG225" t="s">
        <v>340</v>
      </c>
      <c r="AH225" t="s">
        <v>53</v>
      </c>
      <c r="AI225" t="s">
        <v>58</v>
      </c>
      <c r="AJ225">
        <v>1</v>
      </c>
      <c r="AK225" t="s">
        <v>55</v>
      </c>
      <c r="AL225">
        <v>3</v>
      </c>
      <c r="AM225" t="s">
        <v>683</v>
      </c>
      <c r="AO225">
        <v>3</v>
      </c>
      <c r="AP225" t="s">
        <v>683</v>
      </c>
      <c r="AQ225">
        <v>2.1</v>
      </c>
      <c r="AR225">
        <v>2.8806999999999999E-2</v>
      </c>
      <c r="AS225" t="str">
        <f t="shared" si="6"/>
        <v>immature</v>
      </c>
      <c r="AU225">
        <f t="shared" si="7"/>
        <v>1</v>
      </c>
    </row>
    <row r="226" spans="1:47" x14ac:dyDescent="0.25">
      <c r="A226">
        <v>325</v>
      </c>
      <c r="B226">
        <v>2017</v>
      </c>
      <c r="C226" t="s">
        <v>42</v>
      </c>
      <c r="D226" s="1">
        <v>44147</v>
      </c>
      <c r="E226">
        <v>1</v>
      </c>
      <c r="F226">
        <v>191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13</v>
      </c>
      <c r="Z226">
        <v>11</v>
      </c>
      <c r="AA226">
        <v>2</v>
      </c>
      <c r="AB226">
        <v>195</v>
      </c>
      <c r="AC226">
        <v>93.7</v>
      </c>
      <c r="AD226">
        <v>4</v>
      </c>
      <c r="AE226">
        <v>2</v>
      </c>
      <c r="AG226" t="s">
        <v>423</v>
      </c>
      <c r="AH226" t="s">
        <v>60</v>
      </c>
      <c r="AI226" t="s">
        <v>58</v>
      </c>
      <c r="AJ226">
        <v>1</v>
      </c>
      <c r="AK226" t="s">
        <v>55</v>
      </c>
      <c r="AL226">
        <v>3</v>
      </c>
      <c r="AM226" t="s">
        <v>683</v>
      </c>
      <c r="AO226">
        <v>3</v>
      </c>
      <c r="AP226" t="s">
        <v>683</v>
      </c>
      <c r="AQ226">
        <v>2.7</v>
      </c>
      <c r="AR226">
        <v>2.8815E-2</v>
      </c>
      <c r="AS226" t="str">
        <f t="shared" si="6"/>
        <v>immature</v>
      </c>
      <c r="AU226">
        <f t="shared" si="7"/>
        <v>1</v>
      </c>
    </row>
    <row r="227" spans="1:47" x14ac:dyDescent="0.25">
      <c r="A227">
        <v>244</v>
      </c>
      <c r="B227">
        <v>2017</v>
      </c>
      <c r="C227" t="s">
        <v>42</v>
      </c>
      <c r="D227" s="1">
        <v>44147</v>
      </c>
      <c r="E227">
        <v>1</v>
      </c>
      <c r="F227">
        <v>127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9</v>
      </c>
      <c r="Z227">
        <v>7</v>
      </c>
      <c r="AA227">
        <v>2</v>
      </c>
      <c r="AB227">
        <v>192</v>
      </c>
      <c r="AC227">
        <v>93.4</v>
      </c>
      <c r="AD227">
        <v>3</v>
      </c>
      <c r="AE227">
        <v>1</v>
      </c>
      <c r="AF227" t="s">
        <v>69</v>
      </c>
      <c r="AG227" t="s">
        <v>341</v>
      </c>
      <c r="AH227" t="s">
        <v>67</v>
      </c>
      <c r="AI227" t="s">
        <v>141</v>
      </c>
      <c r="AJ227">
        <v>1</v>
      </c>
      <c r="AK227" t="s">
        <v>55</v>
      </c>
      <c r="AL227">
        <v>3</v>
      </c>
      <c r="AM227" t="s">
        <v>683</v>
      </c>
      <c r="AO227">
        <v>3</v>
      </c>
      <c r="AP227" t="s">
        <v>683</v>
      </c>
      <c r="AQ227">
        <v>2.7</v>
      </c>
      <c r="AR227">
        <v>2.8908E-2</v>
      </c>
      <c r="AS227" t="str">
        <f t="shared" si="6"/>
        <v>immature</v>
      </c>
      <c r="AU227">
        <f t="shared" si="7"/>
        <v>1</v>
      </c>
    </row>
    <row r="228" spans="1:47" x14ac:dyDescent="0.25">
      <c r="A228">
        <v>420</v>
      </c>
      <c r="B228">
        <v>2017</v>
      </c>
      <c r="C228" t="s">
        <v>42</v>
      </c>
      <c r="D228" s="1">
        <v>44147</v>
      </c>
      <c r="E228">
        <v>1</v>
      </c>
      <c r="F228">
        <v>170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12</v>
      </c>
      <c r="Z228">
        <v>5</v>
      </c>
      <c r="AA228">
        <v>2</v>
      </c>
      <c r="AB228">
        <v>190</v>
      </c>
      <c r="AC228">
        <v>89.8</v>
      </c>
      <c r="AD228">
        <v>5</v>
      </c>
      <c r="AE228">
        <v>3</v>
      </c>
      <c r="AG228" t="s">
        <v>525</v>
      </c>
      <c r="AH228" t="s">
        <v>67</v>
      </c>
      <c r="AI228" t="s">
        <v>97</v>
      </c>
      <c r="AJ228">
        <v>1</v>
      </c>
      <c r="AK228" t="s">
        <v>55</v>
      </c>
      <c r="AL228">
        <v>3</v>
      </c>
      <c r="AM228" t="s">
        <v>683</v>
      </c>
      <c r="AO228">
        <v>3</v>
      </c>
      <c r="AP228" t="s">
        <v>683</v>
      </c>
      <c r="AQ228">
        <v>2.6</v>
      </c>
      <c r="AR228">
        <v>2.8953E-2</v>
      </c>
      <c r="AS228" t="str">
        <f t="shared" si="6"/>
        <v>immature</v>
      </c>
      <c r="AU228">
        <f t="shared" si="7"/>
        <v>1</v>
      </c>
    </row>
    <row r="229" spans="1:47" x14ac:dyDescent="0.25">
      <c r="A229">
        <v>326</v>
      </c>
      <c r="B229">
        <v>2017</v>
      </c>
      <c r="C229" t="s">
        <v>42</v>
      </c>
      <c r="D229" s="1">
        <v>44147</v>
      </c>
      <c r="E229">
        <v>1</v>
      </c>
      <c r="F229">
        <v>63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5</v>
      </c>
      <c r="Z229">
        <v>3</v>
      </c>
      <c r="AA229">
        <v>2</v>
      </c>
      <c r="AB229">
        <v>180</v>
      </c>
      <c r="AC229">
        <v>75.8</v>
      </c>
      <c r="AD229">
        <v>4</v>
      </c>
      <c r="AE229">
        <v>3</v>
      </c>
      <c r="AG229" t="s">
        <v>424</v>
      </c>
      <c r="AH229" t="s">
        <v>67</v>
      </c>
      <c r="AI229" t="s">
        <v>54</v>
      </c>
      <c r="AJ229">
        <v>1</v>
      </c>
      <c r="AK229" t="s">
        <v>55</v>
      </c>
      <c r="AL229">
        <v>3</v>
      </c>
      <c r="AM229" t="s">
        <v>683</v>
      </c>
      <c r="AO229">
        <v>3</v>
      </c>
      <c r="AP229" t="s">
        <v>683</v>
      </c>
      <c r="AQ229">
        <v>2.2000000000000002</v>
      </c>
      <c r="AR229">
        <v>2.9024000000000001E-2</v>
      </c>
      <c r="AS229" t="str">
        <f t="shared" si="6"/>
        <v>immature</v>
      </c>
      <c r="AU229">
        <f t="shared" si="7"/>
        <v>1</v>
      </c>
    </row>
    <row r="230" spans="1:47" x14ac:dyDescent="0.25">
      <c r="A230">
        <v>245</v>
      </c>
      <c r="B230">
        <v>2017</v>
      </c>
      <c r="C230" t="s">
        <v>42</v>
      </c>
      <c r="D230" s="1">
        <v>44147</v>
      </c>
      <c r="E230">
        <v>1</v>
      </c>
      <c r="F230">
        <v>34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3</v>
      </c>
      <c r="Z230">
        <v>4</v>
      </c>
      <c r="AA230">
        <v>2</v>
      </c>
      <c r="AB230">
        <v>185</v>
      </c>
      <c r="AC230">
        <v>86</v>
      </c>
      <c r="AD230">
        <v>3</v>
      </c>
      <c r="AE230">
        <v>3</v>
      </c>
      <c r="AG230" t="s">
        <v>342</v>
      </c>
      <c r="AH230" t="s">
        <v>67</v>
      </c>
      <c r="AI230" t="s">
        <v>54</v>
      </c>
      <c r="AJ230">
        <v>1</v>
      </c>
      <c r="AK230" t="s">
        <v>55</v>
      </c>
      <c r="AL230">
        <v>3</v>
      </c>
      <c r="AM230" t="s">
        <v>683</v>
      </c>
      <c r="AO230">
        <v>3</v>
      </c>
      <c r="AP230" t="s">
        <v>683</v>
      </c>
      <c r="AQ230">
        <v>2.5</v>
      </c>
      <c r="AR230">
        <v>2.9069999999999999E-2</v>
      </c>
      <c r="AS230" t="str">
        <f t="shared" si="6"/>
        <v>immature</v>
      </c>
      <c r="AU230">
        <f t="shared" si="7"/>
        <v>1</v>
      </c>
    </row>
    <row r="231" spans="1:47" x14ac:dyDescent="0.25">
      <c r="A231">
        <v>480</v>
      </c>
      <c r="B231">
        <v>2017</v>
      </c>
      <c r="C231" t="s">
        <v>42</v>
      </c>
      <c r="D231" s="1">
        <v>44147</v>
      </c>
      <c r="E231">
        <v>1</v>
      </c>
      <c r="F231">
        <v>131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9</v>
      </c>
      <c r="Z231">
        <v>11</v>
      </c>
      <c r="AA231">
        <v>2</v>
      </c>
      <c r="AB231">
        <v>193</v>
      </c>
      <c r="AC231">
        <v>99.7</v>
      </c>
      <c r="AD231">
        <v>6</v>
      </c>
      <c r="AE231">
        <v>2</v>
      </c>
      <c r="AG231" t="s">
        <v>590</v>
      </c>
      <c r="AH231" t="s">
        <v>53</v>
      </c>
      <c r="AI231" t="s">
        <v>58</v>
      </c>
      <c r="AJ231">
        <v>1</v>
      </c>
      <c r="AK231" t="s">
        <v>55</v>
      </c>
      <c r="AL231">
        <v>3</v>
      </c>
      <c r="AM231" t="s">
        <v>683</v>
      </c>
      <c r="AO231">
        <v>3</v>
      </c>
      <c r="AP231" t="s">
        <v>683</v>
      </c>
      <c r="AQ231">
        <v>2.9</v>
      </c>
      <c r="AR231">
        <v>2.9086999999999998E-2</v>
      </c>
      <c r="AS231" t="str">
        <f t="shared" si="6"/>
        <v>immature</v>
      </c>
      <c r="AU231">
        <f t="shared" si="7"/>
        <v>1</v>
      </c>
    </row>
    <row r="232" spans="1:47" x14ac:dyDescent="0.25">
      <c r="A232">
        <v>481</v>
      </c>
      <c r="B232">
        <v>2017</v>
      </c>
      <c r="C232" t="s">
        <v>42</v>
      </c>
      <c r="D232" s="1">
        <v>44147</v>
      </c>
      <c r="E232">
        <v>1</v>
      </c>
      <c r="F232">
        <v>337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23</v>
      </c>
      <c r="Z232">
        <v>7</v>
      </c>
      <c r="AA232">
        <v>2</v>
      </c>
      <c r="AB232">
        <v>203</v>
      </c>
      <c r="AC232">
        <v>120.3</v>
      </c>
      <c r="AD232">
        <v>6</v>
      </c>
      <c r="AE232">
        <v>3</v>
      </c>
      <c r="AG232" t="s">
        <v>591</v>
      </c>
      <c r="AH232" t="s">
        <v>53</v>
      </c>
      <c r="AI232" t="s">
        <v>97</v>
      </c>
      <c r="AJ232">
        <v>1</v>
      </c>
      <c r="AK232" t="s">
        <v>55</v>
      </c>
      <c r="AL232">
        <v>3</v>
      </c>
      <c r="AM232" t="s">
        <v>683</v>
      </c>
      <c r="AN232" t="s">
        <v>325</v>
      </c>
      <c r="AO232">
        <v>3</v>
      </c>
      <c r="AP232" t="s">
        <v>683</v>
      </c>
      <c r="AQ232">
        <v>3.5</v>
      </c>
      <c r="AR232">
        <v>2.9093999999999998E-2</v>
      </c>
      <c r="AS232" t="str">
        <f t="shared" si="6"/>
        <v>immature</v>
      </c>
      <c r="AU232">
        <f t="shared" si="7"/>
        <v>1</v>
      </c>
    </row>
    <row r="233" spans="1:47" x14ac:dyDescent="0.25">
      <c r="A233">
        <v>482</v>
      </c>
      <c r="B233">
        <v>2017</v>
      </c>
      <c r="C233" t="s">
        <v>42</v>
      </c>
      <c r="D233" s="1">
        <v>44147</v>
      </c>
      <c r="E233">
        <v>1</v>
      </c>
      <c r="F233">
        <v>10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1</v>
      </c>
      <c r="Z233">
        <v>10</v>
      </c>
      <c r="AA233">
        <v>2</v>
      </c>
      <c r="AB233">
        <v>208</v>
      </c>
      <c r="AC233">
        <v>130.5</v>
      </c>
      <c r="AD233">
        <v>6</v>
      </c>
      <c r="AE233">
        <v>1</v>
      </c>
      <c r="AG233" t="s">
        <v>592</v>
      </c>
      <c r="AH233" t="s">
        <v>593</v>
      </c>
      <c r="AI233" t="s">
        <v>58</v>
      </c>
      <c r="AJ233">
        <v>1</v>
      </c>
      <c r="AK233" t="s">
        <v>55</v>
      </c>
      <c r="AL233">
        <v>3</v>
      </c>
      <c r="AM233" t="s">
        <v>683</v>
      </c>
      <c r="AO233">
        <v>3</v>
      </c>
      <c r="AP233" t="s">
        <v>683</v>
      </c>
      <c r="AQ233">
        <v>3.8</v>
      </c>
      <c r="AR233">
        <v>2.9118999999999999E-2</v>
      </c>
      <c r="AS233" t="str">
        <f t="shared" si="6"/>
        <v>immature</v>
      </c>
      <c r="AU233">
        <f t="shared" si="7"/>
        <v>1</v>
      </c>
    </row>
    <row r="234" spans="1:47" x14ac:dyDescent="0.25">
      <c r="A234">
        <v>327</v>
      </c>
      <c r="B234">
        <v>2017</v>
      </c>
      <c r="C234" t="s">
        <v>42</v>
      </c>
      <c r="D234" s="1">
        <v>44147</v>
      </c>
      <c r="E234">
        <v>1</v>
      </c>
      <c r="F234">
        <v>239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16</v>
      </c>
      <c r="Z234">
        <v>14</v>
      </c>
      <c r="AA234">
        <v>2</v>
      </c>
      <c r="AB234">
        <v>197</v>
      </c>
      <c r="AC234">
        <v>99.4</v>
      </c>
      <c r="AD234">
        <v>4</v>
      </c>
      <c r="AE234">
        <v>1</v>
      </c>
      <c r="AG234" t="s">
        <v>425</v>
      </c>
      <c r="AH234" t="s">
        <v>60</v>
      </c>
      <c r="AI234" t="s">
        <v>58</v>
      </c>
      <c r="AJ234">
        <v>1</v>
      </c>
      <c r="AK234" t="s">
        <v>55</v>
      </c>
      <c r="AL234">
        <v>3</v>
      </c>
      <c r="AM234" t="s">
        <v>683</v>
      </c>
      <c r="AO234">
        <v>3</v>
      </c>
      <c r="AP234" t="s">
        <v>683</v>
      </c>
      <c r="AQ234">
        <v>2.9</v>
      </c>
      <c r="AR234">
        <v>2.9175E-2</v>
      </c>
      <c r="AS234" t="str">
        <f t="shared" si="6"/>
        <v>immature</v>
      </c>
      <c r="AU234">
        <f t="shared" si="7"/>
        <v>1</v>
      </c>
    </row>
    <row r="235" spans="1:47" x14ac:dyDescent="0.25">
      <c r="A235">
        <v>328</v>
      </c>
      <c r="B235">
        <v>2017</v>
      </c>
      <c r="C235" t="s">
        <v>42</v>
      </c>
      <c r="D235" s="1">
        <v>44147</v>
      </c>
      <c r="E235">
        <v>1</v>
      </c>
      <c r="F235">
        <v>102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7</v>
      </c>
      <c r="Z235">
        <v>12</v>
      </c>
      <c r="AA235">
        <v>2</v>
      </c>
      <c r="AB235">
        <v>188</v>
      </c>
      <c r="AC235">
        <v>85.6</v>
      </c>
      <c r="AD235">
        <v>4</v>
      </c>
      <c r="AE235">
        <v>1</v>
      </c>
      <c r="AF235" t="s">
        <v>426</v>
      </c>
      <c r="AG235" t="s">
        <v>427</v>
      </c>
      <c r="AH235" t="s">
        <v>60</v>
      </c>
      <c r="AI235" t="s">
        <v>58</v>
      </c>
      <c r="AJ235">
        <v>1</v>
      </c>
      <c r="AK235" t="s">
        <v>55</v>
      </c>
      <c r="AL235">
        <v>3</v>
      </c>
      <c r="AM235" t="s">
        <v>683</v>
      </c>
      <c r="AO235">
        <v>3</v>
      </c>
      <c r="AP235" t="s">
        <v>683</v>
      </c>
      <c r="AQ235">
        <v>2.5</v>
      </c>
      <c r="AR235">
        <v>2.9205999999999999E-2</v>
      </c>
      <c r="AS235" t="str">
        <f t="shared" si="6"/>
        <v>immature</v>
      </c>
      <c r="AU235">
        <f t="shared" si="7"/>
        <v>1</v>
      </c>
    </row>
    <row r="236" spans="1:47" x14ac:dyDescent="0.25">
      <c r="A236">
        <v>246</v>
      </c>
      <c r="B236">
        <v>2017</v>
      </c>
      <c r="C236" t="s">
        <v>42</v>
      </c>
      <c r="D236" s="1">
        <v>44147</v>
      </c>
      <c r="E236">
        <v>1</v>
      </c>
      <c r="F236">
        <v>112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8</v>
      </c>
      <c r="Z236">
        <v>7</v>
      </c>
      <c r="AA236">
        <v>2</v>
      </c>
      <c r="AB236">
        <v>185</v>
      </c>
      <c r="AC236">
        <v>82.1</v>
      </c>
      <c r="AD236">
        <v>3</v>
      </c>
      <c r="AE236">
        <v>1</v>
      </c>
      <c r="AG236" t="s">
        <v>343</v>
      </c>
      <c r="AH236" t="s">
        <v>336</v>
      </c>
      <c r="AI236" t="s">
        <v>58</v>
      </c>
      <c r="AJ236">
        <v>1</v>
      </c>
      <c r="AK236" t="s">
        <v>55</v>
      </c>
      <c r="AL236">
        <v>3</v>
      </c>
      <c r="AM236" t="s">
        <v>683</v>
      </c>
      <c r="AO236">
        <v>3</v>
      </c>
      <c r="AP236" t="s">
        <v>683</v>
      </c>
      <c r="AQ236">
        <v>2.4</v>
      </c>
      <c r="AR236">
        <v>2.9232999999999999E-2</v>
      </c>
      <c r="AS236" t="str">
        <f t="shared" si="6"/>
        <v>immature</v>
      </c>
      <c r="AU236">
        <f t="shared" si="7"/>
        <v>1</v>
      </c>
    </row>
    <row r="237" spans="1:47" x14ac:dyDescent="0.25">
      <c r="A237">
        <v>329</v>
      </c>
      <c r="B237">
        <v>2017</v>
      </c>
      <c r="C237" t="s">
        <v>42</v>
      </c>
      <c r="D237" s="1">
        <v>44147</v>
      </c>
      <c r="E237">
        <v>1</v>
      </c>
      <c r="F237">
        <v>33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3</v>
      </c>
      <c r="Z237">
        <v>3</v>
      </c>
      <c r="AA237">
        <v>2</v>
      </c>
      <c r="AB237">
        <v>194</v>
      </c>
      <c r="AC237">
        <v>102.5</v>
      </c>
      <c r="AD237">
        <v>4</v>
      </c>
      <c r="AE237">
        <v>2</v>
      </c>
      <c r="AG237" t="s">
        <v>428</v>
      </c>
      <c r="AH237" t="s">
        <v>67</v>
      </c>
      <c r="AI237" t="s">
        <v>58</v>
      </c>
      <c r="AJ237">
        <v>1</v>
      </c>
      <c r="AK237" t="s">
        <v>55</v>
      </c>
      <c r="AL237">
        <v>3</v>
      </c>
      <c r="AM237" t="s">
        <v>683</v>
      </c>
      <c r="AO237">
        <v>3</v>
      </c>
      <c r="AP237" t="s">
        <v>683</v>
      </c>
      <c r="AQ237">
        <v>3</v>
      </c>
      <c r="AR237">
        <v>2.9267999999999999E-2</v>
      </c>
      <c r="AS237" t="str">
        <f t="shared" si="6"/>
        <v>immature</v>
      </c>
      <c r="AU237">
        <f t="shared" si="7"/>
        <v>1</v>
      </c>
    </row>
    <row r="238" spans="1:47" x14ac:dyDescent="0.25">
      <c r="A238">
        <v>483</v>
      </c>
      <c r="B238">
        <v>2017</v>
      </c>
      <c r="C238" t="s">
        <v>42</v>
      </c>
      <c r="D238" s="1">
        <v>44147</v>
      </c>
      <c r="E238">
        <v>1</v>
      </c>
      <c r="F238">
        <v>211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15</v>
      </c>
      <c r="Z238">
        <v>1</v>
      </c>
      <c r="AA238">
        <v>2</v>
      </c>
      <c r="AB238">
        <v>212</v>
      </c>
      <c r="AC238">
        <v>133</v>
      </c>
      <c r="AD238">
        <v>6</v>
      </c>
      <c r="AE238">
        <v>1</v>
      </c>
      <c r="AG238" t="s">
        <v>594</v>
      </c>
      <c r="AH238" t="s">
        <v>67</v>
      </c>
      <c r="AI238" t="s">
        <v>58</v>
      </c>
      <c r="AJ238">
        <v>1</v>
      </c>
      <c r="AK238" t="s">
        <v>55</v>
      </c>
      <c r="AL238">
        <v>3</v>
      </c>
      <c r="AM238" t="s">
        <v>683</v>
      </c>
      <c r="AO238">
        <v>3</v>
      </c>
      <c r="AP238" t="s">
        <v>683</v>
      </c>
      <c r="AQ238">
        <v>3.9</v>
      </c>
      <c r="AR238">
        <v>2.9322999999999998E-2</v>
      </c>
      <c r="AS238" t="str">
        <f t="shared" si="6"/>
        <v>immature</v>
      </c>
      <c r="AU238">
        <f t="shared" si="7"/>
        <v>1</v>
      </c>
    </row>
    <row r="239" spans="1:47" x14ac:dyDescent="0.25">
      <c r="A239">
        <v>247</v>
      </c>
      <c r="B239">
        <v>2017</v>
      </c>
      <c r="C239" t="s">
        <v>42</v>
      </c>
      <c r="D239" s="1">
        <v>44147</v>
      </c>
      <c r="E239">
        <v>1</v>
      </c>
      <c r="F239">
        <v>182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13</v>
      </c>
      <c r="Z239">
        <v>2</v>
      </c>
      <c r="AA239">
        <v>2</v>
      </c>
      <c r="AB239">
        <v>182</v>
      </c>
      <c r="AC239">
        <v>85.1</v>
      </c>
      <c r="AD239">
        <v>3</v>
      </c>
      <c r="AE239">
        <v>1</v>
      </c>
      <c r="AG239" t="s">
        <v>344</v>
      </c>
      <c r="AH239" t="s">
        <v>67</v>
      </c>
      <c r="AI239" t="s">
        <v>97</v>
      </c>
      <c r="AJ239">
        <v>1</v>
      </c>
      <c r="AK239" t="s">
        <v>55</v>
      </c>
      <c r="AL239">
        <v>3</v>
      </c>
      <c r="AM239" t="s">
        <v>683</v>
      </c>
      <c r="AO239">
        <v>3</v>
      </c>
      <c r="AP239" t="s">
        <v>683</v>
      </c>
      <c r="AQ239">
        <v>2.5</v>
      </c>
      <c r="AR239">
        <v>2.9377E-2</v>
      </c>
      <c r="AS239" t="str">
        <f t="shared" si="6"/>
        <v>immature</v>
      </c>
      <c r="AU239">
        <f t="shared" si="7"/>
        <v>1</v>
      </c>
    </row>
    <row r="240" spans="1:47" x14ac:dyDescent="0.25">
      <c r="A240">
        <v>248</v>
      </c>
      <c r="B240">
        <v>2017</v>
      </c>
      <c r="C240" t="s">
        <v>42</v>
      </c>
      <c r="D240" s="1">
        <v>44147</v>
      </c>
      <c r="E240">
        <v>1</v>
      </c>
      <c r="F240">
        <v>276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19</v>
      </c>
      <c r="Z240">
        <v>6</v>
      </c>
      <c r="AA240">
        <v>2</v>
      </c>
      <c r="AB240">
        <v>192</v>
      </c>
      <c r="AC240">
        <v>88.5</v>
      </c>
      <c r="AD240">
        <v>3</v>
      </c>
      <c r="AE240">
        <v>1</v>
      </c>
      <c r="AG240" t="s">
        <v>345</v>
      </c>
      <c r="AH240" t="s">
        <v>60</v>
      </c>
      <c r="AI240" t="s">
        <v>58</v>
      </c>
      <c r="AJ240">
        <v>1</v>
      </c>
      <c r="AK240" t="s">
        <v>55</v>
      </c>
      <c r="AL240">
        <v>3</v>
      </c>
      <c r="AM240" t="s">
        <v>683</v>
      </c>
      <c r="AO240">
        <v>3</v>
      </c>
      <c r="AP240" t="s">
        <v>683</v>
      </c>
      <c r="AQ240">
        <v>2.6</v>
      </c>
      <c r="AR240">
        <v>2.9378999999999999E-2</v>
      </c>
      <c r="AS240" t="str">
        <f t="shared" si="6"/>
        <v>immature</v>
      </c>
      <c r="AU240">
        <f t="shared" si="7"/>
        <v>1</v>
      </c>
    </row>
    <row r="241" spans="1:47" x14ac:dyDescent="0.25">
      <c r="A241">
        <v>249</v>
      </c>
      <c r="B241">
        <v>2017</v>
      </c>
      <c r="C241" t="s">
        <v>42</v>
      </c>
      <c r="D241" s="1">
        <v>44147</v>
      </c>
      <c r="E241">
        <v>1</v>
      </c>
      <c r="F241">
        <v>177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12</v>
      </c>
      <c r="Z241">
        <v>12</v>
      </c>
      <c r="AA241">
        <v>2</v>
      </c>
      <c r="AB241">
        <v>181</v>
      </c>
      <c r="AC241">
        <v>78</v>
      </c>
      <c r="AD241">
        <v>3</v>
      </c>
      <c r="AE241">
        <v>1</v>
      </c>
      <c r="AG241" t="s">
        <v>346</v>
      </c>
      <c r="AH241" t="s">
        <v>60</v>
      </c>
      <c r="AI241" t="s">
        <v>58</v>
      </c>
      <c r="AJ241">
        <v>1</v>
      </c>
      <c r="AK241" t="s">
        <v>55</v>
      </c>
      <c r="AL241">
        <v>3</v>
      </c>
      <c r="AM241" t="s">
        <v>683</v>
      </c>
      <c r="AN241" t="s">
        <v>325</v>
      </c>
      <c r="AO241">
        <v>3</v>
      </c>
      <c r="AP241" t="s">
        <v>683</v>
      </c>
      <c r="AQ241">
        <v>2.2999999999999998</v>
      </c>
      <c r="AR241">
        <v>2.9486999999999999E-2</v>
      </c>
      <c r="AS241" t="str">
        <f t="shared" si="6"/>
        <v>immature</v>
      </c>
      <c r="AU241">
        <f t="shared" si="7"/>
        <v>1</v>
      </c>
    </row>
    <row r="242" spans="1:47" x14ac:dyDescent="0.25">
      <c r="A242">
        <v>484</v>
      </c>
      <c r="B242">
        <v>2017</v>
      </c>
      <c r="C242" t="s">
        <v>42</v>
      </c>
      <c r="D242" s="1">
        <v>44147</v>
      </c>
      <c r="E242">
        <v>1</v>
      </c>
      <c r="F242">
        <v>323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22</v>
      </c>
      <c r="Z242">
        <v>8</v>
      </c>
      <c r="AA242">
        <v>2</v>
      </c>
      <c r="AB242">
        <v>212</v>
      </c>
      <c r="AC242">
        <v>114.9</v>
      </c>
      <c r="AD242">
        <v>6</v>
      </c>
      <c r="AE242">
        <v>1</v>
      </c>
      <c r="AG242" t="s">
        <v>595</v>
      </c>
      <c r="AH242" t="s">
        <v>60</v>
      </c>
      <c r="AI242" t="s">
        <v>58</v>
      </c>
      <c r="AJ242">
        <v>1</v>
      </c>
      <c r="AK242" t="s">
        <v>55</v>
      </c>
      <c r="AL242">
        <v>3</v>
      </c>
      <c r="AM242" t="s">
        <v>683</v>
      </c>
      <c r="AO242">
        <v>3</v>
      </c>
      <c r="AP242" t="s">
        <v>683</v>
      </c>
      <c r="AQ242">
        <v>3.4</v>
      </c>
      <c r="AR242">
        <v>2.9590999999999999E-2</v>
      </c>
      <c r="AS242" t="str">
        <f t="shared" si="6"/>
        <v>immature</v>
      </c>
      <c r="AU242">
        <f t="shared" si="7"/>
        <v>1</v>
      </c>
    </row>
    <row r="243" spans="1:47" x14ac:dyDescent="0.25">
      <c r="A243">
        <v>250</v>
      </c>
      <c r="B243">
        <v>2017</v>
      </c>
      <c r="C243" t="s">
        <v>42</v>
      </c>
      <c r="D243" s="1">
        <v>44147</v>
      </c>
      <c r="E243">
        <v>1</v>
      </c>
      <c r="F243">
        <v>288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20</v>
      </c>
      <c r="Z243">
        <v>3</v>
      </c>
      <c r="AA243">
        <v>2</v>
      </c>
      <c r="AB243">
        <v>189</v>
      </c>
      <c r="AC243">
        <v>98</v>
      </c>
      <c r="AD243">
        <v>3</v>
      </c>
      <c r="AE243">
        <v>1</v>
      </c>
      <c r="AG243" t="s">
        <v>347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M243" t="s">
        <v>683</v>
      </c>
      <c r="AO243">
        <v>3</v>
      </c>
      <c r="AP243" t="s">
        <v>683</v>
      </c>
      <c r="AQ243">
        <v>2.9</v>
      </c>
      <c r="AR243">
        <v>2.9592E-2</v>
      </c>
      <c r="AS243" t="str">
        <f t="shared" si="6"/>
        <v>immature</v>
      </c>
      <c r="AU243">
        <f t="shared" si="7"/>
        <v>1</v>
      </c>
    </row>
    <row r="244" spans="1:47" x14ac:dyDescent="0.25">
      <c r="A244">
        <v>251</v>
      </c>
      <c r="B244">
        <v>2017</v>
      </c>
      <c r="C244" t="s">
        <v>42</v>
      </c>
      <c r="D244" s="1">
        <v>44147</v>
      </c>
      <c r="E244">
        <v>1</v>
      </c>
      <c r="F244">
        <v>69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5</v>
      </c>
      <c r="Z244">
        <v>9</v>
      </c>
      <c r="AA244">
        <v>2</v>
      </c>
      <c r="AB244">
        <v>195</v>
      </c>
      <c r="AC244">
        <v>103.7</v>
      </c>
      <c r="AD244">
        <v>3</v>
      </c>
      <c r="AE244">
        <v>1</v>
      </c>
      <c r="AG244" t="s">
        <v>348</v>
      </c>
      <c r="AH244" t="s">
        <v>67</v>
      </c>
      <c r="AI244" t="s">
        <v>58</v>
      </c>
      <c r="AJ244">
        <v>1</v>
      </c>
      <c r="AK244" t="s">
        <v>55</v>
      </c>
      <c r="AL244">
        <v>3</v>
      </c>
      <c r="AM244" t="s">
        <v>683</v>
      </c>
      <c r="AO244">
        <v>3</v>
      </c>
      <c r="AP244" t="s">
        <v>683</v>
      </c>
      <c r="AQ244">
        <v>3.1</v>
      </c>
      <c r="AR244">
        <v>2.9894E-2</v>
      </c>
      <c r="AS244" t="str">
        <f t="shared" si="6"/>
        <v>immature</v>
      </c>
      <c r="AU244">
        <f t="shared" si="7"/>
        <v>1</v>
      </c>
    </row>
    <row r="245" spans="1:47" x14ac:dyDescent="0.25">
      <c r="A245">
        <v>252</v>
      </c>
      <c r="B245">
        <v>2017</v>
      </c>
      <c r="C245" t="s">
        <v>42</v>
      </c>
      <c r="D245" s="1">
        <v>44147</v>
      </c>
      <c r="E245">
        <v>1</v>
      </c>
      <c r="F245">
        <v>48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4</v>
      </c>
      <c r="Z245">
        <v>3</v>
      </c>
      <c r="AA245">
        <v>2</v>
      </c>
      <c r="AB245">
        <v>183</v>
      </c>
      <c r="AC245">
        <v>79.900000000000006</v>
      </c>
      <c r="AD245">
        <v>3</v>
      </c>
      <c r="AE245">
        <v>1</v>
      </c>
      <c r="AG245" t="s">
        <v>349</v>
      </c>
      <c r="AH245" t="s">
        <v>67</v>
      </c>
      <c r="AI245" t="s">
        <v>58</v>
      </c>
      <c r="AJ245">
        <v>1</v>
      </c>
      <c r="AK245" t="s">
        <v>55</v>
      </c>
      <c r="AL245">
        <v>3</v>
      </c>
      <c r="AM245" t="s">
        <v>683</v>
      </c>
      <c r="AO245">
        <v>3</v>
      </c>
      <c r="AP245" t="s">
        <v>683</v>
      </c>
      <c r="AQ245">
        <v>2.4</v>
      </c>
      <c r="AR245">
        <v>3.0037999999999999E-2</v>
      </c>
      <c r="AS245" t="str">
        <f t="shared" si="6"/>
        <v>immature</v>
      </c>
      <c r="AU245">
        <f t="shared" si="7"/>
        <v>1</v>
      </c>
    </row>
    <row r="246" spans="1:47" x14ac:dyDescent="0.25">
      <c r="A246">
        <v>330</v>
      </c>
      <c r="B246">
        <v>2017</v>
      </c>
      <c r="C246" t="s">
        <v>42</v>
      </c>
      <c r="D246" s="1">
        <v>44147</v>
      </c>
      <c r="E246">
        <v>1</v>
      </c>
      <c r="F246">
        <v>264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18</v>
      </c>
      <c r="Z246">
        <v>9</v>
      </c>
      <c r="AA246">
        <v>2</v>
      </c>
      <c r="AB246">
        <v>200</v>
      </c>
      <c r="AC246">
        <v>112.8</v>
      </c>
      <c r="AD246">
        <v>4</v>
      </c>
      <c r="AE246">
        <v>1</v>
      </c>
      <c r="AG246" t="s">
        <v>429</v>
      </c>
      <c r="AH246" t="s">
        <v>60</v>
      </c>
      <c r="AI246" t="s">
        <v>58</v>
      </c>
      <c r="AJ246">
        <v>1</v>
      </c>
      <c r="AK246" t="s">
        <v>55</v>
      </c>
      <c r="AL246">
        <v>3</v>
      </c>
      <c r="AM246" t="s">
        <v>683</v>
      </c>
      <c r="AN246" t="s">
        <v>325</v>
      </c>
      <c r="AO246">
        <v>3</v>
      </c>
      <c r="AP246" t="s">
        <v>683</v>
      </c>
      <c r="AQ246">
        <v>3.4</v>
      </c>
      <c r="AR246">
        <v>3.0141999999999999E-2</v>
      </c>
      <c r="AS246" t="str">
        <f t="shared" si="6"/>
        <v>immature</v>
      </c>
      <c r="AU246">
        <f t="shared" si="7"/>
        <v>1</v>
      </c>
    </row>
    <row r="247" spans="1:47" x14ac:dyDescent="0.25">
      <c r="A247">
        <v>485</v>
      </c>
      <c r="B247">
        <v>2017</v>
      </c>
      <c r="C247" t="s">
        <v>42</v>
      </c>
      <c r="D247" s="1">
        <v>44147</v>
      </c>
      <c r="E247">
        <v>1</v>
      </c>
      <c r="F247">
        <v>308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21</v>
      </c>
      <c r="Z247">
        <v>8</v>
      </c>
      <c r="AA247">
        <v>2</v>
      </c>
      <c r="AB247">
        <v>200</v>
      </c>
      <c r="AC247">
        <v>105.8</v>
      </c>
      <c r="AD247">
        <v>6</v>
      </c>
      <c r="AE247">
        <v>1</v>
      </c>
      <c r="AG247" t="s">
        <v>596</v>
      </c>
      <c r="AH247" t="s">
        <v>67</v>
      </c>
      <c r="AI247" t="s">
        <v>58</v>
      </c>
      <c r="AJ247">
        <v>1</v>
      </c>
      <c r="AK247" t="s">
        <v>55</v>
      </c>
      <c r="AL247">
        <v>3</v>
      </c>
      <c r="AM247" t="s">
        <v>683</v>
      </c>
      <c r="AO247">
        <v>3</v>
      </c>
      <c r="AP247" t="s">
        <v>683</v>
      </c>
      <c r="AQ247">
        <v>3.2</v>
      </c>
      <c r="AR247">
        <v>3.0245999999999999E-2</v>
      </c>
      <c r="AS247" t="str">
        <f t="shared" si="6"/>
        <v>immature</v>
      </c>
      <c r="AU247">
        <f t="shared" si="7"/>
        <v>1</v>
      </c>
    </row>
    <row r="248" spans="1:47" x14ac:dyDescent="0.25">
      <c r="A248">
        <v>331</v>
      </c>
      <c r="B248">
        <v>2017</v>
      </c>
      <c r="C248" t="s">
        <v>42</v>
      </c>
      <c r="D248" s="1">
        <v>44147</v>
      </c>
      <c r="E248">
        <v>1</v>
      </c>
      <c r="F248">
        <v>186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13</v>
      </c>
      <c r="Z248">
        <v>6</v>
      </c>
      <c r="AA248">
        <v>2</v>
      </c>
      <c r="AB248">
        <v>200</v>
      </c>
      <c r="AC248">
        <v>105.5</v>
      </c>
      <c r="AD248">
        <v>4</v>
      </c>
      <c r="AE248">
        <v>1</v>
      </c>
      <c r="AG248" t="s">
        <v>430</v>
      </c>
      <c r="AH248" t="s">
        <v>67</v>
      </c>
      <c r="AI248" t="s">
        <v>58</v>
      </c>
      <c r="AJ248">
        <v>1</v>
      </c>
      <c r="AK248" t="s">
        <v>55</v>
      </c>
      <c r="AL248">
        <v>3</v>
      </c>
      <c r="AM248" t="s">
        <v>683</v>
      </c>
      <c r="AN248" t="s">
        <v>325</v>
      </c>
      <c r="AO248">
        <v>3</v>
      </c>
      <c r="AP248" t="s">
        <v>683</v>
      </c>
      <c r="AQ248">
        <v>3.2</v>
      </c>
      <c r="AR248">
        <v>3.0332000000000001E-2</v>
      </c>
      <c r="AS248" t="str">
        <f t="shared" si="6"/>
        <v>immature</v>
      </c>
      <c r="AU248">
        <f t="shared" si="7"/>
        <v>1</v>
      </c>
    </row>
    <row r="249" spans="1:47" x14ac:dyDescent="0.25">
      <c r="A249">
        <v>421</v>
      </c>
      <c r="B249">
        <v>2017</v>
      </c>
      <c r="C249" t="s">
        <v>42</v>
      </c>
      <c r="D249" s="1">
        <v>44147</v>
      </c>
      <c r="E249">
        <v>1</v>
      </c>
      <c r="F249">
        <v>347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24</v>
      </c>
      <c r="Z249">
        <v>2</v>
      </c>
      <c r="AA249">
        <v>2</v>
      </c>
      <c r="AB249">
        <v>199</v>
      </c>
      <c r="AC249">
        <v>114.8</v>
      </c>
      <c r="AD249">
        <v>5</v>
      </c>
      <c r="AE249">
        <v>1</v>
      </c>
      <c r="AF249" t="s">
        <v>69</v>
      </c>
      <c r="AG249" t="s">
        <v>526</v>
      </c>
      <c r="AH249" t="s">
        <v>67</v>
      </c>
      <c r="AI249" t="s">
        <v>141</v>
      </c>
      <c r="AJ249">
        <v>1</v>
      </c>
      <c r="AK249" t="s">
        <v>55</v>
      </c>
      <c r="AL249">
        <v>3</v>
      </c>
      <c r="AM249" t="s">
        <v>683</v>
      </c>
      <c r="AO249">
        <v>3</v>
      </c>
      <c r="AP249" t="s">
        <v>683</v>
      </c>
      <c r="AQ249">
        <v>3.5</v>
      </c>
      <c r="AR249">
        <v>3.0488000000000001E-2</v>
      </c>
      <c r="AS249" t="str">
        <f t="shared" si="6"/>
        <v>immature</v>
      </c>
      <c r="AU249">
        <f t="shared" si="7"/>
        <v>1</v>
      </c>
    </row>
    <row r="250" spans="1:47" x14ac:dyDescent="0.25">
      <c r="A250">
        <v>332</v>
      </c>
      <c r="B250">
        <v>2017</v>
      </c>
      <c r="C250" t="s">
        <v>42</v>
      </c>
      <c r="D250" s="1">
        <v>44147</v>
      </c>
      <c r="E250">
        <v>1</v>
      </c>
      <c r="F250">
        <v>154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11</v>
      </c>
      <c r="Z250">
        <v>4</v>
      </c>
      <c r="AA250">
        <v>2</v>
      </c>
      <c r="AB250">
        <v>196</v>
      </c>
      <c r="AC250">
        <v>108</v>
      </c>
      <c r="AD250">
        <v>4</v>
      </c>
      <c r="AE250">
        <v>1</v>
      </c>
      <c r="AG250" t="s">
        <v>431</v>
      </c>
      <c r="AH250" t="s">
        <v>60</v>
      </c>
      <c r="AI250" t="s">
        <v>58</v>
      </c>
      <c r="AJ250">
        <v>1</v>
      </c>
      <c r="AK250" t="s">
        <v>55</v>
      </c>
      <c r="AL250">
        <v>3</v>
      </c>
      <c r="AM250" t="s">
        <v>683</v>
      </c>
      <c r="AO250">
        <v>3</v>
      </c>
      <c r="AP250" t="s">
        <v>683</v>
      </c>
      <c r="AQ250">
        <v>3.3</v>
      </c>
      <c r="AR250">
        <v>3.0556E-2</v>
      </c>
      <c r="AS250" t="str">
        <f t="shared" si="6"/>
        <v>immature</v>
      </c>
      <c r="AU250">
        <f t="shared" si="7"/>
        <v>1</v>
      </c>
    </row>
    <row r="251" spans="1:47" x14ac:dyDescent="0.25">
      <c r="A251">
        <v>486</v>
      </c>
      <c r="B251">
        <v>2017</v>
      </c>
      <c r="C251" t="s">
        <v>42</v>
      </c>
      <c r="D251" s="1">
        <v>44147</v>
      </c>
      <c r="E251">
        <v>1</v>
      </c>
      <c r="F251">
        <v>330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22</v>
      </c>
      <c r="Z251">
        <v>15</v>
      </c>
      <c r="AA251">
        <v>2</v>
      </c>
      <c r="AB251">
        <v>187</v>
      </c>
      <c r="AC251">
        <v>88.3</v>
      </c>
      <c r="AD251">
        <v>6</v>
      </c>
      <c r="AE251">
        <v>1</v>
      </c>
      <c r="AF251" t="s">
        <v>69</v>
      </c>
      <c r="AG251" t="s">
        <v>597</v>
      </c>
      <c r="AH251" t="s">
        <v>67</v>
      </c>
      <c r="AI251" t="s">
        <v>141</v>
      </c>
      <c r="AJ251">
        <v>1</v>
      </c>
      <c r="AK251" t="s">
        <v>55</v>
      </c>
      <c r="AL251">
        <v>3</v>
      </c>
      <c r="AM251" t="s">
        <v>683</v>
      </c>
      <c r="AN251" t="s">
        <v>325</v>
      </c>
      <c r="AO251">
        <v>3</v>
      </c>
      <c r="AP251" t="s">
        <v>683</v>
      </c>
      <c r="AQ251">
        <v>2.7</v>
      </c>
      <c r="AR251">
        <v>3.0578000000000001E-2</v>
      </c>
      <c r="AS251" t="str">
        <f t="shared" si="6"/>
        <v>immature</v>
      </c>
      <c r="AU251">
        <f t="shared" si="7"/>
        <v>1</v>
      </c>
    </row>
    <row r="252" spans="1:47" x14ac:dyDescent="0.25">
      <c r="A252">
        <v>422</v>
      </c>
      <c r="B252">
        <v>2017</v>
      </c>
      <c r="C252" t="s">
        <v>42</v>
      </c>
      <c r="D252" s="1">
        <v>44147</v>
      </c>
      <c r="E252">
        <v>1</v>
      </c>
      <c r="F252">
        <v>99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7</v>
      </c>
      <c r="Z252">
        <v>9</v>
      </c>
      <c r="AA252">
        <v>2</v>
      </c>
      <c r="AB252">
        <v>177</v>
      </c>
      <c r="AC252">
        <v>84.9</v>
      </c>
      <c r="AD252">
        <v>5</v>
      </c>
      <c r="AE252">
        <v>1</v>
      </c>
      <c r="AF252" t="s">
        <v>69</v>
      </c>
      <c r="AG252" t="s">
        <v>527</v>
      </c>
      <c r="AH252" t="s">
        <v>53</v>
      </c>
      <c r="AI252" t="s">
        <v>58</v>
      </c>
      <c r="AJ252">
        <v>1</v>
      </c>
      <c r="AK252" t="s">
        <v>55</v>
      </c>
      <c r="AL252">
        <v>3</v>
      </c>
      <c r="AM252" t="s">
        <v>683</v>
      </c>
      <c r="AO252">
        <v>3</v>
      </c>
      <c r="AP252" t="s">
        <v>683</v>
      </c>
      <c r="AQ252">
        <v>2.6</v>
      </c>
      <c r="AR252">
        <v>3.0623999999999998E-2</v>
      </c>
      <c r="AS252" t="str">
        <f t="shared" si="6"/>
        <v>immature</v>
      </c>
      <c r="AU252">
        <f t="shared" si="7"/>
        <v>1</v>
      </c>
    </row>
    <row r="253" spans="1:47" x14ac:dyDescent="0.25">
      <c r="A253">
        <v>333</v>
      </c>
      <c r="B253">
        <v>2017</v>
      </c>
      <c r="C253" t="s">
        <v>42</v>
      </c>
      <c r="D253" s="1">
        <v>44147</v>
      </c>
      <c r="E253">
        <v>1</v>
      </c>
      <c r="F253">
        <v>299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20</v>
      </c>
      <c r="Z253">
        <v>14</v>
      </c>
      <c r="AA253">
        <v>2</v>
      </c>
      <c r="AB253">
        <v>211</v>
      </c>
      <c r="AC253">
        <v>128.9</v>
      </c>
      <c r="AD253">
        <v>4</v>
      </c>
      <c r="AE253">
        <v>1</v>
      </c>
      <c r="AG253" t="s">
        <v>432</v>
      </c>
      <c r="AH253" t="s">
        <v>60</v>
      </c>
      <c r="AI253" t="s">
        <v>54</v>
      </c>
      <c r="AJ253">
        <v>1</v>
      </c>
      <c r="AK253" t="s">
        <v>55</v>
      </c>
      <c r="AL253">
        <v>3</v>
      </c>
      <c r="AM253" t="s">
        <v>683</v>
      </c>
      <c r="AO253">
        <v>3</v>
      </c>
      <c r="AP253" t="s">
        <v>683</v>
      </c>
      <c r="AQ253">
        <v>4</v>
      </c>
      <c r="AR253">
        <v>3.1032000000000001E-2</v>
      </c>
      <c r="AS253" t="str">
        <f t="shared" si="6"/>
        <v>immature</v>
      </c>
      <c r="AU253">
        <f t="shared" si="7"/>
        <v>1</v>
      </c>
    </row>
    <row r="254" spans="1:47" x14ac:dyDescent="0.25">
      <c r="A254">
        <v>334</v>
      </c>
      <c r="B254">
        <v>2017</v>
      </c>
      <c r="C254" t="s">
        <v>42</v>
      </c>
      <c r="D254" s="1">
        <v>44147</v>
      </c>
      <c r="E254">
        <v>1</v>
      </c>
      <c r="F254">
        <v>227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16</v>
      </c>
      <c r="Z254">
        <v>2</v>
      </c>
      <c r="AA254">
        <v>2</v>
      </c>
      <c r="AB254">
        <v>193</v>
      </c>
      <c r="AC254">
        <v>93.3</v>
      </c>
      <c r="AD254">
        <v>4</v>
      </c>
      <c r="AE254">
        <v>1</v>
      </c>
      <c r="AG254" t="s">
        <v>433</v>
      </c>
      <c r="AH254" t="s">
        <v>60</v>
      </c>
      <c r="AI254" t="s">
        <v>58</v>
      </c>
      <c r="AJ254">
        <v>1</v>
      </c>
      <c r="AK254" t="s">
        <v>55</v>
      </c>
      <c r="AL254">
        <v>3</v>
      </c>
      <c r="AM254" t="s">
        <v>683</v>
      </c>
      <c r="AO254">
        <v>3</v>
      </c>
      <c r="AP254" t="s">
        <v>683</v>
      </c>
      <c r="AQ254">
        <v>2.9</v>
      </c>
      <c r="AR254">
        <v>3.1083E-2</v>
      </c>
      <c r="AS254" t="str">
        <f t="shared" si="6"/>
        <v>immature</v>
      </c>
      <c r="AU254">
        <f t="shared" si="7"/>
        <v>1</v>
      </c>
    </row>
    <row r="255" spans="1:47" x14ac:dyDescent="0.25">
      <c r="A255">
        <v>487</v>
      </c>
      <c r="B255">
        <v>2017</v>
      </c>
      <c r="C255" t="s">
        <v>42</v>
      </c>
      <c r="D255" s="1">
        <v>44147</v>
      </c>
      <c r="E255">
        <v>1</v>
      </c>
      <c r="F255">
        <v>307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21</v>
      </c>
      <c r="Z255">
        <v>7</v>
      </c>
      <c r="AA255">
        <v>2</v>
      </c>
      <c r="AB255">
        <v>210</v>
      </c>
      <c r="AC255">
        <v>130.80000000000001</v>
      </c>
      <c r="AD255">
        <v>6</v>
      </c>
      <c r="AE255">
        <v>2</v>
      </c>
      <c r="AG255" t="s">
        <v>598</v>
      </c>
      <c r="AH255" t="s">
        <v>53</v>
      </c>
      <c r="AI255" t="s">
        <v>54</v>
      </c>
      <c r="AJ255">
        <v>1</v>
      </c>
      <c r="AK255" t="s">
        <v>55</v>
      </c>
      <c r="AL255">
        <v>3</v>
      </c>
      <c r="AM255" t="s">
        <v>683</v>
      </c>
      <c r="AN255" t="s">
        <v>325</v>
      </c>
      <c r="AO255">
        <v>3</v>
      </c>
      <c r="AP255" t="s">
        <v>683</v>
      </c>
      <c r="AQ255">
        <v>4.0999999999999996</v>
      </c>
      <c r="AR255">
        <v>3.1345999999999999E-2</v>
      </c>
      <c r="AS255" t="str">
        <f t="shared" si="6"/>
        <v>immature</v>
      </c>
      <c r="AU255">
        <f t="shared" si="7"/>
        <v>1</v>
      </c>
    </row>
    <row r="256" spans="1:47" x14ac:dyDescent="0.25">
      <c r="A256">
        <v>253</v>
      </c>
      <c r="B256">
        <v>2017</v>
      </c>
      <c r="C256" t="s">
        <v>42</v>
      </c>
      <c r="D256" s="1">
        <v>44147</v>
      </c>
      <c r="E256">
        <v>1</v>
      </c>
      <c r="F256">
        <v>106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8</v>
      </c>
      <c r="Z256">
        <v>1</v>
      </c>
      <c r="AA256">
        <v>2</v>
      </c>
      <c r="AB256">
        <v>192</v>
      </c>
      <c r="AC256">
        <v>98.6</v>
      </c>
      <c r="AD256">
        <v>3</v>
      </c>
      <c r="AE256">
        <v>1</v>
      </c>
      <c r="AG256" t="s">
        <v>350</v>
      </c>
      <c r="AH256" t="s">
        <v>67</v>
      </c>
      <c r="AI256" t="s">
        <v>58</v>
      </c>
      <c r="AJ256">
        <v>1</v>
      </c>
      <c r="AK256" t="s">
        <v>55</v>
      </c>
      <c r="AL256">
        <v>3</v>
      </c>
      <c r="AM256" t="s">
        <v>683</v>
      </c>
      <c r="AN256" t="s">
        <v>325</v>
      </c>
      <c r="AO256">
        <v>3</v>
      </c>
      <c r="AP256" t="s">
        <v>683</v>
      </c>
      <c r="AQ256">
        <v>3.1</v>
      </c>
      <c r="AR256">
        <v>3.1440000000000003E-2</v>
      </c>
      <c r="AS256" t="str">
        <f t="shared" si="6"/>
        <v>immature</v>
      </c>
      <c r="AU256">
        <f t="shared" si="7"/>
        <v>1</v>
      </c>
    </row>
    <row r="257" spans="1:47" x14ac:dyDescent="0.25">
      <c r="A257">
        <v>423</v>
      </c>
      <c r="B257">
        <v>2017</v>
      </c>
      <c r="C257" t="s">
        <v>42</v>
      </c>
      <c r="D257" s="1">
        <v>44147</v>
      </c>
      <c r="E257">
        <v>1</v>
      </c>
      <c r="F257">
        <v>384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26</v>
      </c>
      <c r="Z257">
        <v>9</v>
      </c>
      <c r="AA257">
        <v>2</v>
      </c>
      <c r="AB257">
        <v>197</v>
      </c>
      <c r="AC257">
        <v>104.9</v>
      </c>
      <c r="AD257">
        <v>5</v>
      </c>
      <c r="AE257">
        <v>1</v>
      </c>
      <c r="AG257" t="s">
        <v>528</v>
      </c>
      <c r="AH257" t="s">
        <v>60</v>
      </c>
      <c r="AI257" t="s">
        <v>58</v>
      </c>
      <c r="AJ257">
        <v>1</v>
      </c>
      <c r="AK257" t="s">
        <v>55</v>
      </c>
      <c r="AL257">
        <v>3</v>
      </c>
      <c r="AM257" t="s">
        <v>683</v>
      </c>
      <c r="AO257">
        <v>3</v>
      </c>
      <c r="AP257" t="s">
        <v>683</v>
      </c>
      <c r="AQ257">
        <v>3.3</v>
      </c>
      <c r="AR257">
        <v>3.1459000000000001E-2</v>
      </c>
      <c r="AS257" t="str">
        <f t="shared" si="6"/>
        <v>immature</v>
      </c>
      <c r="AU257">
        <f t="shared" si="7"/>
        <v>1</v>
      </c>
    </row>
    <row r="258" spans="1:47" x14ac:dyDescent="0.25">
      <c r="A258">
        <v>254</v>
      </c>
      <c r="B258">
        <v>2017</v>
      </c>
      <c r="C258" t="s">
        <v>42</v>
      </c>
      <c r="D258" s="1">
        <v>44147</v>
      </c>
      <c r="E258">
        <v>1</v>
      </c>
      <c r="F258">
        <v>37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3</v>
      </c>
      <c r="Z258">
        <v>7</v>
      </c>
      <c r="AA258">
        <v>2</v>
      </c>
      <c r="AB258">
        <v>168</v>
      </c>
      <c r="AC258">
        <v>60.3</v>
      </c>
      <c r="AD258">
        <v>3</v>
      </c>
      <c r="AE258">
        <v>1</v>
      </c>
      <c r="AG258" t="s">
        <v>351</v>
      </c>
      <c r="AH258" t="s">
        <v>67</v>
      </c>
      <c r="AI258" t="s">
        <v>141</v>
      </c>
      <c r="AJ258">
        <v>1</v>
      </c>
      <c r="AK258" t="s">
        <v>55</v>
      </c>
      <c r="AL258">
        <v>3</v>
      </c>
      <c r="AM258" t="s">
        <v>683</v>
      </c>
      <c r="AO258">
        <v>3</v>
      </c>
      <c r="AP258" t="s">
        <v>683</v>
      </c>
      <c r="AQ258">
        <v>1.9</v>
      </c>
      <c r="AR258">
        <v>3.1509000000000002E-2</v>
      </c>
      <c r="AS258" t="str">
        <f t="shared" ref="AS258:AS321" si="8">IF(AR258&gt;0.05,"mature", "immature")</f>
        <v>immature</v>
      </c>
      <c r="AU258">
        <f t="shared" si="7"/>
        <v>1</v>
      </c>
    </row>
    <row r="259" spans="1:47" x14ac:dyDescent="0.25">
      <c r="A259">
        <v>335</v>
      </c>
      <c r="B259">
        <v>2017</v>
      </c>
      <c r="C259" t="s">
        <v>42</v>
      </c>
      <c r="D259" s="1">
        <v>44147</v>
      </c>
      <c r="E259">
        <v>1</v>
      </c>
      <c r="F259">
        <v>65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5</v>
      </c>
      <c r="Z259">
        <v>5</v>
      </c>
      <c r="AA259">
        <v>2</v>
      </c>
      <c r="AB259">
        <v>191</v>
      </c>
      <c r="AC259">
        <v>100.4</v>
      </c>
      <c r="AD259">
        <v>4</v>
      </c>
      <c r="AE259">
        <v>1</v>
      </c>
      <c r="AF259" t="s">
        <v>69</v>
      </c>
      <c r="AG259" t="s">
        <v>434</v>
      </c>
      <c r="AH259" t="s">
        <v>67</v>
      </c>
      <c r="AI259" t="s">
        <v>54</v>
      </c>
      <c r="AJ259">
        <v>1</v>
      </c>
      <c r="AK259" t="s">
        <v>55</v>
      </c>
      <c r="AL259">
        <v>3</v>
      </c>
      <c r="AM259" t="s">
        <v>683</v>
      </c>
      <c r="AO259">
        <v>3</v>
      </c>
      <c r="AP259" t="s">
        <v>683</v>
      </c>
      <c r="AQ259">
        <v>3.2</v>
      </c>
      <c r="AR259">
        <v>3.1872999999999999E-2</v>
      </c>
      <c r="AS259" t="str">
        <f t="shared" si="8"/>
        <v>immature</v>
      </c>
      <c r="AU259">
        <f t="shared" ref="AU259:AU322" si="9">IF(AR259&gt;0.014,1,0)</f>
        <v>1</v>
      </c>
    </row>
    <row r="260" spans="1:47" x14ac:dyDescent="0.25">
      <c r="A260">
        <v>336</v>
      </c>
      <c r="B260">
        <v>2017</v>
      </c>
      <c r="C260" t="s">
        <v>42</v>
      </c>
      <c r="D260" s="1">
        <v>44147</v>
      </c>
      <c r="E260">
        <v>1</v>
      </c>
      <c r="F260">
        <v>129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9</v>
      </c>
      <c r="Z260">
        <v>9</v>
      </c>
      <c r="AA260">
        <v>2</v>
      </c>
      <c r="AB260">
        <v>204</v>
      </c>
      <c r="AC260">
        <v>122</v>
      </c>
      <c r="AD260">
        <v>4</v>
      </c>
      <c r="AE260">
        <v>1</v>
      </c>
      <c r="AG260" t="s">
        <v>435</v>
      </c>
      <c r="AH260" t="s">
        <v>60</v>
      </c>
      <c r="AI260" t="s">
        <v>58</v>
      </c>
      <c r="AJ260">
        <v>1</v>
      </c>
      <c r="AK260" t="s">
        <v>55</v>
      </c>
      <c r="AL260">
        <v>3</v>
      </c>
      <c r="AM260" t="s">
        <v>683</v>
      </c>
      <c r="AO260">
        <v>3</v>
      </c>
      <c r="AP260" t="s">
        <v>683</v>
      </c>
      <c r="AQ260">
        <v>3.9</v>
      </c>
      <c r="AR260">
        <v>3.1967000000000002E-2</v>
      </c>
      <c r="AS260" t="str">
        <f t="shared" si="8"/>
        <v>immature</v>
      </c>
      <c r="AU260">
        <f t="shared" si="9"/>
        <v>1</v>
      </c>
    </row>
    <row r="261" spans="1:47" x14ac:dyDescent="0.25">
      <c r="A261">
        <v>488</v>
      </c>
      <c r="B261">
        <v>2017</v>
      </c>
      <c r="C261" t="s">
        <v>42</v>
      </c>
      <c r="D261" s="1">
        <v>44147</v>
      </c>
      <c r="E261">
        <v>1</v>
      </c>
      <c r="F261">
        <v>284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19</v>
      </c>
      <c r="Z261">
        <v>14</v>
      </c>
      <c r="AA261">
        <v>2</v>
      </c>
      <c r="AB261">
        <v>200</v>
      </c>
      <c r="AC261">
        <v>106.2</v>
      </c>
      <c r="AD261">
        <v>6</v>
      </c>
      <c r="AE261">
        <v>1</v>
      </c>
      <c r="AG261" t="s">
        <v>599</v>
      </c>
      <c r="AH261" t="s">
        <v>60</v>
      </c>
      <c r="AI261" t="s">
        <v>54</v>
      </c>
      <c r="AJ261">
        <v>1</v>
      </c>
      <c r="AK261" t="s">
        <v>55</v>
      </c>
      <c r="AL261">
        <v>3</v>
      </c>
      <c r="AM261" t="s">
        <v>683</v>
      </c>
      <c r="AO261">
        <v>3</v>
      </c>
      <c r="AP261" t="s">
        <v>683</v>
      </c>
      <c r="AQ261">
        <v>3.4</v>
      </c>
      <c r="AR261">
        <v>3.2015000000000002E-2</v>
      </c>
      <c r="AS261" t="str">
        <f t="shared" si="8"/>
        <v>immature</v>
      </c>
      <c r="AU261">
        <f t="shared" si="9"/>
        <v>1</v>
      </c>
    </row>
    <row r="262" spans="1:47" x14ac:dyDescent="0.25">
      <c r="A262">
        <v>255</v>
      </c>
      <c r="B262">
        <v>2017</v>
      </c>
      <c r="C262" t="s">
        <v>42</v>
      </c>
      <c r="D262" s="1">
        <v>44147</v>
      </c>
      <c r="E262">
        <v>1</v>
      </c>
      <c r="F262">
        <v>193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13</v>
      </c>
      <c r="Z262">
        <v>13</v>
      </c>
      <c r="AA262">
        <v>2</v>
      </c>
      <c r="AB262">
        <v>184</v>
      </c>
      <c r="AC262">
        <v>84.1</v>
      </c>
      <c r="AD262">
        <v>3</v>
      </c>
      <c r="AE262">
        <v>2</v>
      </c>
      <c r="AF262" t="s">
        <v>216</v>
      </c>
      <c r="AG262" t="s">
        <v>352</v>
      </c>
      <c r="AH262" t="s">
        <v>53</v>
      </c>
      <c r="AI262" t="s">
        <v>54</v>
      </c>
      <c r="AJ262">
        <v>1</v>
      </c>
      <c r="AK262" t="s">
        <v>55</v>
      </c>
      <c r="AL262">
        <v>3</v>
      </c>
      <c r="AM262" t="s">
        <v>683</v>
      </c>
      <c r="AO262">
        <v>3</v>
      </c>
      <c r="AP262" t="s">
        <v>683</v>
      </c>
      <c r="AQ262">
        <v>2.7</v>
      </c>
      <c r="AR262">
        <v>3.2105000000000002E-2</v>
      </c>
      <c r="AS262" t="str">
        <f t="shared" si="8"/>
        <v>immature</v>
      </c>
      <c r="AU262">
        <f t="shared" si="9"/>
        <v>1</v>
      </c>
    </row>
    <row r="263" spans="1:47" x14ac:dyDescent="0.25">
      <c r="A263">
        <v>337</v>
      </c>
      <c r="B263">
        <v>2017</v>
      </c>
      <c r="C263" t="s">
        <v>42</v>
      </c>
      <c r="D263" s="1">
        <v>44147</v>
      </c>
      <c r="E263">
        <v>1</v>
      </c>
      <c r="F263">
        <v>18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2</v>
      </c>
      <c r="Z263">
        <v>3</v>
      </c>
      <c r="AA263">
        <v>2</v>
      </c>
      <c r="AB263">
        <v>180</v>
      </c>
      <c r="AC263">
        <v>74.400000000000006</v>
      </c>
      <c r="AD263">
        <v>4</v>
      </c>
      <c r="AE263">
        <v>1</v>
      </c>
      <c r="AG263" t="s">
        <v>436</v>
      </c>
      <c r="AH263" t="s">
        <v>60</v>
      </c>
      <c r="AI263" t="s">
        <v>58</v>
      </c>
      <c r="AJ263">
        <v>1</v>
      </c>
      <c r="AK263" t="s">
        <v>55</v>
      </c>
      <c r="AL263">
        <v>3</v>
      </c>
      <c r="AM263" t="s">
        <v>683</v>
      </c>
      <c r="AO263">
        <v>3</v>
      </c>
      <c r="AP263" t="s">
        <v>683</v>
      </c>
      <c r="AQ263">
        <v>2.4</v>
      </c>
      <c r="AR263">
        <v>3.2258000000000002E-2</v>
      </c>
      <c r="AS263" t="str">
        <f t="shared" si="8"/>
        <v>immature</v>
      </c>
      <c r="AU263">
        <f t="shared" si="9"/>
        <v>1</v>
      </c>
    </row>
    <row r="264" spans="1:47" x14ac:dyDescent="0.25">
      <c r="A264">
        <v>338</v>
      </c>
      <c r="B264">
        <v>2017</v>
      </c>
      <c r="C264" t="s">
        <v>42</v>
      </c>
      <c r="D264" s="1">
        <v>44147</v>
      </c>
      <c r="E264">
        <v>1</v>
      </c>
      <c r="F264">
        <v>74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5</v>
      </c>
      <c r="Z264">
        <v>14</v>
      </c>
      <c r="AA264">
        <v>2</v>
      </c>
      <c r="AB264">
        <v>175</v>
      </c>
      <c r="AC264">
        <v>71.3</v>
      </c>
      <c r="AD264">
        <v>4</v>
      </c>
      <c r="AE264">
        <v>3</v>
      </c>
      <c r="AG264" t="s">
        <v>437</v>
      </c>
      <c r="AH264" t="s">
        <v>336</v>
      </c>
      <c r="AI264" t="s">
        <v>97</v>
      </c>
      <c r="AJ264">
        <v>1</v>
      </c>
      <c r="AK264" t="s">
        <v>55</v>
      </c>
      <c r="AL264">
        <v>3</v>
      </c>
      <c r="AM264" t="s">
        <v>683</v>
      </c>
      <c r="AO264">
        <v>3</v>
      </c>
      <c r="AP264" t="s">
        <v>683</v>
      </c>
      <c r="AQ264">
        <v>2.2999999999999998</v>
      </c>
      <c r="AR264">
        <v>3.2258000000000002E-2</v>
      </c>
      <c r="AS264" t="str">
        <f t="shared" si="8"/>
        <v>immature</v>
      </c>
      <c r="AU264">
        <f t="shared" si="9"/>
        <v>1</v>
      </c>
    </row>
    <row r="265" spans="1:47" x14ac:dyDescent="0.25">
      <c r="A265">
        <v>424</v>
      </c>
      <c r="B265">
        <v>2017</v>
      </c>
      <c r="C265" t="s">
        <v>42</v>
      </c>
      <c r="D265" s="1">
        <v>44147</v>
      </c>
      <c r="E265">
        <v>1</v>
      </c>
      <c r="F265">
        <v>237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16</v>
      </c>
      <c r="Z265">
        <v>12</v>
      </c>
      <c r="AA265">
        <v>2</v>
      </c>
      <c r="AB265">
        <v>193</v>
      </c>
      <c r="AC265">
        <v>99.1</v>
      </c>
      <c r="AD265">
        <v>5</v>
      </c>
      <c r="AE265">
        <v>1</v>
      </c>
      <c r="AG265" t="s">
        <v>529</v>
      </c>
      <c r="AH265" t="s">
        <v>67</v>
      </c>
      <c r="AI265" t="s">
        <v>58</v>
      </c>
      <c r="AJ265">
        <v>1</v>
      </c>
      <c r="AK265" t="s">
        <v>55</v>
      </c>
      <c r="AL265">
        <v>3</v>
      </c>
      <c r="AM265" t="s">
        <v>683</v>
      </c>
      <c r="AO265">
        <v>3</v>
      </c>
      <c r="AP265" t="s">
        <v>683</v>
      </c>
      <c r="AQ265">
        <v>3.2</v>
      </c>
      <c r="AR265">
        <v>3.2291E-2</v>
      </c>
      <c r="AS265" t="str">
        <f t="shared" si="8"/>
        <v>immature</v>
      </c>
      <c r="AU265">
        <f t="shared" si="9"/>
        <v>1</v>
      </c>
    </row>
    <row r="266" spans="1:47" x14ac:dyDescent="0.25">
      <c r="A266">
        <v>489</v>
      </c>
      <c r="B266">
        <v>2017</v>
      </c>
      <c r="C266" t="s">
        <v>42</v>
      </c>
      <c r="D266" s="1">
        <v>44147</v>
      </c>
      <c r="E266">
        <v>1</v>
      </c>
      <c r="F266">
        <v>272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19</v>
      </c>
      <c r="Z266">
        <v>2</v>
      </c>
      <c r="AA266">
        <v>2</v>
      </c>
      <c r="AB266">
        <v>193</v>
      </c>
      <c r="AC266">
        <v>98.5</v>
      </c>
      <c r="AD266">
        <v>6</v>
      </c>
      <c r="AE266">
        <v>1</v>
      </c>
      <c r="AG266" t="s">
        <v>600</v>
      </c>
      <c r="AH266" t="s">
        <v>60</v>
      </c>
      <c r="AI266" t="s">
        <v>58</v>
      </c>
      <c r="AJ266">
        <v>1</v>
      </c>
      <c r="AK266" t="s">
        <v>55</v>
      </c>
      <c r="AL266">
        <v>3</v>
      </c>
      <c r="AM266" t="s">
        <v>683</v>
      </c>
      <c r="AO266">
        <v>3</v>
      </c>
      <c r="AP266" t="s">
        <v>683</v>
      </c>
      <c r="AQ266">
        <v>3.2</v>
      </c>
      <c r="AR266">
        <v>3.2487000000000002E-2</v>
      </c>
      <c r="AS266" t="str">
        <f t="shared" si="8"/>
        <v>immature</v>
      </c>
      <c r="AU266">
        <f t="shared" si="9"/>
        <v>1</v>
      </c>
    </row>
    <row r="267" spans="1:47" x14ac:dyDescent="0.25">
      <c r="A267">
        <v>490</v>
      </c>
      <c r="B267">
        <v>2017</v>
      </c>
      <c r="C267" t="s">
        <v>42</v>
      </c>
      <c r="D267" s="1">
        <v>44147</v>
      </c>
      <c r="E267">
        <v>1</v>
      </c>
      <c r="F267">
        <v>404</v>
      </c>
      <c r="G267">
        <v>4</v>
      </c>
      <c r="H267" t="s">
        <v>43</v>
      </c>
      <c r="I267" s="2">
        <v>43039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57.02226667</v>
      </c>
      <c r="P267">
        <v>-135.29325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28</v>
      </c>
      <c r="Z267">
        <v>9</v>
      </c>
      <c r="AA267">
        <v>2</v>
      </c>
      <c r="AB267">
        <v>196</v>
      </c>
      <c r="AC267">
        <v>95.4</v>
      </c>
      <c r="AD267">
        <v>6</v>
      </c>
      <c r="AE267">
        <v>1</v>
      </c>
      <c r="AG267" t="s">
        <v>601</v>
      </c>
      <c r="AH267" t="s">
        <v>53</v>
      </c>
      <c r="AI267" t="s">
        <v>58</v>
      </c>
      <c r="AJ267">
        <v>1</v>
      </c>
      <c r="AK267" t="s">
        <v>55</v>
      </c>
      <c r="AL267">
        <v>3</v>
      </c>
      <c r="AM267" t="s">
        <v>683</v>
      </c>
      <c r="AN267" t="s">
        <v>325</v>
      </c>
      <c r="AO267">
        <v>3</v>
      </c>
      <c r="AP267" t="s">
        <v>683</v>
      </c>
      <c r="AQ267">
        <v>3.1</v>
      </c>
      <c r="AR267">
        <v>3.2495000000000003E-2</v>
      </c>
      <c r="AS267" t="str">
        <f t="shared" si="8"/>
        <v>immature</v>
      </c>
      <c r="AU267">
        <f t="shared" si="9"/>
        <v>1</v>
      </c>
    </row>
    <row r="268" spans="1:47" x14ac:dyDescent="0.25">
      <c r="A268">
        <v>425</v>
      </c>
      <c r="B268">
        <v>2017</v>
      </c>
      <c r="C268" t="s">
        <v>42</v>
      </c>
      <c r="D268" s="1">
        <v>44147</v>
      </c>
      <c r="E268">
        <v>1</v>
      </c>
      <c r="F268">
        <v>88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6</v>
      </c>
      <c r="Z268">
        <v>13</v>
      </c>
      <c r="AA268">
        <v>2</v>
      </c>
      <c r="AB268">
        <v>185</v>
      </c>
      <c r="AC268">
        <v>92.3</v>
      </c>
      <c r="AD268">
        <v>5</v>
      </c>
      <c r="AE268">
        <v>1</v>
      </c>
      <c r="AG268" t="s">
        <v>530</v>
      </c>
      <c r="AH268" t="s">
        <v>67</v>
      </c>
      <c r="AI268" t="s">
        <v>58</v>
      </c>
      <c r="AJ268">
        <v>1</v>
      </c>
      <c r="AK268" t="s">
        <v>55</v>
      </c>
      <c r="AL268">
        <v>3</v>
      </c>
      <c r="AM268" t="s">
        <v>683</v>
      </c>
      <c r="AO268">
        <v>3</v>
      </c>
      <c r="AP268" t="s">
        <v>683</v>
      </c>
      <c r="AQ268">
        <v>3</v>
      </c>
      <c r="AR268">
        <v>3.2502999999999997E-2</v>
      </c>
      <c r="AS268" t="str">
        <f t="shared" si="8"/>
        <v>immature</v>
      </c>
      <c r="AU268">
        <f t="shared" si="9"/>
        <v>1</v>
      </c>
    </row>
    <row r="269" spans="1:47" x14ac:dyDescent="0.25">
      <c r="A269">
        <v>426</v>
      </c>
      <c r="B269">
        <v>2017</v>
      </c>
      <c r="C269" t="s">
        <v>42</v>
      </c>
      <c r="D269" s="1">
        <v>44147</v>
      </c>
      <c r="E269">
        <v>1</v>
      </c>
      <c r="F269">
        <v>266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18</v>
      </c>
      <c r="Z269">
        <v>11</v>
      </c>
      <c r="AA269">
        <v>2</v>
      </c>
      <c r="AB269">
        <v>186</v>
      </c>
      <c r="AC269">
        <v>82.7</v>
      </c>
      <c r="AD269">
        <v>5</v>
      </c>
      <c r="AE269">
        <v>1</v>
      </c>
      <c r="AG269" t="s">
        <v>531</v>
      </c>
      <c r="AH269" t="s">
        <v>60</v>
      </c>
      <c r="AI269" t="s">
        <v>58</v>
      </c>
      <c r="AJ269">
        <v>1</v>
      </c>
      <c r="AK269" t="s">
        <v>55</v>
      </c>
      <c r="AL269">
        <v>3</v>
      </c>
      <c r="AM269" t="s">
        <v>683</v>
      </c>
      <c r="AN269" t="s">
        <v>325</v>
      </c>
      <c r="AO269">
        <v>3</v>
      </c>
      <c r="AP269" t="s">
        <v>683</v>
      </c>
      <c r="AQ269">
        <v>2.7</v>
      </c>
      <c r="AR269">
        <v>3.2648000000000003E-2</v>
      </c>
      <c r="AS269" t="str">
        <f t="shared" si="8"/>
        <v>immature</v>
      </c>
      <c r="AU269">
        <f t="shared" si="9"/>
        <v>1</v>
      </c>
    </row>
    <row r="270" spans="1:47" x14ac:dyDescent="0.25">
      <c r="A270">
        <v>427</v>
      </c>
      <c r="B270">
        <v>2017</v>
      </c>
      <c r="C270" t="s">
        <v>42</v>
      </c>
      <c r="D270" s="1">
        <v>44147</v>
      </c>
      <c r="E270">
        <v>1</v>
      </c>
      <c r="F270">
        <v>331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23</v>
      </c>
      <c r="Z270">
        <v>1</v>
      </c>
      <c r="AA270">
        <v>2</v>
      </c>
      <c r="AB270">
        <v>203</v>
      </c>
      <c r="AC270">
        <v>107.2</v>
      </c>
      <c r="AD270">
        <v>5</v>
      </c>
      <c r="AE270">
        <v>1</v>
      </c>
      <c r="AG270" t="s">
        <v>532</v>
      </c>
      <c r="AH270" t="s">
        <v>60</v>
      </c>
      <c r="AI270" t="s">
        <v>58</v>
      </c>
      <c r="AJ270">
        <v>1</v>
      </c>
      <c r="AK270" t="s">
        <v>55</v>
      </c>
      <c r="AL270">
        <v>3</v>
      </c>
      <c r="AM270" t="s">
        <v>683</v>
      </c>
      <c r="AO270">
        <v>3</v>
      </c>
      <c r="AP270" t="s">
        <v>683</v>
      </c>
      <c r="AQ270">
        <v>3.5</v>
      </c>
      <c r="AR270">
        <v>3.2648999999999997E-2</v>
      </c>
      <c r="AS270" t="str">
        <f t="shared" si="8"/>
        <v>immature</v>
      </c>
      <c r="AU270">
        <f t="shared" si="9"/>
        <v>1</v>
      </c>
    </row>
    <row r="271" spans="1:47" x14ac:dyDescent="0.25">
      <c r="A271">
        <v>339</v>
      </c>
      <c r="B271">
        <v>2017</v>
      </c>
      <c r="C271" t="s">
        <v>42</v>
      </c>
      <c r="D271" s="1">
        <v>44147</v>
      </c>
      <c r="E271">
        <v>1</v>
      </c>
      <c r="F271">
        <v>198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14</v>
      </c>
      <c r="Z271">
        <v>3</v>
      </c>
      <c r="AA271">
        <v>2</v>
      </c>
      <c r="AB271">
        <v>195</v>
      </c>
      <c r="AC271">
        <v>91.8</v>
      </c>
      <c r="AD271">
        <v>4</v>
      </c>
      <c r="AE271">
        <v>2</v>
      </c>
      <c r="AG271" t="s">
        <v>438</v>
      </c>
      <c r="AH271" t="s">
        <v>53</v>
      </c>
      <c r="AI271" t="s">
        <v>54</v>
      </c>
      <c r="AJ271">
        <v>1</v>
      </c>
      <c r="AK271" t="s">
        <v>55</v>
      </c>
      <c r="AL271">
        <v>3</v>
      </c>
      <c r="AM271" t="s">
        <v>683</v>
      </c>
      <c r="AN271" t="s">
        <v>325</v>
      </c>
      <c r="AO271">
        <v>3</v>
      </c>
      <c r="AP271" t="s">
        <v>683</v>
      </c>
      <c r="AQ271">
        <v>3</v>
      </c>
      <c r="AR271">
        <v>3.2680000000000001E-2</v>
      </c>
      <c r="AS271" t="str">
        <f t="shared" si="8"/>
        <v>immature</v>
      </c>
      <c r="AU271">
        <f t="shared" si="9"/>
        <v>1</v>
      </c>
    </row>
    <row r="272" spans="1:47" x14ac:dyDescent="0.25">
      <c r="A272">
        <v>491</v>
      </c>
      <c r="B272">
        <v>2017</v>
      </c>
      <c r="C272" t="s">
        <v>42</v>
      </c>
      <c r="D272" s="1">
        <v>44147</v>
      </c>
      <c r="E272">
        <v>1</v>
      </c>
      <c r="F272">
        <v>383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26</v>
      </c>
      <c r="Z272">
        <v>8</v>
      </c>
      <c r="AA272">
        <v>2</v>
      </c>
      <c r="AB272">
        <v>200</v>
      </c>
      <c r="AC272">
        <v>134.30000000000001</v>
      </c>
      <c r="AD272">
        <v>6</v>
      </c>
      <c r="AE272">
        <v>1</v>
      </c>
      <c r="AF272" t="s">
        <v>69</v>
      </c>
      <c r="AG272" t="s">
        <v>602</v>
      </c>
      <c r="AH272" t="s">
        <v>67</v>
      </c>
      <c r="AI272" t="s">
        <v>141</v>
      </c>
      <c r="AJ272">
        <v>1</v>
      </c>
      <c r="AK272" t="s">
        <v>55</v>
      </c>
      <c r="AL272">
        <v>3</v>
      </c>
      <c r="AM272" t="s">
        <v>683</v>
      </c>
      <c r="AN272" t="s">
        <v>325</v>
      </c>
      <c r="AO272">
        <v>3</v>
      </c>
      <c r="AP272" t="s">
        <v>683</v>
      </c>
      <c r="AQ272">
        <v>4.4000000000000004</v>
      </c>
      <c r="AR272">
        <v>3.2761999999999999E-2</v>
      </c>
      <c r="AS272" t="str">
        <f t="shared" si="8"/>
        <v>immature</v>
      </c>
      <c r="AU272">
        <f t="shared" si="9"/>
        <v>1</v>
      </c>
    </row>
    <row r="273" spans="1:47" x14ac:dyDescent="0.25">
      <c r="A273">
        <v>428</v>
      </c>
      <c r="B273">
        <v>2017</v>
      </c>
      <c r="C273" t="s">
        <v>42</v>
      </c>
      <c r="D273" s="1">
        <v>44147</v>
      </c>
      <c r="E273">
        <v>1</v>
      </c>
      <c r="F273">
        <v>105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7</v>
      </c>
      <c r="Z273">
        <v>15</v>
      </c>
      <c r="AA273">
        <v>2</v>
      </c>
      <c r="AB273">
        <v>195</v>
      </c>
      <c r="AC273">
        <v>103.6</v>
      </c>
      <c r="AD273">
        <v>5</v>
      </c>
      <c r="AE273">
        <v>1</v>
      </c>
      <c r="AG273" t="s">
        <v>533</v>
      </c>
      <c r="AH273" t="s">
        <v>67</v>
      </c>
      <c r="AI273" t="s">
        <v>97</v>
      </c>
      <c r="AJ273">
        <v>1</v>
      </c>
      <c r="AK273" t="s">
        <v>55</v>
      </c>
      <c r="AL273">
        <v>3</v>
      </c>
      <c r="AM273" t="s">
        <v>683</v>
      </c>
      <c r="AN273" t="s">
        <v>325</v>
      </c>
      <c r="AO273">
        <v>3</v>
      </c>
      <c r="AP273" t="s">
        <v>683</v>
      </c>
      <c r="AQ273">
        <v>3.4</v>
      </c>
      <c r="AR273">
        <v>3.2819000000000001E-2</v>
      </c>
      <c r="AS273" t="str">
        <f t="shared" si="8"/>
        <v>immature</v>
      </c>
      <c r="AU273">
        <f t="shared" si="9"/>
        <v>1</v>
      </c>
    </row>
    <row r="274" spans="1:47" x14ac:dyDescent="0.25">
      <c r="A274">
        <v>560</v>
      </c>
      <c r="B274">
        <v>2017</v>
      </c>
      <c r="C274" t="s">
        <v>42</v>
      </c>
      <c r="D274" s="1">
        <v>44147</v>
      </c>
      <c r="E274">
        <v>1</v>
      </c>
      <c r="F274">
        <v>275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19</v>
      </c>
      <c r="Z274">
        <v>5</v>
      </c>
      <c r="AA274">
        <v>2</v>
      </c>
      <c r="AB274">
        <v>205</v>
      </c>
      <c r="AC274">
        <v>117.9</v>
      </c>
      <c r="AD274">
        <v>7</v>
      </c>
      <c r="AE274">
        <v>3</v>
      </c>
      <c r="AG274" t="s">
        <v>673</v>
      </c>
      <c r="AH274" t="s">
        <v>67</v>
      </c>
      <c r="AI274" t="s">
        <v>58</v>
      </c>
      <c r="AJ274">
        <v>1</v>
      </c>
      <c r="AK274" t="s">
        <v>55</v>
      </c>
      <c r="AL274">
        <v>3</v>
      </c>
      <c r="AM274" t="s">
        <v>683</v>
      </c>
      <c r="AN274" t="s">
        <v>325</v>
      </c>
      <c r="AO274">
        <v>3</v>
      </c>
      <c r="AP274" t="s">
        <v>683</v>
      </c>
      <c r="AQ274">
        <v>3.9</v>
      </c>
      <c r="AR274">
        <v>3.3078999999999997E-2</v>
      </c>
      <c r="AS274" t="str">
        <f t="shared" si="8"/>
        <v>immature</v>
      </c>
      <c r="AU274">
        <f t="shared" si="9"/>
        <v>1</v>
      </c>
    </row>
    <row r="275" spans="1:47" x14ac:dyDescent="0.25">
      <c r="A275">
        <v>429</v>
      </c>
      <c r="B275">
        <v>2017</v>
      </c>
      <c r="C275" t="s">
        <v>42</v>
      </c>
      <c r="D275" s="1">
        <v>44147</v>
      </c>
      <c r="E275">
        <v>1</v>
      </c>
      <c r="F275">
        <v>273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19</v>
      </c>
      <c r="Z275">
        <v>3</v>
      </c>
      <c r="AA275">
        <v>2</v>
      </c>
      <c r="AB275">
        <v>186</v>
      </c>
      <c r="AC275">
        <v>90.6</v>
      </c>
      <c r="AD275">
        <v>5</v>
      </c>
      <c r="AE275">
        <v>2</v>
      </c>
      <c r="AG275" t="s">
        <v>534</v>
      </c>
      <c r="AH275" t="s">
        <v>60</v>
      </c>
      <c r="AI275" t="s">
        <v>58</v>
      </c>
      <c r="AJ275">
        <v>1</v>
      </c>
      <c r="AK275" t="s">
        <v>55</v>
      </c>
      <c r="AL275">
        <v>3</v>
      </c>
      <c r="AM275" t="s">
        <v>683</v>
      </c>
      <c r="AN275" t="s">
        <v>325</v>
      </c>
      <c r="AO275">
        <v>3</v>
      </c>
      <c r="AP275" t="s">
        <v>683</v>
      </c>
      <c r="AQ275">
        <v>3</v>
      </c>
      <c r="AR275">
        <v>3.3112999999999997E-2</v>
      </c>
      <c r="AS275" t="str">
        <f t="shared" si="8"/>
        <v>immature</v>
      </c>
      <c r="AU275">
        <f t="shared" si="9"/>
        <v>1</v>
      </c>
    </row>
    <row r="276" spans="1:47" x14ac:dyDescent="0.25">
      <c r="A276">
        <v>340</v>
      </c>
      <c r="B276">
        <v>2017</v>
      </c>
      <c r="C276" t="s">
        <v>42</v>
      </c>
      <c r="D276" s="1">
        <v>44147</v>
      </c>
      <c r="E276">
        <v>1</v>
      </c>
      <c r="F276">
        <v>188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13</v>
      </c>
      <c r="Z276">
        <v>8</v>
      </c>
      <c r="AA276">
        <v>2</v>
      </c>
      <c r="AB276">
        <v>195</v>
      </c>
      <c r="AC276">
        <v>102.5</v>
      </c>
      <c r="AD276">
        <v>4</v>
      </c>
      <c r="AE276">
        <v>1</v>
      </c>
      <c r="AG276" t="s">
        <v>439</v>
      </c>
      <c r="AH276" t="s">
        <v>60</v>
      </c>
      <c r="AI276" t="s">
        <v>58</v>
      </c>
      <c r="AJ276">
        <v>1</v>
      </c>
      <c r="AK276" t="s">
        <v>55</v>
      </c>
      <c r="AL276">
        <v>3</v>
      </c>
      <c r="AM276" t="s">
        <v>683</v>
      </c>
      <c r="AN276" t="s">
        <v>325</v>
      </c>
      <c r="AO276">
        <v>3</v>
      </c>
      <c r="AP276" t="s">
        <v>683</v>
      </c>
      <c r="AQ276">
        <v>3.4</v>
      </c>
      <c r="AR276">
        <v>3.3170999999999999E-2</v>
      </c>
      <c r="AS276" t="str">
        <f t="shared" si="8"/>
        <v>immature</v>
      </c>
      <c r="AU276">
        <f t="shared" si="9"/>
        <v>1</v>
      </c>
    </row>
    <row r="277" spans="1:47" x14ac:dyDescent="0.25">
      <c r="A277">
        <v>341</v>
      </c>
      <c r="B277">
        <v>2017</v>
      </c>
      <c r="C277" t="s">
        <v>42</v>
      </c>
      <c r="D277" s="1">
        <v>44147</v>
      </c>
      <c r="E277">
        <v>1</v>
      </c>
      <c r="F277">
        <v>47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4</v>
      </c>
      <c r="Z277">
        <v>2</v>
      </c>
      <c r="AA277">
        <v>2</v>
      </c>
      <c r="AB277">
        <v>176</v>
      </c>
      <c r="AC277">
        <v>80.099999999999994</v>
      </c>
      <c r="AD277">
        <v>4</v>
      </c>
      <c r="AE277">
        <v>2</v>
      </c>
      <c r="AG277" t="s">
        <v>440</v>
      </c>
      <c r="AH277" t="s">
        <v>53</v>
      </c>
      <c r="AI277" t="s">
        <v>58</v>
      </c>
      <c r="AJ277">
        <v>1</v>
      </c>
      <c r="AK277" t="s">
        <v>55</v>
      </c>
      <c r="AL277">
        <v>3</v>
      </c>
      <c r="AM277" t="s">
        <v>683</v>
      </c>
      <c r="AO277">
        <v>3</v>
      </c>
      <c r="AP277" t="s">
        <v>683</v>
      </c>
      <c r="AQ277">
        <v>2.7</v>
      </c>
      <c r="AR277">
        <v>3.3708000000000002E-2</v>
      </c>
      <c r="AS277" t="str">
        <f t="shared" si="8"/>
        <v>immature</v>
      </c>
      <c r="AU277">
        <f t="shared" si="9"/>
        <v>1</v>
      </c>
    </row>
    <row r="278" spans="1:47" x14ac:dyDescent="0.25">
      <c r="A278">
        <v>342</v>
      </c>
      <c r="B278">
        <v>2017</v>
      </c>
      <c r="C278" t="s">
        <v>42</v>
      </c>
      <c r="D278" s="1">
        <v>44147</v>
      </c>
      <c r="E278">
        <v>1</v>
      </c>
      <c r="F278">
        <v>225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15</v>
      </c>
      <c r="Z278">
        <v>15</v>
      </c>
      <c r="AA278">
        <v>2</v>
      </c>
      <c r="AB278">
        <v>187</v>
      </c>
      <c r="AC278">
        <v>85.9</v>
      </c>
      <c r="AD278">
        <v>4</v>
      </c>
      <c r="AE278">
        <v>1</v>
      </c>
      <c r="AG278" t="s">
        <v>441</v>
      </c>
      <c r="AH278" t="s">
        <v>67</v>
      </c>
      <c r="AI278" t="s">
        <v>97</v>
      </c>
      <c r="AJ278">
        <v>1</v>
      </c>
      <c r="AK278" t="s">
        <v>55</v>
      </c>
      <c r="AL278">
        <v>3</v>
      </c>
      <c r="AM278" t="s">
        <v>683</v>
      </c>
      <c r="AO278">
        <v>3</v>
      </c>
      <c r="AP278" t="s">
        <v>683</v>
      </c>
      <c r="AQ278">
        <v>2.9</v>
      </c>
      <c r="AR278">
        <v>3.3759999999999998E-2</v>
      </c>
      <c r="AS278" t="str">
        <f t="shared" si="8"/>
        <v>immature</v>
      </c>
      <c r="AU278">
        <f t="shared" si="9"/>
        <v>1</v>
      </c>
    </row>
    <row r="279" spans="1:47" x14ac:dyDescent="0.25">
      <c r="A279">
        <v>256</v>
      </c>
      <c r="B279">
        <v>2017</v>
      </c>
      <c r="C279" t="s">
        <v>42</v>
      </c>
      <c r="D279" s="1">
        <v>44147</v>
      </c>
      <c r="E279">
        <v>1</v>
      </c>
      <c r="F279">
        <v>231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16</v>
      </c>
      <c r="Z279">
        <v>6</v>
      </c>
      <c r="AA279">
        <v>2</v>
      </c>
      <c r="AB279">
        <v>185</v>
      </c>
      <c r="AC279">
        <v>85.7</v>
      </c>
      <c r="AD279">
        <v>3</v>
      </c>
      <c r="AE279">
        <v>1</v>
      </c>
      <c r="AG279" t="s">
        <v>353</v>
      </c>
      <c r="AH279" t="s">
        <v>67</v>
      </c>
      <c r="AI279" t="s">
        <v>58</v>
      </c>
      <c r="AJ279">
        <v>1</v>
      </c>
      <c r="AK279" t="s">
        <v>55</v>
      </c>
      <c r="AL279">
        <v>3</v>
      </c>
      <c r="AM279" t="s">
        <v>683</v>
      </c>
      <c r="AO279">
        <v>3</v>
      </c>
      <c r="AP279" t="s">
        <v>683</v>
      </c>
      <c r="AQ279">
        <v>2.9</v>
      </c>
      <c r="AR279">
        <v>3.3839000000000001E-2</v>
      </c>
      <c r="AS279" t="str">
        <f t="shared" si="8"/>
        <v>immature</v>
      </c>
      <c r="AU279">
        <f t="shared" si="9"/>
        <v>1</v>
      </c>
    </row>
    <row r="280" spans="1:47" x14ac:dyDescent="0.25">
      <c r="A280">
        <v>343</v>
      </c>
      <c r="B280">
        <v>2017</v>
      </c>
      <c r="C280" t="s">
        <v>42</v>
      </c>
      <c r="D280" s="1">
        <v>44147</v>
      </c>
      <c r="E280">
        <v>1</v>
      </c>
      <c r="F280">
        <v>204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14</v>
      </c>
      <c r="Z280">
        <v>9</v>
      </c>
      <c r="AA280">
        <v>2</v>
      </c>
      <c r="AB280">
        <v>195</v>
      </c>
      <c r="AC280">
        <v>97.4</v>
      </c>
      <c r="AD280">
        <v>4</v>
      </c>
      <c r="AE280">
        <v>1</v>
      </c>
      <c r="AF280" t="s">
        <v>82</v>
      </c>
      <c r="AG280" t="s">
        <v>442</v>
      </c>
      <c r="AH280" t="s">
        <v>60</v>
      </c>
      <c r="AI280" t="s">
        <v>58</v>
      </c>
      <c r="AJ280">
        <v>1</v>
      </c>
      <c r="AK280" t="s">
        <v>55</v>
      </c>
      <c r="AL280">
        <v>3</v>
      </c>
      <c r="AM280" t="s">
        <v>683</v>
      </c>
      <c r="AO280">
        <v>3</v>
      </c>
      <c r="AP280" t="s">
        <v>683</v>
      </c>
      <c r="AQ280">
        <v>3.3</v>
      </c>
      <c r="AR280">
        <v>3.3881000000000001E-2</v>
      </c>
      <c r="AS280" t="str">
        <f t="shared" si="8"/>
        <v>immature</v>
      </c>
      <c r="AU280">
        <f t="shared" si="9"/>
        <v>1</v>
      </c>
    </row>
    <row r="281" spans="1:47" x14ac:dyDescent="0.25">
      <c r="A281">
        <v>492</v>
      </c>
      <c r="B281">
        <v>2017</v>
      </c>
      <c r="C281" t="s">
        <v>42</v>
      </c>
      <c r="D281" s="1">
        <v>44147</v>
      </c>
      <c r="E281">
        <v>1</v>
      </c>
      <c r="F281">
        <v>39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3</v>
      </c>
      <c r="Z281">
        <v>9</v>
      </c>
      <c r="AA281">
        <v>2</v>
      </c>
      <c r="AB281">
        <v>181</v>
      </c>
      <c r="AC281">
        <v>88.5</v>
      </c>
      <c r="AD281">
        <v>6</v>
      </c>
      <c r="AE281">
        <v>1</v>
      </c>
      <c r="AG281" t="s">
        <v>603</v>
      </c>
      <c r="AH281" t="s">
        <v>67</v>
      </c>
      <c r="AI281" t="s">
        <v>58</v>
      </c>
      <c r="AJ281">
        <v>1</v>
      </c>
      <c r="AK281" t="s">
        <v>55</v>
      </c>
      <c r="AL281">
        <v>3</v>
      </c>
      <c r="AM281" t="s">
        <v>683</v>
      </c>
      <c r="AO281">
        <v>3</v>
      </c>
      <c r="AP281" t="s">
        <v>683</v>
      </c>
      <c r="AQ281">
        <v>3</v>
      </c>
      <c r="AR281">
        <v>3.3897999999999998E-2</v>
      </c>
      <c r="AS281" t="str">
        <f t="shared" si="8"/>
        <v>immature</v>
      </c>
      <c r="AU281">
        <f t="shared" si="9"/>
        <v>1</v>
      </c>
    </row>
    <row r="282" spans="1:47" x14ac:dyDescent="0.25">
      <c r="A282">
        <v>430</v>
      </c>
      <c r="B282">
        <v>2017</v>
      </c>
      <c r="C282" t="s">
        <v>42</v>
      </c>
      <c r="D282" s="1">
        <v>44147</v>
      </c>
      <c r="E282">
        <v>1</v>
      </c>
      <c r="F282">
        <v>366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25</v>
      </c>
      <c r="Z282">
        <v>6</v>
      </c>
      <c r="AA282">
        <v>2</v>
      </c>
      <c r="AB282">
        <v>183</v>
      </c>
      <c r="AC282">
        <v>88.2</v>
      </c>
      <c r="AD282">
        <v>5</v>
      </c>
      <c r="AE282">
        <v>1</v>
      </c>
      <c r="AG282" t="s">
        <v>535</v>
      </c>
      <c r="AH282" t="s">
        <v>60</v>
      </c>
      <c r="AI282" t="s">
        <v>58</v>
      </c>
      <c r="AJ282">
        <v>1</v>
      </c>
      <c r="AK282" t="s">
        <v>55</v>
      </c>
      <c r="AL282">
        <v>3</v>
      </c>
      <c r="AM282" t="s">
        <v>683</v>
      </c>
      <c r="AO282">
        <v>3</v>
      </c>
      <c r="AP282" t="s">
        <v>683</v>
      </c>
      <c r="AQ282">
        <v>3</v>
      </c>
      <c r="AR282">
        <v>3.4014000000000003E-2</v>
      </c>
      <c r="AS282" t="str">
        <f t="shared" si="8"/>
        <v>immature</v>
      </c>
      <c r="AU282">
        <f t="shared" si="9"/>
        <v>1</v>
      </c>
    </row>
    <row r="283" spans="1:47" x14ac:dyDescent="0.25">
      <c r="A283">
        <v>493</v>
      </c>
      <c r="B283">
        <v>2017</v>
      </c>
      <c r="C283" t="s">
        <v>42</v>
      </c>
      <c r="D283" s="1">
        <v>44147</v>
      </c>
      <c r="E283">
        <v>1</v>
      </c>
      <c r="F283">
        <v>296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20</v>
      </c>
      <c r="Z283">
        <v>11</v>
      </c>
      <c r="AA283">
        <v>2</v>
      </c>
      <c r="AB283">
        <v>196</v>
      </c>
      <c r="AC283">
        <v>96.9</v>
      </c>
      <c r="AD283">
        <v>6</v>
      </c>
      <c r="AE283">
        <v>1</v>
      </c>
      <c r="AG283" t="s">
        <v>604</v>
      </c>
      <c r="AH283" t="s">
        <v>60</v>
      </c>
      <c r="AI283" t="s">
        <v>58</v>
      </c>
      <c r="AJ283">
        <v>1</v>
      </c>
      <c r="AK283" t="s">
        <v>55</v>
      </c>
      <c r="AL283">
        <v>3</v>
      </c>
      <c r="AM283" t="s">
        <v>683</v>
      </c>
      <c r="AO283">
        <v>3</v>
      </c>
      <c r="AP283" t="s">
        <v>683</v>
      </c>
      <c r="AQ283">
        <v>3.3</v>
      </c>
      <c r="AR283">
        <v>3.4056000000000003E-2</v>
      </c>
      <c r="AS283" t="str">
        <f t="shared" si="8"/>
        <v>immature</v>
      </c>
      <c r="AU283">
        <f t="shared" si="9"/>
        <v>1</v>
      </c>
    </row>
    <row r="284" spans="1:47" x14ac:dyDescent="0.25">
      <c r="A284">
        <v>344</v>
      </c>
      <c r="B284">
        <v>2017</v>
      </c>
      <c r="C284" t="s">
        <v>42</v>
      </c>
      <c r="D284" s="1">
        <v>44147</v>
      </c>
      <c r="E284">
        <v>1</v>
      </c>
      <c r="F284">
        <v>24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2</v>
      </c>
      <c r="Z284">
        <v>9</v>
      </c>
      <c r="AA284">
        <v>2</v>
      </c>
      <c r="AB284">
        <v>205</v>
      </c>
      <c r="AC284">
        <v>120.1</v>
      </c>
      <c r="AD284">
        <v>4</v>
      </c>
      <c r="AE284">
        <v>1</v>
      </c>
      <c r="AF284" t="s">
        <v>69</v>
      </c>
      <c r="AG284" t="s">
        <v>443</v>
      </c>
      <c r="AH284" t="s">
        <v>67</v>
      </c>
      <c r="AI284" t="s">
        <v>58</v>
      </c>
      <c r="AJ284">
        <v>1</v>
      </c>
      <c r="AK284" t="s">
        <v>55</v>
      </c>
      <c r="AL284">
        <v>3</v>
      </c>
      <c r="AM284" t="s">
        <v>683</v>
      </c>
      <c r="AN284" t="s">
        <v>325</v>
      </c>
      <c r="AO284">
        <v>3</v>
      </c>
      <c r="AP284" t="s">
        <v>683</v>
      </c>
      <c r="AQ284">
        <v>4.0999999999999996</v>
      </c>
      <c r="AR284">
        <v>3.4138000000000002E-2</v>
      </c>
      <c r="AS284" t="str">
        <f t="shared" si="8"/>
        <v>immature</v>
      </c>
      <c r="AU284">
        <f t="shared" si="9"/>
        <v>1</v>
      </c>
    </row>
    <row r="285" spans="1:47" x14ac:dyDescent="0.25">
      <c r="A285">
        <v>345</v>
      </c>
      <c r="B285">
        <v>2017</v>
      </c>
      <c r="C285" t="s">
        <v>42</v>
      </c>
      <c r="D285" s="1">
        <v>44147</v>
      </c>
      <c r="E285">
        <v>1</v>
      </c>
      <c r="F285">
        <v>103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7</v>
      </c>
      <c r="Z285">
        <v>13</v>
      </c>
      <c r="AA285">
        <v>2</v>
      </c>
      <c r="AB285">
        <v>199</v>
      </c>
      <c r="AC285">
        <v>102.2</v>
      </c>
      <c r="AD285">
        <v>4</v>
      </c>
      <c r="AE285">
        <v>3</v>
      </c>
      <c r="AF285" t="s">
        <v>444</v>
      </c>
      <c r="AG285" t="s">
        <v>445</v>
      </c>
      <c r="AH285" t="s">
        <v>336</v>
      </c>
      <c r="AI285" t="s">
        <v>97</v>
      </c>
      <c r="AJ285">
        <v>1</v>
      </c>
      <c r="AK285" t="s">
        <v>55</v>
      </c>
      <c r="AL285">
        <v>3</v>
      </c>
      <c r="AM285" t="s">
        <v>683</v>
      </c>
      <c r="AO285">
        <v>3</v>
      </c>
      <c r="AP285" t="s">
        <v>683</v>
      </c>
      <c r="AQ285">
        <v>3.5</v>
      </c>
      <c r="AR285">
        <v>3.4247E-2</v>
      </c>
      <c r="AS285" t="str">
        <f t="shared" si="8"/>
        <v>immature</v>
      </c>
      <c r="AU285">
        <f t="shared" si="9"/>
        <v>1</v>
      </c>
    </row>
    <row r="286" spans="1:47" x14ac:dyDescent="0.25">
      <c r="A286">
        <v>494</v>
      </c>
      <c r="B286">
        <v>2017</v>
      </c>
      <c r="C286" t="s">
        <v>42</v>
      </c>
      <c r="D286" s="1">
        <v>44147</v>
      </c>
      <c r="E286">
        <v>1</v>
      </c>
      <c r="F286">
        <v>332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23</v>
      </c>
      <c r="Z286">
        <v>2</v>
      </c>
      <c r="AA286">
        <v>2</v>
      </c>
      <c r="AB286">
        <v>186</v>
      </c>
      <c r="AC286">
        <v>90.4</v>
      </c>
      <c r="AD286">
        <v>6</v>
      </c>
      <c r="AE286">
        <v>1</v>
      </c>
      <c r="AG286" t="s">
        <v>605</v>
      </c>
      <c r="AH286" t="s">
        <v>60</v>
      </c>
      <c r="AI286" t="s">
        <v>58</v>
      </c>
      <c r="AJ286">
        <v>1</v>
      </c>
      <c r="AK286" t="s">
        <v>55</v>
      </c>
      <c r="AL286">
        <v>3</v>
      </c>
      <c r="AM286" t="s">
        <v>683</v>
      </c>
      <c r="AN286" t="s">
        <v>325</v>
      </c>
      <c r="AO286">
        <v>3</v>
      </c>
      <c r="AP286" t="s">
        <v>683</v>
      </c>
      <c r="AQ286">
        <v>3.1</v>
      </c>
      <c r="AR286">
        <v>3.4292000000000003E-2</v>
      </c>
      <c r="AS286" t="str">
        <f t="shared" si="8"/>
        <v>immature</v>
      </c>
      <c r="AU286">
        <f t="shared" si="9"/>
        <v>1</v>
      </c>
    </row>
    <row r="287" spans="1:47" x14ac:dyDescent="0.25">
      <c r="A287">
        <v>346</v>
      </c>
      <c r="B287">
        <v>2017</v>
      </c>
      <c r="C287" t="s">
        <v>42</v>
      </c>
      <c r="D287" s="1">
        <v>44147</v>
      </c>
      <c r="E287">
        <v>1</v>
      </c>
      <c r="F287">
        <v>144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10</v>
      </c>
      <c r="Z287">
        <v>9</v>
      </c>
      <c r="AA287">
        <v>2</v>
      </c>
      <c r="AB287">
        <v>187</v>
      </c>
      <c r="AC287">
        <v>93.3</v>
      </c>
      <c r="AD287">
        <v>4</v>
      </c>
      <c r="AE287">
        <v>1</v>
      </c>
      <c r="AG287" t="s">
        <v>446</v>
      </c>
      <c r="AH287" t="s">
        <v>60</v>
      </c>
      <c r="AI287" t="s">
        <v>54</v>
      </c>
      <c r="AJ287">
        <v>1</v>
      </c>
      <c r="AK287" t="s">
        <v>55</v>
      </c>
      <c r="AL287">
        <v>3</v>
      </c>
      <c r="AM287" t="s">
        <v>683</v>
      </c>
      <c r="AO287">
        <v>3</v>
      </c>
      <c r="AP287" t="s">
        <v>683</v>
      </c>
      <c r="AQ287">
        <v>3.2</v>
      </c>
      <c r="AR287">
        <v>3.4298000000000002E-2</v>
      </c>
      <c r="AS287" t="str">
        <f t="shared" si="8"/>
        <v>immature</v>
      </c>
      <c r="AU287">
        <f t="shared" si="9"/>
        <v>1</v>
      </c>
    </row>
    <row r="288" spans="1:47" x14ac:dyDescent="0.25">
      <c r="A288">
        <v>570</v>
      </c>
      <c r="B288">
        <v>2017</v>
      </c>
      <c r="C288" t="s">
        <v>42</v>
      </c>
      <c r="D288" s="1">
        <v>44147</v>
      </c>
      <c r="E288">
        <v>1</v>
      </c>
      <c r="F288">
        <v>97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7</v>
      </c>
      <c r="Z288">
        <v>7</v>
      </c>
      <c r="AA288">
        <v>2</v>
      </c>
      <c r="AB288">
        <v>184</v>
      </c>
      <c r="AC288">
        <v>85.7</v>
      </c>
      <c r="AD288" t="s">
        <v>48</v>
      </c>
      <c r="AE288">
        <v>2</v>
      </c>
      <c r="AG288" t="s">
        <v>48</v>
      </c>
      <c r="AH288" t="s">
        <v>336</v>
      </c>
      <c r="AI288" t="s">
        <v>97</v>
      </c>
      <c r="AJ288" t="s">
        <v>48</v>
      </c>
      <c r="AK288" t="s">
        <v>55</v>
      </c>
      <c r="AL288">
        <v>3</v>
      </c>
      <c r="AM288" t="s">
        <v>683</v>
      </c>
      <c r="AO288">
        <v>3</v>
      </c>
      <c r="AP288" t="s">
        <v>683</v>
      </c>
      <c r="AQ288">
        <v>3</v>
      </c>
      <c r="AR288">
        <v>3.5006000000000002E-2</v>
      </c>
      <c r="AS288" t="str">
        <f t="shared" si="8"/>
        <v>immature</v>
      </c>
      <c r="AU288">
        <f t="shared" si="9"/>
        <v>1</v>
      </c>
    </row>
    <row r="289" spans="1:47" x14ac:dyDescent="0.25">
      <c r="A289">
        <v>495</v>
      </c>
      <c r="B289">
        <v>2017</v>
      </c>
      <c r="C289" t="s">
        <v>42</v>
      </c>
      <c r="D289" s="1">
        <v>44147</v>
      </c>
      <c r="E289">
        <v>1</v>
      </c>
      <c r="F289">
        <v>319</v>
      </c>
      <c r="G289">
        <v>4</v>
      </c>
      <c r="H289" t="s">
        <v>43</v>
      </c>
      <c r="I289" s="2">
        <v>43033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57.019166669999997</v>
      </c>
      <c r="P289">
        <v>-135.34961670000001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22</v>
      </c>
      <c r="Z289">
        <v>4</v>
      </c>
      <c r="AA289">
        <v>2</v>
      </c>
      <c r="AB289">
        <v>205</v>
      </c>
      <c r="AC289">
        <v>113.9</v>
      </c>
      <c r="AD289">
        <v>6</v>
      </c>
      <c r="AE289">
        <v>2</v>
      </c>
      <c r="AF289" t="s">
        <v>69</v>
      </c>
      <c r="AG289" t="s">
        <v>606</v>
      </c>
      <c r="AH289" t="s">
        <v>67</v>
      </c>
      <c r="AI289" t="s">
        <v>141</v>
      </c>
      <c r="AJ289">
        <v>1</v>
      </c>
      <c r="AK289" t="s">
        <v>55</v>
      </c>
      <c r="AL289">
        <v>3</v>
      </c>
      <c r="AM289" t="s">
        <v>683</v>
      </c>
      <c r="AN289" t="s">
        <v>325</v>
      </c>
      <c r="AO289">
        <v>3</v>
      </c>
      <c r="AP289" t="s">
        <v>683</v>
      </c>
      <c r="AQ289">
        <v>4</v>
      </c>
      <c r="AR289">
        <v>3.5118999999999997E-2</v>
      </c>
      <c r="AS289" t="str">
        <f t="shared" si="8"/>
        <v>immature</v>
      </c>
      <c r="AU289">
        <f t="shared" si="9"/>
        <v>1</v>
      </c>
    </row>
    <row r="290" spans="1:47" x14ac:dyDescent="0.25">
      <c r="A290">
        <v>347</v>
      </c>
      <c r="B290">
        <v>2017</v>
      </c>
      <c r="C290" t="s">
        <v>42</v>
      </c>
      <c r="D290" s="1">
        <v>44147</v>
      </c>
      <c r="E290">
        <v>1</v>
      </c>
      <c r="F290">
        <v>166</v>
      </c>
      <c r="G290">
        <v>4</v>
      </c>
      <c r="H290" t="s">
        <v>43</v>
      </c>
      <c r="I290" s="2">
        <v>43033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57.019166669999997</v>
      </c>
      <c r="P290">
        <v>-135.34961670000001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12</v>
      </c>
      <c r="Z290">
        <v>1</v>
      </c>
      <c r="AA290">
        <v>2</v>
      </c>
      <c r="AB290">
        <v>183</v>
      </c>
      <c r="AC290">
        <v>76.8</v>
      </c>
      <c r="AD290">
        <v>4</v>
      </c>
      <c r="AE290">
        <v>1</v>
      </c>
      <c r="AF290" t="s">
        <v>216</v>
      </c>
      <c r="AG290" t="s">
        <v>447</v>
      </c>
      <c r="AH290" t="s">
        <v>67</v>
      </c>
      <c r="AI290" t="s">
        <v>58</v>
      </c>
      <c r="AJ290">
        <v>1</v>
      </c>
      <c r="AK290" t="s">
        <v>55</v>
      </c>
      <c r="AL290">
        <v>3</v>
      </c>
      <c r="AM290" t="s">
        <v>683</v>
      </c>
      <c r="AN290" t="s">
        <v>325</v>
      </c>
      <c r="AO290">
        <v>3</v>
      </c>
      <c r="AP290" t="s">
        <v>683</v>
      </c>
      <c r="AQ290">
        <v>2.7</v>
      </c>
      <c r="AR290">
        <v>3.5156E-2</v>
      </c>
      <c r="AS290" t="str">
        <f t="shared" si="8"/>
        <v>immature</v>
      </c>
      <c r="AU290">
        <f t="shared" si="9"/>
        <v>1</v>
      </c>
    </row>
    <row r="291" spans="1:47" x14ac:dyDescent="0.25">
      <c r="A291">
        <v>496</v>
      </c>
      <c r="B291">
        <v>2017</v>
      </c>
      <c r="C291" t="s">
        <v>42</v>
      </c>
      <c r="D291" s="1">
        <v>44147</v>
      </c>
      <c r="E291">
        <v>1</v>
      </c>
      <c r="F291">
        <v>248</v>
      </c>
      <c r="G291">
        <v>4</v>
      </c>
      <c r="H291" t="s">
        <v>43</v>
      </c>
      <c r="I291" s="2">
        <v>43033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57.019166669999997</v>
      </c>
      <c r="P291">
        <v>-135.34961670000001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17</v>
      </c>
      <c r="Z291">
        <v>8</v>
      </c>
      <c r="AA291">
        <v>2</v>
      </c>
      <c r="AB291">
        <v>196</v>
      </c>
      <c r="AC291">
        <v>109.7</v>
      </c>
      <c r="AD291">
        <v>6</v>
      </c>
      <c r="AE291">
        <v>1</v>
      </c>
      <c r="AG291" t="s">
        <v>607</v>
      </c>
      <c r="AH291" t="s">
        <v>60</v>
      </c>
      <c r="AI291" t="s">
        <v>58</v>
      </c>
      <c r="AJ291">
        <v>1</v>
      </c>
      <c r="AK291" t="s">
        <v>55</v>
      </c>
      <c r="AL291">
        <v>3</v>
      </c>
      <c r="AM291" t="s">
        <v>683</v>
      </c>
      <c r="AN291" t="s">
        <v>325</v>
      </c>
      <c r="AO291">
        <v>3</v>
      </c>
      <c r="AP291" t="s">
        <v>683</v>
      </c>
      <c r="AQ291">
        <v>3.9</v>
      </c>
      <c r="AR291">
        <v>3.5552E-2</v>
      </c>
      <c r="AS291" t="str">
        <f t="shared" si="8"/>
        <v>immature</v>
      </c>
      <c r="AU291">
        <f t="shared" si="9"/>
        <v>1</v>
      </c>
    </row>
    <row r="292" spans="1:47" x14ac:dyDescent="0.25">
      <c r="A292">
        <v>257</v>
      </c>
      <c r="B292">
        <v>2017</v>
      </c>
      <c r="C292" t="s">
        <v>42</v>
      </c>
      <c r="D292" s="1">
        <v>44147</v>
      </c>
      <c r="E292">
        <v>1</v>
      </c>
      <c r="F292">
        <v>61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5</v>
      </c>
      <c r="Z292">
        <v>1</v>
      </c>
      <c r="AA292">
        <v>2</v>
      </c>
      <c r="AB292">
        <v>181</v>
      </c>
      <c r="AC292">
        <v>81.2</v>
      </c>
      <c r="AD292">
        <v>3</v>
      </c>
      <c r="AE292">
        <v>1</v>
      </c>
      <c r="AG292" t="s">
        <v>354</v>
      </c>
      <c r="AH292" t="s">
        <v>67</v>
      </c>
      <c r="AI292" t="s">
        <v>58</v>
      </c>
      <c r="AJ292">
        <v>1</v>
      </c>
      <c r="AK292" t="s">
        <v>55</v>
      </c>
      <c r="AL292">
        <v>3</v>
      </c>
      <c r="AM292" t="s">
        <v>683</v>
      </c>
      <c r="AO292">
        <v>3</v>
      </c>
      <c r="AP292" t="s">
        <v>683</v>
      </c>
      <c r="AQ292">
        <v>2.9</v>
      </c>
      <c r="AR292">
        <v>3.5714000000000003E-2</v>
      </c>
      <c r="AS292" t="str">
        <f t="shared" si="8"/>
        <v>immature</v>
      </c>
      <c r="AU292">
        <f t="shared" si="9"/>
        <v>1</v>
      </c>
    </row>
    <row r="293" spans="1:47" x14ac:dyDescent="0.25">
      <c r="A293">
        <v>497</v>
      </c>
      <c r="B293">
        <v>2017</v>
      </c>
      <c r="C293" t="s">
        <v>42</v>
      </c>
      <c r="D293" s="1">
        <v>44147</v>
      </c>
      <c r="E293">
        <v>1</v>
      </c>
      <c r="F293">
        <v>328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22</v>
      </c>
      <c r="Z293">
        <v>13</v>
      </c>
      <c r="AA293">
        <v>2</v>
      </c>
      <c r="AB293">
        <v>212</v>
      </c>
      <c r="AC293">
        <v>120.1</v>
      </c>
      <c r="AD293">
        <v>6</v>
      </c>
      <c r="AE293">
        <v>1</v>
      </c>
      <c r="AF293" t="s">
        <v>69</v>
      </c>
      <c r="AG293" t="s">
        <v>608</v>
      </c>
      <c r="AH293" t="s">
        <v>67</v>
      </c>
      <c r="AI293" t="s">
        <v>141</v>
      </c>
      <c r="AJ293">
        <v>1</v>
      </c>
      <c r="AK293" t="s">
        <v>55</v>
      </c>
      <c r="AL293">
        <v>3</v>
      </c>
      <c r="AM293" t="s">
        <v>683</v>
      </c>
      <c r="AO293">
        <v>3</v>
      </c>
      <c r="AP293" t="s">
        <v>683</v>
      </c>
      <c r="AQ293">
        <v>4.3</v>
      </c>
      <c r="AR293">
        <v>3.5803000000000001E-2</v>
      </c>
      <c r="AS293" t="str">
        <f t="shared" si="8"/>
        <v>immature</v>
      </c>
      <c r="AU293">
        <f t="shared" si="9"/>
        <v>1</v>
      </c>
    </row>
    <row r="294" spans="1:47" x14ac:dyDescent="0.25">
      <c r="A294">
        <v>498</v>
      </c>
      <c r="B294">
        <v>2017</v>
      </c>
      <c r="C294" t="s">
        <v>42</v>
      </c>
      <c r="D294" s="1">
        <v>44147</v>
      </c>
      <c r="E294">
        <v>1</v>
      </c>
      <c r="F294">
        <v>315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21</v>
      </c>
      <c r="Z294">
        <v>15</v>
      </c>
      <c r="AA294">
        <v>2</v>
      </c>
      <c r="AB294">
        <v>185</v>
      </c>
      <c r="AC294">
        <v>100.4</v>
      </c>
      <c r="AD294">
        <v>6</v>
      </c>
      <c r="AE294">
        <v>1</v>
      </c>
      <c r="AF294" t="s">
        <v>609</v>
      </c>
      <c r="AG294" t="s">
        <v>610</v>
      </c>
      <c r="AH294" t="s">
        <v>60</v>
      </c>
      <c r="AI294" t="s">
        <v>58</v>
      </c>
      <c r="AJ294">
        <v>1</v>
      </c>
      <c r="AK294" t="s">
        <v>55</v>
      </c>
      <c r="AL294">
        <v>3</v>
      </c>
      <c r="AM294" t="s">
        <v>683</v>
      </c>
      <c r="AO294">
        <v>3</v>
      </c>
      <c r="AP294" t="s">
        <v>683</v>
      </c>
      <c r="AQ294">
        <v>3.6</v>
      </c>
      <c r="AR294">
        <v>3.5857E-2</v>
      </c>
      <c r="AS294" t="str">
        <f t="shared" si="8"/>
        <v>immature</v>
      </c>
      <c r="AU294">
        <f t="shared" si="9"/>
        <v>1</v>
      </c>
    </row>
    <row r="295" spans="1:47" x14ac:dyDescent="0.25">
      <c r="A295">
        <v>499</v>
      </c>
      <c r="B295">
        <v>2017</v>
      </c>
      <c r="C295" t="s">
        <v>42</v>
      </c>
      <c r="D295" s="1">
        <v>44147</v>
      </c>
      <c r="E295">
        <v>1</v>
      </c>
      <c r="F295">
        <v>312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21</v>
      </c>
      <c r="Z295">
        <v>12</v>
      </c>
      <c r="AA295">
        <v>2</v>
      </c>
      <c r="AB295">
        <v>197</v>
      </c>
      <c r="AC295">
        <v>99.8</v>
      </c>
      <c r="AD295">
        <v>6</v>
      </c>
      <c r="AE295">
        <v>1</v>
      </c>
      <c r="AG295" t="s">
        <v>611</v>
      </c>
      <c r="AH295" t="s">
        <v>60</v>
      </c>
      <c r="AI295" t="s">
        <v>58</v>
      </c>
      <c r="AJ295">
        <v>1</v>
      </c>
      <c r="AK295" t="s">
        <v>55</v>
      </c>
      <c r="AL295">
        <v>3</v>
      </c>
      <c r="AM295" t="s">
        <v>683</v>
      </c>
      <c r="AO295">
        <v>3</v>
      </c>
      <c r="AP295" t="s">
        <v>683</v>
      </c>
      <c r="AQ295">
        <v>3.6</v>
      </c>
      <c r="AR295">
        <v>3.6072E-2</v>
      </c>
      <c r="AS295" t="str">
        <f t="shared" si="8"/>
        <v>immature</v>
      </c>
      <c r="AU295">
        <f t="shared" si="9"/>
        <v>1</v>
      </c>
    </row>
    <row r="296" spans="1:47" x14ac:dyDescent="0.25">
      <c r="A296">
        <v>258</v>
      </c>
      <c r="B296">
        <v>2017</v>
      </c>
      <c r="C296" t="s">
        <v>42</v>
      </c>
      <c r="D296" s="1">
        <v>44147</v>
      </c>
      <c r="E296">
        <v>1</v>
      </c>
      <c r="F296">
        <v>274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19</v>
      </c>
      <c r="Z296">
        <v>4</v>
      </c>
      <c r="AA296">
        <v>2</v>
      </c>
      <c r="AB296">
        <v>189</v>
      </c>
      <c r="AC296">
        <v>91.2</v>
      </c>
      <c r="AD296">
        <v>3</v>
      </c>
      <c r="AE296">
        <v>3</v>
      </c>
      <c r="AG296" t="s">
        <v>355</v>
      </c>
      <c r="AH296" t="s">
        <v>67</v>
      </c>
      <c r="AI296" t="s">
        <v>58</v>
      </c>
      <c r="AJ296">
        <v>1</v>
      </c>
      <c r="AK296" t="s">
        <v>55</v>
      </c>
      <c r="AL296">
        <v>3</v>
      </c>
      <c r="AM296" t="s">
        <v>683</v>
      </c>
      <c r="AO296">
        <v>3</v>
      </c>
      <c r="AP296" t="s">
        <v>683</v>
      </c>
      <c r="AQ296">
        <v>3.3</v>
      </c>
      <c r="AR296">
        <v>3.6184000000000001E-2</v>
      </c>
      <c r="AS296" t="str">
        <f t="shared" si="8"/>
        <v>immature</v>
      </c>
      <c r="AU296">
        <f t="shared" si="9"/>
        <v>1</v>
      </c>
    </row>
    <row r="297" spans="1:47" x14ac:dyDescent="0.25">
      <c r="A297">
        <v>571</v>
      </c>
      <c r="B297">
        <v>2017</v>
      </c>
      <c r="C297" t="s">
        <v>42</v>
      </c>
      <c r="D297" s="1">
        <v>44147</v>
      </c>
      <c r="E297">
        <v>1</v>
      </c>
      <c r="F297">
        <v>38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3</v>
      </c>
      <c r="Z297">
        <v>8</v>
      </c>
      <c r="AA297">
        <v>2</v>
      </c>
      <c r="AB297">
        <v>189</v>
      </c>
      <c r="AC297">
        <v>88.2</v>
      </c>
      <c r="AD297" t="s">
        <v>48</v>
      </c>
      <c r="AE297">
        <v>3</v>
      </c>
      <c r="AG297" t="s">
        <v>48</v>
      </c>
      <c r="AH297" t="s">
        <v>67</v>
      </c>
      <c r="AI297" t="s">
        <v>58</v>
      </c>
      <c r="AJ297" t="s">
        <v>48</v>
      </c>
      <c r="AK297" t="s">
        <v>55</v>
      </c>
      <c r="AL297">
        <v>3</v>
      </c>
      <c r="AM297" t="s">
        <v>683</v>
      </c>
      <c r="AN297" t="s">
        <v>325</v>
      </c>
      <c r="AO297">
        <v>3</v>
      </c>
      <c r="AP297" t="s">
        <v>683</v>
      </c>
      <c r="AQ297">
        <v>3.2</v>
      </c>
      <c r="AR297">
        <v>3.6281000000000001E-2</v>
      </c>
      <c r="AS297" t="str">
        <f t="shared" si="8"/>
        <v>immature</v>
      </c>
      <c r="AU297">
        <f t="shared" si="9"/>
        <v>1</v>
      </c>
    </row>
    <row r="298" spans="1:47" x14ac:dyDescent="0.25">
      <c r="A298">
        <v>348</v>
      </c>
      <c r="B298">
        <v>2017</v>
      </c>
      <c r="C298" t="s">
        <v>42</v>
      </c>
      <c r="D298" s="1">
        <v>44147</v>
      </c>
      <c r="E298">
        <v>1</v>
      </c>
      <c r="F298">
        <v>252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17</v>
      </c>
      <c r="Z298">
        <v>12</v>
      </c>
      <c r="AA298">
        <v>2</v>
      </c>
      <c r="AB298">
        <v>196</v>
      </c>
      <c r="AC298">
        <v>95</v>
      </c>
      <c r="AD298">
        <v>4</v>
      </c>
      <c r="AE298">
        <v>1</v>
      </c>
      <c r="AG298" t="s">
        <v>448</v>
      </c>
      <c r="AH298" t="s">
        <v>67</v>
      </c>
      <c r="AI298" t="s">
        <v>141</v>
      </c>
      <c r="AJ298">
        <v>1</v>
      </c>
      <c r="AK298" t="s">
        <v>55</v>
      </c>
      <c r="AL298">
        <v>3</v>
      </c>
      <c r="AM298" t="s">
        <v>683</v>
      </c>
      <c r="AO298">
        <v>3</v>
      </c>
      <c r="AP298" t="s">
        <v>683</v>
      </c>
      <c r="AQ298">
        <v>3.5</v>
      </c>
      <c r="AR298">
        <v>3.6842E-2</v>
      </c>
      <c r="AS298" t="str">
        <f t="shared" si="8"/>
        <v>immature</v>
      </c>
      <c r="AU298">
        <f t="shared" si="9"/>
        <v>1</v>
      </c>
    </row>
    <row r="299" spans="1:47" x14ac:dyDescent="0.25">
      <c r="A299">
        <v>259</v>
      </c>
      <c r="B299">
        <v>2017</v>
      </c>
      <c r="C299" t="s">
        <v>42</v>
      </c>
      <c r="D299" s="1">
        <v>44147</v>
      </c>
      <c r="E299">
        <v>1</v>
      </c>
      <c r="F299">
        <v>75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5</v>
      </c>
      <c r="Z299">
        <v>15</v>
      </c>
      <c r="AA299">
        <v>2</v>
      </c>
      <c r="AB299">
        <v>179</v>
      </c>
      <c r="AC299">
        <v>83.7</v>
      </c>
      <c r="AD299">
        <v>3</v>
      </c>
      <c r="AE299">
        <v>1</v>
      </c>
      <c r="AG299" t="s">
        <v>356</v>
      </c>
      <c r="AH299" t="s">
        <v>53</v>
      </c>
      <c r="AI299" t="s">
        <v>58</v>
      </c>
      <c r="AJ299">
        <v>1</v>
      </c>
      <c r="AK299" t="s">
        <v>55</v>
      </c>
      <c r="AL299">
        <v>3</v>
      </c>
      <c r="AM299" t="s">
        <v>683</v>
      </c>
      <c r="AO299">
        <v>3</v>
      </c>
      <c r="AP299" t="s">
        <v>683</v>
      </c>
      <c r="AQ299">
        <v>3.1</v>
      </c>
      <c r="AR299">
        <v>3.7037E-2</v>
      </c>
      <c r="AS299" t="str">
        <f t="shared" si="8"/>
        <v>immature</v>
      </c>
      <c r="AU299">
        <f t="shared" si="9"/>
        <v>1</v>
      </c>
    </row>
    <row r="300" spans="1:47" x14ac:dyDescent="0.25">
      <c r="A300">
        <v>260</v>
      </c>
      <c r="B300">
        <v>2017</v>
      </c>
      <c r="C300" t="s">
        <v>42</v>
      </c>
      <c r="D300" s="1">
        <v>44147</v>
      </c>
      <c r="E300">
        <v>1</v>
      </c>
      <c r="F300">
        <v>81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6</v>
      </c>
      <c r="Z300">
        <v>6</v>
      </c>
      <c r="AA300">
        <v>2</v>
      </c>
      <c r="AB300">
        <v>179</v>
      </c>
      <c r="AC300">
        <v>81</v>
      </c>
      <c r="AD300">
        <v>3</v>
      </c>
      <c r="AE300">
        <v>1</v>
      </c>
      <c r="AF300" t="s">
        <v>69</v>
      </c>
      <c r="AG300" t="s">
        <v>357</v>
      </c>
      <c r="AH300" t="s">
        <v>60</v>
      </c>
      <c r="AI300" t="s">
        <v>58</v>
      </c>
      <c r="AJ300">
        <v>1</v>
      </c>
      <c r="AK300" t="s">
        <v>55</v>
      </c>
      <c r="AL300">
        <v>3</v>
      </c>
      <c r="AM300" t="s">
        <v>683</v>
      </c>
      <c r="AO300">
        <v>3</v>
      </c>
      <c r="AP300" t="s">
        <v>683</v>
      </c>
      <c r="AQ300">
        <v>3</v>
      </c>
      <c r="AR300">
        <v>3.7037E-2</v>
      </c>
      <c r="AS300" t="str">
        <f t="shared" si="8"/>
        <v>immature</v>
      </c>
      <c r="AU300">
        <f t="shared" si="9"/>
        <v>1</v>
      </c>
    </row>
    <row r="301" spans="1:47" x14ac:dyDescent="0.25">
      <c r="A301">
        <v>500</v>
      </c>
      <c r="B301">
        <v>2017</v>
      </c>
      <c r="C301" t="s">
        <v>42</v>
      </c>
      <c r="D301" s="1">
        <v>44147</v>
      </c>
      <c r="E301">
        <v>1</v>
      </c>
      <c r="F301">
        <v>303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21</v>
      </c>
      <c r="Z301">
        <v>3</v>
      </c>
      <c r="AA301">
        <v>2</v>
      </c>
      <c r="AB301">
        <v>189</v>
      </c>
      <c r="AC301">
        <v>96.2</v>
      </c>
      <c r="AD301">
        <v>6</v>
      </c>
      <c r="AE301">
        <v>2</v>
      </c>
      <c r="AG301" t="s">
        <v>612</v>
      </c>
      <c r="AH301" t="s">
        <v>53</v>
      </c>
      <c r="AI301" t="s">
        <v>58</v>
      </c>
      <c r="AJ301">
        <v>1</v>
      </c>
      <c r="AK301" t="s">
        <v>55</v>
      </c>
      <c r="AL301">
        <v>3</v>
      </c>
      <c r="AM301" t="s">
        <v>683</v>
      </c>
      <c r="AN301" t="s">
        <v>325</v>
      </c>
      <c r="AO301">
        <v>3</v>
      </c>
      <c r="AP301" t="s">
        <v>683</v>
      </c>
      <c r="AQ301">
        <v>3.6</v>
      </c>
      <c r="AR301">
        <v>3.7421999999999997E-2</v>
      </c>
      <c r="AS301" t="str">
        <f t="shared" si="8"/>
        <v>immature</v>
      </c>
      <c r="AU301">
        <f t="shared" si="9"/>
        <v>1</v>
      </c>
    </row>
    <row r="302" spans="1:47" x14ac:dyDescent="0.25">
      <c r="A302">
        <v>431</v>
      </c>
      <c r="B302">
        <v>2017</v>
      </c>
      <c r="C302" t="s">
        <v>42</v>
      </c>
      <c r="D302" s="1">
        <v>44147</v>
      </c>
      <c r="E302">
        <v>1</v>
      </c>
      <c r="F302">
        <v>343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23</v>
      </c>
      <c r="Z302">
        <v>13</v>
      </c>
      <c r="AA302">
        <v>2</v>
      </c>
      <c r="AB302">
        <v>198</v>
      </c>
      <c r="AC302">
        <v>105.7</v>
      </c>
      <c r="AD302">
        <v>5</v>
      </c>
      <c r="AE302">
        <v>1</v>
      </c>
      <c r="AF302" t="s">
        <v>82</v>
      </c>
      <c r="AG302" t="s">
        <v>536</v>
      </c>
      <c r="AH302" t="s">
        <v>60</v>
      </c>
      <c r="AI302" t="s">
        <v>54</v>
      </c>
      <c r="AJ302">
        <v>1</v>
      </c>
      <c r="AK302" t="s">
        <v>55</v>
      </c>
      <c r="AL302">
        <v>3</v>
      </c>
      <c r="AM302" t="s">
        <v>683</v>
      </c>
      <c r="AN302" t="s">
        <v>452</v>
      </c>
      <c r="AO302">
        <v>3</v>
      </c>
      <c r="AP302" t="s">
        <v>683</v>
      </c>
      <c r="AQ302">
        <v>4</v>
      </c>
      <c r="AR302">
        <v>3.7843000000000002E-2</v>
      </c>
      <c r="AS302" t="str">
        <f t="shared" si="8"/>
        <v>immature</v>
      </c>
      <c r="AU302">
        <f t="shared" si="9"/>
        <v>1</v>
      </c>
    </row>
    <row r="303" spans="1:47" x14ac:dyDescent="0.25">
      <c r="A303">
        <v>261</v>
      </c>
      <c r="B303">
        <v>2017</v>
      </c>
      <c r="C303" t="s">
        <v>42</v>
      </c>
      <c r="D303" s="1">
        <v>44147</v>
      </c>
      <c r="E303">
        <v>1</v>
      </c>
      <c r="F303">
        <v>85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6</v>
      </c>
      <c r="Z303">
        <v>10</v>
      </c>
      <c r="AA303">
        <v>2</v>
      </c>
      <c r="AB303">
        <v>189</v>
      </c>
      <c r="AC303">
        <v>102.2</v>
      </c>
      <c r="AD303">
        <v>3</v>
      </c>
      <c r="AE303">
        <v>1</v>
      </c>
      <c r="AG303" t="s">
        <v>358</v>
      </c>
      <c r="AH303" t="s">
        <v>53</v>
      </c>
      <c r="AI303" t="s">
        <v>58</v>
      </c>
      <c r="AJ303">
        <v>1</v>
      </c>
      <c r="AK303" t="s">
        <v>55</v>
      </c>
      <c r="AL303">
        <v>3</v>
      </c>
      <c r="AM303" t="s">
        <v>683</v>
      </c>
      <c r="AO303">
        <v>3</v>
      </c>
      <c r="AP303" t="s">
        <v>683</v>
      </c>
      <c r="AQ303">
        <v>3.9</v>
      </c>
      <c r="AR303">
        <v>3.8159999999999999E-2</v>
      </c>
      <c r="AS303" t="str">
        <f t="shared" si="8"/>
        <v>immature</v>
      </c>
      <c r="AU303">
        <f t="shared" si="9"/>
        <v>1</v>
      </c>
    </row>
    <row r="304" spans="1:47" x14ac:dyDescent="0.25">
      <c r="A304">
        <v>349</v>
      </c>
      <c r="B304">
        <v>2017</v>
      </c>
      <c r="C304" t="s">
        <v>42</v>
      </c>
      <c r="D304" s="1">
        <v>44147</v>
      </c>
      <c r="E304">
        <v>1</v>
      </c>
      <c r="F304">
        <v>49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4</v>
      </c>
      <c r="Z304">
        <v>4</v>
      </c>
      <c r="AA304">
        <v>2</v>
      </c>
      <c r="AB304">
        <v>168</v>
      </c>
      <c r="AC304">
        <v>65.3</v>
      </c>
      <c r="AD304">
        <v>4</v>
      </c>
      <c r="AE304">
        <v>2</v>
      </c>
      <c r="AG304" t="s">
        <v>449</v>
      </c>
      <c r="AH304" t="s">
        <v>67</v>
      </c>
      <c r="AI304" t="s">
        <v>97</v>
      </c>
      <c r="AJ304">
        <v>1</v>
      </c>
      <c r="AK304" t="s">
        <v>55</v>
      </c>
      <c r="AL304">
        <v>3</v>
      </c>
      <c r="AM304" t="s">
        <v>683</v>
      </c>
      <c r="AO304">
        <v>3</v>
      </c>
      <c r="AP304" t="s">
        <v>683</v>
      </c>
      <c r="AQ304">
        <v>2.5</v>
      </c>
      <c r="AR304">
        <v>3.8285E-2</v>
      </c>
      <c r="AS304" t="str">
        <f t="shared" si="8"/>
        <v>immature</v>
      </c>
      <c r="AU304">
        <f t="shared" si="9"/>
        <v>1</v>
      </c>
    </row>
    <row r="305" spans="1:47" x14ac:dyDescent="0.25">
      <c r="A305">
        <v>262</v>
      </c>
      <c r="B305">
        <v>2017</v>
      </c>
      <c r="C305" t="s">
        <v>42</v>
      </c>
      <c r="D305" s="1">
        <v>44147</v>
      </c>
      <c r="E305">
        <v>1</v>
      </c>
      <c r="F305">
        <v>79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6</v>
      </c>
      <c r="Z305">
        <v>4</v>
      </c>
      <c r="AA305">
        <v>2</v>
      </c>
      <c r="AB305">
        <v>183</v>
      </c>
      <c r="AC305">
        <v>84.1</v>
      </c>
      <c r="AD305">
        <v>3</v>
      </c>
      <c r="AE305">
        <v>3</v>
      </c>
      <c r="AF305" t="s">
        <v>69</v>
      </c>
      <c r="AG305" t="s">
        <v>359</v>
      </c>
      <c r="AH305" t="s">
        <v>67</v>
      </c>
      <c r="AI305" t="s">
        <v>97</v>
      </c>
      <c r="AJ305">
        <v>1</v>
      </c>
      <c r="AK305" t="s">
        <v>55</v>
      </c>
      <c r="AL305">
        <v>3</v>
      </c>
      <c r="AM305" t="s">
        <v>683</v>
      </c>
      <c r="AO305">
        <v>3</v>
      </c>
      <c r="AP305" t="s">
        <v>683</v>
      </c>
      <c r="AQ305">
        <v>3.3</v>
      </c>
      <c r="AR305">
        <v>3.9239000000000003E-2</v>
      </c>
      <c r="AS305" t="str">
        <f t="shared" si="8"/>
        <v>immature</v>
      </c>
      <c r="AU305">
        <f t="shared" si="9"/>
        <v>1</v>
      </c>
    </row>
    <row r="306" spans="1:47" x14ac:dyDescent="0.25">
      <c r="A306">
        <v>432</v>
      </c>
      <c r="B306">
        <v>2017</v>
      </c>
      <c r="C306" t="s">
        <v>42</v>
      </c>
      <c r="D306" s="1">
        <v>44147</v>
      </c>
      <c r="E306">
        <v>1</v>
      </c>
      <c r="F306">
        <v>17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2</v>
      </c>
      <c r="Z306">
        <v>2</v>
      </c>
      <c r="AA306">
        <v>2</v>
      </c>
      <c r="AB306">
        <v>196</v>
      </c>
      <c r="AC306">
        <v>106.1</v>
      </c>
      <c r="AD306">
        <v>5</v>
      </c>
      <c r="AE306">
        <v>1</v>
      </c>
      <c r="AG306" t="s">
        <v>537</v>
      </c>
      <c r="AH306" t="s">
        <v>67</v>
      </c>
      <c r="AI306" t="s">
        <v>141</v>
      </c>
      <c r="AJ306">
        <v>1</v>
      </c>
      <c r="AK306" t="s">
        <v>55</v>
      </c>
      <c r="AL306">
        <v>3</v>
      </c>
      <c r="AM306" t="s">
        <v>683</v>
      </c>
      <c r="AO306">
        <v>3</v>
      </c>
      <c r="AP306" t="s">
        <v>683</v>
      </c>
      <c r="AQ306">
        <v>4.2</v>
      </c>
      <c r="AR306">
        <v>3.9585000000000002E-2</v>
      </c>
      <c r="AS306" t="str">
        <f t="shared" si="8"/>
        <v>immature</v>
      </c>
      <c r="AU306">
        <f t="shared" si="9"/>
        <v>1</v>
      </c>
    </row>
    <row r="307" spans="1:47" x14ac:dyDescent="0.25">
      <c r="A307">
        <v>350</v>
      </c>
      <c r="B307">
        <v>2017</v>
      </c>
      <c r="C307" t="s">
        <v>42</v>
      </c>
      <c r="D307" s="1">
        <v>44147</v>
      </c>
      <c r="E307">
        <v>1</v>
      </c>
      <c r="F307">
        <v>107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8</v>
      </c>
      <c r="Z307">
        <v>2</v>
      </c>
      <c r="AA307">
        <v>2</v>
      </c>
      <c r="AB307">
        <v>175</v>
      </c>
      <c r="AC307">
        <v>74.599999999999994</v>
      </c>
      <c r="AD307">
        <v>4</v>
      </c>
      <c r="AE307">
        <v>1</v>
      </c>
      <c r="AG307" t="s">
        <v>450</v>
      </c>
      <c r="AH307" t="s">
        <v>67</v>
      </c>
      <c r="AI307" t="s">
        <v>58</v>
      </c>
      <c r="AJ307">
        <v>1</v>
      </c>
      <c r="AK307" t="s">
        <v>55</v>
      </c>
      <c r="AL307">
        <v>3</v>
      </c>
      <c r="AM307" t="s">
        <v>683</v>
      </c>
      <c r="AN307" t="s">
        <v>325</v>
      </c>
      <c r="AO307">
        <v>3</v>
      </c>
      <c r="AP307" t="s">
        <v>683</v>
      </c>
      <c r="AQ307">
        <v>3</v>
      </c>
      <c r="AR307">
        <v>4.0214E-2</v>
      </c>
      <c r="AS307" t="str">
        <f t="shared" si="8"/>
        <v>immature</v>
      </c>
      <c r="AU307">
        <f t="shared" si="9"/>
        <v>1</v>
      </c>
    </row>
    <row r="308" spans="1:47" x14ac:dyDescent="0.25">
      <c r="A308">
        <v>263</v>
      </c>
      <c r="B308">
        <v>2017</v>
      </c>
      <c r="C308" t="s">
        <v>42</v>
      </c>
      <c r="D308" s="1">
        <v>44147</v>
      </c>
      <c r="E308">
        <v>1</v>
      </c>
      <c r="F308">
        <v>96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7</v>
      </c>
      <c r="Z308">
        <v>6</v>
      </c>
      <c r="AA308">
        <v>2</v>
      </c>
      <c r="AB308">
        <v>190</v>
      </c>
      <c r="AC308">
        <v>93.8</v>
      </c>
      <c r="AD308">
        <v>3</v>
      </c>
      <c r="AE308">
        <v>3</v>
      </c>
      <c r="AG308" t="s">
        <v>360</v>
      </c>
      <c r="AH308" t="s">
        <v>67</v>
      </c>
      <c r="AI308" t="s">
        <v>54</v>
      </c>
      <c r="AJ308">
        <v>1</v>
      </c>
      <c r="AK308" t="s">
        <v>55</v>
      </c>
      <c r="AL308">
        <v>3</v>
      </c>
      <c r="AM308" t="s">
        <v>683</v>
      </c>
      <c r="AN308" t="s">
        <v>325</v>
      </c>
      <c r="AO308">
        <v>3</v>
      </c>
      <c r="AP308" t="s">
        <v>683</v>
      </c>
      <c r="AQ308">
        <v>3.9</v>
      </c>
      <c r="AR308">
        <v>4.1577999999999997E-2</v>
      </c>
      <c r="AS308" t="str">
        <f t="shared" si="8"/>
        <v>immature</v>
      </c>
      <c r="AU308">
        <f t="shared" si="9"/>
        <v>1</v>
      </c>
    </row>
    <row r="309" spans="1:47" x14ac:dyDescent="0.25">
      <c r="A309">
        <v>351</v>
      </c>
      <c r="B309">
        <v>2017</v>
      </c>
      <c r="C309" t="s">
        <v>42</v>
      </c>
      <c r="D309" s="1">
        <v>44147</v>
      </c>
      <c r="E309">
        <v>1</v>
      </c>
      <c r="F309">
        <v>171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12</v>
      </c>
      <c r="Z309">
        <v>6</v>
      </c>
      <c r="AA309">
        <v>2</v>
      </c>
      <c r="AB309">
        <v>197</v>
      </c>
      <c r="AC309">
        <v>116.4</v>
      </c>
      <c r="AD309">
        <v>4</v>
      </c>
      <c r="AE309">
        <v>1</v>
      </c>
      <c r="AG309" t="s">
        <v>451</v>
      </c>
      <c r="AH309" t="s">
        <v>67</v>
      </c>
      <c r="AI309" t="s">
        <v>54</v>
      </c>
      <c r="AJ309">
        <v>1</v>
      </c>
      <c r="AK309" t="s">
        <v>55</v>
      </c>
      <c r="AL309">
        <v>3</v>
      </c>
      <c r="AM309" t="s">
        <v>683</v>
      </c>
      <c r="AN309" t="s">
        <v>452</v>
      </c>
      <c r="AO309">
        <v>3</v>
      </c>
      <c r="AP309" t="s">
        <v>683</v>
      </c>
      <c r="AQ309">
        <v>5.4</v>
      </c>
      <c r="AR309">
        <v>4.6392000000000003E-2</v>
      </c>
      <c r="AS309" t="str">
        <f t="shared" si="8"/>
        <v>immature</v>
      </c>
      <c r="AU309">
        <f t="shared" si="9"/>
        <v>1</v>
      </c>
    </row>
    <row r="310" spans="1:47" x14ac:dyDescent="0.25">
      <c r="A310">
        <v>264</v>
      </c>
      <c r="B310">
        <v>2017</v>
      </c>
      <c r="C310" t="s">
        <v>42</v>
      </c>
      <c r="D310" s="1">
        <v>44147</v>
      </c>
      <c r="E310">
        <v>1</v>
      </c>
      <c r="F310">
        <v>58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4</v>
      </c>
      <c r="Z310">
        <v>13</v>
      </c>
      <c r="AA310">
        <v>2</v>
      </c>
      <c r="AB310">
        <v>176</v>
      </c>
      <c r="AC310">
        <v>83.6</v>
      </c>
      <c r="AD310">
        <v>3</v>
      </c>
      <c r="AE310">
        <v>1</v>
      </c>
      <c r="AG310" t="s">
        <v>361</v>
      </c>
      <c r="AH310" t="s">
        <v>67</v>
      </c>
      <c r="AI310" t="s">
        <v>141</v>
      </c>
      <c r="AJ310">
        <v>1</v>
      </c>
      <c r="AK310" t="s">
        <v>55</v>
      </c>
      <c r="AL310">
        <v>3</v>
      </c>
      <c r="AM310" t="s">
        <v>683</v>
      </c>
      <c r="AN310" t="s">
        <v>325</v>
      </c>
      <c r="AO310">
        <v>3</v>
      </c>
      <c r="AP310" t="s">
        <v>683</v>
      </c>
      <c r="AQ310">
        <v>4.2</v>
      </c>
      <c r="AR310">
        <v>5.0238999999999999E-2</v>
      </c>
      <c r="AS310" t="str">
        <f t="shared" si="8"/>
        <v>mature</v>
      </c>
      <c r="AU310">
        <f t="shared" si="9"/>
        <v>1</v>
      </c>
    </row>
    <row r="311" spans="1:47" x14ac:dyDescent="0.25">
      <c r="A311">
        <v>501</v>
      </c>
      <c r="B311">
        <v>2017</v>
      </c>
      <c r="C311" t="s">
        <v>42</v>
      </c>
      <c r="D311" s="1">
        <v>44147</v>
      </c>
      <c r="E311">
        <v>1</v>
      </c>
      <c r="F311">
        <v>174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12</v>
      </c>
      <c r="Z311">
        <v>9</v>
      </c>
      <c r="AA311">
        <v>2</v>
      </c>
      <c r="AB311">
        <v>203</v>
      </c>
      <c r="AC311">
        <v>128.9</v>
      </c>
      <c r="AD311">
        <v>6</v>
      </c>
      <c r="AE311">
        <v>1</v>
      </c>
      <c r="AF311" t="s">
        <v>613</v>
      </c>
      <c r="AG311" t="s">
        <v>614</v>
      </c>
      <c r="AH311" t="s">
        <v>53</v>
      </c>
      <c r="AI311" t="s">
        <v>58</v>
      </c>
      <c r="AJ311">
        <v>1</v>
      </c>
      <c r="AK311" t="s">
        <v>55</v>
      </c>
      <c r="AL311">
        <v>3</v>
      </c>
      <c r="AM311" t="s">
        <v>683</v>
      </c>
      <c r="AO311">
        <v>3</v>
      </c>
      <c r="AP311" t="s">
        <v>683</v>
      </c>
      <c r="AQ311">
        <v>6.5</v>
      </c>
      <c r="AR311">
        <v>5.0427E-2</v>
      </c>
      <c r="AS311" t="str">
        <f t="shared" si="8"/>
        <v>mature</v>
      </c>
      <c r="AU311">
        <f t="shared" si="9"/>
        <v>1</v>
      </c>
    </row>
    <row r="312" spans="1:47" x14ac:dyDescent="0.25">
      <c r="A312">
        <v>265</v>
      </c>
      <c r="B312">
        <v>2017</v>
      </c>
      <c r="C312" t="s">
        <v>42</v>
      </c>
      <c r="D312" s="1">
        <v>44147</v>
      </c>
      <c r="E312">
        <v>1</v>
      </c>
      <c r="F312">
        <v>111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8</v>
      </c>
      <c r="Z312">
        <v>6</v>
      </c>
      <c r="AA312">
        <v>2</v>
      </c>
      <c r="AB312">
        <v>190</v>
      </c>
      <c r="AC312">
        <v>95.9</v>
      </c>
      <c r="AD312">
        <v>3</v>
      </c>
      <c r="AE312">
        <v>1</v>
      </c>
      <c r="AF312" t="s">
        <v>69</v>
      </c>
      <c r="AG312" t="s">
        <v>362</v>
      </c>
      <c r="AH312" t="s">
        <v>67</v>
      </c>
      <c r="AI312" t="s">
        <v>141</v>
      </c>
      <c r="AJ312">
        <v>1</v>
      </c>
      <c r="AK312" t="s">
        <v>55</v>
      </c>
      <c r="AL312">
        <v>4</v>
      </c>
      <c r="AM312" t="s">
        <v>683</v>
      </c>
      <c r="AO312">
        <v>3</v>
      </c>
      <c r="AP312" t="s">
        <v>683</v>
      </c>
      <c r="AQ312">
        <v>2</v>
      </c>
      <c r="AR312">
        <v>2.0854999999999999E-2</v>
      </c>
      <c r="AS312" t="str">
        <f t="shared" si="8"/>
        <v>immature</v>
      </c>
      <c r="AU312">
        <f t="shared" si="9"/>
        <v>1</v>
      </c>
    </row>
    <row r="313" spans="1:47" x14ac:dyDescent="0.25">
      <c r="A313">
        <v>266</v>
      </c>
      <c r="B313">
        <v>2017</v>
      </c>
      <c r="C313" t="s">
        <v>42</v>
      </c>
      <c r="D313" s="1">
        <v>44147</v>
      </c>
      <c r="E313">
        <v>1</v>
      </c>
      <c r="F313">
        <v>110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8</v>
      </c>
      <c r="Z313">
        <v>5</v>
      </c>
      <c r="AA313">
        <v>2</v>
      </c>
      <c r="AB313">
        <v>186</v>
      </c>
      <c r="AC313">
        <v>89.5</v>
      </c>
      <c r="AD313">
        <v>3</v>
      </c>
      <c r="AE313">
        <v>1</v>
      </c>
      <c r="AF313" t="s">
        <v>69</v>
      </c>
      <c r="AG313" t="s">
        <v>363</v>
      </c>
      <c r="AH313" t="s">
        <v>67</v>
      </c>
      <c r="AI313" t="s">
        <v>58</v>
      </c>
      <c r="AJ313">
        <v>1</v>
      </c>
      <c r="AK313" t="s">
        <v>55</v>
      </c>
      <c r="AL313">
        <v>4</v>
      </c>
      <c r="AM313" t="s">
        <v>683</v>
      </c>
      <c r="AO313">
        <v>3</v>
      </c>
      <c r="AP313" t="s">
        <v>683</v>
      </c>
      <c r="AQ313">
        <v>2.1</v>
      </c>
      <c r="AR313">
        <v>2.3463999999999999E-2</v>
      </c>
      <c r="AS313" t="str">
        <f t="shared" si="8"/>
        <v>immature</v>
      </c>
      <c r="AU313">
        <f t="shared" si="9"/>
        <v>1</v>
      </c>
    </row>
    <row r="314" spans="1:47" x14ac:dyDescent="0.25">
      <c r="A314">
        <v>267</v>
      </c>
      <c r="B314">
        <v>2017</v>
      </c>
      <c r="C314" t="s">
        <v>42</v>
      </c>
      <c r="D314" s="1">
        <v>44147</v>
      </c>
      <c r="E314">
        <v>1</v>
      </c>
      <c r="F314">
        <v>175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12</v>
      </c>
      <c r="Z314">
        <v>10</v>
      </c>
      <c r="AA314">
        <v>2</v>
      </c>
      <c r="AB314">
        <v>191</v>
      </c>
      <c r="AC314">
        <v>93.2</v>
      </c>
      <c r="AD314">
        <v>3</v>
      </c>
      <c r="AE314">
        <v>1</v>
      </c>
      <c r="AF314" t="s">
        <v>69</v>
      </c>
      <c r="AG314" t="s">
        <v>364</v>
      </c>
      <c r="AH314" t="s">
        <v>67</v>
      </c>
      <c r="AI314" t="s">
        <v>141</v>
      </c>
      <c r="AJ314">
        <v>1</v>
      </c>
      <c r="AK314" t="s">
        <v>55</v>
      </c>
      <c r="AL314">
        <v>4</v>
      </c>
      <c r="AM314" t="s">
        <v>683</v>
      </c>
      <c r="AN314" t="s">
        <v>187</v>
      </c>
      <c r="AO314">
        <v>3</v>
      </c>
      <c r="AP314" t="s">
        <v>683</v>
      </c>
      <c r="AQ314">
        <v>2.2000000000000002</v>
      </c>
      <c r="AR314">
        <v>2.3605000000000001E-2</v>
      </c>
      <c r="AS314" t="str">
        <f t="shared" si="8"/>
        <v>immature</v>
      </c>
      <c r="AU314">
        <f t="shared" si="9"/>
        <v>1</v>
      </c>
    </row>
    <row r="315" spans="1:47" x14ac:dyDescent="0.25">
      <c r="A315">
        <v>268</v>
      </c>
      <c r="B315">
        <v>2017</v>
      </c>
      <c r="C315" t="s">
        <v>42</v>
      </c>
      <c r="D315" s="1">
        <v>44147</v>
      </c>
      <c r="E315">
        <v>1</v>
      </c>
      <c r="F315">
        <v>5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1</v>
      </c>
      <c r="Z315">
        <v>5</v>
      </c>
      <c r="AA315">
        <v>2</v>
      </c>
      <c r="AB315">
        <v>184</v>
      </c>
      <c r="AC315">
        <v>81.5</v>
      </c>
      <c r="AD315">
        <v>3</v>
      </c>
      <c r="AE315">
        <v>3</v>
      </c>
      <c r="AF315" t="s">
        <v>69</v>
      </c>
      <c r="AG315" t="s">
        <v>365</v>
      </c>
      <c r="AH315" t="s">
        <v>53</v>
      </c>
      <c r="AI315" t="s">
        <v>54</v>
      </c>
      <c r="AJ315">
        <v>1</v>
      </c>
      <c r="AK315" t="s">
        <v>55</v>
      </c>
      <c r="AL315">
        <v>4</v>
      </c>
      <c r="AM315" t="s">
        <v>683</v>
      </c>
      <c r="AO315">
        <v>3</v>
      </c>
      <c r="AP315" t="s">
        <v>683</v>
      </c>
      <c r="AQ315">
        <v>2</v>
      </c>
      <c r="AR315">
        <v>2.4539999999999999E-2</v>
      </c>
      <c r="AS315" t="str">
        <f t="shared" si="8"/>
        <v>immature</v>
      </c>
      <c r="AU315">
        <f t="shared" si="9"/>
        <v>1</v>
      </c>
    </row>
    <row r="316" spans="1:47" x14ac:dyDescent="0.25">
      <c r="A316">
        <v>433</v>
      </c>
      <c r="B316">
        <v>2017</v>
      </c>
      <c r="C316" t="s">
        <v>42</v>
      </c>
      <c r="D316" s="1">
        <v>44147</v>
      </c>
      <c r="E316">
        <v>1</v>
      </c>
      <c r="F316">
        <v>399</v>
      </c>
      <c r="G316">
        <v>4</v>
      </c>
      <c r="H316" t="s">
        <v>43</v>
      </c>
      <c r="I316" s="2">
        <v>43039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57.02226667</v>
      </c>
      <c r="P316">
        <v>-135.29325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28</v>
      </c>
      <c r="Z316">
        <v>4</v>
      </c>
      <c r="AA316">
        <v>2</v>
      </c>
      <c r="AB316">
        <v>190</v>
      </c>
      <c r="AC316">
        <v>97.8</v>
      </c>
      <c r="AD316">
        <v>5</v>
      </c>
      <c r="AE316">
        <v>1</v>
      </c>
      <c r="AG316" t="s">
        <v>538</v>
      </c>
      <c r="AH316" t="s">
        <v>60</v>
      </c>
      <c r="AI316" t="s">
        <v>58</v>
      </c>
      <c r="AJ316">
        <v>1</v>
      </c>
      <c r="AK316" t="s">
        <v>55</v>
      </c>
      <c r="AL316">
        <v>4</v>
      </c>
      <c r="AM316" t="s">
        <v>683</v>
      </c>
      <c r="AO316">
        <v>3</v>
      </c>
      <c r="AP316" t="s">
        <v>683</v>
      </c>
      <c r="AQ316">
        <v>2.4</v>
      </c>
      <c r="AR316">
        <v>2.4539999999999999E-2</v>
      </c>
      <c r="AS316" t="str">
        <f t="shared" si="8"/>
        <v>immature</v>
      </c>
      <c r="AU316">
        <f t="shared" si="9"/>
        <v>1</v>
      </c>
    </row>
    <row r="317" spans="1:47" x14ac:dyDescent="0.25">
      <c r="A317">
        <v>434</v>
      </c>
      <c r="B317">
        <v>2017</v>
      </c>
      <c r="C317" t="s">
        <v>42</v>
      </c>
      <c r="D317" s="1">
        <v>44147</v>
      </c>
      <c r="E317">
        <v>1</v>
      </c>
      <c r="F317">
        <v>432</v>
      </c>
      <c r="G317">
        <v>4</v>
      </c>
      <c r="H317" t="s">
        <v>43</v>
      </c>
      <c r="I317" s="2">
        <v>43039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57.02226667</v>
      </c>
      <c r="P317">
        <v>-135.29325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30</v>
      </c>
      <c r="Z317">
        <v>7</v>
      </c>
      <c r="AA317">
        <v>2</v>
      </c>
      <c r="AB317">
        <v>200</v>
      </c>
      <c r="AC317">
        <v>112.6</v>
      </c>
      <c r="AD317">
        <v>5</v>
      </c>
      <c r="AE317">
        <v>1</v>
      </c>
      <c r="AG317" t="s">
        <v>539</v>
      </c>
      <c r="AH317" t="s">
        <v>67</v>
      </c>
      <c r="AI317" t="s">
        <v>58</v>
      </c>
      <c r="AJ317">
        <v>1</v>
      </c>
      <c r="AK317" t="s">
        <v>55</v>
      </c>
      <c r="AL317">
        <v>4</v>
      </c>
      <c r="AM317" t="s">
        <v>683</v>
      </c>
      <c r="AO317">
        <v>3</v>
      </c>
      <c r="AP317" t="s">
        <v>683</v>
      </c>
      <c r="AQ317">
        <v>2.8</v>
      </c>
      <c r="AR317">
        <v>2.4867E-2</v>
      </c>
      <c r="AS317" t="str">
        <f t="shared" si="8"/>
        <v>immature</v>
      </c>
      <c r="AU317">
        <f t="shared" si="9"/>
        <v>1</v>
      </c>
    </row>
    <row r="318" spans="1:47" x14ac:dyDescent="0.25">
      <c r="A318">
        <v>435</v>
      </c>
      <c r="B318">
        <v>2017</v>
      </c>
      <c r="C318" t="s">
        <v>42</v>
      </c>
      <c r="D318" s="1">
        <v>44147</v>
      </c>
      <c r="E318">
        <v>1</v>
      </c>
      <c r="F318">
        <v>123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9</v>
      </c>
      <c r="Z318">
        <v>3</v>
      </c>
      <c r="AA318">
        <v>2</v>
      </c>
      <c r="AB318">
        <v>180</v>
      </c>
      <c r="AC318">
        <v>74.3</v>
      </c>
      <c r="AD318">
        <v>5</v>
      </c>
      <c r="AE318">
        <v>1</v>
      </c>
      <c r="AG318" t="s">
        <v>540</v>
      </c>
      <c r="AH318" t="s">
        <v>67</v>
      </c>
      <c r="AI318" t="s">
        <v>58</v>
      </c>
      <c r="AJ318">
        <v>1</v>
      </c>
      <c r="AK318" t="s">
        <v>55</v>
      </c>
      <c r="AL318">
        <v>4</v>
      </c>
      <c r="AM318" t="s">
        <v>683</v>
      </c>
      <c r="AO318">
        <v>3</v>
      </c>
      <c r="AP318" t="s">
        <v>683</v>
      </c>
      <c r="AQ318">
        <v>2</v>
      </c>
      <c r="AR318">
        <v>2.6918000000000001E-2</v>
      </c>
      <c r="AS318" t="str">
        <f t="shared" si="8"/>
        <v>immature</v>
      </c>
      <c r="AU318">
        <f t="shared" si="9"/>
        <v>1</v>
      </c>
    </row>
    <row r="319" spans="1:47" x14ac:dyDescent="0.25">
      <c r="A319">
        <v>436</v>
      </c>
      <c r="B319">
        <v>2017</v>
      </c>
      <c r="C319" t="s">
        <v>42</v>
      </c>
      <c r="D319" s="1">
        <v>44147</v>
      </c>
      <c r="E319">
        <v>1</v>
      </c>
      <c r="F319">
        <v>455</v>
      </c>
      <c r="G319">
        <v>4</v>
      </c>
      <c r="H319" t="s">
        <v>43</v>
      </c>
      <c r="I319" s="2">
        <v>43039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57.02226667</v>
      </c>
      <c r="P319">
        <v>-135.29325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31</v>
      </c>
      <c r="Z319">
        <v>15</v>
      </c>
      <c r="AA319">
        <v>2</v>
      </c>
      <c r="AB319">
        <v>198</v>
      </c>
      <c r="AC319">
        <v>110.9</v>
      </c>
      <c r="AD319">
        <v>5</v>
      </c>
      <c r="AE319">
        <v>1</v>
      </c>
      <c r="AG319" t="s">
        <v>541</v>
      </c>
      <c r="AH319" t="s">
        <v>60</v>
      </c>
      <c r="AI319" t="s">
        <v>58</v>
      </c>
      <c r="AJ319">
        <v>1</v>
      </c>
      <c r="AK319" t="s">
        <v>55</v>
      </c>
      <c r="AL319">
        <v>4</v>
      </c>
      <c r="AM319" t="s">
        <v>683</v>
      </c>
      <c r="AO319">
        <v>3</v>
      </c>
      <c r="AP319" t="s">
        <v>683</v>
      </c>
      <c r="AQ319">
        <v>3</v>
      </c>
      <c r="AR319">
        <v>2.7050999999999999E-2</v>
      </c>
      <c r="AS319" t="str">
        <f t="shared" si="8"/>
        <v>immature</v>
      </c>
      <c r="AU319">
        <f t="shared" si="9"/>
        <v>1</v>
      </c>
    </row>
    <row r="320" spans="1:47" x14ac:dyDescent="0.25">
      <c r="A320">
        <v>352</v>
      </c>
      <c r="B320">
        <v>2017</v>
      </c>
      <c r="C320" t="s">
        <v>42</v>
      </c>
      <c r="D320" s="1">
        <v>44147</v>
      </c>
      <c r="E320">
        <v>1</v>
      </c>
      <c r="F320">
        <v>21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2</v>
      </c>
      <c r="Z320">
        <v>6</v>
      </c>
      <c r="AA320">
        <v>2</v>
      </c>
      <c r="AB320">
        <v>196</v>
      </c>
      <c r="AC320">
        <v>105.7</v>
      </c>
      <c r="AD320">
        <v>4</v>
      </c>
      <c r="AE320">
        <v>3</v>
      </c>
      <c r="AF320" t="s">
        <v>69</v>
      </c>
      <c r="AG320" t="s">
        <v>453</v>
      </c>
      <c r="AH320" t="s">
        <v>60</v>
      </c>
      <c r="AI320" t="s">
        <v>58</v>
      </c>
      <c r="AJ320">
        <v>1</v>
      </c>
      <c r="AK320" t="s">
        <v>55</v>
      </c>
      <c r="AL320">
        <v>4</v>
      </c>
      <c r="AM320" t="s">
        <v>683</v>
      </c>
      <c r="AO320">
        <v>3</v>
      </c>
      <c r="AP320" t="s">
        <v>683</v>
      </c>
      <c r="AQ320">
        <v>2.9</v>
      </c>
      <c r="AR320">
        <v>2.7435999999999999E-2</v>
      </c>
      <c r="AS320" t="str">
        <f t="shared" si="8"/>
        <v>immature</v>
      </c>
      <c r="AU320">
        <f t="shared" si="9"/>
        <v>1</v>
      </c>
    </row>
    <row r="321" spans="1:47" x14ac:dyDescent="0.25">
      <c r="A321">
        <v>353</v>
      </c>
      <c r="B321">
        <v>2017</v>
      </c>
      <c r="C321" t="s">
        <v>42</v>
      </c>
      <c r="D321" s="1">
        <v>44147</v>
      </c>
      <c r="E321">
        <v>1</v>
      </c>
      <c r="F321">
        <v>32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3</v>
      </c>
      <c r="Z321">
        <v>2</v>
      </c>
      <c r="AA321">
        <v>2</v>
      </c>
      <c r="AB321">
        <v>195</v>
      </c>
      <c r="AC321">
        <v>115.7</v>
      </c>
      <c r="AD321">
        <v>4</v>
      </c>
      <c r="AE321">
        <v>1</v>
      </c>
      <c r="AG321" t="s">
        <v>454</v>
      </c>
      <c r="AH321" t="s">
        <v>67</v>
      </c>
      <c r="AI321" t="s">
        <v>58</v>
      </c>
      <c r="AJ321">
        <v>1</v>
      </c>
      <c r="AK321" t="s">
        <v>55</v>
      </c>
      <c r="AL321">
        <v>4</v>
      </c>
      <c r="AM321" t="s">
        <v>683</v>
      </c>
      <c r="AO321">
        <v>3</v>
      </c>
      <c r="AP321" t="s">
        <v>683</v>
      </c>
      <c r="AQ321">
        <v>3.3</v>
      </c>
      <c r="AR321">
        <v>2.8521999999999999E-2</v>
      </c>
      <c r="AS321" t="str">
        <f t="shared" si="8"/>
        <v>immature</v>
      </c>
      <c r="AU321">
        <f t="shared" si="9"/>
        <v>1</v>
      </c>
    </row>
    <row r="322" spans="1:47" x14ac:dyDescent="0.25">
      <c r="A322">
        <v>502</v>
      </c>
      <c r="B322">
        <v>2017</v>
      </c>
      <c r="C322" t="s">
        <v>42</v>
      </c>
      <c r="D322" s="1">
        <v>44147</v>
      </c>
      <c r="E322">
        <v>1</v>
      </c>
      <c r="F322">
        <v>353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24</v>
      </c>
      <c r="Z322">
        <v>8</v>
      </c>
      <c r="AA322">
        <v>2</v>
      </c>
      <c r="AB322">
        <v>197</v>
      </c>
      <c r="AC322">
        <v>111.9</v>
      </c>
      <c r="AD322">
        <v>6</v>
      </c>
      <c r="AE322">
        <v>1</v>
      </c>
      <c r="AG322" t="s">
        <v>615</v>
      </c>
      <c r="AH322" t="s">
        <v>67</v>
      </c>
      <c r="AI322" t="s">
        <v>58</v>
      </c>
      <c r="AJ322">
        <v>1</v>
      </c>
      <c r="AK322" t="s">
        <v>55</v>
      </c>
      <c r="AL322">
        <v>4</v>
      </c>
      <c r="AM322" t="s">
        <v>683</v>
      </c>
      <c r="AO322">
        <v>3</v>
      </c>
      <c r="AP322" t="s">
        <v>683</v>
      </c>
      <c r="AQ322">
        <v>3.2</v>
      </c>
      <c r="AR322">
        <v>2.8597000000000001E-2</v>
      </c>
      <c r="AS322" t="str">
        <f t="shared" ref="AS322:AS385" si="10">IF(AR322&gt;0.05,"mature", "immature")</f>
        <v>immature</v>
      </c>
      <c r="AU322">
        <f t="shared" si="9"/>
        <v>1</v>
      </c>
    </row>
    <row r="323" spans="1:47" x14ac:dyDescent="0.25">
      <c r="A323">
        <v>269</v>
      </c>
      <c r="B323">
        <v>2017</v>
      </c>
      <c r="C323" t="s">
        <v>42</v>
      </c>
      <c r="D323" s="1">
        <v>44147</v>
      </c>
      <c r="E323">
        <v>1</v>
      </c>
      <c r="F323">
        <v>163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11</v>
      </c>
      <c r="Z323">
        <v>13</v>
      </c>
      <c r="AA323">
        <v>2</v>
      </c>
      <c r="AB323">
        <v>191</v>
      </c>
      <c r="AC323">
        <v>87</v>
      </c>
      <c r="AD323">
        <v>3</v>
      </c>
      <c r="AE323">
        <v>3</v>
      </c>
      <c r="AG323" t="s">
        <v>366</v>
      </c>
      <c r="AH323" t="s">
        <v>53</v>
      </c>
      <c r="AI323" t="s">
        <v>97</v>
      </c>
      <c r="AJ323">
        <v>1</v>
      </c>
      <c r="AK323" t="s">
        <v>55</v>
      </c>
      <c r="AL323">
        <v>4</v>
      </c>
      <c r="AM323" t="s">
        <v>683</v>
      </c>
      <c r="AN323" t="s">
        <v>187</v>
      </c>
      <c r="AO323">
        <v>3</v>
      </c>
      <c r="AP323" t="s">
        <v>683</v>
      </c>
      <c r="AQ323">
        <v>2.5</v>
      </c>
      <c r="AR323">
        <v>2.8736000000000001E-2</v>
      </c>
      <c r="AS323" t="str">
        <f t="shared" si="10"/>
        <v>immature</v>
      </c>
      <c r="AU323">
        <f t="shared" ref="AU323:AU386" si="11">IF(AR323&gt;0.014,1,0)</f>
        <v>1</v>
      </c>
    </row>
    <row r="324" spans="1:47" x14ac:dyDescent="0.25">
      <c r="A324">
        <v>354</v>
      </c>
      <c r="B324">
        <v>2017</v>
      </c>
      <c r="C324" t="s">
        <v>42</v>
      </c>
      <c r="D324" s="1">
        <v>44147</v>
      </c>
      <c r="E324">
        <v>1</v>
      </c>
      <c r="F324">
        <v>11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1</v>
      </c>
      <c r="Z324">
        <v>11</v>
      </c>
      <c r="AA324">
        <v>2</v>
      </c>
      <c r="AB324">
        <v>172</v>
      </c>
      <c r="AC324">
        <v>65.7</v>
      </c>
      <c r="AD324">
        <v>4</v>
      </c>
      <c r="AE324">
        <v>3</v>
      </c>
      <c r="AF324" t="s">
        <v>69</v>
      </c>
      <c r="AG324" t="s">
        <v>455</v>
      </c>
      <c r="AH324" t="s">
        <v>456</v>
      </c>
      <c r="AI324" t="s">
        <v>58</v>
      </c>
      <c r="AJ324">
        <v>1</v>
      </c>
      <c r="AK324" t="s">
        <v>55</v>
      </c>
      <c r="AL324">
        <v>4</v>
      </c>
      <c r="AM324" t="s">
        <v>683</v>
      </c>
      <c r="AO324">
        <v>3</v>
      </c>
      <c r="AP324" t="s">
        <v>683</v>
      </c>
      <c r="AQ324">
        <v>1.9</v>
      </c>
      <c r="AR324">
        <v>2.8919E-2</v>
      </c>
      <c r="AS324" t="str">
        <f t="shared" si="10"/>
        <v>immature</v>
      </c>
      <c r="AU324">
        <f t="shared" si="11"/>
        <v>1</v>
      </c>
    </row>
    <row r="325" spans="1:47" x14ac:dyDescent="0.25">
      <c r="A325">
        <v>355</v>
      </c>
      <c r="B325">
        <v>2017</v>
      </c>
      <c r="C325" t="s">
        <v>42</v>
      </c>
      <c r="D325" s="1">
        <v>44147</v>
      </c>
      <c r="E325">
        <v>1</v>
      </c>
      <c r="F325">
        <v>242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17</v>
      </c>
      <c r="Z325">
        <v>2</v>
      </c>
      <c r="AA325">
        <v>2</v>
      </c>
      <c r="AB325">
        <v>185</v>
      </c>
      <c r="AC325">
        <v>85</v>
      </c>
      <c r="AD325">
        <v>4</v>
      </c>
      <c r="AE325">
        <v>1</v>
      </c>
      <c r="AG325" t="s">
        <v>457</v>
      </c>
      <c r="AH325" t="s">
        <v>60</v>
      </c>
      <c r="AI325" t="s">
        <v>58</v>
      </c>
      <c r="AJ325">
        <v>1</v>
      </c>
      <c r="AK325" t="s">
        <v>55</v>
      </c>
      <c r="AL325">
        <v>4</v>
      </c>
      <c r="AM325" t="s">
        <v>683</v>
      </c>
      <c r="AN325" t="s">
        <v>187</v>
      </c>
      <c r="AO325">
        <v>3</v>
      </c>
      <c r="AP325" t="s">
        <v>683</v>
      </c>
      <c r="AQ325">
        <v>2.5</v>
      </c>
      <c r="AR325">
        <v>2.9412000000000001E-2</v>
      </c>
      <c r="AS325" t="str">
        <f t="shared" si="10"/>
        <v>immature</v>
      </c>
      <c r="AT325" t="s">
        <v>308</v>
      </c>
      <c r="AU325">
        <f t="shared" si="11"/>
        <v>1</v>
      </c>
    </row>
    <row r="326" spans="1:47" x14ac:dyDescent="0.25">
      <c r="A326">
        <v>356</v>
      </c>
      <c r="B326">
        <v>2017</v>
      </c>
      <c r="C326" t="s">
        <v>42</v>
      </c>
      <c r="D326" s="1">
        <v>44147</v>
      </c>
      <c r="E326">
        <v>1</v>
      </c>
      <c r="F326">
        <v>240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16</v>
      </c>
      <c r="Z326">
        <v>15</v>
      </c>
      <c r="AA326">
        <v>2</v>
      </c>
      <c r="AB326">
        <v>185</v>
      </c>
      <c r="AC326">
        <v>88.2</v>
      </c>
      <c r="AD326">
        <v>4</v>
      </c>
      <c r="AE326">
        <v>2</v>
      </c>
      <c r="AG326" t="s">
        <v>458</v>
      </c>
      <c r="AH326" t="s">
        <v>53</v>
      </c>
      <c r="AI326" t="s">
        <v>54</v>
      </c>
      <c r="AJ326">
        <v>1</v>
      </c>
      <c r="AK326" t="s">
        <v>55</v>
      </c>
      <c r="AL326">
        <v>4</v>
      </c>
      <c r="AM326" t="s">
        <v>683</v>
      </c>
      <c r="AN326" t="s">
        <v>187</v>
      </c>
      <c r="AO326">
        <v>3</v>
      </c>
      <c r="AP326" t="s">
        <v>683</v>
      </c>
      <c r="AQ326">
        <v>2.6</v>
      </c>
      <c r="AR326">
        <v>2.9478000000000001E-2</v>
      </c>
      <c r="AS326" t="str">
        <f t="shared" si="10"/>
        <v>immature</v>
      </c>
      <c r="AU326">
        <f t="shared" si="11"/>
        <v>1</v>
      </c>
    </row>
    <row r="327" spans="1:47" x14ac:dyDescent="0.25">
      <c r="A327">
        <v>437</v>
      </c>
      <c r="B327">
        <v>2017</v>
      </c>
      <c r="C327" t="s">
        <v>42</v>
      </c>
      <c r="D327" s="1">
        <v>44147</v>
      </c>
      <c r="E327">
        <v>1</v>
      </c>
      <c r="F327">
        <v>93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7</v>
      </c>
      <c r="Z327">
        <v>3</v>
      </c>
      <c r="AA327">
        <v>2</v>
      </c>
      <c r="AB327">
        <v>193</v>
      </c>
      <c r="AC327">
        <v>94.1</v>
      </c>
      <c r="AD327">
        <v>5</v>
      </c>
      <c r="AE327">
        <v>1</v>
      </c>
      <c r="AG327" t="s">
        <v>542</v>
      </c>
      <c r="AH327" t="s">
        <v>53</v>
      </c>
      <c r="AI327" t="s">
        <v>58</v>
      </c>
      <c r="AJ327">
        <v>1</v>
      </c>
      <c r="AK327" t="s">
        <v>55</v>
      </c>
      <c r="AL327">
        <v>4</v>
      </c>
      <c r="AM327" t="s">
        <v>683</v>
      </c>
      <c r="AO327">
        <v>3</v>
      </c>
      <c r="AP327" t="s">
        <v>683</v>
      </c>
      <c r="AQ327">
        <v>2.8</v>
      </c>
      <c r="AR327">
        <v>2.9756000000000001E-2</v>
      </c>
      <c r="AS327" t="str">
        <f t="shared" si="10"/>
        <v>immature</v>
      </c>
      <c r="AU327">
        <f t="shared" si="11"/>
        <v>1</v>
      </c>
    </row>
    <row r="328" spans="1:47" x14ac:dyDescent="0.25">
      <c r="A328">
        <v>270</v>
      </c>
      <c r="B328">
        <v>2017</v>
      </c>
      <c r="C328" t="s">
        <v>42</v>
      </c>
      <c r="D328" s="1">
        <v>44147</v>
      </c>
      <c r="E328">
        <v>1</v>
      </c>
      <c r="F328">
        <v>249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17</v>
      </c>
      <c r="Z328">
        <v>9</v>
      </c>
      <c r="AA328">
        <v>2</v>
      </c>
      <c r="AB328">
        <v>182</v>
      </c>
      <c r="AC328">
        <v>87.3</v>
      </c>
      <c r="AD328">
        <v>3</v>
      </c>
      <c r="AE328">
        <v>1</v>
      </c>
      <c r="AG328" t="s">
        <v>367</v>
      </c>
      <c r="AH328" t="s">
        <v>60</v>
      </c>
      <c r="AI328" t="s">
        <v>58</v>
      </c>
      <c r="AJ328">
        <v>1</v>
      </c>
      <c r="AK328" t="s">
        <v>55</v>
      </c>
      <c r="AL328">
        <v>4</v>
      </c>
      <c r="AM328" t="s">
        <v>683</v>
      </c>
      <c r="AN328" t="s">
        <v>187</v>
      </c>
      <c r="AO328">
        <v>3</v>
      </c>
      <c r="AP328" t="s">
        <v>683</v>
      </c>
      <c r="AQ328">
        <v>2.6</v>
      </c>
      <c r="AR328">
        <v>2.9781999999999999E-2</v>
      </c>
      <c r="AS328" t="str">
        <f t="shared" si="10"/>
        <v>immature</v>
      </c>
      <c r="AU328">
        <f t="shared" si="11"/>
        <v>1</v>
      </c>
    </row>
    <row r="329" spans="1:47" x14ac:dyDescent="0.25">
      <c r="A329">
        <v>271</v>
      </c>
      <c r="B329">
        <v>2017</v>
      </c>
      <c r="C329" t="s">
        <v>42</v>
      </c>
      <c r="D329" s="1">
        <v>44147</v>
      </c>
      <c r="E329">
        <v>1</v>
      </c>
      <c r="F329">
        <v>217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15</v>
      </c>
      <c r="Z329">
        <v>7</v>
      </c>
      <c r="AA329">
        <v>2</v>
      </c>
      <c r="AB329">
        <v>171</v>
      </c>
      <c r="AC329">
        <v>70.5</v>
      </c>
      <c r="AD329">
        <v>3</v>
      </c>
      <c r="AE329">
        <v>1</v>
      </c>
      <c r="AG329" t="s">
        <v>368</v>
      </c>
      <c r="AH329" t="s">
        <v>60</v>
      </c>
      <c r="AI329" t="s">
        <v>58</v>
      </c>
      <c r="AJ329">
        <v>1</v>
      </c>
      <c r="AK329" t="s">
        <v>55</v>
      </c>
      <c r="AL329">
        <v>4</v>
      </c>
      <c r="AM329" t="s">
        <v>683</v>
      </c>
      <c r="AO329">
        <v>3</v>
      </c>
      <c r="AP329" t="s">
        <v>683</v>
      </c>
      <c r="AQ329">
        <v>2.1</v>
      </c>
      <c r="AR329">
        <v>2.9787000000000001E-2</v>
      </c>
      <c r="AS329" t="str">
        <f t="shared" si="10"/>
        <v>immature</v>
      </c>
      <c r="AU329">
        <f t="shared" si="11"/>
        <v>1</v>
      </c>
    </row>
    <row r="330" spans="1:47" x14ac:dyDescent="0.25">
      <c r="A330">
        <v>272</v>
      </c>
      <c r="B330">
        <v>2017</v>
      </c>
      <c r="C330" t="s">
        <v>42</v>
      </c>
      <c r="D330" s="1">
        <v>44147</v>
      </c>
      <c r="E330">
        <v>1</v>
      </c>
      <c r="F330">
        <v>8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1</v>
      </c>
      <c r="Z330">
        <v>8</v>
      </c>
      <c r="AA330">
        <v>2</v>
      </c>
      <c r="AB330">
        <v>175</v>
      </c>
      <c r="AC330">
        <v>70.099999999999994</v>
      </c>
      <c r="AD330">
        <v>3</v>
      </c>
      <c r="AE330">
        <v>1</v>
      </c>
      <c r="AG330" t="s">
        <v>369</v>
      </c>
      <c r="AH330" t="s">
        <v>67</v>
      </c>
      <c r="AI330" t="s">
        <v>141</v>
      </c>
      <c r="AJ330">
        <v>1</v>
      </c>
      <c r="AK330" t="s">
        <v>55</v>
      </c>
      <c r="AL330">
        <v>4</v>
      </c>
      <c r="AM330" t="s">
        <v>683</v>
      </c>
      <c r="AO330">
        <v>3</v>
      </c>
      <c r="AP330" t="s">
        <v>683</v>
      </c>
      <c r="AQ330">
        <v>2.1</v>
      </c>
      <c r="AR330">
        <v>2.9957000000000001E-2</v>
      </c>
      <c r="AS330" t="str">
        <f t="shared" si="10"/>
        <v>immature</v>
      </c>
      <c r="AU330">
        <f t="shared" si="11"/>
        <v>1</v>
      </c>
    </row>
    <row r="331" spans="1:47" x14ac:dyDescent="0.25">
      <c r="A331">
        <v>503</v>
      </c>
      <c r="B331">
        <v>2017</v>
      </c>
      <c r="C331" t="s">
        <v>42</v>
      </c>
      <c r="D331" s="1">
        <v>44147</v>
      </c>
      <c r="E331">
        <v>1</v>
      </c>
      <c r="F331">
        <v>335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23</v>
      </c>
      <c r="Z331">
        <v>5</v>
      </c>
      <c r="AA331">
        <v>2</v>
      </c>
      <c r="AB331">
        <v>212</v>
      </c>
      <c r="AC331">
        <v>133.19999999999999</v>
      </c>
      <c r="AD331">
        <v>6</v>
      </c>
      <c r="AE331">
        <v>1</v>
      </c>
      <c r="AG331" t="s">
        <v>616</v>
      </c>
      <c r="AH331" t="s">
        <v>593</v>
      </c>
      <c r="AI331" t="s">
        <v>58</v>
      </c>
      <c r="AJ331">
        <v>1</v>
      </c>
      <c r="AK331" t="s">
        <v>55</v>
      </c>
      <c r="AL331">
        <v>4</v>
      </c>
      <c r="AM331" t="s">
        <v>683</v>
      </c>
      <c r="AN331" t="s">
        <v>325</v>
      </c>
      <c r="AO331">
        <v>3</v>
      </c>
      <c r="AP331" t="s">
        <v>683</v>
      </c>
      <c r="AQ331">
        <v>4</v>
      </c>
      <c r="AR331">
        <v>3.0030000000000001E-2</v>
      </c>
      <c r="AS331" t="str">
        <f t="shared" si="10"/>
        <v>immature</v>
      </c>
      <c r="AU331">
        <f t="shared" si="11"/>
        <v>1</v>
      </c>
    </row>
    <row r="332" spans="1:47" x14ac:dyDescent="0.25">
      <c r="A332">
        <v>438</v>
      </c>
      <c r="B332">
        <v>2017</v>
      </c>
      <c r="C332" t="s">
        <v>42</v>
      </c>
      <c r="D332" s="1">
        <v>44147</v>
      </c>
      <c r="E332">
        <v>1</v>
      </c>
      <c r="F332">
        <v>482</v>
      </c>
      <c r="G332">
        <v>4</v>
      </c>
      <c r="H332" t="s">
        <v>43</v>
      </c>
      <c r="I332" s="2">
        <v>43039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57.02226667</v>
      </c>
      <c r="P332">
        <v>-135.29325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33</v>
      </c>
      <c r="Z332">
        <v>12</v>
      </c>
      <c r="AA332">
        <v>2</v>
      </c>
      <c r="AB332">
        <v>186</v>
      </c>
      <c r="AC332">
        <v>86.1</v>
      </c>
      <c r="AD332">
        <v>5</v>
      </c>
      <c r="AE332">
        <v>1</v>
      </c>
      <c r="AF332" t="s">
        <v>72</v>
      </c>
      <c r="AG332" t="s">
        <v>543</v>
      </c>
      <c r="AH332" t="s">
        <v>67</v>
      </c>
      <c r="AI332" t="s">
        <v>58</v>
      </c>
      <c r="AJ332">
        <v>1</v>
      </c>
      <c r="AK332" t="s">
        <v>55</v>
      </c>
      <c r="AL332">
        <v>4</v>
      </c>
      <c r="AM332" t="s">
        <v>683</v>
      </c>
      <c r="AO332">
        <v>3</v>
      </c>
      <c r="AP332" t="s">
        <v>683</v>
      </c>
      <c r="AQ332">
        <v>2.6</v>
      </c>
      <c r="AR332">
        <v>3.0197000000000002E-2</v>
      </c>
      <c r="AS332" t="str">
        <f t="shared" si="10"/>
        <v>immature</v>
      </c>
      <c r="AU332">
        <f t="shared" si="11"/>
        <v>1</v>
      </c>
    </row>
    <row r="333" spans="1:47" x14ac:dyDescent="0.25">
      <c r="A333">
        <v>572</v>
      </c>
      <c r="B333">
        <v>2017</v>
      </c>
      <c r="C333" t="s">
        <v>42</v>
      </c>
      <c r="D333" s="1">
        <v>44147</v>
      </c>
      <c r="E333">
        <v>1</v>
      </c>
      <c r="F333">
        <v>76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6</v>
      </c>
      <c r="Z333">
        <v>1</v>
      </c>
      <c r="AA333">
        <v>2</v>
      </c>
      <c r="AB333">
        <v>175</v>
      </c>
      <c r="AC333">
        <v>71.900000000000006</v>
      </c>
      <c r="AD333" t="s">
        <v>48</v>
      </c>
      <c r="AE333">
        <v>3</v>
      </c>
      <c r="AG333" t="s">
        <v>48</v>
      </c>
      <c r="AH333" t="s">
        <v>60</v>
      </c>
      <c r="AI333" t="s">
        <v>54</v>
      </c>
      <c r="AJ333" t="s">
        <v>48</v>
      </c>
      <c r="AK333" t="s">
        <v>55</v>
      </c>
      <c r="AL333">
        <v>4</v>
      </c>
      <c r="AM333" t="s">
        <v>683</v>
      </c>
      <c r="AO333">
        <v>3</v>
      </c>
      <c r="AP333" t="s">
        <v>683</v>
      </c>
      <c r="AQ333">
        <v>2.2000000000000002</v>
      </c>
      <c r="AR333">
        <v>3.0598E-2</v>
      </c>
      <c r="AS333" t="str">
        <f t="shared" si="10"/>
        <v>immature</v>
      </c>
      <c r="AU333">
        <f t="shared" si="11"/>
        <v>1</v>
      </c>
    </row>
    <row r="334" spans="1:47" x14ac:dyDescent="0.25">
      <c r="A334">
        <v>439</v>
      </c>
      <c r="B334">
        <v>2017</v>
      </c>
      <c r="C334" t="s">
        <v>42</v>
      </c>
      <c r="D334" s="1">
        <v>44147</v>
      </c>
      <c r="E334">
        <v>1</v>
      </c>
      <c r="F334">
        <v>143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10</v>
      </c>
      <c r="Z334">
        <v>8</v>
      </c>
      <c r="AA334">
        <v>2</v>
      </c>
      <c r="AB334">
        <v>192</v>
      </c>
      <c r="AC334">
        <v>103.2</v>
      </c>
      <c r="AD334">
        <v>5</v>
      </c>
      <c r="AE334">
        <v>1</v>
      </c>
      <c r="AG334" t="s">
        <v>544</v>
      </c>
      <c r="AH334" t="s">
        <v>60</v>
      </c>
      <c r="AI334" t="s">
        <v>54</v>
      </c>
      <c r="AJ334">
        <v>1</v>
      </c>
      <c r="AK334" t="s">
        <v>55</v>
      </c>
      <c r="AL334">
        <v>4</v>
      </c>
      <c r="AM334" t="s">
        <v>683</v>
      </c>
      <c r="AO334">
        <v>3</v>
      </c>
      <c r="AP334" t="s">
        <v>683</v>
      </c>
      <c r="AQ334">
        <v>3.2</v>
      </c>
      <c r="AR334">
        <v>3.1008000000000001E-2</v>
      </c>
      <c r="AS334" t="str">
        <f t="shared" si="10"/>
        <v>immature</v>
      </c>
      <c r="AU334">
        <f t="shared" si="11"/>
        <v>1</v>
      </c>
    </row>
    <row r="335" spans="1:47" x14ac:dyDescent="0.25">
      <c r="A335">
        <v>357</v>
      </c>
      <c r="B335">
        <v>2017</v>
      </c>
      <c r="C335" t="s">
        <v>42</v>
      </c>
      <c r="D335" s="1">
        <v>44147</v>
      </c>
      <c r="E335">
        <v>1</v>
      </c>
      <c r="F335">
        <v>113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8</v>
      </c>
      <c r="Z335">
        <v>8</v>
      </c>
      <c r="AA335">
        <v>2</v>
      </c>
      <c r="AB335">
        <v>186</v>
      </c>
      <c r="AC335">
        <v>89.9</v>
      </c>
      <c r="AD335">
        <v>4</v>
      </c>
      <c r="AE335">
        <v>1</v>
      </c>
      <c r="AF335" t="s">
        <v>459</v>
      </c>
      <c r="AG335" t="s">
        <v>460</v>
      </c>
      <c r="AH335" t="s">
        <v>336</v>
      </c>
      <c r="AI335" t="s">
        <v>54</v>
      </c>
      <c r="AJ335">
        <v>1</v>
      </c>
      <c r="AK335" t="s">
        <v>55</v>
      </c>
      <c r="AL335">
        <v>4</v>
      </c>
      <c r="AM335" t="s">
        <v>683</v>
      </c>
      <c r="AO335">
        <v>3</v>
      </c>
      <c r="AP335" t="s">
        <v>683</v>
      </c>
      <c r="AQ335">
        <v>2.8</v>
      </c>
      <c r="AR335">
        <v>3.1146E-2</v>
      </c>
      <c r="AS335" t="str">
        <f t="shared" si="10"/>
        <v>immature</v>
      </c>
      <c r="AU335">
        <f t="shared" si="11"/>
        <v>1</v>
      </c>
    </row>
    <row r="336" spans="1:47" x14ac:dyDescent="0.25">
      <c r="A336">
        <v>440</v>
      </c>
      <c r="B336">
        <v>2017</v>
      </c>
      <c r="C336" t="s">
        <v>42</v>
      </c>
      <c r="D336" s="1">
        <v>44147</v>
      </c>
      <c r="E336">
        <v>1</v>
      </c>
      <c r="F336">
        <v>30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2</v>
      </c>
      <c r="Z336">
        <v>15</v>
      </c>
      <c r="AA336">
        <v>2</v>
      </c>
      <c r="AB336">
        <v>195</v>
      </c>
      <c r="AC336">
        <v>105.4</v>
      </c>
      <c r="AD336">
        <v>5</v>
      </c>
      <c r="AE336">
        <v>1</v>
      </c>
      <c r="AF336" t="s">
        <v>69</v>
      </c>
      <c r="AG336" t="s">
        <v>545</v>
      </c>
      <c r="AH336" t="s">
        <v>67</v>
      </c>
      <c r="AI336" t="s">
        <v>141</v>
      </c>
      <c r="AJ336">
        <v>1</v>
      </c>
      <c r="AK336" t="s">
        <v>55</v>
      </c>
      <c r="AL336">
        <v>4</v>
      </c>
      <c r="AM336" t="s">
        <v>683</v>
      </c>
      <c r="AO336">
        <v>3</v>
      </c>
      <c r="AP336" t="s">
        <v>683</v>
      </c>
      <c r="AQ336">
        <v>3.3</v>
      </c>
      <c r="AR336">
        <v>3.1308999999999997E-2</v>
      </c>
      <c r="AS336" t="str">
        <f t="shared" si="10"/>
        <v>immature</v>
      </c>
      <c r="AU336">
        <f t="shared" si="11"/>
        <v>1</v>
      </c>
    </row>
    <row r="337" spans="1:47" x14ac:dyDescent="0.25">
      <c r="A337">
        <v>358</v>
      </c>
      <c r="B337">
        <v>2017</v>
      </c>
      <c r="C337" t="s">
        <v>42</v>
      </c>
      <c r="D337" s="1">
        <v>44147</v>
      </c>
      <c r="E337">
        <v>1</v>
      </c>
      <c r="F337">
        <v>173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12</v>
      </c>
      <c r="Z337">
        <v>8</v>
      </c>
      <c r="AA337">
        <v>2</v>
      </c>
      <c r="AB337">
        <v>192</v>
      </c>
      <c r="AC337">
        <v>92.6</v>
      </c>
      <c r="AD337">
        <v>4</v>
      </c>
      <c r="AE337">
        <v>1</v>
      </c>
      <c r="AF337" t="s">
        <v>69</v>
      </c>
      <c r="AG337" t="s">
        <v>461</v>
      </c>
      <c r="AH337" t="s">
        <v>60</v>
      </c>
      <c r="AI337" t="s">
        <v>58</v>
      </c>
      <c r="AJ337">
        <v>1</v>
      </c>
      <c r="AK337" t="s">
        <v>55</v>
      </c>
      <c r="AL337">
        <v>4</v>
      </c>
      <c r="AM337" t="s">
        <v>683</v>
      </c>
      <c r="AO337">
        <v>3</v>
      </c>
      <c r="AP337" t="s">
        <v>683</v>
      </c>
      <c r="AQ337">
        <v>2.9</v>
      </c>
      <c r="AR337">
        <v>3.1316999999999998E-2</v>
      </c>
      <c r="AS337" t="str">
        <f t="shared" si="10"/>
        <v>immature</v>
      </c>
      <c r="AU337">
        <f t="shared" si="11"/>
        <v>1</v>
      </c>
    </row>
    <row r="338" spans="1:47" x14ac:dyDescent="0.25">
      <c r="A338">
        <v>504</v>
      </c>
      <c r="B338">
        <v>2017</v>
      </c>
      <c r="C338" t="s">
        <v>42</v>
      </c>
      <c r="D338" s="1">
        <v>44147</v>
      </c>
      <c r="E338">
        <v>1</v>
      </c>
      <c r="F338">
        <v>233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16</v>
      </c>
      <c r="Z338">
        <v>8</v>
      </c>
      <c r="AA338">
        <v>2</v>
      </c>
      <c r="AB338">
        <v>204</v>
      </c>
      <c r="AC338">
        <v>104.4</v>
      </c>
      <c r="AD338">
        <v>6</v>
      </c>
      <c r="AE338">
        <v>3</v>
      </c>
      <c r="AG338" t="s">
        <v>617</v>
      </c>
      <c r="AH338" t="s">
        <v>60</v>
      </c>
      <c r="AI338" t="s">
        <v>54</v>
      </c>
      <c r="AJ338">
        <v>1</v>
      </c>
      <c r="AK338" t="s">
        <v>55</v>
      </c>
      <c r="AL338">
        <v>4</v>
      </c>
      <c r="AM338" t="s">
        <v>683</v>
      </c>
      <c r="AO338">
        <v>3</v>
      </c>
      <c r="AP338" t="s">
        <v>683</v>
      </c>
      <c r="AQ338">
        <v>3.3</v>
      </c>
      <c r="AR338">
        <v>3.1608999999999998E-2</v>
      </c>
      <c r="AS338" t="str">
        <f t="shared" si="10"/>
        <v>immature</v>
      </c>
      <c r="AU338">
        <f t="shared" si="11"/>
        <v>1</v>
      </c>
    </row>
    <row r="339" spans="1:47" x14ac:dyDescent="0.25">
      <c r="A339">
        <v>359</v>
      </c>
      <c r="B339">
        <v>2017</v>
      </c>
      <c r="C339" t="s">
        <v>42</v>
      </c>
      <c r="D339" s="1">
        <v>44147</v>
      </c>
      <c r="E339">
        <v>1</v>
      </c>
      <c r="F339">
        <v>205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14</v>
      </c>
      <c r="Z339">
        <v>10</v>
      </c>
      <c r="AA339">
        <v>2</v>
      </c>
      <c r="AB339">
        <v>174</v>
      </c>
      <c r="AC339">
        <v>75.7</v>
      </c>
      <c r="AD339">
        <v>4</v>
      </c>
      <c r="AE339">
        <v>1</v>
      </c>
      <c r="AG339" t="s">
        <v>462</v>
      </c>
      <c r="AH339" t="s">
        <v>60</v>
      </c>
      <c r="AI339" t="s">
        <v>58</v>
      </c>
      <c r="AJ339">
        <v>1</v>
      </c>
      <c r="AK339" t="s">
        <v>55</v>
      </c>
      <c r="AL339">
        <v>4</v>
      </c>
      <c r="AM339" t="s">
        <v>683</v>
      </c>
      <c r="AO339">
        <v>3</v>
      </c>
      <c r="AP339" t="s">
        <v>683</v>
      </c>
      <c r="AQ339">
        <v>2.4</v>
      </c>
      <c r="AR339">
        <v>3.1704000000000003E-2</v>
      </c>
      <c r="AS339" t="str">
        <f t="shared" si="10"/>
        <v>immature</v>
      </c>
      <c r="AU339">
        <f t="shared" si="11"/>
        <v>1</v>
      </c>
    </row>
    <row r="340" spans="1:47" x14ac:dyDescent="0.25">
      <c r="A340">
        <v>505</v>
      </c>
      <c r="B340">
        <v>2017</v>
      </c>
      <c r="C340" t="s">
        <v>42</v>
      </c>
      <c r="D340" s="1">
        <v>44147</v>
      </c>
      <c r="E340">
        <v>1</v>
      </c>
      <c r="F340">
        <v>359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24</v>
      </c>
      <c r="Z340">
        <v>14</v>
      </c>
      <c r="AA340">
        <v>2</v>
      </c>
      <c r="AB340">
        <v>200</v>
      </c>
      <c r="AC340">
        <v>122.5</v>
      </c>
      <c r="AD340">
        <v>6</v>
      </c>
      <c r="AE340">
        <v>1</v>
      </c>
      <c r="AF340" t="s">
        <v>69</v>
      </c>
      <c r="AG340" t="s">
        <v>618</v>
      </c>
      <c r="AH340" t="s">
        <v>67</v>
      </c>
      <c r="AI340" t="s">
        <v>97</v>
      </c>
      <c r="AJ340">
        <v>1</v>
      </c>
      <c r="AK340" t="s">
        <v>55</v>
      </c>
      <c r="AL340">
        <v>4</v>
      </c>
      <c r="AM340" t="s">
        <v>683</v>
      </c>
      <c r="AO340">
        <v>3</v>
      </c>
      <c r="AP340" t="s">
        <v>683</v>
      </c>
      <c r="AQ340">
        <v>3.9</v>
      </c>
      <c r="AR340">
        <v>3.1836999999999997E-2</v>
      </c>
      <c r="AS340" t="str">
        <f t="shared" si="10"/>
        <v>immature</v>
      </c>
      <c r="AU340">
        <f t="shared" si="11"/>
        <v>1</v>
      </c>
    </row>
    <row r="341" spans="1:47" x14ac:dyDescent="0.25">
      <c r="A341">
        <v>441</v>
      </c>
      <c r="B341">
        <v>2017</v>
      </c>
      <c r="C341" t="s">
        <v>42</v>
      </c>
      <c r="D341" s="1">
        <v>44147</v>
      </c>
      <c r="E341">
        <v>1</v>
      </c>
      <c r="F341">
        <v>340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23</v>
      </c>
      <c r="Z341">
        <v>10</v>
      </c>
      <c r="AA341">
        <v>2</v>
      </c>
      <c r="AB341">
        <v>203</v>
      </c>
      <c r="AC341">
        <v>107.9</v>
      </c>
      <c r="AD341">
        <v>5</v>
      </c>
      <c r="AE341">
        <v>2</v>
      </c>
      <c r="AG341" t="s">
        <v>546</v>
      </c>
      <c r="AH341" t="s">
        <v>60</v>
      </c>
      <c r="AI341" t="s">
        <v>58</v>
      </c>
      <c r="AJ341">
        <v>1</v>
      </c>
      <c r="AK341" t="s">
        <v>55</v>
      </c>
      <c r="AL341">
        <v>4</v>
      </c>
      <c r="AM341" t="s">
        <v>683</v>
      </c>
      <c r="AN341" t="s">
        <v>187</v>
      </c>
      <c r="AO341">
        <v>3</v>
      </c>
      <c r="AP341" t="s">
        <v>683</v>
      </c>
      <c r="AQ341">
        <v>3.5</v>
      </c>
      <c r="AR341">
        <v>3.2437000000000001E-2</v>
      </c>
      <c r="AS341" t="str">
        <f t="shared" si="10"/>
        <v>immature</v>
      </c>
      <c r="AU341">
        <f t="shared" si="11"/>
        <v>1</v>
      </c>
    </row>
    <row r="342" spans="1:47" x14ac:dyDescent="0.25">
      <c r="A342">
        <v>360</v>
      </c>
      <c r="B342">
        <v>2017</v>
      </c>
      <c r="C342" t="s">
        <v>42</v>
      </c>
      <c r="D342" s="1">
        <v>44147</v>
      </c>
      <c r="E342">
        <v>1</v>
      </c>
      <c r="F342">
        <v>36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3</v>
      </c>
      <c r="Z342">
        <v>6</v>
      </c>
      <c r="AA342">
        <v>2</v>
      </c>
      <c r="AB342">
        <v>178</v>
      </c>
      <c r="AC342">
        <v>79.8</v>
      </c>
      <c r="AD342">
        <v>4</v>
      </c>
      <c r="AE342">
        <v>1</v>
      </c>
      <c r="AG342" t="s">
        <v>463</v>
      </c>
      <c r="AH342" t="s">
        <v>67</v>
      </c>
      <c r="AI342" t="s">
        <v>58</v>
      </c>
      <c r="AJ342">
        <v>1</v>
      </c>
      <c r="AK342" t="s">
        <v>55</v>
      </c>
      <c r="AL342">
        <v>4</v>
      </c>
      <c r="AM342" t="s">
        <v>683</v>
      </c>
      <c r="AO342">
        <v>3</v>
      </c>
      <c r="AP342" t="s">
        <v>683</v>
      </c>
      <c r="AQ342">
        <v>2.6</v>
      </c>
      <c r="AR342">
        <v>3.2580999999999999E-2</v>
      </c>
      <c r="AS342" t="str">
        <f t="shared" si="10"/>
        <v>immature</v>
      </c>
      <c r="AU342">
        <f t="shared" si="11"/>
        <v>1</v>
      </c>
    </row>
    <row r="343" spans="1:47" x14ac:dyDescent="0.25">
      <c r="A343">
        <v>506</v>
      </c>
      <c r="B343">
        <v>2017</v>
      </c>
      <c r="C343" t="s">
        <v>42</v>
      </c>
      <c r="D343" s="1">
        <v>44147</v>
      </c>
      <c r="E343">
        <v>1</v>
      </c>
      <c r="F343">
        <v>293</v>
      </c>
      <c r="G343">
        <v>4</v>
      </c>
      <c r="H343" t="s">
        <v>43</v>
      </c>
      <c r="I343" s="2">
        <v>43033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57.019166669999997</v>
      </c>
      <c r="P343">
        <v>-135.34961670000001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20</v>
      </c>
      <c r="Z343">
        <v>8</v>
      </c>
      <c r="AA343">
        <v>2</v>
      </c>
      <c r="AB343">
        <v>205</v>
      </c>
      <c r="AC343">
        <v>122.5</v>
      </c>
      <c r="AD343">
        <v>6</v>
      </c>
      <c r="AE343">
        <v>1</v>
      </c>
      <c r="AF343" t="s">
        <v>69</v>
      </c>
      <c r="AG343" t="s">
        <v>619</v>
      </c>
      <c r="AH343" t="s">
        <v>67</v>
      </c>
      <c r="AI343" t="s">
        <v>141</v>
      </c>
      <c r="AJ343">
        <v>1</v>
      </c>
      <c r="AK343" t="s">
        <v>55</v>
      </c>
      <c r="AL343">
        <v>4</v>
      </c>
      <c r="AM343" t="s">
        <v>683</v>
      </c>
      <c r="AO343">
        <v>3</v>
      </c>
      <c r="AP343" t="s">
        <v>683</v>
      </c>
      <c r="AQ343">
        <v>4</v>
      </c>
      <c r="AR343">
        <v>3.2653000000000001E-2</v>
      </c>
      <c r="AS343" t="str">
        <f t="shared" si="10"/>
        <v>immature</v>
      </c>
      <c r="AU343">
        <f t="shared" si="11"/>
        <v>1</v>
      </c>
    </row>
    <row r="344" spans="1:47" x14ac:dyDescent="0.25">
      <c r="A344">
        <v>507</v>
      </c>
      <c r="B344">
        <v>2017</v>
      </c>
      <c r="C344" t="s">
        <v>42</v>
      </c>
      <c r="D344" s="1">
        <v>44147</v>
      </c>
      <c r="E344">
        <v>1</v>
      </c>
      <c r="F344">
        <v>375</v>
      </c>
      <c r="G344">
        <v>4</v>
      </c>
      <c r="H344" t="s">
        <v>43</v>
      </c>
      <c r="I344" s="2">
        <v>43033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57.019166669999997</v>
      </c>
      <c r="P344">
        <v>-135.34961670000001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25</v>
      </c>
      <c r="Z344">
        <v>15</v>
      </c>
      <c r="AA344">
        <v>2</v>
      </c>
      <c r="AB344">
        <v>186</v>
      </c>
      <c r="AC344">
        <v>100.7</v>
      </c>
      <c r="AD344">
        <v>6</v>
      </c>
      <c r="AE344">
        <v>1</v>
      </c>
      <c r="AG344" t="s">
        <v>620</v>
      </c>
      <c r="AH344" t="s">
        <v>60</v>
      </c>
      <c r="AI344" t="s">
        <v>58</v>
      </c>
      <c r="AJ344">
        <v>1</v>
      </c>
      <c r="AK344" t="s">
        <v>55</v>
      </c>
      <c r="AL344">
        <v>4</v>
      </c>
      <c r="AM344" t="s">
        <v>683</v>
      </c>
      <c r="AO344">
        <v>3</v>
      </c>
      <c r="AP344" t="s">
        <v>683</v>
      </c>
      <c r="AQ344">
        <v>3.3</v>
      </c>
      <c r="AR344">
        <v>3.2771000000000002E-2</v>
      </c>
      <c r="AS344" t="str">
        <f t="shared" si="10"/>
        <v>immature</v>
      </c>
      <c r="AU344">
        <f t="shared" si="11"/>
        <v>1</v>
      </c>
    </row>
    <row r="345" spans="1:47" x14ac:dyDescent="0.25">
      <c r="A345">
        <v>508</v>
      </c>
      <c r="B345">
        <v>2017</v>
      </c>
      <c r="C345" t="s">
        <v>42</v>
      </c>
      <c r="D345" s="1">
        <v>44147</v>
      </c>
      <c r="E345">
        <v>1</v>
      </c>
      <c r="F345">
        <v>326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22</v>
      </c>
      <c r="Z345">
        <v>11</v>
      </c>
      <c r="AA345">
        <v>2</v>
      </c>
      <c r="AB345">
        <v>194</v>
      </c>
      <c r="AC345">
        <v>97.5</v>
      </c>
      <c r="AD345">
        <v>6</v>
      </c>
      <c r="AE345">
        <v>1</v>
      </c>
      <c r="AG345" t="s">
        <v>621</v>
      </c>
      <c r="AH345" t="s">
        <v>53</v>
      </c>
      <c r="AI345" t="s">
        <v>58</v>
      </c>
      <c r="AJ345">
        <v>1</v>
      </c>
      <c r="AK345" t="s">
        <v>55</v>
      </c>
      <c r="AL345">
        <v>4</v>
      </c>
      <c r="AM345" t="s">
        <v>683</v>
      </c>
      <c r="AO345">
        <v>3</v>
      </c>
      <c r="AP345" t="s">
        <v>683</v>
      </c>
      <c r="AQ345">
        <v>3.2</v>
      </c>
      <c r="AR345">
        <v>3.2821000000000003E-2</v>
      </c>
      <c r="AS345" t="str">
        <f t="shared" si="10"/>
        <v>immature</v>
      </c>
      <c r="AU345">
        <f t="shared" si="11"/>
        <v>1</v>
      </c>
    </row>
    <row r="346" spans="1:47" x14ac:dyDescent="0.25">
      <c r="A346">
        <v>573</v>
      </c>
      <c r="B346">
        <v>2017</v>
      </c>
      <c r="C346" t="s">
        <v>42</v>
      </c>
      <c r="D346" s="1">
        <v>44147</v>
      </c>
      <c r="E346">
        <v>1</v>
      </c>
      <c r="F346">
        <v>168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12</v>
      </c>
      <c r="Z346">
        <v>3</v>
      </c>
      <c r="AA346">
        <v>2</v>
      </c>
      <c r="AB346">
        <v>176</v>
      </c>
      <c r="AC346">
        <v>72.7</v>
      </c>
      <c r="AD346" t="s">
        <v>48</v>
      </c>
      <c r="AE346">
        <v>0</v>
      </c>
      <c r="AG346" t="s">
        <v>48</v>
      </c>
      <c r="AH346" t="s">
        <v>48</v>
      </c>
      <c r="AI346" t="s">
        <v>48</v>
      </c>
      <c r="AJ346" t="s">
        <v>48</v>
      </c>
      <c r="AK346" t="s">
        <v>55</v>
      </c>
      <c r="AL346">
        <v>4</v>
      </c>
      <c r="AM346" t="s">
        <v>683</v>
      </c>
      <c r="AN346" t="s">
        <v>187</v>
      </c>
      <c r="AO346">
        <v>3</v>
      </c>
      <c r="AP346" t="s">
        <v>683</v>
      </c>
      <c r="AQ346">
        <v>2.4</v>
      </c>
      <c r="AR346">
        <v>3.3012E-2</v>
      </c>
      <c r="AS346" t="str">
        <f t="shared" si="10"/>
        <v>immature</v>
      </c>
      <c r="AU346">
        <f t="shared" si="11"/>
        <v>1</v>
      </c>
    </row>
    <row r="347" spans="1:47" x14ac:dyDescent="0.25">
      <c r="A347">
        <v>361</v>
      </c>
      <c r="B347">
        <v>2017</v>
      </c>
      <c r="C347" t="s">
        <v>42</v>
      </c>
      <c r="D347" s="1">
        <v>44147</v>
      </c>
      <c r="E347">
        <v>1</v>
      </c>
      <c r="F347">
        <v>152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11</v>
      </c>
      <c r="Z347">
        <v>2</v>
      </c>
      <c r="AA347">
        <v>2</v>
      </c>
      <c r="AB347">
        <v>188</v>
      </c>
      <c r="AC347">
        <v>87.6</v>
      </c>
      <c r="AD347">
        <v>4</v>
      </c>
      <c r="AE347">
        <v>1</v>
      </c>
      <c r="AG347" t="s">
        <v>464</v>
      </c>
      <c r="AH347" t="s">
        <v>53</v>
      </c>
      <c r="AI347" t="s">
        <v>58</v>
      </c>
      <c r="AJ347">
        <v>1</v>
      </c>
      <c r="AK347" t="s">
        <v>55</v>
      </c>
      <c r="AL347">
        <v>4</v>
      </c>
      <c r="AM347" t="s">
        <v>683</v>
      </c>
      <c r="AO347">
        <v>3</v>
      </c>
      <c r="AP347" t="s">
        <v>683</v>
      </c>
      <c r="AQ347">
        <v>2.9</v>
      </c>
      <c r="AR347">
        <v>3.3105000000000002E-2</v>
      </c>
      <c r="AS347" t="str">
        <f t="shared" si="10"/>
        <v>immature</v>
      </c>
      <c r="AU347">
        <f t="shared" si="11"/>
        <v>1</v>
      </c>
    </row>
    <row r="348" spans="1:47" x14ac:dyDescent="0.25">
      <c r="A348">
        <v>442</v>
      </c>
      <c r="B348">
        <v>2017</v>
      </c>
      <c r="C348" t="s">
        <v>42</v>
      </c>
      <c r="D348" s="1">
        <v>44147</v>
      </c>
      <c r="E348">
        <v>1</v>
      </c>
      <c r="F348">
        <v>278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19</v>
      </c>
      <c r="Z348">
        <v>8</v>
      </c>
      <c r="AA348">
        <v>2</v>
      </c>
      <c r="AB348">
        <v>194</v>
      </c>
      <c r="AC348">
        <v>93.4</v>
      </c>
      <c r="AD348">
        <v>5</v>
      </c>
      <c r="AE348">
        <v>1</v>
      </c>
      <c r="AG348" t="s">
        <v>547</v>
      </c>
      <c r="AH348" t="s">
        <v>60</v>
      </c>
      <c r="AI348" t="s">
        <v>58</v>
      </c>
      <c r="AJ348">
        <v>1</v>
      </c>
      <c r="AK348" t="s">
        <v>55</v>
      </c>
      <c r="AL348">
        <v>4</v>
      </c>
      <c r="AM348" t="s">
        <v>683</v>
      </c>
      <c r="AO348">
        <v>3</v>
      </c>
      <c r="AP348" t="s">
        <v>683</v>
      </c>
      <c r="AQ348">
        <v>3.1</v>
      </c>
      <c r="AR348">
        <v>3.3190999999999998E-2</v>
      </c>
      <c r="AS348" t="str">
        <f t="shared" si="10"/>
        <v>immature</v>
      </c>
      <c r="AU348">
        <f t="shared" si="11"/>
        <v>1</v>
      </c>
    </row>
    <row r="349" spans="1:47" x14ac:dyDescent="0.25">
      <c r="A349">
        <v>362</v>
      </c>
      <c r="B349">
        <v>2017</v>
      </c>
      <c r="C349" t="s">
        <v>42</v>
      </c>
      <c r="D349" s="1">
        <v>44147</v>
      </c>
      <c r="E349">
        <v>1</v>
      </c>
      <c r="F349">
        <v>1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1</v>
      </c>
      <c r="Z349">
        <v>1</v>
      </c>
      <c r="AA349">
        <v>2</v>
      </c>
      <c r="AB349">
        <v>180</v>
      </c>
      <c r="AC349">
        <v>71.900000000000006</v>
      </c>
      <c r="AD349">
        <v>4</v>
      </c>
      <c r="AE349">
        <v>1</v>
      </c>
      <c r="AG349" t="s">
        <v>465</v>
      </c>
      <c r="AH349" t="s">
        <v>53</v>
      </c>
      <c r="AI349" t="s">
        <v>54</v>
      </c>
      <c r="AJ349">
        <v>1</v>
      </c>
      <c r="AK349" t="s">
        <v>55</v>
      </c>
      <c r="AL349">
        <v>4</v>
      </c>
      <c r="AM349" t="s">
        <v>683</v>
      </c>
      <c r="AO349">
        <v>3</v>
      </c>
      <c r="AP349" t="s">
        <v>683</v>
      </c>
      <c r="AQ349">
        <v>2.4</v>
      </c>
      <c r="AR349">
        <v>3.338E-2</v>
      </c>
      <c r="AS349" t="str">
        <f t="shared" si="10"/>
        <v>immature</v>
      </c>
      <c r="AU349">
        <f t="shared" si="11"/>
        <v>1</v>
      </c>
    </row>
    <row r="350" spans="1:47" x14ac:dyDescent="0.25">
      <c r="A350">
        <v>273</v>
      </c>
      <c r="B350">
        <v>2017</v>
      </c>
      <c r="C350" t="s">
        <v>42</v>
      </c>
      <c r="D350" s="1">
        <v>44147</v>
      </c>
      <c r="E350">
        <v>1</v>
      </c>
      <c r="F350">
        <v>100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7</v>
      </c>
      <c r="Z350">
        <v>10</v>
      </c>
      <c r="AA350">
        <v>2</v>
      </c>
      <c r="AB350">
        <v>176</v>
      </c>
      <c r="AC350">
        <v>68.599999999999994</v>
      </c>
      <c r="AD350">
        <v>3</v>
      </c>
      <c r="AE350">
        <v>1</v>
      </c>
      <c r="AG350" t="s">
        <v>370</v>
      </c>
      <c r="AH350" t="s">
        <v>67</v>
      </c>
      <c r="AI350" t="s">
        <v>58</v>
      </c>
      <c r="AJ350">
        <v>1</v>
      </c>
      <c r="AK350" t="s">
        <v>55</v>
      </c>
      <c r="AL350">
        <v>4</v>
      </c>
      <c r="AM350" t="s">
        <v>683</v>
      </c>
      <c r="AO350">
        <v>3</v>
      </c>
      <c r="AP350" t="s">
        <v>683</v>
      </c>
      <c r="AQ350">
        <v>2.2999999999999998</v>
      </c>
      <c r="AR350">
        <v>3.3528000000000002E-2</v>
      </c>
      <c r="AS350" t="str">
        <f t="shared" si="10"/>
        <v>immature</v>
      </c>
      <c r="AU350">
        <f t="shared" si="11"/>
        <v>1</v>
      </c>
    </row>
    <row r="351" spans="1:47" x14ac:dyDescent="0.25">
      <c r="A351">
        <v>443</v>
      </c>
      <c r="B351">
        <v>2017</v>
      </c>
      <c r="C351" t="s">
        <v>42</v>
      </c>
      <c r="D351" s="1">
        <v>44147</v>
      </c>
      <c r="E351">
        <v>1</v>
      </c>
      <c r="F351">
        <v>244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17</v>
      </c>
      <c r="Z351">
        <v>4</v>
      </c>
      <c r="AA351">
        <v>2</v>
      </c>
      <c r="AB351">
        <v>194</v>
      </c>
      <c r="AC351">
        <v>97.9</v>
      </c>
      <c r="AD351">
        <v>5</v>
      </c>
      <c r="AE351">
        <v>1</v>
      </c>
      <c r="AF351" t="s">
        <v>548</v>
      </c>
      <c r="AG351" t="s">
        <v>549</v>
      </c>
      <c r="AH351" t="s">
        <v>60</v>
      </c>
      <c r="AI351" t="s">
        <v>58</v>
      </c>
      <c r="AJ351">
        <v>1</v>
      </c>
      <c r="AK351" t="s">
        <v>55</v>
      </c>
      <c r="AL351">
        <v>4</v>
      </c>
      <c r="AM351" t="s">
        <v>683</v>
      </c>
      <c r="AO351">
        <v>3</v>
      </c>
      <c r="AP351" t="s">
        <v>683</v>
      </c>
      <c r="AQ351">
        <v>3.3</v>
      </c>
      <c r="AR351">
        <v>3.3708000000000002E-2</v>
      </c>
      <c r="AS351" t="str">
        <f t="shared" si="10"/>
        <v>immature</v>
      </c>
      <c r="AT351" t="s">
        <v>308</v>
      </c>
      <c r="AU351">
        <f t="shared" si="11"/>
        <v>1</v>
      </c>
    </row>
    <row r="352" spans="1:47" x14ac:dyDescent="0.25">
      <c r="A352">
        <v>363</v>
      </c>
      <c r="B352">
        <v>2017</v>
      </c>
      <c r="C352" t="s">
        <v>42</v>
      </c>
      <c r="D352" s="1">
        <v>44147</v>
      </c>
      <c r="E352">
        <v>1</v>
      </c>
      <c r="F352">
        <v>121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9</v>
      </c>
      <c r="Z352">
        <v>1</v>
      </c>
      <c r="AA352">
        <v>2</v>
      </c>
      <c r="AB352">
        <v>181</v>
      </c>
      <c r="AC352">
        <v>83</v>
      </c>
      <c r="AD352">
        <v>4</v>
      </c>
      <c r="AE352">
        <v>1</v>
      </c>
      <c r="AG352" t="s">
        <v>466</v>
      </c>
      <c r="AH352" t="s">
        <v>60</v>
      </c>
      <c r="AI352" t="s">
        <v>58</v>
      </c>
      <c r="AJ352">
        <v>1</v>
      </c>
      <c r="AK352" t="s">
        <v>55</v>
      </c>
      <c r="AL352">
        <v>4</v>
      </c>
      <c r="AM352" t="s">
        <v>683</v>
      </c>
      <c r="AO352">
        <v>3</v>
      </c>
      <c r="AP352" t="s">
        <v>683</v>
      </c>
      <c r="AQ352">
        <v>2.8</v>
      </c>
      <c r="AR352">
        <v>3.3735000000000001E-2</v>
      </c>
      <c r="AS352" t="str">
        <f t="shared" si="10"/>
        <v>immature</v>
      </c>
      <c r="AU352">
        <f t="shared" si="11"/>
        <v>1</v>
      </c>
    </row>
    <row r="353" spans="1:47" x14ac:dyDescent="0.25">
      <c r="A353">
        <v>444</v>
      </c>
      <c r="B353">
        <v>2017</v>
      </c>
      <c r="C353" t="s">
        <v>42</v>
      </c>
      <c r="D353" s="1">
        <v>44147</v>
      </c>
      <c r="E353">
        <v>1</v>
      </c>
      <c r="F353">
        <v>495</v>
      </c>
      <c r="G353">
        <v>4</v>
      </c>
      <c r="H353" t="s">
        <v>43</v>
      </c>
      <c r="I353" s="2">
        <v>43039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57.02226667</v>
      </c>
      <c r="P353">
        <v>-135.29325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34</v>
      </c>
      <c r="Z353">
        <v>10</v>
      </c>
      <c r="AA353">
        <v>2</v>
      </c>
      <c r="AB353">
        <v>202</v>
      </c>
      <c r="AC353">
        <v>106.7</v>
      </c>
      <c r="AD353">
        <v>5</v>
      </c>
      <c r="AE353">
        <v>1</v>
      </c>
      <c r="AG353" t="s">
        <v>550</v>
      </c>
      <c r="AH353" t="s">
        <v>456</v>
      </c>
      <c r="AI353" t="s">
        <v>97</v>
      </c>
      <c r="AJ353">
        <v>1</v>
      </c>
      <c r="AK353" t="s">
        <v>55</v>
      </c>
      <c r="AL353">
        <v>4</v>
      </c>
      <c r="AM353" t="s">
        <v>683</v>
      </c>
      <c r="AO353">
        <v>3</v>
      </c>
      <c r="AP353" t="s">
        <v>683</v>
      </c>
      <c r="AQ353">
        <v>3.6</v>
      </c>
      <c r="AR353">
        <v>3.3738999999999998E-2</v>
      </c>
      <c r="AS353" t="str">
        <f t="shared" si="10"/>
        <v>immature</v>
      </c>
      <c r="AU353">
        <f t="shared" si="11"/>
        <v>1</v>
      </c>
    </row>
    <row r="354" spans="1:47" x14ac:dyDescent="0.25">
      <c r="A354">
        <v>364</v>
      </c>
      <c r="B354">
        <v>2017</v>
      </c>
      <c r="C354" t="s">
        <v>42</v>
      </c>
      <c r="D354" s="1">
        <v>44147</v>
      </c>
      <c r="E354">
        <v>1</v>
      </c>
      <c r="F354">
        <v>194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13</v>
      </c>
      <c r="Z354">
        <v>14</v>
      </c>
      <c r="AA354">
        <v>2</v>
      </c>
      <c r="AB354">
        <v>189</v>
      </c>
      <c r="AC354">
        <v>94.4</v>
      </c>
      <c r="AD354">
        <v>4</v>
      </c>
      <c r="AE354">
        <v>1</v>
      </c>
      <c r="AG354" t="s">
        <v>467</v>
      </c>
      <c r="AH354" t="s">
        <v>60</v>
      </c>
      <c r="AI354" t="s">
        <v>58</v>
      </c>
      <c r="AJ354">
        <v>1</v>
      </c>
      <c r="AK354" t="s">
        <v>55</v>
      </c>
      <c r="AL354">
        <v>4</v>
      </c>
      <c r="AM354" t="s">
        <v>683</v>
      </c>
      <c r="AO354">
        <v>3</v>
      </c>
      <c r="AP354" t="s">
        <v>683</v>
      </c>
      <c r="AQ354">
        <v>3.2</v>
      </c>
      <c r="AR354">
        <v>3.3897999999999998E-2</v>
      </c>
      <c r="AS354" t="str">
        <f t="shared" si="10"/>
        <v>immature</v>
      </c>
      <c r="AU354">
        <f t="shared" si="11"/>
        <v>1</v>
      </c>
    </row>
    <row r="355" spans="1:47" x14ac:dyDescent="0.25">
      <c r="A355">
        <v>509</v>
      </c>
      <c r="B355">
        <v>2017</v>
      </c>
      <c r="C355" t="s">
        <v>42</v>
      </c>
      <c r="D355" s="1">
        <v>44147</v>
      </c>
      <c r="E355">
        <v>1</v>
      </c>
      <c r="F355">
        <v>314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21</v>
      </c>
      <c r="Z355">
        <v>14</v>
      </c>
      <c r="AA355">
        <v>2</v>
      </c>
      <c r="AB355">
        <v>206</v>
      </c>
      <c r="AC355">
        <v>123.1</v>
      </c>
      <c r="AD355">
        <v>6</v>
      </c>
      <c r="AE355">
        <v>1</v>
      </c>
      <c r="AF355" t="s">
        <v>69</v>
      </c>
      <c r="AG355" t="s">
        <v>622</v>
      </c>
      <c r="AH355" t="s">
        <v>67</v>
      </c>
      <c r="AI355" t="s">
        <v>141</v>
      </c>
      <c r="AJ355">
        <v>1</v>
      </c>
      <c r="AK355" t="s">
        <v>55</v>
      </c>
      <c r="AL355">
        <v>4</v>
      </c>
      <c r="AM355" t="s">
        <v>683</v>
      </c>
      <c r="AO355">
        <v>3</v>
      </c>
      <c r="AP355" t="s">
        <v>683</v>
      </c>
      <c r="AQ355">
        <v>4.2</v>
      </c>
      <c r="AR355">
        <v>3.4118999999999997E-2</v>
      </c>
      <c r="AS355" t="str">
        <f t="shared" si="10"/>
        <v>immature</v>
      </c>
      <c r="AU355">
        <f t="shared" si="11"/>
        <v>1</v>
      </c>
    </row>
    <row r="356" spans="1:47" x14ac:dyDescent="0.25">
      <c r="A356">
        <v>274</v>
      </c>
      <c r="B356">
        <v>2017</v>
      </c>
      <c r="C356" t="s">
        <v>42</v>
      </c>
      <c r="D356" s="1">
        <v>44147</v>
      </c>
      <c r="E356">
        <v>1</v>
      </c>
      <c r="F356">
        <v>218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15</v>
      </c>
      <c r="Z356">
        <v>8</v>
      </c>
      <c r="AA356">
        <v>2</v>
      </c>
      <c r="AB356">
        <v>188</v>
      </c>
      <c r="AC356">
        <v>84.3</v>
      </c>
      <c r="AD356">
        <v>3</v>
      </c>
      <c r="AE356">
        <v>1</v>
      </c>
      <c r="AG356" t="s">
        <v>371</v>
      </c>
      <c r="AH356" t="s">
        <v>60</v>
      </c>
      <c r="AI356" t="s">
        <v>58</v>
      </c>
      <c r="AJ356">
        <v>1</v>
      </c>
      <c r="AK356" t="s">
        <v>55</v>
      </c>
      <c r="AL356">
        <v>4</v>
      </c>
      <c r="AM356" t="s">
        <v>683</v>
      </c>
      <c r="AO356">
        <v>3</v>
      </c>
      <c r="AP356" t="s">
        <v>683</v>
      </c>
      <c r="AQ356">
        <v>2.9</v>
      </c>
      <c r="AR356">
        <v>3.4401000000000001E-2</v>
      </c>
      <c r="AS356" t="str">
        <f t="shared" si="10"/>
        <v>immature</v>
      </c>
      <c r="AU356">
        <f t="shared" si="11"/>
        <v>1</v>
      </c>
    </row>
    <row r="357" spans="1:47" x14ac:dyDescent="0.25">
      <c r="A357">
        <v>365</v>
      </c>
      <c r="B357">
        <v>2017</v>
      </c>
      <c r="C357" t="s">
        <v>42</v>
      </c>
      <c r="D357" s="1">
        <v>44147</v>
      </c>
      <c r="E357">
        <v>1</v>
      </c>
      <c r="F357">
        <v>59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4</v>
      </c>
      <c r="Z357">
        <v>14</v>
      </c>
      <c r="AA357">
        <v>2</v>
      </c>
      <c r="AB357">
        <v>188</v>
      </c>
      <c r="AC357">
        <v>90.1</v>
      </c>
      <c r="AD357">
        <v>4</v>
      </c>
      <c r="AE357">
        <v>1</v>
      </c>
      <c r="AG357" t="s">
        <v>468</v>
      </c>
      <c r="AH357" t="s">
        <v>67</v>
      </c>
      <c r="AI357" t="s">
        <v>58</v>
      </c>
      <c r="AJ357">
        <v>1</v>
      </c>
      <c r="AK357" t="s">
        <v>55</v>
      </c>
      <c r="AL357">
        <v>4</v>
      </c>
      <c r="AM357" t="s">
        <v>683</v>
      </c>
      <c r="AO357">
        <v>3</v>
      </c>
      <c r="AP357" t="s">
        <v>683</v>
      </c>
      <c r="AQ357">
        <v>3.1</v>
      </c>
      <c r="AR357">
        <v>3.4405999999999999E-2</v>
      </c>
      <c r="AS357" t="str">
        <f t="shared" si="10"/>
        <v>immature</v>
      </c>
      <c r="AU357">
        <f t="shared" si="11"/>
        <v>1</v>
      </c>
    </row>
    <row r="358" spans="1:47" x14ac:dyDescent="0.25">
      <c r="A358">
        <v>445</v>
      </c>
      <c r="B358">
        <v>2017</v>
      </c>
      <c r="C358" t="s">
        <v>42</v>
      </c>
      <c r="D358" s="1">
        <v>44147</v>
      </c>
      <c r="E358">
        <v>1</v>
      </c>
      <c r="F358">
        <v>388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26</v>
      </c>
      <c r="Z358">
        <v>13</v>
      </c>
      <c r="AA358">
        <v>2</v>
      </c>
      <c r="AB358">
        <v>198</v>
      </c>
      <c r="AC358">
        <v>130.69999999999999</v>
      </c>
      <c r="AD358">
        <v>5</v>
      </c>
      <c r="AE358">
        <v>1</v>
      </c>
      <c r="AG358" t="s">
        <v>551</v>
      </c>
      <c r="AH358" t="s">
        <v>60</v>
      </c>
      <c r="AI358" t="s">
        <v>54</v>
      </c>
      <c r="AJ358">
        <v>1</v>
      </c>
      <c r="AK358" t="s">
        <v>55</v>
      </c>
      <c r="AL358">
        <v>4</v>
      </c>
      <c r="AM358" t="s">
        <v>683</v>
      </c>
      <c r="AO358">
        <v>3</v>
      </c>
      <c r="AP358" t="s">
        <v>683</v>
      </c>
      <c r="AQ358">
        <v>4.5</v>
      </c>
      <c r="AR358">
        <v>3.4430000000000002E-2</v>
      </c>
      <c r="AS358" t="str">
        <f t="shared" si="10"/>
        <v>immature</v>
      </c>
      <c r="AU358">
        <f t="shared" si="11"/>
        <v>1</v>
      </c>
    </row>
    <row r="359" spans="1:47" x14ac:dyDescent="0.25">
      <c r="A359">
        <v>275</v>
      </c>
      <c r="B359">
        <v>2017</v>
      </c>
      <c r="C359" t="s">
        <v>42</v>
      </c>
      <c r="D359" s="1">
        <v>44147</v>
      </c>
      <c r="E359">
        <v>1</v>
      </c>
      <c r="F359">
        <v>137</v>
      </c>
      <c r="G359">
        <v>4</v>
      </c>
      <c r="H359" t="s">
        <v>43</v>
      </c>
      <c r="I359" s="2">
        <v>43033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57.019166669999997</v>
      </c>
      <c r="P359">
        <v>-135.34961670000001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10</v>
      </c>
      <c r="Z359">
        <v>2</v>
      </c>
      <c r="AA359">
        <v>2</v>
      </c>
      <c r="AB359">
        <v>187</v>
      </c>
      <c r="AC359">
        <v>89.8</v>
      </c>
      <c r="AD359">
        <v>3</v>
      </c>
      <c r="AE359">
        <v>1</v>
      </c>
      <c r="AG359" t="s">
        <v>372</v>
      </c>
      <c r="AH359" t="s">
        <v>53</v>
      </c>
      <c r="AI359" t="s">
        <v>58</v>
      </c>
      <c r="AJ359">
        <v>1</v>
      </c>
      <c r="AK359" t="s">
        <v>55</v>
      </c>
      <c r="AL359">
        <v>4</v>
      </c>
      <c r="AM359" t="s">
        <v>683</v>
      </c>
      <c r="AO359">
        <v>3</v>
      </c>
      <c r="AP359" t="s">
        <v>683</v>
      </c>
      <c r="AQ359">
        <v>3.1</v>
      </c>
      <c r="AR359">
        <v>3.4521000000000003E-2</v>
      </c>
      <c r="AS359" t="str">
        <f t="shared" si="10"/>
        <v>immature</v>
      </c>
      <c r="AU359">
        <f t="shared" si="11"/>
        <v>1</v>
      </c>
    </row>
    <row r="360" spans="1:47" x14ac:dyDescent="0.25">
      <c r="A360">
        <v>510</v>
      </c>
      <c r="B360">
        <v>2017</v>
      </c>
      <c r="C360" t="s">
        <v>42</v>
      </c>
      <c r="D360" s="1">
        <v>44147</v>
      </c>
      <c r="E360">
        <v>1</v>
      </c>
      <c r="F360">
        <v>3</v>
      </c>
      <c r="G360">
        <v>4</v>
      </c>
      <c r="H360" t="s">
        <v>43</v>
      </c>
      <c r="I360" s="2">
        <v>43033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57.019166669999997</v>
      </c>
      <c r="P360">
        <v>-135.34961670000001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1</v>
      </c>
      <c r="Z360">
        <v>3</v>
      </c>
      <c r="AA360">
        <v>2</v>
      </c>
      <c r="AB360">
        <v>211</v>
      </c>
      <c r="AC360">
        <v>115.7</v>
      </c>
      <c r="AD360">
        <v>6</v>
      </c>
      <c r="AE360">
        <v>1</v>
      </c>
      <c r="AG360" t="s">
        <v>623</v>
      </c>
      <c r="AH360" t="s">
        <v>60</v>
      </c>
      <c r="AI360" t="s">
        <v>58</v>
      </c>
      <c r="AJ360">
        <v>1</v>
      </c>
      <c r="AK360" t="s">
        <v>55</v>
      </c>
      <c r="AL360">
        <v>4</v>
      </c>
      <c r="AM360" t="s">
        <v>683</v>
      </c>
      <c r="AO360">
        <v>3</v>
      </c>
      <c r="AP360" t="s">
        <v>683</v>
      </c>
      <c r="AQ360">
        <v>4</v>
      </c>
      <c r="AR360">
        <v>3.4571999999999999E-2</v>
      </c>
      <c r="AS360" t="str">
        <f t="shared" si="10"/>
        <v>immature</v>
      </c>
      <c r="AU360">
        <f t="shared" si="11"/>
        <v>1</v>
      </c>
    </row>
    <row r="361" spans="1:47" x14ac:dyDescent="0.25">
      <c r="A361">
        <v>446</v>
      </c>
      <c r="B361">
        <v>2017</v>
      </c>
      <c r="C361" t="s">
        <v>42</v>
      </c>
      <c r="D361" s="1">
        <v>44147</v>
      </c>
      <c r="E361">
        <v>1</v>
      </c>
      <c r="F361">
        <v>492</v>
      </c>
      <c r="G361">
        <v>4</v>
      </c>
      <c r="H361" t="s">
        <v>43</v>
      </c>
      <c r="I361" s="2">
        <v>43039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57.02226667</v>
      </c>
      <c r="P361">
        <v>-135.29325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34</v>
      </c>
      <c r="Z361">
        <v>7</v>
      </c>
      <c r="AA361">
        <v>2</v>
      </c>
      <c r="AB361">
        <v>205</v>
      </c>
      <c r="AC361">
        <v>127.1</v>
      </c>
      <c r="AD361">
        <v>5</v>
      </c>
      <c r="AE361">
        <v>1</v>
      </c>
      <c r="AG361" t="s">
        <v>552</v>
      </c>
      <c r="AH361" t="s">
        <v>60</v>
      </c>
      <c r="AI361" t="s">
        <v>58</v>
      </c>
      <c r="AJ361">
        <v>1</v>
      </c>
      <c r="AK361" t="s">
        <v>55</v>
      </c>
      <c r="AL361">
        <v>4</v>
      </c>
      <c r="AM361" t="s">
        <v>683</v>
      </c>
      <c r="AO361">
        <v>3</v>
      </c>
      <c r="AP361" t="s">
        <v>683</v>
      </c>
      <c r="AQ361">
        <v>4.4000000000000004</v>
      </c>
      <c r="AR361">
        <v>3.4618000000000003E-2</v>
      </c>
      <c r="AS361" t="str">
        <f t="shared" si="10"/>
        <v>immature</v>
      </c>
      <c r="AU361">
        <f t="shared" si="11"/>
        <v>1</v>
      </c>
    </row>
    <row r="362" spans="1:47" x14ac:dyDescent="0.25">
      <c r="A362">
        <v>366</v>
      </c>
      <c r="B362">
        <v>2017</v>
      </c>
      <c r="C362" t="s">
        <v>42</v>
      </c>
      <c r="D362" s="1">
        <v>44147</v>
      </c>
      <c r="E362">
        <v>1</v>
      </c>
      <c r="F362">
        <v>155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11</v>
      </c>
      <c r="Z362">
        <v>5</v>
      </c>
      <c r="AA362">
        <v>2</v>
      </c>
      <c r="AB362">
        <v>177</v>
      </c>
      <c r="AC362">
        <v>77.900000000000006</v>
      </c>
      <c r="AD362">
        <v>4</v>
      </c>
      <c r="AE362">
        <v>2</v>
      </c>
      <c r="AF362" t="s">
        <v>426</v>
      </c>
      <c r="AG362" t="s">
        <v>469</v>
      </c>
      <c r="AH362" t="s">
        <v>67</v>
      </c>
      <c r="AI362" t="s">
        <v>97</v>
      </c>
      <c r="AJ362">
        <v>1</v>
      </c>
      <c r="AK362" t="s">
        <v>55</v>
      </c>
      <c r="AL362">
        <v>4</v>
      </c>
      <c r="AM362" t="s">
        <v>683</v>
      </c>
      <c r="AO362">
        <v>3</v>
      </c>
      <c r="AP362" t="s">
        <v>683</v>
      </c>
      <c r="AQ362">
        <v>2.7</v>
      </c>
      <c r="AR362">
        <v>3.4660000000000003E-2</v>
      </c>
      <c r="AS362" t="str">
        <f t="shared" si="10"/>
        <v>immature</v>
      </c>
      <c r="AU362">
        <f t="shared" si="11"/>
        <v>1</v>
      </c>
    </row>
    <row r="363" spans="1:47" x14ac:dyDescent="0.25">
      <c r="A363">
        <v>447</v>
      </c>
      <c r="B363">
        <v>2017</v>
      </c>
      <c r="C363" t="s">
        <v>42</v>
      </c>
      <c r="D363" s="1">
        <v>44147</v>
      </c>
      <c r="E363">
        <v>1</v>
      </c>
      <c r="F363">
        <v>291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20</v>
      </c>
      <c r="Z363">
        <v>6</v>
      </c>
      <c r="AA363">
        <v>2</v>
      </c>
      <c r="AB363">
        <v>185</v>
      </c>
      <c r="AC363">
        <v>89</v>
      </c>
      <c r="AD363">
        <v>5</v>
      </c>
      <c r="AE363">
        <v>1</v>
      </c>
      <c r="AF363" t="s">
        <v>69</v>
      </c>
      <c r="AG363" t="s">
        <v>553</v>
      </c>
      <c r="AH363" t="s">
        <v>67</v>
      </c>
      <c r="AI363" t="s">
        <v>141</v>
      </c>
      <c r="AJ363">
        <v>1</v>
      </c>
      <c r="AK363" t="s">
        <v>55</v>
      </c>
      <c r="AL363">
        <v>4</v>
      </c>
      <c r="AM363" t="s">
        <v>683</v>
      </c>
      <c r="AO363">
        <v>3</v>
      </c>
      <c r="AP363" t="s">
        <v>683</v>
      </c>
      <c r="AQ363">
        <v>3.1</v>
      </c>
      <c r="AR363">
        <v>3.4831000000000001E-2</v>
      </c>
      <c r="AS363" t="str">
        <f t="shared" si="10"/>
        <v>immature</v>
      </c>
      <c r="AU363">
        <f t="shared" si="11"/>
        <v>1</v>
      </c>
    </row>
    <row r="364" spans="1:47" x14ac:dyDescent="0.25">
      <c r="A364">
        <v>448</v>
      </c>
      <c r="B364">
        <v>2017</v>
      </c>
      <c r="C364" t="s">
        <v>42</v>
      </c>
      <c r="D364" s="1">
        <v>44147</v>
      </c>
      <c r="E364">
        <v>1</v>
      </c>
      <c r="F364">
        <v>494</v>
      </c>
      <c r="G364">
        <v>4</v>
      </c>
      <c r="H364" t="s">
        <v>43</v>
      </c>
      <c r="I364" s="2">
        <v>43039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57.02226667</v>
      </c>
      <c r="P364">
        <v>-135.29325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34</v>
      </c>
      <c r="Z364">
        <v>9</v>
      </c>
      <c r="AA364">
        <v>2</v>
      </c>
      <c r="AB364">
        <v>193</v>
      </c>
      <c r="AC364">
        <v>109</v>
      </c>
      <c r="AD364">
        <v>5</v>
      </c>
      <c r="AE364">
        <v>1</v>
      </c>
      <c r="AG364" t="s">
        <v>554</v>
      </c>
      <c r="AH364" t="s">
        <v>60</v>
      </c>
      <c r="AI364" t="s">
        <v>97</v>
      </c>
      <c r="AJ364">
        <v>1</v>
      </c>
      <c r="AK364" t="s">
        <v>55</v>
      </c>
      <c r="AL364">
        <v>4</v>
      </c>
      <c r="AM364" t="s">
        <v>683</v>
      </c>
      <c r="AO364">
        <v>3</v>
      </c>
      <c r="AP364" t="s">
        <v>683</v>
      </c>
      <c r="AQ364">
        <v>3.8</v>
      </c>
      <c r="AR364">
        <v>3.4861999999999997E-2</v>
      </c>
      <c r="AS364" t="str">
        <f t="shared" si="10"/>
        <v>immature</v>
      </c>
      <c r="AU364">
        <f t="shared" si="11"/>
        <v>1</v>
      </c>
    </row>
    <row r="365" spans="1:47" x14ac:dyDescent="0.25">
      <c r="A365">
        <v>276</v>
      </c>
      <c r="B365">
        <v>2017</v>
      </c>
      <c r="C365" t="s">
        <v>42</v>
      </c>
      <c r="D365" s="1">
        <v>44147</v>
      </c>
      <c r="E365">
        <v>1</v>
      </c>
      <c r="F365">
        <v>219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15</v>
      </c>
      <c r="Z365">
        <v>9</v>
      </c>
      <c r="AA365">
        <v>2</v>
      </c>
      <c r="AB365">
        <v>195</v>
      </c>
      <c r="AC365">
        <v>108.9</v>
      </c>
      <c r="AD365">
        <v>3</v>
      </c>
      <c r="AE365">
        <v>1</v>
      </c>
      <c r="AG365" t="s">
        <v>373</v>
      </c>
      <c r="AH365" t="s">
        <v>53</v>
      </c>
      <c r="AI365" t="s">
        <v>58</v>
      </c>
      <c r="AJ365">
        <v>1</v>
      </c>
      <c r="AK365" t="s">
        <v>55</v>
      </c>
      <c r="AL365">
        <v>4</v>
      </c>
      <c r="AM365" t="s">
        <v>683</v>
      </c>
      <c r="AO365">
        <v>3</v>
      </c>
      <c r="AP365" t="s">
        <v>683</v>
      </c>
      <c r="AQ365">
        <v>3.8</v>
      </c>
      <c r="AR365">
        <v>3.4894000000000001E-2</v>
      </c>
      <c r="AS365" t="str">
        <f t="shared" si="10"/>
        <v>immature</v>
      </c>
      <c r="AU365">
        <f t="shared" si="11"/>
        <v>1</v>
      </c>
    </row>
    <row r="366" spans="1:47" x14ac:dyDescent="0.25">
      <c r="A366">
        <v>449</v>
      </c>
      <c r="B366">
        <v>2017</v>
      </c>
      <c r="C366" t="s">
        <v>42</v>
      </c>
      <c r="D366" s="1">
        <v>44147</v>
      </c>
      <c r="E366">
        <v>1</v>
      </c>
      <c r="F366">
        <v>310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21</v>
      </c>
      <c r="Z366">
        <v>10</v>
      </c>
      <c r="AA366">
        <v>2</v>
      </c>
      <c r="AB366">
        <v>196</v>
      </c>
      <c r="AC366">
        <v>97.4</v>
      </c>
      <c r="AD366">
        <v>5</v>
      </c>
      <c r="AE366">
        <v>1</v>
      </c>
      <c r="AG366" t="s">
        <v>555</v>
      </c>
      <c r="AH366" t="s">
        <v>60</v>
      </c>
      <c r="AI366" t="s">
        <v>58</v>
      </c>
      <c r="AJ366">
        <v>1</v>
      </c>
      <c r="AK366" t="s">
        <v>55</v>
      </c>
      <c r="AL366">
        <v>4</v>
      </c>
      <c r="AM366" t="s">
        <v>683</v>
      </c>
      <c r="AO366">
        <v>3</v>
      </c>
      <c r="AP366" t="s">
        <v>683</v>
      </c>
      <c r="AQ366">
        <v>3.4</v>
      </c>
      <c r="AR366">
        <v>3.4908000000000002E-2</v>
      </c>
      <c r="AS366" t="str">
        <f t="shared" si="10"/>
        <v>immature</v>
      </c>
      <c r="AU366">
        <f t="shared" si="11"/>
        <v>1</v>
      </c>
    </row>
    <row r="367" spans="1:47" x14ac:dyDescent="0.25">
      <c r="A367">
        <v>367</v>
      </c>
      <c r="B367">
        <v>2017</v>
      </c>
      <c r="C367" t="s">
        <v>42</v>
      </c>
      <c r="D367" s="1">
        <v>44147</v>
      </c>
      <c r="E367">
        <v>1</v>
      </c>
      <c r="F367">
        <v>203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14</v>
      </c>
      <c r="Z367">
        <v>8</v>
      </c>
      <c r="AA367">
        <v>2</v>
      </c>
      <c r="AB367">
        <v>189</v>
      </c>
      <c r="AC367">
        <v>88.5</v>
      </c>
      <c r="AD367">
        <v>4</v>
      </c>
      <c r="AE367">
        <v>1</v>
      </c>
      <c r="AG367" t="s">
        <v>470</v>
      </c>
      <c r="AH367" t="s">
        <v>53</v>
      </c>
      <c r="AI367" t="s">
        <v>58</v>
      </c>
      <c r="AJ367">
        <v>1</v>
      </c>
      <c r="AK367" t="s">
        <v>55</v>
      </c>
      <c r="AL367">
        <v>4</v>
      </c>
      <c r="AM367" t="s">
        <v>683</v>
      </c>
      <c r="AO367">
        <v>3</v>
      </c>
      <c r="AP367" t="s">
        <v>683</v>
      </c>
      <c r="AQ367">
        <v>3.1</v>
      </c>
      <c r="AR367">
        <v>3.5027999999999997E-2</v>
      </c>
      <c r="AS367" t="str">
        <f t="shared" si="10"/>
        <v>immature</v>
      </c>
      <c r="AU367">
        <f t="shared" si="11"/>
        <v>1</v>
      </c>
    </row>
    <row r="368" spans="1:47" x14ac:dyDescent="0.25">
      <c r="A368">
        <v>368</v>
      </c>
      <c r="B368">
        <v>2017</v>
      </c>
      <c r="C368" t="s">
        <v>42</v>
      </c>
      <c r="D368" s="1">
        <v>44147</v>
      </c>
      <c r="E368">
        <v>1</v>
      </c>
      <c r="F368">
        <v>265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18</v>
      </c>
      <c r="Z368">
        <v>10</v>
      </c>
      <c r="AA368">
        <v>2</v>
      </c>
      <c r="AB368">
        <v>207</v>
      </c>
      <c r="AC368">
        <v>117</v>
      </c>
      <c r="AD368">
        <v>4</v>
      </c>
      <c r="AE368">
        <v>1</v>
      </c>
      <c r="AG368" t="s">
        <v>471</v>
      </c>
      <c r="AH368" t="s">
        <v>328</v>
      </c>
      <c r="AI368" t="s">
        <v>58</v>
      </c>
      <c r="AJ368">
        <v>1</v>
      </c>
      <c r="AK368" t="s">
        <v>55</v>
      </c>
      <c r="AL368">
        <v>4</v>
      </c>
      <c r="AM368" t="s">
        <v>683</v>
      </c>
      <c r="AO368">
        <v>3</v>
      </c>
      <c r="AP368" t="s">
        <v>683</v>
      </c>
      <c r="AQ368">
        <v>4.0999999999999996</v>
      </c>
      <c r="AR368">
        <v>3.5042999999999998E-2</v>
      </c>
      <c r="AS368" t="str">
        <f t="shared" si="10"/>
        <v>immature</v>
      </c>
      <c r="AU368">
        <f t="shared" si="11"/>
        <v>1</v>
      </c>
    </row>
    <row r="369" spans="1:47" x14ac:dyDescent="0.25">
      <c r="A369">
        <v>369</v>
      </c>
      <c r="B369">
        <v>2017</v>
      </c>
      <c r="C369" t="s">
        <v>42</v>
      </c>
      <c r="D369" s="1">
        <v>44147</v>
      </c>
      <c r="E369">
        <v>1</v>
      </c>
      <c r="F369">
        <v>156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11</v>
      </c>
      <c r="Z369">
        <v>6</v>
      </c>
      <c r="AA369">
        <v>2</v>
      </c>
      <c r="AB369">
        <v>202</v>
      </c>
      <c r="AC369">
        <v>113</v>
      </c>
      <c r="AD369">
        <v>4</v>
      </c>
      <c r="AE369">
        <v>1</v>
      </c>
      <c r="AG369" t="s">
        <v>472</v>
      </c>
      <c r="AH369" t="s">
        <v>60</v>
      </c>
      <c r="AI369" t="s">
        <v>58</v>
      </c>
      <c r="AJ369">
        <v>1</v>
      </c>
      <c r="AK369" t="s">
        <v>55</v>
      </c>
      <c r="AL369">
        <v>4</v>
      </c>
      <c r="AM369" t="s">
        <v>683</v>
      </c>
      <c r="AO369">
        <v>3</v>
      </c>
      <c r="AP369" t="s">
        <v>683</v>
      </c>
      <c r="AQ369">
        <v>4</v>
      </c>
      <c r="AR369">
        <v>3.5397999999999999E-2</v>
      </c>
      <c r="AS369" t="str">
        <f t="shared" si="10"/>
        <v>immature</v>
      </c>
      <c r="AU369">
        <f t="shared" si="11"/>
        <v>1</v>
      </c>
    </row>
    <row r="370" spans="1:47" x14ac:dyDescent="0.25">
      <c r="A370">
        <v>574</v>
      </c>
      <c r="B370">
        <v>2017</v>
      </c>
      <c r="C370" t="s">
        <v>42</v>
      </c>
      <c r="D370" s="1">
        <v>44147</v>
      </c>
      <c r="E370">
        <v>1</v>
      </c>
      <c r="F370">
        <v>41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3</v>
      </c>
      <c r="Z370">
        <v>11</v>
      </c>
      <c r="AA370">
        <v>2</v>
      </c>
      <c r="AB370">
        <v>193</v>
      </c>
      <c r="AC370">
        <v>107.3</v>
      </c>
      <c r="AD370" t="s">
        <v>48</v>
      </c>
      <c r="AE370">
        <v>2</v>
      </c>
      <c r="AG370" t="s">
        <v>48</v>
      </c>
      <c r="AH370" t="s">
        <v>53</v>
      </c>
      <c r="AI370" t="s">
        <v>54</v>
      </c>
      <c r="AJ370" t="s">
        <v>48</v>
      </c>
      <c r="AK370" t="s">
        <v>55</v>
      </c>
      <c r="AL370">
        <v>4</v>
      </c>
      <c r="AM370" t="s">
        <v>683</v>
      </c>
      <c r="AO370">
        <v>3</v>
      </c>
      <c r="AP370" t="s">
        <v>683</v>
      </c>
      <c r="AQ370">
        <v>3.8</v>
      </c>
      <c r="AR370">
        <v>3.5415000000000002E-2</v>
      </c>
      <c r="AS370" t="str">
        <f t="shared" si="10"/>
        <v>immature</v>
      </c>
      <c r="AU370">
        <f t="shared" si="11"/>
        <v>1</v>
      </c>
    </row>
    <row r="371" spans="1:47" x14ac:dyDescent="0.25">
      <c r="A371">
        <v>450</v>
      </c>
      <c r="B371">
        <v>2017</v>
      </c>
      <c r="C371" t="s">
        <v>42</v>
      </c>
      <c r="D371" s="1">
        <v>44147</v>
      </c>
      <c r="E371">
        <v>1</v>
      </c>
      <c r="F371">
        <v>342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23</v>
      </c>
      <c r="Z371">
        <v>12</v>
      </c>
      <c r="AA371">
        <v>2</v>
      </c>
      <c r="AB371">
        <v>204</v>
      </c>
      <c r="AC371">
        <v>112.8</v>
      </c>
      <c r="AD371">
        <v>5</v>
      </c>
      <c r="AE371">
        <v>2</v>
      </c>
      <c r="AF371" t="s">
        <v>69</v>
      </c>
      <c r="AG371" t="s">
        <v>556</v>
      </c>
      <c r="AH371" t="s">
        <v>53</v>
      </c>
      <c r="AI371" t="s">
        <v>54</v>
      </c>
      <c r="AJ371">
        <v>1</v>
      </c>
      <c r="AK371" t="s">
        <v>55</v>
      </c>
      <c r="AL371">
        <v>4</v>
      </c>
      <c r="AM371" t="s">
        <v>683</v>
      </c>
      <c r="AO371">
        <v>3</v>
      </c>
      <c r="AP371" t="s">
        <v>683</v>
      </c>
      <c r="AQ371">
        <v>4</v>
      </c>
      <c r="AR371">
        <v>3.5460999999999999E-2</v>
      </c>
      <c r="AS371" t="str">
        <f t="shared" si="10"/>
        <v>immature</v>
      </c>
      <c r="AU371">
        <f t="shared" si="11"/>
        <v>1</v>
      </c>
    </row>
    <row r="372" spans="1:47" x14ac:dyDescent="0.25">
      <c r="A372">
        <v>511</v>
      </c>
      <c r="B372">
        <v>2017</v>
      </c>
      <c r="C372" t="s">
        <v>42</v>
      </c>
      <c r="D372" s="1">
        <v>44147</v>
      </c>
      <c r="E372">
        <v>1</v>
      </c>
      <c r="F372">
        <v>304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21</v>
      </c>
      <c r="Z372">
        <v>4</v>
      </c>
      <c r="AA372">
        <v>2</v>
      </c>
      <c r="AB372">
        <v>213</v>
      </c>
      <c r="AC372">
        <v>124</v>
      </c>
      <c r="AD372">
        <v>6</v>
      </c>
      <c r="AE372">
        <v>2</v>
      </c>
      <c r="AG372" t="s">
        <v>624</v>
      </c>
      <c r="AH372" t="s">
        <v>53</v>
      </c>
      <c r="AI372" t="s">
        <v>54</v>
      </c>
      <c r="AJ372">
        <v>1</v>
      </c>
      <c r="AK372" t="s">
        <v>55</v>
      </c>
      <c r="AL372">
        <v>4</v>
      </c>
      <c r="AM372" t="s">
        <v>683</v>
      </c>
      <c r="AN372" t="s">
        <v>187</v>
      </c>
      <c r="AO372">
        <v>3</v>
      </c>
      <c r="AP372" t="s">
        <v>683</v>
      </c>
      <c r="AQ372">
        <v>4.4000000000000004</v>
      </c>
      <c r="AR372">
        <v>3.5484000000000002E-2</v>
      </c>
      <c r="AS372" t="str">
        <f t="shared" si="10"/>
        <v>immature</v>
      </c>
      <c r="AU372">
        <f t="shared" si="11"/>
        <v>1</v>
      </c>
    </row>
    <row r="373" spans="1:47" x14ac:dyDescent="0.25">
      <c r="A373">
        <v>451</v>
      </c>
      <c r="B373">
        <v>2017</v>
      </c>
      <c r="C373" t="s">
        <v>42</v>
      </c>
      <c r="D373" s="1">
        <v>44147</v>
      </c>
      <c r="E373">
        <v>1</v>
      </c>
      <c r="F373">
        <v>437</v>
      </c>
      <c r="G373">
        <v>4</v>
      </c>
      <c r="H373" t="s">
        <v>43</v>
      </c>
      <c r="I373" s="2">
        <v>43039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57.02226667</v>
      </c>
      <c r="P373">
        <v>-135.29325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30</v>
      </c>
      <c r="Z373">
        <v>12</v>
      </c>
      <c r="AA373">
        <v>2</v>
      </c>
      <c r="AB373">
        <v>208</v>
      </c>
      <c r="AC373">
        <v>112.4</v>
      </c>
      <c r="AD373">
        <v>5</v>
      </c>
      <c r="AE373">
        <v>3</v>
      </c>
      <c r="AG373" t="s">
        <v>557</v>
      </c>
      <c r="AH373" t="s">
        <v>67</v>
      </c>
      <c r="AI373" t="s">
        <v>97</v>
      </c>
      <c r="AJ373">
        <v>1</v>
      </c>
      <c r="AK373" t="s">
        <v>55</v>
      </c>
      <c r="AL373">
        <v>4</v>
      </c>
      <c r="AM373" t="s">
        <v>683</v>
      </c>
      <c r="AO373">
        <v>3</v>
      </c>
      <c r="AP373" t="s">
        <v>683</v>
      </c>
      <c r="AQ373">
        <v>4</v>
      </c>
      <c r="AR373">
        <v>3.5587000000000001E-2</v>
      </c>
      <c r="AS373" t="str">
        <f t="shared" si="10"/>
        <v>immature</v>
      </c>
      <c r="AU373">
        <f t="shared" si="11"/>
        <v>1</v>
      </c>
    </row>
    <row r="374" spans="1:47" x14ac:dyDescent="0.25">
      <c r="A374">
        <v>277</v>
      </c>
      <c r="B374">
        <v>2017</v>
      </c>
      <c r="C374" t="s">
        <v>42</v>
      </c>
      <c r="D374" s="1">
        <v>44147</v>
      </c>
      <c r="E374">
        <v>1</v>
      </c>
      <c r="F374">
        <v>199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14</v>
      </c>
      <c r="Z374">
        <v>4</v>
      </c>
      <c r="AA374">
        <v>2</v>
      </c>
      <c r="AB374">
        <v>187</v>
      </c>
      <c r="AC374">
        <v>92.4</v>
      </c>
      <c r="AD374">
        <v>3</v>
      </c>
      <c r="AE374">
        <v>1</v>
      </c>
      <c r="AG374" t="s">
        <v>374</v>
      </c>
      <c r="AH374" t="s">
        <v>67</v>
      </c>
      <c r="AI374" t="s">
        <v>58</v>
      </c>
      <c r="AJ374">
        <v>1</v>
      </c>
      <c r="AK374" t="s">
        <v>55</v>
      </c>
      <c r="AL374">
        <v>4</v>
      </c>
      <c r="AM374" t="s">
        <v>683</v>
      </c>
      <c r="AO374">
        <v>3</v>
      </c>
      <c r="AP374" t="s">
        <v>683</v>
      </c>
      <c r="AQ374">
        <v>3.3</v>
      </c>
      <c r="AR374">
        <v>3.5714000000000003E-2</v>
      </c>
      <c r="AS374" t="str">
        <f t="shared" si="10"/>
        <v>immature</v>
      </c>
      <c r="AU374">
        <f t="shared" si="11"/>
        <v>1</v>
      </c>
    </row>
    <row r="375" spans="1:47" x14ac:dyDescent="0.25">
      <c r="A375">
        <v>512</v>
      </c>
      <c r="B375">
        <v>2017</v>
      </c>
      <c r="C375" t="s">
        <v>42</v>
      </c>
      <c r="D375" s="1">
        <v>44147</v>
      </c>
      <c r="E375">
        <v>1</v>
      </c>
      <c r="F375">
        <v>349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24</v>
      </c>
      <c r="Z375">
        <v>4</v>
      </c>
      <c r="AA375">
        <v>2</v>
      </c>
      <c r="AB375">
        <v>215</v>
      </c>
      <c r="AC375">
        <v>128.4</v>
      </c>
      <c r="AD375">
        <v>6</v>
      </c>
      <c r="AE375">
        <v>2</v>
      </c>
      <c r="AG375" t="s">
        <v>625</v>
      </c>
      <c r="AH375" t="s">
        <v>53</v>
      </c>
      <c r="AI375" t="s">
        <v>54</v>
      </c>
      <c r="AJ375">
        <v>1</v>
      </c>
      <c r="AK375" t="s">
        <v>55</v>
      </c>
      <c r="AL375">
        <v>4</v>
      </c>
      <c r="AM375" t="s">
        <v>683</v>
      </c>
      <c r="AO375">
        <v>3</v>
      </c>
      <c r="AP375" t="s">
        <v>683</v>
      </c>
      <c r="AQ375">
        <v>4.5999999999999996</v>
      </c>
      <c r="AR375">
        <v>3.5825999999999997E-2</v>
      </c>
      <c r="AS375" t="str">
        <f t="shared" si="10"/>
        <v>immature</v>
      </c>
      <c r="AU375">
        <f t="shared" si="11"/>
        <v>1</v>
      </c>
    </row>
    <row r="376" spans="1:47" x14ac:dyDescent="0.25">
      <c r="A376">
        <v>370</v>
      </c>
      <c r="B376">
        <v>2017</v>
      </c>
      <c r="C376" t="s">
        <v>42</v>
      </c>
      <c r="D376" s="1">
        <v>44147</v>
      </c>
      <c r="E376">
        <v>1</v>
      </c>
      <c r="F376">
        <v>229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16</v>
      </c>
      <c r="Z376">
        <v>4</v>
      </c>
      <c r="AA376">
        <v>2</v>
      </c>
      <c r="AB376">
        <v>200</v>
      </c>
      <c r="AC376">
        <v>111.2</v>
      </c>
      <c r="AD376">
        <v>4</v>
      </c>
      <c r="AE376">
        <v>1</v>
      </c>
      <c r="AG376" t="s">
        <v>473</v>
      </c>
      <c r="AH376" t="s">
        <v>60</v>
      </c>
      <c r="AI376" t="s">
        <v>58</v>
      </c>
      <c r="AJ376">
        <v>1</v>
      </c>
      <c r="AK376" t="s">
        <v>55</v>
      </c>
      <c r="AL376">
        <v>4</v>
      </c>
      <c r="AM376" t="s">
        <v>683</v>
      </c>
      <c r="AN376" t="s">
        <v>187</v>
      </c>
      <c r="AO376">
        <v>3</v>
      </c>
      <c r="AP376" t="s">
        <v>683</v>
      </c>
      <c r="AQ376">
        <v>4</v>
      </c>
      <c r="AR376">
        <v>3.5971000000000003E-2</v>
      </c>
      <c r="AS376" t="str">
        <f t="shared" si="10"/>
        <v>immature</v>
      </c>
      <c r="AU376">
        <f t="shared" si="11"/>
        <v>1</v>
      </c>
    </row>
    <row r="377" spans="1:47" x14ac:dyDescent="0.25">
      <c r="A377">
        <v>513</v>
      </c>
      <c r="B377">
        <v>2017</v>
      </c>
      <c r="C377" t="s">
        <v>42</v>
      </c>
      <c r="D377" s="1">
        <v>44147</v>
      </c>
      <c r="E377">
        <v>1</v>
      </c>
      <c r="F377">
        <v>22</v>
      </c>
      <c r="G377">
        <v>4</v>
      </c>
      <c r="H377" t="s">
        <v>43</v>
      </c>
      <c r="I377" s="2">
        <v>43033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57.019166669999997</v>
      </c>
      <c r="P377">
        <v>-135.34961670000001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2</v>
      </c>
      <c r="Z377">
        <v>7</v>
      </c>
      <c r="AA377">
        <v>2</v>
      </c>
      <c r="AB377">
        <v>220</v>
      </c>
      <c r="AC377">
        <v>147.1</v>
      </c>
      <c r="AD377">
        <v>6</v>
      </c>
      <c r="AE377">
        <v>3</v>
      </c>
      <c r="AG377" t="s">
        <v>626</v>
      </c>
      <c r="AH377" t="s">
        <v>53</v>
      </c>
      <c r="AI377" t="s">
        <v>54</v>
      </c>
      <c r="AJ377">
        <v>1</v>
      </c>
      <c r="AK377" t="s">
        <v>55</v>
      </c>
      <c r="AL377">
        <v>4</v>
      </c>
      <c r="AM377" t="s">
        <v>683</v>
      </c>
      <c r="AO377">
        <v>3</v>
      </c>
      <c r="AP377" t="s">
        <v>683</v>
      </c>
      <c r="AQ377">
        <v>5.3</v>
      </c>
      <c r="AR377">
        <v>3.603E-2</v>
      </c>
      <c r="AS377" t="str">
        <f t="shared" si="10"/>
        <v>immature</v>
      </c>
      <c r="AU377">
        <f t="shared" si="11"/>
        <v>1</v>
      </c>
    </row>
    <row r="378" spans="1:47" x14ac:dyDescent="0.25">
      <c r="A378">
        <v>371</v>
      </c>
      <c r="B378">
        <v>2017</v>
      </c>
      <c r="C378" t="s">
        <v>42</v>
      </c>
      <c r="D378" s="1">
        <v>44147</v>
      </c>
      <c r="E378">
        <v>1</v>
      </c>
      <c r="F378">
        <v>215</v>
      </c>
      <c r="G378">
        <v>4</v>
      </c>
      <c r="H378" t="s">
        <v>43</v>
      </c>
      <c r="I378" s="2">
        <v>43033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57.019166669999997</v>
      </c>
      <c r="P378">
        <v>-135.34961670000001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15</v>
      </c>
      <c r="Z378">
        <v>5</v>
      </c>
      <c r="AA378">
        <v>2</v>
      </c>
      <c r="AB378">
        <v>200</v>
      </c>
      <c r="AC378">
        <v>113.4</v>
      </c>
      <c r="AD378">
        <v>4</v>
      </c>
      <c r="AE378">
        <v>1</v>
      </c>
      <c r="AG378" t="s">
        <v>474</v>
      </c>
      <c r="AH378" t="s">
        <v>53</v>
      </c>
      <c r="AI378" t="s">
        <v>58</v>
      </c>
      <c r="AJ378">
        <v>1</v>
      </c>
      <c r="AK378" t="s">
        <v>55</v>
      </c>
      <c r="AL378">
        <v>4</v>
      </c>
      <c r="AM378" t="s">
        <v>683</v>
      </c>
      <c r="AO378">
        <v>3</v>
      </c>
      <c r="AP378" t="s">
        <v>683</v>
      </c>
      <c r="AQ378">
        <v>4.0999999999999996</v>
      </c>
      <c r="AR378">
        <v>3.6155E-2</v>
      </c>
      <c r="AS378" t="str">
        <f t="shared" si="10"/>
        <v>immature</v>
      </c>
      <c r="AU378">
        <f t="shared" si="11"/>
        <v>1</v>
      </c>
    </row>
    <row r="379" spans="1:47" x14ac:dyDescent="0.25">
      <c r="A379">
        <v>372</v>
      </c>
      <c r="B379">
        <v>2017</v>
      </c>
      <c r="C379" t="s">
        <v>42</v>
      </c>
      <c r="D379" s="1">
        <v>44147</v>
      </c>
      <c r="E379">
        <v>1</v>
      </c>
      <c r="F379">
        <v>250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17</v>
      </c>
      <c r="Z379">
        <v>10</v>
      </c>
      <c r="AA379">
        <v>2</v>
      </c>
      <c r="AB379">
        <v>202</v>
      </c>
      <c r="AC379">
        <v>118.9</v>
      </c>
      <c r="AD379">
        <v>4</v>
      </c>
      <c r="AE379">
        <v>2</v>
      </c>
      <c r="AF379" t="s">
        <v>100</v>
      </c>
      <c r="AG379" t="s">
        <v>475</v>
      </c>
      <c r="AH379" t="s">
        <v>53</v>
      </c>
      <c r="AI379" t="s">
        <v>54</v>
      </c>
      <c r="AJ379">
        <v>1</v>
      </c>
      <c r="AK379" t="s">
        <v>55</v>
      </c>
      <c r="AL379">
        <v>4</v>
      </c>
      <c r="AM379" t="s">
        <v>683</v>
      </c>
      <c r="AO379">
        <v>3</v>
      </c>
      <c r="AP379" t="s">
        <v>683</v>
      </c>
      <c r="AQ379">
        <v>4.3</v>
      </c>
      <c r="AR379">
        <v>3.6165000000000003E-2</v>
      </c>
      <c r="AS379" t="str">
        <f t="shared" si="10"/>
        <v>immature</v>
      </c>
      <c r="AU379">
        <f t="shared" si="11"/>
        <v>1</v>
      </c>
    </row>
    <row r="380" spans="1:47" x14ac:dyDescent="0.25">
      <c r="A380">
        <v>452</v>
      </c>
      <c r="B380">
        <v>2017</v>
      </c>
      <c r="C380" t="s">
        <v>42</v>
      </c>
      <c r="D380" s="1">
        <v>44147</v>
      </c>
      <c r="E380">
        <v>1</v>
      </c>
      <c r="F380">
        <v>398</v>
      </c>
      <c r="G380">
        <v>4</v>
      </c>
      <c r="H380" t="s">
        <v>43</v>
      </c>
      <c r="I380" s="2">
        <v>43039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57.02226667</v>
      </c>
      <c r="P380">
        <v>-135.29325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28</v>
      </c>
      <c r="Z380">
        <v>3</v>
      </c>
      <c r="AA380">
        <v>2</v>
      </c>
      <c r="AB380">
        <v>185</v>
      </c>
      <c r="AC380">
        <v>82.7</v>
      </c>
      <c r="AD380">
        <v>5</v>
      </c>
      <c r="AE380">
        <v>2</v>
      </c>
      <c r="AG380" t="s">
        <v>558</v>
      </c>
      <c r="AH380" t="s">
        <v>53</v>
      </c>
      <c r="AI380" t="s">
        <v>58</v>
      </c>
      <c r="AJ380">
        <v>1</v>
      </c>
      <c r="AK380" t="s">
        <v>55</v>
      </c>
      <c r="AL380">
        <v>4</v>
      </c>
      <c r="AM380" t="s">
        <v>683</v>
      </c>
      <c r="AO380">
        <v>3</v>
      </c>
      <c r="AP380" t="s">
        <v>683</v>
      </c>
      <c r="AQ380">
        <v>3</v>
      </c>
      <c r="AR380">
        <v>3.6276000000000003E-2</v>
      </c>
      <c r="AS380" t="str">
        <f t="shared" si="10"/>
        <v>immature</v>
      </c>
      <c r="AU380">
        <f t="shared" si="11"/>
        <v>1</v>
      </c>
    </row>
    <row r="381" spans="1:47" x14ac:dyDescent="0.25">
      <c r="A381">
        <v>373</v>
      </c>
      <c r="B381">
        <v>2017</v>
      </c>
      <c r="C381" t="s">
        <v>42</v>
      </c>
      <c r="D381" s="1">
        <v>44147</v>
      </c>
      <c r="E381">
        <v>1</v>
      </c>
      <c r="F381">
        <v>4</v>
      </c>
      <c r="G381">
        <v>4</v>
      </c>
      <c r="H381" t="s">
        <v>43</v>
      </c>
      <c r="I381" s="2">
        <v>43033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57.019166669999997</v>
      </c>
      <c r="P381">
        <v>-135.34961670000001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1</v>
      </c>
      <c r="Z381">
        <v>4</v>
      </c>
      <c r="AA381">
        <v>2</v>
      </c>
      <c r="AB381">
        <v>208</v>
      </c>
      <c r="AC381">
        <v>123.8</v>
      </c>
      <c r="AD381">
        <v>4</v>
      </c>
      <c r="AE381">
        <v>1</v>
      </c>
      <c r="AG381" t="s">
        <v>476</v>
      </c>
      <c r="AH381" t="s">
        <v>60</v>
      </c>
      <c r="AI381" t="s">
        <v>58</v>
      </c>
      <c r="AJ381">
        <v>1</v>
      </c>
      <c r="AK381" t="s">
        <v>55</v>
      </c>
      <c r="AL381">
        <v>4</v>
      </c>
      <c r="AM381" t="s">
        <v>683</v>
      </c>
      <c r="AO381">
        <v>3</v>
      </c>
      <c r="AP381" t="s">
        <v>683</v>
      </c>
      <c r="AQ381">
        <v>4.5</v>
      </c>
      <c r="AR381">
        <v>3.6348999999999999E-2</v>
      </c>
      <c r="AS381" t="str">
        <f t="shared" si="10"/>
        <v>immature</v>
      </c>
      <c r="AU381">
        <f t="shared" si="11"/>
        <v>1</v>
      </c>
    </row>
    <row r="382" spans="1:47" x14ac:dyDescent="0.25">
      <c r="A382">
        <v>278</v>
      </c>
      <c r="B382">
        <v>2017</v>
      </c>
      <c r="C382" t="s">
        <v>42</v>
      </c>
      <c r="D382" s="1">
        <v>44147</v>
      </c>
      <c r="E382">
        <v>1</v>
      </c>
      <c r="F382">
        <v>82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6</v>
      </c>
      <c r="Z382">
        <v>7</v>
      </c>
      <c r="AA382">
        <v>2</v>
      </c>
      <c r="AB382">
        <v>195</v>
      </c>
      <c r="AC382">
        <v>101.6</v>
      </c>
      <c r="AD382">
        <v>3</v>
      </c>
      <c r="AE382">
        <v>2</v>
      </c>
      <c r="AG382" t="s">
        <v>375</v>
      </c>
      <c r="AH382" t="s">
        <v>60</v>
      </c>
      <c r="AI382" t="s">
        <v>54</v>
      </c>
      <c r="AJ382">
        <v>1</v>
      </c>
      <c r="AK382" t="s">
        <v>55</v>
      </c>
      <c r="AL382">
        <v>4</v>
      </c>
      <c r="AM382" t="s">
        <v>683</v>
      </c>
      <c r="AO382">
        <v>3</v>
      </c>
      <c r="AP382" t="s">
        <v>683</v>
      </c>
      <c r="AQ382">
        <v>3.7</v>
      </c>
      <c r="AR382">
        <v>3.6416999999999998E-2</v>
      </c>
      <c r="AS382" t="str">
        <f t="shared" si="10"/>
        <v>immature</v>
      </c>
      <c r="AU382">
        <f t="shared" si="11"/>
        <v>1</v>
      </c>
    </row>
    <row r="383" spans="1:47" x14ac:dyDescent="0.25">
      <c r="A383">
        <v>514</v>
      </c>
      <c r="B383">
        <v>2017</v>
      </c>
      <c r="C383" t="s">
        <v>42</v>
      </c>
      <c r="D383" s="1">
        <v>44147</v>
      </c>
      <c r="E383">
        <v>1</v>
      </c>
      <c r="F383">
        <v>223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15</v>
      </c>
      <c r="Z383">
        <v>13</v>
      </c>
      <c r="AA383">
        <v>2</v>
      </c>
      <c r="AB383">
        <v>207</v>
      </c>
      <c r="AC383">
        <v>123.5</v>
      </c>
      <c r="AD383">
        <v>6</v>
      </c>
      <c r="AE383">
        <v>1</v>
      </c>
      <c r="AG383" t="s">
        <v>627</v>
      </c>
      <c r="AH383" t="s">
        <v>60</v>
      </c>
      <c r="AI383" t="s">
        <v>58</v>
      </c>
      <c r="AJ383">
        <v>1</v>
      </c>
      <c r="AK383" t="s">
        <v>55</v>
      </c>
      <c r="AL383">
        <v>4</v>
      </c>
      <c r="AM383" t="s">
        <v>683</v>
      </c>
      <c r="AO383">
        <v>3</v>
      </c>
      <c r="AP383" t="s">
        <v>683</v>
      </c>
      <c r="AQ383">
        <v>4.5</v>
      </c>
      <c r="AR383">
        <v>3.6436999999999997E-2</v>
      </c>
      <c r="AS383" t="str">
        <f t="shared" si="10"/>
        <v>immature</v>
      </c>
      <c r="AU383">
        <f t="shared" si="11"/>
        <v>1</v>
      </c>
    </row>
    <row r="384" spans="1:47" x14ac:dyDescent="0.25">
      <c r="A384">
        <v>374</v>
      </c>
      <c r="B384">
        <v>2017</v>
      </c>
      <c r="C384" t="s">
        <v>42</v>
      </c>
      <c r="D384" s="1">
        <v>44147</v>
      </c>
      <c r="E384">
        <v>1</v>
      </c>
      <c r="F384">
        <v>2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1</v>
      </c>
      <c r="Z384">
        <v>2</v>
      </c>
      <c r="AA384">
        <v>2</v>
      </c>
      <c r="AB384">
        <v>200</v>
      </c>
      <c r="AC384">
        <v>106.9</v>
      </c>
      <c r="AD384">
        <v>4</v>
      </c>
      <c r="AE384">
        <v>3</v>
      </c>
      <c r="AF384" t="s">
        <v>82</v>
      </c>
      <c r="AG384" t="s">
        <v>477</v>
      </c>
      <c r="AH384" t="s">
        <v>60</v>
      </c>
      <c r="AI384" t="s">
        <v>54</v>
      </c>
      <c r="AJ384">
        <v>1</v>
      </c>
      <c r="AK384" t="s">
        <v>55</v>
      </c>
      <c r="AL384">
        <v>4</v>
      </c>
      <c r="AM384" t="s">
        <v>683</v>
      </c>
      <c r="AO384">
        <v>3</v>
      </c>
      <c r="AP384" t="s">
        <v>683</v>
      </c>
      <c r="AQ384">
        <v>3.9</v>
      </c>
      <c r="AR384">
        <v>3.6483000000000002E-2</v>
      </c>
      <c r="AS384" t="str">
        <f t="shared" si="10"/>
        <v>immature</v>
      </c>
      <c r="AU384">
        <f t="shared" si="11"/>
        <v>1</v>
      </c>
    </row>
    <row r="385" spans="1:47" x14ac:dyDescent="0.25">
      <c r="A385">
        <v>453</v>
      </c>
      <c r="B385">
        <v>2017</v>
      </c>
      <c r="C385" t="s">
        <v>42</v>
      </c>
      <c r="D385" s="1">
        <v>44147</v>
      </c>
      <c r="E385">
        <v>1</v>
      </c>
      <c r="F385">
        <v>470</v>
      </c>
      <c r="G385">
        <v>4</v>
      </c>
      <c r="H385" t="s">
        <v>43</v>
      </c>
      <c r="I385" s="2">
        <v>43039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57.02226667</v>
      </c>
      <c r="P385">
        <v>-135.29325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32</v>
      </c>
      <c r="Z385">
        <v>15</v>
      </c>
      <c r="AA385">
        <v>2</v>
      </c>
      <c r="AB385">
        <v>196</v>
      </c>
      <c r="AC385">
        <v>109.5</v>
      </c>
      <c r="AD385">
        <v>5</v>
      </c>
      <c r="AE385">
        <v>2</v>
      </c>
      <c r="AG385" t="s">
        <v>559</v>
      </c>
      <c r="AH385" t="s">
        <v>53</v>
      </c>
      <c r="AI385" t="s">
        <v>54</v>
      </c>
      <c r="AJ385">
        <v>1</v>
      </c>
      <c r="AK385" t="s">
        <v>55</v>
      </c>
      <c r="AL385">
        <v>4</v>
      </c>
      <c r="AM385" t="s">
        <v>683</v>
      </c>
      <c r="AO385">
        <v>3</v>
      </c>
      <c r="AP385" t="s">
        <v>683</v>
      </c>
      <c r="AQ385">
        <v>4</v>
      </c>
      <c r="AR385">
        <v>3.653E-2</v>
      </c>
      <c r="AS385" t="str">
        <f t="shared" si="10"/>
        <v>immature</v>
      </c>
      <c r="AU385">
        <f t="shared" si="11"/>
        <v>1</v>
      </c>
    </row>
    <row r="386" spans="1:47" x14ac:dyDescent="0.25">
      <c r="A386">
        <v>454</v>
      </c>
      <c r="B386">
        <v>2017</v>
      </c>
      <c r="C386" t="s">
        <v>42</v>
      </c>
      <c r="D386" s="1">
        <v>44147</v>
      </c>
      <c r="E386">
        <v>1</v>
      </c>
      <c r="F386">
        <v>378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26</v>
      </c>
      <c r="Z386">
        <v>3</v>
      </c>
      <c r="AA386">
        <v>2</v>
      </c>
      <c r="AB386">
        <v>181</v>
      </c>
      <c r="AC386">
        <v>87.5</v>
      </c>
      <c r="AD386">
        <v>5</v>
      </c>
      <c r="AE386">
        <v>2</v>
      </c>
      <c r="AG386" t="s">
        <v>560</v>
      </c>
      <c r="AH386" t="s">
        <v>67</v>
      </c>
      <c r="AI386" t="s">
        <v>54</v>
      </c>
      <c r="AJ386">
        <v>1</v>
      </c>
      <c r="AK386" t="s">
        <v>55</v>
      </c>
      <c r="AL386">
        <v>4</v>
      </c>
      <c r="AM386" t="s">
        <v>683</v>
      </c>
      <c r="AO386">
        <v>3</v>
      </c>
      <c r="AP386" t="s">
        <v>683</v>
      </c>
      <c r="AQ386">
        <v>3.2</v>
      </c>
      <c r="AR386">
        <v>3.6570999999999999E-2</v>
      </c>
      <c r="AS386" t="str">
        <f t="shared" ref="AS386:AS449" si="12">IF(AR386&gt;0.05,"mature", "immature")</f>
        <v>immature</v>
      </c>
      <c r="AU386">
        <f t="shared" si="11"/>
        <v>1</v>
      </c>
    </row>
    <row r="387" spans="1:47" x14ac:dyDescent="0.25">
      <c r="A387">
        <v>279</v>
      </c>
      <c r="B387">
        <v>2017</v>
      </c>
      <c r="C387" t="s">
        <v>42</v>
      </c>
      <c r="D387" s="1">
        <v>44147</v>
      </c>
      <c r="E387">
        <v>1</v>
      </c>
      <c r="F387">
        <v>258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18</v>
      </c>
      <c r="Z387">
        <v>3</v>
      </c>
      <c r="AA387">
        <v>2</v>
      </c>
      <c r="AB387">
        <v>177</v>
      </c>
      <c r="AC387">
        <v>78.7</v>
      </c>
      <c r="AD387">
        <v>3</v>
      </c>
      <c r="AE387">
        <v>1</v>
      </c>
      <c r="AG387" t="s">
        <v>376</v>
      </c>
      <c r="AH387" t="s">
        <v>60</v>
      </c>
      <c r="AI387" t="s">
        <v>58</v>
      </c>
      <c r="AJ387">
        <v>1</v>
      </c>
      <c r="AK387" t="s">
        <v>55</v>
      </c>
      <c r="AL387">
        <v>4</v>
      </c>
      <c r="AM387" t="s">
        <v>683</v>
      </c>
      <c r="AO387">
        <v>3</v>
      </c>
      <c r="AP387" t="s">
        <v>683</v>
      </c>
      <c r="AQ387">
        <v>2.9</v>
      </c>
      <c r="AR387">
        <v>3.6849E-2</v>
      </c>
      <c r="AS387" t="str">
        <f t="shared" si="12"/>
        <v>immature</v>
      </c>
      <c r="AU387">
        <f t="shared" ref="AU387:AU450" si="13">IF(AR387&gt;0.014,1,0)</f>
        <v>1</v>
      </c>
    </row>
    <row r="388" spans="1:47" x14ac:dyDescent="0.25">
      <c r="A388">
        <v>280</v>
      </c>
      <c r="B388">
        <v>2017</v>
      </c>
      <c r="C388" t="s">
        <v>42</v>
      </c>
      <c r="D388" s="1">
        <v>44147</v>
      </c>
      <c r="E388">
        <v>1</v>
      </c>
      <c r="F388">
        <v>16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2</v>
      </c>
      <c r="Z388">
        <v>1</v>
      </c>
      <c r="AA388">
        <v>2</v>
      </c>
      <c r="AB388">
        <v>180</v>
      </c>
      <c r="AC388">
        <v>75.7</v>
      </c>
      <c r="AD388">
        <v>3</v>
      </c>
      <c r="AE388">
        <v>1</v>
      </c>
      <c r="AG388" t="s">
        <v>377</v>
      </c>
      <c r="AH388" t="s">
        <v>60</v>
      </c>
      <c r="AI388" t="s">
        <v>58</v>
      </c>
      <c r="AJ388">
        <v>1</v>
      </c>
      <c r="AK388" t="s">
        <v>55</v>
      </c>
      <c r="AL388">
        <v>4</v>
      </c>
      <c r="AM388" t="s">
        <v>683</v>
      </c>
      <c r="AO388">
        <v>3</v>
      </c>
      <c r="AP388" t="s">
        <v>683</v>
      </c>
      <c r="AQ388">
        <v>2.8</v>
      </c>
      <c r="AR388">
        <v>3.6988E-2</v>
      </c>
      <c r="AS388" t="str">
        <f t="shared" si="12"/>
        <v>immature</v>
      </c>
      <c r="AU388">
        <f t="shared" si="13"/>
        <v>1</v>
      </c>
    </row>
    <row r="389" spans="1:47" x14ac:dyDescent="0.25">
      <c r="A389">
        <v>515</v>
      </c>
      <c r="B389">
        <v>2017</v>
      </c>
      <c r="C389" t="s">
        <v>42</v>
      </c>
      <c r="D389" s="1">
        <v>44147</v>
      </c>
      <c r="E389">
        <v>1</v>
      </c>
      <c r="F389">
        <v>333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23</v>
      </c>
      <c r="Z389">
        <v>3</v>
      </c>
      <c r="AA389">
        <v>2</v>
      </c>
      <c r="AB389">
        <v>210</v>
      </c>
      <c r="AC389">
        <v>129.69999999999999</v>
      </c>
      <c r="AD389">
        <v>6</v>
      </c>
      <c r="AE389">
        <v>3</v>
      </c>
      <c r="AF389" t="s">
        <v>69</v>
      </c>
      <c r="AG389" t="s">
        <v>628</v>
      </c>
      <c r="AH389" t="s">
        <v>67</v>
      </c>
      <c r="AI389" t="s">
        <v>58</v>
      </c>
      <c r="AJ389">
        <v>1</v>
      </c>
      <c r="AK389" t="s">
        <v>55</v>
      </c>
      <c r="AL389">
        <v>4</v>
      </c>
      <c r="AM389" t="s">
        <v>683</v>
      </c>
      <c r="AO389">
        <v>3</v>
      </c>
      <c r="AP389" t="s">
        <v>683</v>
      </c>
      <c r="AQ389">
        <v>4.8</v>
      </c>
      <c r="AR389">
        <v>3.7007999999999999E-2</v>
      </c>
      <c r="AS389" t="str">
        <f t="shared" si="12"/>
        <v>immature</v>
      </c>
      <c r="AU389">
        <f t="shared" si="13"/>
        <v>1</v>
      </c>
    </row>
    <row r="390" spans="1:47" x14ac:dyDescent="0.25">
      <c r="A390">
        <v>455</v>
      </c>
      <c r="B390">
        <v>2017</v>
      </c>
      <c r="C390" t="s">
        <v>42</v>
      </c>
      <c r="D390" s="1">
        <v>44147</v>
      </c>
      <c r="E390">
        <v>1</v>
      </c>
      <c r="F390">
        <v>439</v>
      </c>
      <c r="G390">
        <v>4</v>
      </c>
      <c r="H390" t="s">
        <v>43</v>
      </c>
      <c r="I390" s="2">
        <v>43039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57.02226667</v>
      </c>
      <c r="P390">
        <v>-135.29325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30</v>
      </c>
      <c r="Z390">
        <v>14</v>
      </c>
      <c r="AA390">
        <v>2</v>
      </c>
      <c r="AB390">
        <v>193</v>
      </c>
      <c r="AC390">
        <v>91.7</v>
      </c>
      <c r="AD390">
        <v>5</v>
      </c>
      <c r="AE390">
        <v>3</v>
      </c>
      <c r="AF390" t="s">
        <v>69</v>
      </c>
      <c r="AG390" t="s">
        <v>561</v>
      </c>
      <c r="AH390" t="s">
        <v>60</v>
      </c>
      <c r="AI390" t="s">
        <v>97</v>
      </c>
      <c r="AJ390">
        <v>1</v>
      </c>
      <c r="AK390" t="s">
        <v>55</v>
      </c>
      <c r="AL390">
        <v>4</v>
      </c>
      <c r="AM390" t="s">
        <v>683</v>
      </c>
      <c r="AN390" t="s">
        <v>325</v>
      </c>
      <c r="AO390">
        <v>3</v>
      </c>
      <c r="AP390" t="s">
        <v>683</v>
      </c>
      <c r="AQ390">
        <v>3.4</v>
      </c>
      <c r="AR390">
        <v>3.7076999999999999E-2</v>
      </c>
      <c r="AS390" t="str">
        <f t="shared" si="12"/>
        <v>immature</v>
      </c>
      <c r="AU390">
        <f t="shared" si="13"/>
        <v>1</v>
      </c>
    </row>
    <row r="391" spans="1:47" x14ac:dyDescent="0.25">
      <c r="A391">
        <v>281</v>
      </c>
      <c r="B391">
        <v>2017</v>
      </c>
      <c r="C391" t="s">
        <v>42</v>
      </c>
      <c r="D391" s="1">
        <v>44147</v>
      </c>
      <c r="E391">
        <v>1</v>
      </c>
      <c r="F391">
        <v>115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8</v>
      </c>
      <c r="Z391">
        <v>10</v>
      </c>
      <c r="AA391">
        <v>2</v>
      </c>
      <c r="AB391">
        <v>204</v>
      </c>
      <c r="AC391">
        <v>115.8</v>
      </c>
      <c r="AD391">
        <v>3</v>
      </c>
      <c r="AE391">
        <v>1</v>
      </c>
      <c r="AG391" t="s">
        <v>378</v>
      </c>
      <c r="AH391" t="s">
        <v>67</v>
      </c>
      <c r="AI391" t="s">
        <v>58</v>
      </c>
      <c r="AJ391">
        <v>1</v>
      </c>
      <c r="AK391" t="s">
        <v>55</v>
      </c>
      <c r="AL391">
        <v>4</v>
      </c>
      <c r="AM391" t="s">
        <v>683</v>
      </c>
      <c r="AO391">
        <v>3</v>
      </c>
      <c r="AP391" t="s">
        <v>683</v>
      </c>
      <c r="AQ391">
        <v>4.3</v>
      </c>
      <c r="AR391">
        <v>3.7132999999999999E-2</v>
      </c>
      <c r="AS391" t="str">
        <f t="shared" si="12"/>
        <v>immature</v>
      </c>
      <c r="AU391">
        <f t="shared" si="13"/>
        <v>1</v>
      </c>
    </row>
    <row r="392" spans="1:47" x14ac:dyDescent="0.25">
      <c r="A392">
        <v>516</v>
      </c>
      <c r="B392">
        <v>2017</v>
      </c>
      <c r="C392" t="s">
        <v>42</v>
      </c>
      <c r="D392" s="1">
        <v>44147</v>
      </c>
      <c r="E392">
        <v>1</v>
      </c>
      <c r="F392">
        <v>341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23</v>
      </c>
      <c r="Z392">
        <v>11</v>
      </c>
      <c r="AA392">
        <v>2</v>
      </c>
      <c r="AB392">
        <v>211</v>
      </c>
      <c r="AC392">
        <v>137</v>
      </c>
      <c r="AD392">
        <v>6</v>
      </c>
      <c r="AE392">
        <v>1</v>
      </c>
      <c r="AF392" t="s">
        <v>82</v>
      </c>
      <c r="AG392" t="s">
        <v>629</v>
      </c>
      <c r="AH392" t="s">
        <v>60</v>
      </c>
      <c r="AI392" t="s">
        <v>58</v>
      </c>
      <c r="AJ392">
        <v>1</v>
      </c>
      <c r="AK392" t="s">
        <v>55</v>
      </c>
      <c r="AL392">
        <v>4</v>
      </c>
      <c r="AM392" t="s">
        <v>683</v>
      </c>
      <c r="AO392">
        <v>3</v>
      </c>
      <c r="AP392" t="s">
        <v>683</v>
      </c>
      <c r="AQ392">
        <v>5.0999999999999996</v>
      </c>
      <c r="AR392">
        <v>3.7226000000000002E-2</v>
      </c>
      <c r="AS392" t="str">
        <f t="shared" si="12"/>
        <v>immature</v>
      </c>
      <c r="AU392">
        <f t="shared" si="13"/>
        <v>1</v>
      </c>
    </row>
    <row r="393" spans="1:47" x14ac:dyDescent="0.25">
      <c r="A393">
        <v>282</v>
      </c>
      <c r="B393">
        <v>2017</v>
      </c>
      <c r="C393" t="s">
        <v>42</v>
      </c>
      <c r="D393" s="1">
        <v>44147</v>
      </c>
      <c r="E393">
        <v>1</v>
      </c>
      <c r="F393">
        <v>294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20</v>
      </c>
      <c r="Z393">
        <v>9</v>
      </c>
      <c r="AA393">
        <v>2</v>
      </c>
      <c r="AB393">
        <v>190</v>
      </c>
      <c r="AC393">
        <v>103.7</v>
      </c>
      <c r="AD393">
        <v>3</v>
      </c>
      <c r="AE393">
        <v>1</v>
      </c>
      <c r="AG393" t="s">
        <v>379</v>
      </c>
      <c r="AH393" t="s">
        <v>67</v>
      </c>
      <c r="AI393" t="s">
        <v>58</v>
      </c>
      <c r="AJ393">
        <v>1</v>
      </c>
      <c r="AK393" t="s">
        <v>55</v>
      </c>
      <c r="AL393">
        <v>4</v>
      </c>
      <c r="AM393" t="s">
        <v>683</v>
      </c>
      <c r="AO393">
        <v>3</v>
      </c>
      <c r="AP393" t="s">
        <v>683</v>
      </c>
      <c r="AQ393">
        <v>3.9</v>
      </c>
      <c r="AR393">
        <v>3.7608000000000003E-2</v>
      </c>
      <c r="AS393" t="str">
        <f t="shared" si="12"/>
        <v>immature</v>
      </c>
      <c r="AU393">
        <f t="shared" si="13"/>
        <v>1</v>
      </c>
    </row>
    <row r="394" spans="1:47" x14ac:dyDescent="0.25">
      <c r="A394">
        <v>456</v>
      </c>
      <c r="B394">
        <v>2017</v>
      </c>
      <c r="C394" t="s">
        <v>42</v>
      </c>
      <c r="D394" s="1">
        <v>44147</v>
      </c>
      <c r="E394">
        <v>1</v>
      </c>
      <c r="F394">
        <v>370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25</v>
      </c>
      <c r="Z394">
        <v>10</v>
      </c>
      <c r="AA394">
        <v>2</v>
      </c>
      <c r="AB394">
        <v>191</v>
      </c>
      <c r="AC394">
        <v>110.8</v>
      </c>
      <c r="AD394">
        <v>5</v>
      </c>
      <c r="AE394">
        <v>3</v>
      </c>
      <c r="AG394" t="s">
        <v>562</v>
      </c>
      <c r="AH394" t="s">
        <v>60</v>
      </c>
      <c r="AI394" t="s">
        <v>58</v>
      </c>
      <c r="AJ394">
        <v>1</v>
      </c>
      <c r="AK394" t="s">
        <v>55</v>
      </c>
      <c r="AL394">
        <v>4</v>
      </c>
      <c r="AM394" t="s">
        <v>683</v>
      </c>
      <c r="AO394">
        <v>3</v>
      </c>
      <c r="AP394" t="s">
        <v>683</v>
      </c>
      <c r="AQ394">
        <v>4.2</v>
      </c>
      <c r="AR394">
        <v>3.7906000000000002E-2</v>
      </c>
      <c r="AS394" t="str">
        <f t="shared" si="12"/>
        <v>immature</v>
      </c>
      <c r="AU394">
        <f t="shared" si="13"/>
        <v>1</v>
      </c>
    </row>
    <row r="395" spans="1:47" x14ac:dyDescent="0.25">
      <c r="A395">
        <v>375</v>
      </c>
      <c r="B395">
        <v>2017</v>
      </c>
      <c r="C395" t="s">
        <v>42</v>
      </c>
      <c r="D395" s="1">
        <v>44147</v>
      </c>
      <c r="E395">
        <v>1</v>
      </c>
      <c r="F395">
        <v>268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18</v>
      </c>
      <c r="Z395">
        <v>13</v>
      </c>
      <c r="AA395">
        <v>2</v>
      </c>
      <c r="AB395">
        <v>206</v>
      </c>
      <c r="AC395">
        <v>110.7</v>
      </c>
      <c r="AD395">
        <v>4</v>
      </c>
      <c r="AE395">
        <v>1</v>
      </c>
      <c r="AG395" t="s">
        <v>478</v>
      </c>
      <c r="AH395" t="s">
        <v>60</v>
      </c>
      <c r="AI395" t="s">
        <v>58</v>
      </c>
      <c r="AJ395">
        <v>1</v>
      </c>
      <c r="AK395" t="s">
        <v>55</v>
      </c>
      <c r="AL395">
        <v>4</v>
      </c>
      <c r="AM395" t="s">
        <v>683</v>
      </c>
      <c r="AN395" t="s">
        <v>187</v>
      </c>
      <c r="AO395">
        <v>3</v>
      </c>
      <c r="AP395" t="s">
        <v>683</v>
      </c>
      <c r="AQ395">
        <v>4.2</v>
      </c>
      <c r="AR395">
        <v>3.7940000000000002E-2</v>
      </c>
      <c r="AS395" t="str">
        <f t="shared" si="12"/>
        <v>immature</v>
      </c>
      <c r="AU395">
        <f t="shared" si="13"/>
        <v>1</v>
      </c>
    </row>
    <row r="396" spans="1:47" x14ac:dyDescent="0.25">
      <c r="A396">
        <v>517</v>
      </c>
      <c r="B396">
        <v>2017</v>
      </c>
      <c r="C396" t="s">
        <v>42</v>
      </c>
      <c r="D396" s="1">
        <v>44147</v>
      </c>
      <c r="E396">
        <v>1</v>
      </c>
      <c r="F396">
        <v>318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22</v>
      </c>
      <c r="Z396">
        <v>3</v>
      </c>
      <c r="AA396">
        <v>2</v>
      </c>
      <c r="AB396">
        <v>225</v>
      </c>
      <c r="AC396">
        <v>166</v>
      </c>
      <c r="AD396">
        <v>6</v>
      </c>
      <c r="AE396">
        <v>2</v>
      </c>
      <c r="AG396" t="s">
        <v>630</v>
      </c>
      <c r="AH396" t="s">
        <v>60</v>
      </c>
      <c r="AI396" t="s">
        <v>58</v>
      </c>
      <c r="AJ396">
        <v>1</v>
      </c>
      <c r="AK396" t="s">
        <v>55</v>
      </c>
      <c r="AL396">
        <v>4</v>
      </c>
      <c r="AM396" t="s">
        <v>683</v>
      </c>
      <c r="AO396">
        <v>3</v>
      </c>
      <c r="AP396" t="s">
        <v>683</v>
      </c>
      <c r="AQ396">
        <v>6.3</v>
      </c>
      <c r="AR396">
        <v>3.7952E-2</v>
      </c>
      <c r="AS396" t="str">
        <f t="shared" si="12"/>
        <v>immature</v>
      </c>
      <c r="AU396">
        <f t="shared" si="13"/>
        <v>1</v>
      </c>
    </row>
    <row r="397" spans="1:47" x14ac:dyDescent="0.25">
      <c r="A397">
        <v>575</v>
      </c>
      <c r="B397">
        <v>2017</v>
      </c>
      <c r="C397" t="s">
        <v>42</v>
      </c>
      <c r="D397" s="1">
        <v>44147</v>
      </c>
      <c r="E397">
        <v>1</v>
      </c>
      <c r="F397">
        <v>60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4</v>
      </c>
      <c r="Z397">
        <v>15</v>
      </c>
      <c r="AA397">
        <v>2</v>
      </c>
      <c r="AB397">
        <v>180</v>
      </c>
      <c r="AC397">
        <v>81.599999999999994</v>
      </c>
      <c r="AD397" t="s">
        <v>48</v>
      </c>
      <c r="AE397">
        <v>2</v>
      </c>
      <c r="AG397" t="s">
        <v>48</v>
      </c>
      <c r="AH397" t="s">
        <v>53</v>
      </c>
      <c r="AI397" t="s">
        <v>54</v>
      </c>
      <c r="AJ397" t="s">
        <v>48</v>
      </c>
      <c r="AK397" t="s">
        <v>55</v>
      </c>
      <c r="AL397">
        <v>4</v>
      </c>
      <c r="AM397" t="s">
        <v>683</v>
      </c>
      <c r="AO397">
        <v>3</v>
      </c>
      <c r="AP397" t="s">
        <v>683</v>
      </c>
      <c r="AQ397">
        <v>3.1</v>
      </c>
      <c r="AR397">
        <v>3.7990000000000003E-2</v>
      </c>
      <c r="AS397" t="str">
        <f t="shared" si="12"/>
        <v>immature</v>
      </c>
      <c r="AU397">
        <f t="shared" si="13"/>
        <v>1</v>
      </c>
    </row>
    <row r="398" spans="1:47" x14ac:dyDescent="0.25">
      <c r="A398">
        <v>376</v>
      </c>
      <c r="B398">
        <v>2017</v>
      </c>
      <c r="C398" t="s">
        <v>42</v>
      </c>
      <c r="D398" s="1">
        <v>44147</v>
      </c>
      <c r="E398">
        <v>1</v>
      </c>
      <c r="F398">
        <v>210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14</v>
      </c>
      <c r="Z398">
        <v>15</v>
      </c>
      <c r="AA398">
        <v>2</v>
      </c>
      <c r="AB398">
        <v>178</v>
      </c>
      <c r="AC398">
        <v>73.7</v>
      </c>
      <c r="AD398">
        <v>4</v>
      </c>
      <c r="AE398">
        <v>1</v>
      </c>
      <c r="AG398" t="s">
        <v>479</v>
      </c>
      <c r="AH398" t="s">
        <v>67</v>
      </c>
      <c r="AI398" t="s">
        <v>58</v>
      </c>
      <c r="AJ398">
        <v>1</v>
      </c>
      <c r="AK398" t="s">
        <v>55</v>
      </c>
      <c r="AL398">
        <v>4</v>
      </c>
      <c r="AM398" t="s">
        <v>683</v>
      </c>
      <c r="AO398">
        <v>3</v>
      </c>
      <c r="AP398" t="s">
        <v>683</v>
      </c>
      <c r="AQ398">
        <v>2.8</v>
      </c>
      <c r="AR398">
        <v>3.7991999999999998E-2</v>
      </c>
      <c r="AS398" t="str">
        <f t="shared" si="12"/>
        <v>immature</v>
      </c>
      <c r="AU398">
        <f t="shared" si="13"/>
        <v>1</v>
      </c>
    </row>
    <row r="399" spans="1:47" x14ac:dyDescent="0.25">
      <c r="A399">
        <v>518</v>
      </c>
      <c r="B399">
        <v>2017</v>
      </c>
      <c r="C399" t="s">
        <v>42</v>
      </c>
      <c r="D399" s="1">
        <v>44147</v>
      </c>
      <c r="E399">
        <v>1</v>
      </c>
      <c r="F399">
        <v>300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20</v>
      </c>
      <c r="Z399">
        <v>15</v>
      </c>
      <c r="AA399">
        <v>2</v>
      </c>
      <c r="AB399">
        <v>209</v>
      </c>
      <c r="AC399">
        <v>121</v>
      </c>
      <c r="AD399">
        <v>6</v>
      </c>
      <c r="AE399">
        <v>2</v>
      </c>
      <c r="AG399" t="s">
        <v>631</v>
      </c>
      <c r="AH399" t="s">
        <v>67</v>
      </c>
      <c r="AI399" t="s">
        <v>58</v>
      </c>
      <c r="AJ399">
        <v>1</v>
      </c>
      <c r="AK399" t="s">
        <v>55</v>
      </c>
      <c r="AL399">
        <v>4</v>
      </c>
      <c r="AM399" t="s">
        <v>683</v>
      </c>
      <c r="AO399">
        <v>3</v>
      </c>
      <c r="AP399" t="s">
        <v>683</v>
      </c>
      <c r="AQ399">
        <v>4.5999999999999996</v>
      </c>
      <c r="AR399">
        <v>3.8017000000000002E-2</v>
      </c>
      <c r="AS399" t="str">
        <f t="shared" si="12"/>
        <v>immature</v>
      </c>
      <c r="AU399">
        <f t="shared" si="13"/>
        <v>1</v>
      </c>
    </row>
    <row r="400" spans="1:47" x14ac:dyDescent="0.25">
      <c r="A400">
        <v>519</v>
      </c>
      <c r="B400">
        <v>2017</v>
      </c>
      <c r="C400" t="s">
        <v>42</v>
      </c>
      <c r="D400" s="1">
        <v>44147</v>
      </c>
      <c r="E400">
        <v>1</v>
      </c>
      <c r="F400">
        <v>64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5</v>
      </c>
      <c r="Z400">
        <v>4</v>
      </c>
      <c r="AA400">
        <v>2</v>
      </c>
      <c r="AB400">
        <v>192</v>
      </c>
      <c r="AC400">
        <v>105</v>
      </c>
      <c r="AD400">
        <v>6</v>
      </c>
      <c r="AE400">
        <v>1</v>
      </c>
      <c r="AG400" t="s">
        <v>632</v>
      </c>
      <c r="AH400" t="s">
        <v>53</v>
      </c>
      <c r="AI400" t="s">
        <v>141</v>
      </c>
      <c r="AJ400">
        <v>1</v>
      </c>
      <c r="AK400" t="s">
        <v>55</v>
      </c>
      <c r="AL400">
        <v>4</v>
      </c>
      <c r="AM400" t="s">
        <v>683</v>
      </c>
      <c r="AO400">
        <v>3</v>
      </c>
      <c r="AP400" t="s">
        <v>683</v>
      </c>
      <c r="AQ400">
        <v>4</v>
      </c>
      <c r="AR400">
        <v>3.8094999999999997E-2</v>
      </c>
      <c r="AS400" t="str">
        <f t="shared" si="12"/>
        <v>immature</v>
      </c>
      <c r="AU400">
        <f t="shared" si="13"/>
        <v>1</v>
      </c>
    </row>
    <row r="401" spans="1:47" x14ac:dyDescent="0.25">
      <c r="A401">
        <v>377</v>
      </c>
      <c r="B401">
        <v>2017</v>
      </c>
      <c r="C401" t="s">
        <v>42</v>
      </c>
      <c r="D401" s="1">
        <v>44147</v>
      </c>
      <c r="E401">
        <v>1</v>
      </c>
      <c r="F401">
        <v>35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3</v>
      </c>
      <c r="Z401">
        <v>5</v>
      </c>
      <c r="AA401">
        <v>2</v>
      </c>
      <c r="AB401">
        <v>189</v>
      </c>
      <c r="AC401">
        <v>102.3</v>
      </c>
      <c r="AD401">
        <v>4</v>
      </c>
      <c r="AE401">
        <v>1</v>
      </c>
      <c r="AG401" t="s">
        <v>480</v>
      </c>
      <c r="AH401" t="s">
        <v>67</v>
      </c>
      <c r="AI401" t="s">
        <v>58</v>
      </c>
      <c r="AJ401">
        <v>1</v>
      </c>
      <c r="AK401" t="s">
        <v>55</v>
      </c>
      <c r="AL401">
        <v>4</v>
      </c>
      <c r="AM401" t="s">
        <v>683</v>
      </c>
      <c r="AO401">
        <v>3</v>
      </c>
      <c r="AP401" t="s">
        <v>683</v>
      </c>
      <c r="AQ401">
        <v>3.9</v>
      </c>
      <c r="AR401">
        <v>3.8122999999999997E-2</v>
      </c>
      <c r="AS401" t="str">
        <f t="shared" si="12"/>
        <v>immature</v>
      </c>
      <c r="AU401">
        <f t="shared" si="13"/>
        <v>1</v>
      </c>
    </row>
    <row r="402" spans="1:47" x14ac:dyDescent="0.25">
      <c r="A402">
        <v>520</v>
      </c>
      <c r="B402">
        <v>2017</v>
      </c>
      <c r="C402" t="s">
        <v>42</v>
      </c>
      <c r="D402" s="1">
        <v>44147</v>
      </c>
      <c r="E402">
        <v>1</v>
      </c>
      <c r="F402">
        <v>222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15</v>
      </c>
      <c r="Z402">
        <v>12</v>
      </c>
      <c r="AA402">
        <v>2</v>
      </c>
      <c r="AB402">
        <v>204</v>
      </c>
      <c r="AC402">
        <v>120.2</v>
      </c>
      <c r="AD402">
        <v>6</v>
      </c>
      <c r="AE402">
        <v>2</v>
      </c>
      <c r="AG402" t="s">
        <v>633</v>
      </c>
      <c r="AH402" t="s">
        <v>53</v>
      </c>
      <c r="AI402" t="s">
        <v>97</v>
      </c>
      <c r="AJ402">
        <v>1</v>
      </c>
      <c r="AK402" t="s">
        <v>55</v>
      </c>
      <c r="AL402">
        <v>4</v>
      </c>
      <c r="AM402" t="s">
        <v>683</v>
      </c>
      <c r="AO402">
        <v>3</v>
      </c>
      <c r="AP402" t="s">
        <v>683</v>
      </c>
      <c r="AQ402">
        <v>4.5999999999999996</v>
      </c>
      <c r="AR402">
        <v>3.8269999999999998E-2</v>
      </c>
      <c r="AS402" t="str">
        <f t="shared" si="12"/>
        <v>immature</v>
      </c>
      <c r="AU402">
        <f t="shared" si="13"/>
        <v>1</v>
      </c>
    </row>
    <row r="403" spans="1:47" x14ac:dyDescent="0.25">
      <c r="A403">
        <v>378</v>
      </c>
      <c r="B403">
        <v>2017</v>
      </c>
      <c r="C403" t="s">
        <v>42</v>
      </c>
      <c r="D403" s="1">
        <v>44147</v>
      </c>
      <c r="E403">
        <v>1</v>
      </c>
      <c r="F403">
        <v>78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6</v>
      </c>
      <c r="Z403">
        <v>3</v>
      </c>
      <c r="AA403">
        <v>2</v>
      </c>
      <c r="AB403">
        <v>196</v>
      </c>
      <c r="AC403">
        <v>107.1</v>
      </c>
      <c r="AD403">
        <v>4</v>
      </c>
      <c r="AE403">
        <v>1</v>
      </c>
      <c r="AF403" t="s">
        <v>69</v>
      </c>
      <c r="AG403" t="s">
        <v>481</v>
      </c>
      <c r="AH403" t="s">
        <v>67</v>
      </c>
      <c r="AI403" t="s">
        <v>141</v>
      </c>
      <c r="AJ403">
        <v>1</v>
      </c>
      <c r="AK403" t="s">
        <v>55</v>
      </c>
      <c r="AL403">
        <v>4</v>
      </c>
      <c r="AM403" t="s">
        <v>683</v>
      </c>
      <c r="AO403">
        <v>3</v>
      </c>
      <c r="AP403" t="s">
        <v>683</v>
      </c>
      <c r="AQ403">
        <v>4.0999999999999996</v>
      </c>
      <c r="AR403">
        <v>3.8281999999999997E-2</v>
      </c>
      <c r="AS403" t="str">
        <f t="shared" si="12"/>
        <v>immature</v>
      </c>
      <c r="AU403">
        <f t="shared" si="13"/>
        <v>1</v>
      </c>
    </row>
    <row r="404" spans="1:47" x14ac:dyDescent="0.25">
      <c r="A404">
        <v>457</v>
      </c>
      <c r="B404">
        <v>2017</v>
      </c>
      <c r="C404" t="s">
        <v>42</v>
      </c>
      <c r="D404" s="1">
        <v>44147</v>
      </c>
      <c r="E404">
        <v>1</v>
      </c>
      <c r="F404">
        <v>401</v>
      </c>
      <c r="G404">
        <v>4</v>
      </c>
      <c r="H404" t="s">
        <v>43</v>
      </c>
      <c r="I404" s="2">
        <v>43039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57.02226667</v>
      </c>
      <c r="P404">
        <v>-135.29325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28</v>
      </c>
      <c r="Z404">
        <v>6</v>
      </c>
      <c r="AA404">
        <v>2</v>
      </c>
      <c r="AB404">
        <v>196</v>
      </c>
      <c r="AC404">
        <v>101.8</v>
      </c>
      <c r="AD404">
        <v>5</v>
      </c>
      <c r="AE404">
        <v>1</v>
      </c>
      <c r="AF404" t="s">
        <v>563</v>
      </c>
      <c r="AG404" t="s">
        <v>564</v>
      </c>
      <c r="AH404" t="s">
        <v>60</v>
      </c>
      <c r="AI404" t="s">
        <v>58</v>
      </c>
      <c r="AJ404">
        <v>1</v>
      </c>
      <c r="AK404" t="s">
        <v>55</v>
      </c>
      <c r="AL404">
        <v>4</v>
      </c>
      <c r="AM404" t="s">
        <v>683</v>
      </c>
      <c r="AN404" t="s">
        <v>325</v>
      </c>
      <c r="AO404">
        <v>3</v>
      </c>
      <c r="AP404" t="s">
        <v>683</v>
      </c>
      <c r="AQ404">
        <v>3.9</v>
      </c>
      <c r="AR404">
        <v>3.8309999999999997E-2</v>
      </c>
      <c r="AS404" t="str">
        <f t="shared" si="12"/>
        <v>immature</v>
      </c>
      <c r="AU404">
        <f t="shared" si="13"/>
        <v>1</v>
      </c>
    </row>
    <row r="405" spans="1:47" x14ac:dyDescent="0.25">
      <c r="A405">
        <v>379</v>
      </c>
      <c r="B405">
        <v>2017</v>
      </c>
      <c r="C405" t="s">
        <v>42</v>
      </c>
      <c r="D405" s="1">
        <v>44147</v>
      </c>
      <c r="E405">
        <v>1</v>
      </c>
      <c r="F405">
        <v>128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9</v>
      </c>
      <c r="Z405">
        <v>8</v>
      </c>
      <c r="AA405">
        <v>2</v>
      </c>
      <c r="AB405">
        <v>174</v>
      </c>
      <c r="AC405">
        <v>67.599999999999994</v>
      </c>
      <c r="AD405">
        <v>4</v>
      </c>
      <c r="AE405">
        <v>1</v>
      </c>
      <c r="AG405" t="s">
        <v>482</v>
      </c>
      <c r="AH405" t="s">
        <v>53</v>
      </c>
      <c r="AI405" t="s">
        <v>58</v>
      </c>
      <c r="AJ405">
        <v>1</v>
      </c>
      <c r="AK405" t="s">
        <v>55</v>
      </c>
      <c r="AL405">
        <v>4</v>
      </c>
      <c r="AM405" t="s">
        <v>683</v>
      </c>
      <c r="AN405" t="s">
        <v>187</v>
      </c>
      <c r="AO405">
        <v>3</v>
      </c>
      <c r="AP405" t="s">
        <v>683</v>
      </c>
      <c r="AQ405">
        <v>2.6</v>
      </c>
      <c r="AR405">
        <v>3.8462000000000003E-2</v>
      </c>
      <c r="AS405" t="str">
        <f t="shared" si="12"/>
        <v>immature</v>
      </c>
      <c r="AU405">
        <f t="shared" si="13"/>
        <v>1</v>
      </c>
    </row>
    <row r="406" spans="1:47" x14ac:dyDescent="0.25">
      <c r="A406">
        <v>521</v>
      </c>
      <c r="B406">
        <v>2017</v>
      </c>
      <c r="C406" t="s">
        <v>42</v>
      </c>
      <c r="D406" s="1">
        <v>44147</v>
      </c>
      <c r="E406">
        <v>1</v>
      </c>
      <c r="F406">
        <v>176</v>
      </c>
      <c r="G406">
        <v>4</v>
      </c>
      <c r="H406" t="s">
        <v>43</v>
      </c>
      <c r="I406" s="2">
        <v>43033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57.019166669999997</v>
      </c>
      <c r="P406">
        <v>-135.34961670000001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12</v>
      </c>
      <c r="Z406">
        <v>11</v>
      </c>
      <c r="AA406">
        <v>2</v>
      </c>
      <c r="AB406">
        <v>183</v>
      </c>
      <c r="AC406">
        <v>77.900000000000006</v>
      </c>
      <c r="AD406">
        <v>6</v>
      </c>
      <c r="AE406">
        <v>1</v>
      </c>
      <c r="AG406" t="s">
        <v>634</v>
      </c>
      <c r="AH406" t="s">
        <v>60</v>
      </c>
      <c r="AI406" t="s">
        <v>58</v>
      </c>
      <c r="AJ406">
        <v>1</v>
      </c>
      <c r="AK406" t="s">
        <v>55</v>
      </c>
      <c r="AL406">
        <v>4</v>
      </c>
      <c r="AM406" t="s">
        <v>683</v>
      </c>
      <c r="AN406" t="s">
        <v>187</v>
      </c>
      <c r="AO406">
        <v>3</v>
      </c>
      <c r="AP406" t="s">
        <v>683</v>
      </c>
      <c r="AQ406">
        <v>3</v>
      </c>
      <c r="AR406">
        <v>3.8510999999999997E-2</v>
      </c>
      <c r="AS406" t="str">
        <f t="shared" si="12"/>
        <v>immature</v>
      </c>
      <c r="AU406">
        <f t="shared" si="13"/>
        <v>1</v>
      </c>
    </row>
    <row r="407" spans="1:47" x14ac:dyDescent="0.25">
      <c r="A407">
        <v>380</v>
      </c>
      <c r="B407">
        <v>2017</v>
      </c>
      <c r="C407" t="s">
        <v>42</v>
      </c>
      <c r="D407" s="1">
        <v>44147</v>
      </c>
      <c r="E407">
        <v>1</v>
      </c>
      <c r="F407">
        <v>234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16</v>
      </c>
      <c r="Z407">
        <v>9</v>
      </c>
      <c r="AA407">
        <v>2</v>
      </c>
      <c r="AB407">
        <v>195</v>
      </c>
      <c r="AC407">
        <v>103.2</v>
      </c>
      <c r="AD407">
        <v>4</v>
      </c>
      <c r="AE407">
        <v>1</v>
      </c>
      <c r="AG407" t="s">
        <v>483</v>
      </c>
      <c r="AH407" t="s">
        <v>60</v>
      </c>
      <c r="AI407" t="s">
        <v>58</v>
      </c>
      <c r="AJ407">
        <v>1</v>
      </c>
      <c r="AK407" t="s">
        <v>55</v>
      </c>
      <c r="AL407">
        <v>4</v>
      </c>
      <c r="AM407" t="s">
        <v>683</v>
      </c>
      <c r="AO407">
        <v>3</v>
      </c>
      <c r="AP407" t="s">
        <v>683</v>
      </c>
      <c r="AQ407">
        <v>4</v>
      </c>
      <c r="AR407">
        <v>3.8760000000000003E-2</v>
      </c>
      <c r="AS407" t="str">
        <f t="shared" si="12"/>
        <v>immature</v>
      </c>
      <c r="AU407">
        <f t="shared" si="13"/>
        <v>1</v>
      </c>
    </row>
    <row r="408" spans="1:47" x14ac:dyDescent="0.25">
      <c r="A408">
        <v>381</v>
      </c>
      <c r="B408">
        <v>2017</v>
      </c>
      <c r="C408" t="s">
        <v>42</v>
      </c>
      <c r="D408" s="1">
        <v>44147</v>
      </c>
      <c r="E408">
        <v>1</v>
      </c>
      <c r="F408">
        <v>440</v>
      </c>
      <c r="G408">
        <v>4</v>
      </c>
      <c r="H408" t="s">
        <v>43</v>
      </c>
      <c r="I408" s="2">
        <v>43039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57.02226667</v>
      </c>
      <c r="P408">
        <v>-135.29325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30</v>
      </c>
      <c r="Z408">
        <v>15</v>
      </c>
      <c r="AA408">
        <v>2</v>
      </c>
      <c r="AB408">
        <v>190</v>
      </c>
      <c r="AC408">
        <v>84.8</v>
      </c>
      <c r="AD408">
        <v>4</v>
      </c>
      <c r="AE408">
        <v>1</v>
      </c>
      <c r="AG408" t="s">
        <v>484</v>
      </c>
      <c r="AH408" t="s">
        <v>67</v>
      </c>
      <c r="AI408" t="s">
        <v>97</v>
      </c>
      <c r="AJ408">
        <v>1</v>
      </c>
      <c r="AK408" t="s">
        <v>55</v>
      </c>
      <c r="AL408">
        <v>4</v>
      </c>
      <c r="AM408" t="s">
        <v>683</v>
      </c>
      <c r="AN408" t="s">
        <v>325</v>
      </c>
      <c r="AO408">
        <v>3</v>
      </c>
      <c r="AP408" t="s">
        <v>683</v>
      </c>
      <c r="AQ408">
        <v>3.3</v>
      </c>
      <c r="AR408">
        <v>3.8914999999999998E-2</v>
      </c>
      <c r="AS408" t="str">
        <f t="shared" si="12"/>
        <v>immature</v>
      </c>
      <c r="AU408">
        <f t="shared" si="13"/>
        <v>1</v>
      </c>
    </row>
    <row r="409" spans="1:47" x14ac:dyDescent="0.25">
      <c r="A409">
        <v>458</v>
      </c>
      <c r="B409">
        <v>2017</v>
      </c>
      <c r="C409" t="s">
        <v>42</v>
      </c>
      <c r="D409" s="1">
        <v>44147</v>
      </c>
      <c r="E409">
        <v>1</v>
      </c>
      <c r="F409">
        <v>27</v>
      </c>
      <c r="G409">
        <v>4</v>
      </c>
      <c r="H409" t="s">
        <v>43</v>
      </c>
      <c r="I409" s="2">
        <v>43033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57.019166669999997</v>
      </c>
      <c r="P409">
        <v>-135.34961670000001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2</v>
      </c>
      <c r="Z409">
        <v>12</v>
      </c>
      <c r="AA409">
        <v>2</v>
      </c>
      <c r="AB409">
        <v>191</v>
      </c>
      <c r="AC409">
        <v>100.1</v>
      </c>
      <c r="AD409">
        <v>5</v>
      </c>
      <c r="AE409">
        <v>3</v>
      </c>
      <c r="AG409" t="s">
        <v>565</v>
      </c>
      <c r="AH409" t="s">
        <v>53</v>
      </c>
      <c r="AI409" t="s">
        <v>54</v>
      </c>
      <c r="AJ409">
        <v>1</v>
      </c>
      <c r="AK409" t="s">
        <v>55</v>
      </c>
      <c r="AL409">
        <v>4</v>
      </c>
      <c r="AM409" t="s">
        <v>683</v>
      </c>
      <c r="AO409">
        <v>3</v>
      </c>
      <c r="AP409" t="s">
        <v>683</v>
      </c>
      <c r="AQ409">
        <v>3.9</v>
      </c>
      <c r="AR409">
        <v>3.8961000000000003E-2</v>
      </c>
      <c r="AS409" t="str">
        <f t="shared" si="12"/>
        <v>immature</v>
      </c>
      <c r="AU409">
        <f t="shared" si="13"/>
        <v>1</v>
      </c>
    </row>
    <row r="410" spans="1:47" x14ac:dyDescent="0.25">
      <c r="A410">
        <v>283</v>
      </c>
      <c r="B410">
        <v>2017</v>
      </c>
      <c r="C410" t="s">
        <v>42</v>
      </c>
      <c r="D410" s="1">
        <v>44147</v>
      </c>
      <c r="E410">
        <v>1</v>
      </c>
      <c r="F410">
        <v>164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11</v>
      </c>
      <c r="Z410">
        <v>14</v>
      </c>
      <c r="AA410">
        <v>2</v>
      </c>
      <c r="AB410">
        <v>184</v>
      </c>
      <c r="AC410">
        <v>87.2</v>
      </c>
      <c r="AD410">
        <v>3</v>
      </c>
      <c r="AE410">
        <v>1</v>
      </c>
      <c r="AG410" t="s">
        <v>380</v>
      </c>
      <c r="AH410" t="s">
        <v>53</v>
      </c>
      <c r="AI410" t="s">
        <v>58</v>
      </c>
      <c r="AJ410">
        <v>1</v>
      </c>
      <c r="AK410" t="s">
        <v>55</v>
      </c>
      <c r="AL410">
        <v>4</v>
      </c>
      <c r="AM410" t="s">
        <v>683</v>
      </c>
      <c r="AO410">
        <v>3</v>
      </c>
      <c r="AP410" t="s">
        <v>683</v>
      </c>
      <c r="AQ410">
        <v>3.4</v>
      </c>
      <c r="AR410">
        <v>3.8990999999999998E-2</v>
      </c>
      <c r="AS410" t="str">
        <f t="shared" si="12"/>
        <v>immature</v>
      </c>
      <c r="AU410">
        <f t="shared" si="13"/>
        <v>1</v>
      </c>
    </row>
    <row r="411" spans="1:47" x14ac:dyDescent="0.25">
      <c r="A411">
        <v>382</v>
      </c>
      <c r="B411">
        <v>2017</v>
      </c>
      <c r="C411" t="s">
        <v>42</v>
      </c>
      <c r="D411" s="1">
        <v>44147</v>
      </c>
      <c r="E411">
        <v>1</v>
      </c>
      <c r="F411">
        <v>52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4</v>
      </c>
      <c r="Z411">
        <v>7</v>
      </c>
      <c r="AA411">
        <v>2</v>
      </c>
      <c r="AB411">
        <v>197</v>
      </c>
      <c r="AC411">
        <v>101.9</v>
      </c>
      <c r="AD411">
        <v>4</v>
      </c>
      <c r="AE411">
        <v>3</v>
      </c>
      <c r="AG411" t="s">
        <v>485</v>
      </c>
      <c r="AH411" t="s">
        <v>336</v>
      </c>
      <c r="AI411" t="s">
        <v>97</v>
      </c>
      <c r="AJ411">
        <v>1</v>
      </c>
      <c r="AK411" t="s">
        <v>55</v>
      </c>
      <c r="AL411">
        <v>4</v>
      </c>
      <c r="AM411" t="s">
        <v>683</v>
      </c>
      <c r="AO411">
        <v>3</v>
      </c>
      <c r="AP411" t="s">
        <v>683</v>
      </c>
      <c r="AQ411">
        <v>4</v>
      </c>
      <c r="AR411">
        <v>3.9253999999999997E-2</v>
      </c>
      <c r="AS411" t="str">
        <f t="shared" si="12"/>
        <v>immature</v>
      </c>
      <c r="AU411">
        <f t="shared" si="13"/>
        <v>1</v>
      </c>
    </row>
    <row r="412" spans="1:47" x14ac:dyDescent="0.25">
      <c r="A412">
        <v>522</v>
      </c>
      <c r="B412">
        <v>2017</v>
      </c>
      <c r="C412" t="s">
        <v>42</v>
      </c>
      <c r="D412" s="1">
        <v>44147</v>
      </c>
      <c r="E412">
        <v>1</v>
      </c>
      <c r="F412">
        <v>87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6</v>
      </c>
      <c r="Z412">
        <v>12</v>
      </c>
      <c r="AA412">
        <v>2</v>
      </c>
      <c r="AB412">
        <v>203</v>
      </c>
      <c r="AC412">
        <v>111.6</v>
      </c>
      <c r="AD412">
        <v>6</v>
      </c>
      <c r="AE412">
        <v>1</v>
      </c>
      <c r="AG412" t="s">
        <v>635</v>
      </c>
      <c r="AH412" t="s">
        <v>67</v>
      </c>
      <c r="AI412" t="s">
        <v>58</v>
      </c>
      <c r="AJ412">
        <v>1</v>
      </c>
      <c r="AK412" t="s">
        <v>55</v>
      </c>
      <c r="AL412">
        <v>4</v>
      </c>
      <c r="AM412" t="s">
        <v>683</v>
      </c>
      <c r="AO412">
        <v>3</v>
      </c>
      <c r="AP412" t="s">
        <v>683</v>
      </c>
      <c r="AQ412">
        <v>4.4000000000000004</v>
      </c>
      <c r="AR412">
        <v>3.9426999999999997E-2</v>
      </c>
      <c r="AS412" t="str">
        <f t="shared" si="12"/>
        <v>immature</v>
      </c>
      <c r="AU412">
        <f t="shared" si="13"/>
        <v>1</v>
      </c>
    </row>
    <row r="413" spans="1:47" x14ac:dyDescent="0.25">
      <c r="A413">
        <v>383</v>
      </c>
      <c r="B413">
        <v>2017</v>
      </c>
      <c r="C413" t="s">
        <v>42</v>
      </c>
      <c r="D413" s="1">
        <v>44147</v>
      </c>
      <c r="E413">
        <v>1</v>
      </c>
      <c r="F413">
        <v>181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13</v>
      </c>
      <c r="Z413">
        <v>1</v>
      </c>
      <c r="AA413">
        <v>2</v>
      </c>
      <c r="AB413">
        <v>202</v>
      </c>
      <c r="AC413">
        <v>113.6</v>
      </c>
      <c r="AD413">
        <v>4</v>
      </c>
      <c r="AE413">
        <v>1</v>
      </c>
      <c r="AG413" t="s">
        <v>486</v>
      </c>
      <c r="AH413" t="s">
        <v>60</v>
      </c>
      <c r="AI413" t="s">
        <v>58</v>
      </c>
      <c r="AJ413">
        <v>1</v>
      </c>
      <c r="AK413" t="s">
        <v>55</v>
      </c>
      <c r="AL413">
        <v>4</v>
      </c>
      <c r="AM413" t="s">
        <v>683</v>
      </c>
      <c r="AO413">
        <v>3</v>
      </c>
      <c r="AP413" t="s">
        <v>683</v>
      </c>
      <c r="AQ413">
        <v>4.5</v>
      </c>
      <c r="AR413">
        <v>3.9613000000000002E-2</v>
      </c>
      <c r="AS413" t="str">
        <f t="shared" si="12"/>
        <v>immature</v>
      </c>
      <c r="AU413">
        <f t="shared" si="13"/>
        <v>1</v>
      </c>
    </row>
    <row r="414" spans="1:47" x14ac:dyDescent="0.25">
      <c r="A414">
        <v>523</v>
      </c>
      <c r="B414">
        <v>2017</v>
      </c>
      <c r="C414" t="s">
        <v>42</v>
      </c>
      <c r="D414" s="1">
        <v>44147</v>
      </c>
      <c r="E414">
        <v>1</v>
      </c>
      <c r="F414">
        <v>29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2</v>
      </c>
      <c r="Z414">
        <v>14</v>
      </c>
      <c r="AA414">
        <v>2</v>
      </c>
      <c r="AB414">
        <v>205</v>
      </c>
      <c r="AC414">
        <v>113.6</v>
      </c>
      <c r="AD414">
        <v>6</v>
      </c>
      <c r="AE414">
        <v>1</v>
      </c>
      <c r="AG414" t="s">
        <v>636</v>
      </c>
      <c r="AH414" t="s">
        <v>67</v>
      </c>
      <c r="AI414" t="s">
        <v>141</v>
      </c>
      <c r="AJ414">
        <v>1</v>
      </c>
      <c r="AK414" t="s">
        <v>55</v>
      </c>
      <c r="AL414">
        <v>4</v>
      </c>
      <c r="AM414" t="s">
        <v>683</v>
      </c>
      <c r="AO414">
        <v>3</v>
      </c>
      <c r="AP414" t="s">
        <v>683</v>
      </c>
      <c r="AQ414">
        <v>4.5</v>
      </c>
      <c r="AR414">
        <v>3.9613000000000002E-2</v>
      </c>
      <c r="AS414" t="str">
        <f t="shared" si="12"/>
        <v>immature</v>
      </c>
      <c r="AU414">
        <f t="shared" si="13"/>
        <v>1</v>
      </c>
    </row>
    <row r="415" spans="1:47" x14ac:dyDescent="0.25">
      <c r="A415">
        <v>524</v>
      </c>
      <c r="B415">
        <v>2017</v>
      </c>
      <c r="C415" t="s">
        <v>42</v>
      </c>
      <c r="D415" s="1">
        <v>44147</v>
      </c>
      <c r="E415">
        <v>1</v>
      </c>
      <c r="F415">
        <v>365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25</v>
      </c>
      <c r="Z415">
        <v>5</v>
      </c>
      <c r="AA415">
        <v>2</v>
      </c>
      <c r="AB415">
        <v>211</v>
      </c>
      <c r="AC415">
        <v>146.19999999999999</v>
      </c>
      <c r="AD415">
        <v>6</v>
      </c>
      <c r="AE415">
        <v>2</v>
      </c>
      <c r="AG415" t="s">
        <v>637</v>
      </c>
      <c r="AH415" t="s">
        <v>53</v>
      </c>
      <c r="AI415" t="s">
        <v>54</v>
      </c>
      <c r="AJ415">
        <v>1</v>
      </c>
      <c r="AK415" t="s">
        <v>55</v>
      </c>
      <c r="AL415">
        <v>4</v>
      </c>
      <c r="AM415" t="s">
        <v>683</v>
      </c>
      <c r="AO415">
        <v>3</v>
      </c>
      <c r="AP415" t="s">
        <v>683</v>
      </c>
      <c r="AQ415">
        <v>5.8</v>
      </c>
      <c r="AR415">
        <v>3.9671999999999999E-2</v>
      </c>
      <c r="AS415" t="str">
        <f t="shared" si="12"/>
        <v>immature</v>
      </c>
      <c r="AU415">
        <f t="shared" si="13"/>
        <v>1</v>
      </c>
    </row>
    <row r="416" spans="1:47" x14ac:dyDescent="0.25">
      <c r="A416">
        <v>384</v>
      </c>
      <c r="B416">
        <v>2017</v>
      </c>
      <c r="C416" t="s">
        <v>42</v>
      </c>
      <c r="D416" s="1">
        <v>44147</v>
      </c>
      <c r="E416">
        <v>1</v>
      </c>
      <c r="F416">
        <v>209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14</v>
      </c>
      <c r="Z416">
        <v>14</v>
      </c>
      <c r="AA416">
        <v>2</v>
      </c>
      <c r="AB416">
        <v>198</v>
      </c>
      <c r="AC416">
        <v>107.4</v>
      </c>
      <c r="AD416">
        <v>4</v>
      </c>
      <c r="AE416">
        <v>1</v>
      </c>
      <c r="AG416" t="s">
        <v>487</v>
      </c>
      <c r="AH416" t="s">
        <v>60</v>
      </c>
      <c r="AI416" t="s">
        <v>58</v>
      </c>
      <c r="AJ416">
        <v>1</v>
      </c>
      <c r="AK416" t="s">
        <v>55</v>
      </c>
      <c r="AL416">
        <v>4</v>
      </c>
      <c r="AM416" t="s">
        <v>683</v>
      </c>
      <c r="AO416">
        <v>3</v>
      </c>
      <c r="AP416" t="s">
        <v>683</v>
      </c>
      <c r="AQ416">
        <v>4.3</v>
      </c>
      <c r="AR416">
        <v>4.0037000000000003E-2</v>
      </c>
      <c r="AS416" t="str">
        <f t="shared" si="12"/>
        <v>immature</v>
      </c>
      <c r="AU416">
        <f t="shared" si="13"/>
        <v>1</v>
      </c>
    </row>
    <row r="417" spans="1:47" x14ac:dyDescent="0.25">
      <c r="A417">
        <v>525</v>
      </c>
      <c r="B417">
        <v>2017</v>
      </c>
      <c r="C417" t="s">
        <v>42</v>
      </c>
      <c r="D417" s="1">
        <v>44147</v>
      </c>
      <c r="E417">
        <v>1</v>
      </c>
      <c r="F417">
        <v>320</v>
      </c>
      <c r="G417">
        <v>4</v>
      </c>
      <c r="H417" t="s">
        <v>43</v>
      </c>
      <c r="I417" s="2">
        <v>43033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57.019166669999997</v>
      </c>
      <c r="P417">
        <v>-135.34961670000001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22</v>
      </c>
      <c r="Z417">
        <v>5</v>
      </c>
      <c r="AA417">
        <v>2</v>
      </c>
      <c r="AB417">
        <v>230</v>
      </c>
      <c r="AC417">
        <v>177.3</v>
      </c>
      <c r="AD417">
        <v>6</v>
      </c>
      <c r="AE417">
        <v>2</v>
      </c>
      <c r="AG417" t="s">
        <v>638</v>
      </c>
      <c r="AH417" t="s">
        <v>67</v>
      </c>
      <c r="AI417" t="s">
        <v>58</v>
      </c>
      <c r="AJ417">
        <v>1</v>
      </c>
      <c r="AK417" t="s">
        <v>55</v>
      </c>
      <c r="AL417">
        <v>4</v>
      </c>
      <c r="AM417" t="s">
        <v>683</v>
      </c>
      <c r="AO417">
        <v>3</v>
      </c>
      <c r="AP417" t="s">
        <v>683</v>
      </c>
      <c r="AQ417">
        <v>7.1</v>
      </c>
      <c r="AR417">
        <v>4.0044999999999997E-2</v>
      </c>
      <c r="AS417" t="str">
        <f t="shared" si="12"/>
        <v>immature</v>
      </c>
      <c r="AU417">
        <f t="shared" si="13"/>
        <v>1</v>
      </c>
    </row>
    <row r="418" spans="1:47" x14ac:dyDescent="0.25">
      <c r="A418">
        <v>526</v>
      </c>
      <c r="B418">
        <v>2017</v>
      </c>
      <c r="C418" t="s">
        <v>42</v>
      </c>
      <c r="D418" s="1">
        <v>44147</v>
      </c>
      <c r="E418">
        <v>1</v>
      </c>
      <c r="F418">
        <v>336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23</v>
      </c>
      <c r="Z418">
        <v>6</v>
      </c>
      <c r="AA418">
        <v>2</v>
      </c>
      <c r="AB418">
        <v>202</v>
      </c>
      <c r="AC418">
        <v>112.3</v>
      </c>
      <c r="AD418">
        <v>6</v>
      </c>
      <c r="AE418">
        <v>2</v>
      </c>
      <c r="AF418" t="s">
        <v>69</v>
      </c>
      <c r="AG418" t="s">
        <v>639</v>
      </c>
      <c r="AH418" t="s">
        <v>67</v>
      </c>
      <c r="AI418" t="s">
        <v>141</v>
      </c>
      <c r="AJ418">
        <v>1</v>
      </c>
      <c r="AK418" t="s">
        <v>55</v>
      </c>
      <c r="AL418">
        <v>4</v>
      </c>
      <c r="AM418" t="s">
        <v>683</v>
      </c>
      <c r="AO418">
        <v>3</v>
      </c>
      <c r="AP418" t="s">
        <v>683</v>
      </c>
      <c r="AQ418">
        <v>4.5</v>
      </c>
      <c r="AR418">
        <v>4.0071000000000002E-2</v>
      </c>
      <c r="AS418" t="str">
        <f t="shared" si="12"/>
        <v>immature</v>
      </c>
      <c r="AU418">
        <f t="shared" si="13"/>
        <v>1</v>
      </c>
    </row>
    <row r="419" spans="1:47" x14ac:dyDescent="0.25">
      <c r="A419">
        <v>527</v>
      </c>
      <c r="B419">
        <v>2017</v>
      </c>
      <c r="C419" t="s">
        <v>42</v>
      </c>
      <c r="D419" s="1">
        <v>44147</v>
      </c>
      <c r="E419">
        <v>1</v>
      </c>
      <c r="F419">
        <v>280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19</v>
      </c>
      <c r="Z419">
        <v>10</v>
      </c>
      <c r="AA419">
        <v>2</v>
      </c>
      <c r="AB419">
        <v>210</v>
      </c>
      <c r="AC419">
        <v>127.2</v>
      </c>
      <c r="AD419">
        <v>6</v>
      </c>
      <c r="AE419">
        <v>1</v>
      </c>
      <c r="AG419" t="s">
        <v>640</v>
      </c>
      <c r="AH419" t="s">
        <v>60</v>
      </c>
      <c r="AI419" t="s">
        <v>58</v>
      </c>
      <c r="AJ419">
        <v>1</v>
      </c>
      <c r="AK419" t="s">
        <v>55</v>
      </c>
      <c r="AL419">
        <v>4</v>
      </c>
      <c r="AM419" t="s">
        <v>683</v>
      </c>
      <c r="AO419">
        <v>3</v>
      </c>
      <c r="AP419" t="s">
        <v>683</v>
      </c>
      <c r="AQ419">
        <v>5.0999999999999996</v>
      </c>
      <c r="AR419">
        <v>4.0093999999999998E-2</v>
      </c>
      <c r="AS419" t="str">
        <f t="shared" si="12"/>
        <v>immature</v>
      </c>
      <c r="AU419">
        <f t="shared" si="13"/>
        <v>1</v>
      </c>
    </row>
    <row r="420" spans="1:47" x14ac:dyDescent="0.25">
      <c r="A420">
        <v>576</v>
      </c>
      <c r="B420">
        <v>2017</v>
      </c>
      <c r="C420" t="s">
        <v>42</v>
      </c>
      <c r="D420" s="1">
        <v>44147</v>
      </c>
      <c r="E420">
        <v>1</v>
      </c>
      <c r="F420">
        <v>80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6</v>
      </c>
      <c r="Z420">
        <v>5</v>
      </c>
      <c r="AA420">
        <v>2</v>
      </c>
      <c r="AB420">
        <v>180</v>
      </c>
      <c r="AC420">
        <v>72.2</v>
      </c>
      <c r="AD420" t="s">
        <v>48</v>
      </c>
      <c r="AE420">
        <v>2</v>
      </c>
      <c r="AG420" t="s">
        <v>48</v>
      </c>
      <c r="AH420" t="s">
        <v>60</v>
      </c>
      <c r="AI420" t="s">
        <v>54</v>
      </c>
      <c r="AJ420" t="s">
        <v>48</v>
      </c>
      <c r="AK420" t="s">
        <v>55</v>
      </c>
      <c r="AL420">
        <v>4</v>
      </c>
      <c r="AM420" t="s">
        <v>683</v>
      </c>
      <c r="AO420">
        <v>3</v>
      </c>
      <c r="AP420" t="s">
        <v>683</v>
      </c>
      <c r="AQ420">
        <v>2.9</v>
      </c>
      <c r="AR420">
        <v>4.0166E-2</v>
      </c>
      <c r="AS420" t="str">
        <f t="shared" si="12"/>
        <v>immature</v>
      </c>
      <c r="AU420">
        <f t="shared" si="13"/>
        <v>1</v>
      </c>
    </row>
    <row r="421" spans="1:47" x14ac:dyDescent="0.25">
      <c r="A421">
        <v>528</v>
      </c>
      <c r="B421">
        <v>2017</v>
      </c>
      <c r="C421" t="s">
        <v>42</v>
      </c>
      <c r="D421" s="1">
        <v>44147</v>
      </c>
      <c r="E421">
        <v>1</v>
      </c>
      <c r="F421">
        <v>297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20</v>
      </c>
      <c r="Z421">
        <v>12</v>
      </c>
      <c r="AA421">
        <v>2</v>
      </c>
      <c r="AB421">
        <v>209</v>
      </c>
      <c r="AC421">
        <v>129.4</v>
      </c>
      <c r="AD421">
        <v>6</v>
      </c>
      <c r="AE421">
        <v>2</v>
      </c>
      <c r="AG421" t="s">
        <v>641</v>
      </c>
      <c r="AH421" t="s">
        <v>60</v>
      </c>
      <c r="AI421" t="s">
        <v>54</v>
      </c>
      <c r="AJ421">
        <v>1</v>
      </c>
      <c r="AK421" t="s">
        <v>55</v>
      </c>
      <c r="AL421">
        <v>4</v>
      </c>
      <c r="AM421" t="s">
        <v>683</v>
      </c>
      <c r="AO421">
        <v>3</v>
      </c>
      <c r="AP421" t="s">
        <v>683</v>
      </c>
      <c r="AQ421">
        <v>5.2</v>
      </c>
      <c r="AR421">
        <v>4.0184999999999998E-2</v>
      </c>
      <c r="AS421" t="str">
        <f t="shared" si="12"/>
        <v>immature</v>
      </c>
      <c r="AU421">
        <f t="shared" si="13"/>
        <v>1</v>
      </c>
    </row>
    <row r="422" spans="1:47" x14ac:dyDescent="0.25">
      <c r="A422">
        <v>529</v>
      </c>
      <c r="B422">
        <v>2017</v>
      </c>
      <c r="C422" t="s">
        <v>42</v>
      </c>
      <c r="D422" s="1">
        <v>44147</v>
      </c>
      <c r="E422">
        <v>1</v>
      </c>
      <c r="F422">
        <v>270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18</v>
      </c>
      <c r="Z422">
        <v>15</v>
      </c>
      <c r="AA422">
        <v>2</v>
      </c>
      <c r="AB422">
        <v>191</v>
      </c>
      <c r="AC422">
        <v>104.4</v>
      </c>
      <c r="AD422">
        <v>6</v>
      </c>
      <c r="AE422">
        <v>1</v>
      </c>
      <c r="AG422" t="s">
        <v>642</v>
      </c>
      <c r="AH422" t="s">
        <v>60</v>
      </c>
      <c r="AI422" t="s">
        <v>58</v>
      </c>
      <c r="AJ422">
        <v>1</v>
      </c>
      <c r="AK422" t="s">
        <v>55</v>
      </c>
      <c r="AL422">
        <v>4</v>
      </c>
      <c r="AM422" t="s">
        <v>683</v>
      </c>
      <c r="AO422">
        <v>3</v>
      </c>
      <c r="AP422" t="s">
        <v>683</v>
      </c>
      <c r="AQ422">
        <v>4.2</v>
      </c>
      <c r="AR422">
        <v>4.0230000000000002E-2</v>
      </c>
      <c r="AS422" t="str">
        <f t="shared" si="12"/>
        <v>immature</v>
      </c>
      <c r="AU422">
        <f t="shared" si="13"/>
        <v>1</v>
      </c>
    </row>
    <row r="423" spans="1:47" x14ac:dyDescent="0.25">
      <c r="A423">
        <v>530</v>
      </c>
      <c r="B423">
        <v>2017</v>
      </c>
      <c r="C423" t="s">
        <v>42</v>
      </c>
      <c r="D423" s="1">
        <v>44147</v>
      </c>
      <c r="E423">
        <v>1</v>
      </c>
      <c r="F423">
        <v>9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1</v>
      </c>
      <c r="Z423">
        <v>9</v>
      </c>
      <c r="AA423">
        <v>2</v>
      </c>
      <c r="AB423">
        <v>219</v>
      </c>
      <c r="AC423">
        <v>149.1</v>
      </c>
      <c r="AD423">
        <v>6</v>
      </c>
      <c r="AE423">
        <v>1</v>
      </c>
      <c r="AG423" t="s">
        <v>643</v>
      </c>
      <c r="AH423" t="s">
        <v>60</v>
      </c>
      <c r="AI423" t="s">
        <v>58</v>
      </c>
      <c r="AJ423">
        <v>1</v>
      </c>
      <c r="AK423" t="s">
        <v>55</v>
      </c>
      <c r="AL423">
        <v>4</v>
      </c>
      <c r="AM423" t="s">
        <v>683</v>
      </c>
      <c r="AO423">
        <v>3</v>
      </c>
      <c r="AP423" t="s">
        <v>683</v>
      </c>
      <c r="AQ423">
        <v>6</v>
      </c>
      <c r="AR423">
        <v>4.0240999999999999E-2</v>
      </c>
      <c r="AS423" t="str">
        <f t="shared" si="12"/>
        <v>immature</v>
      </c>
      <c r="AU423">
        <f t="shared" si="13"/>
        <v>1</v>
      </c>
    </row>
    <row r="424" spans="1:47" x14ac:dyDescent="0.25">
      <c r="A424">
        <v>531</v>
      </c>
      <c r="B424">
        <v>2017</v>
      </c>
      <c r="C424" t="s">
        <v>42</v>
      </c>
      <c r="D424" s="1">
        <v>44147</v>
      </c>
      <c r="E424">
        <v>1</v>
      </c>
      <c r="F424">
        <v>309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21</v>
      </c>
      <c r="Z424">
        <v>9</v>
      </c>
      <c r="AA424">
        <v>2</v>
      </c>
      <c r="AB424">
        <v>208</v>
      </c>
      <c r="AC424">
        <v>123.9</v>
      </c>
      <c r="AD424">
        <v>6</v>
      </c>
      <c r="AE424">
        <v>1</v>
      </c>
      <c r="AF424" t="s">
        <v>69</v>
      </c>
      <c r="AG424" t="s">
        <v>644</v>
      </c>
      <c r="AH424" t="s">
        <v>67</v>
      </c>
      <c r="AI424" t="s">
        <v>97</v>
      </c>
      <c r="AJ424">
        <v>1</v>
      </c>
      <c r="AK424" t="s">
        <v>55</v>
      </c>
      <c r="AL424">
        <v>4</v>
      </c>
      <c r="AM424" t="s">
        <v>683</v>
      </c>
      <c r="AO424">
        <v>3</v>
      </c>
      <c r="AP424" t="s">
        <v>683</v>
      </c>
      <c r="AQ424">
        <v>5</v>
      </c>
      <c r="AR424">
        <v>4.0355000000000002E-2</v>
      </c>
      <c r="AS424" t="str">
        <f t="shared" si="12"/>
        <v>immature</v>
      </c>
      <c r="AU424">
        <f t="shared" si="13"/>
        <v>1</v>
      </c>
    </row>
    <row r="425" spans="1:47" x14ac:dyDescent="0.25">
      <c r="A425">
        <v>459</v>
      </c>
      <c r="B425">
        <v>2017</v>
      </c>
      <c r="C425" t="s">
        <v>42</v>
      </c>
      <c r="D425" s="1">
        <v>44147</v>
      </c>
      <c r="E425">
        <v>1</v>
      </c>
      <c r="F425">
        <v>385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26</v>
      </c>
      <c r="Z425">
        <v>10</v>
      </c>
      <c r="AA425">
        <v>2</v>
      </c>
      <c r="AB425">
        <v>183</v>
      </c>
      <c r="AC425">
        <v>83.7</v>
      </c>
      <c r="AD425">
        <v>5</v>
      </c>
      <c r="AE425">
        <v>1</v>
      </c>
      <c r="AG425" t="s">
        <v>566</v>
      </c>
      <c r="AH425" t="s">
        <v>53</v>
      </c>
      <c r="AI425" t="s">
        <v>58</v>
      </c>
      <c r="AJ425">
        <v>1</v>
      </c>
      <c r="AK425" t="s">
        <v>55</v>
      </c>
      <c r="AL425">
        <v>4</v>
      </c>
      <c r="AM425" t="s">
        <v>683</v>
      </c>
      <c r="AO425">
        <v>3</v>
      </c>
      <c r="AP425" t="s">
        <v>683</v>
      </c>
      <c r="AQ425">
        <v>3.4</v>
      </c>
      <c r="AR425">
        <v>4.0620999999999997E-2</v>
      </c>
      <c r="AS425" t="str">
        <f t="shared" si="12"/>
        <v>immature</v>
      </c>
      <c r="AU425">
        <f t="shared" si="13"/>
        <v>1</v>
      </c>
    </row>
    <row r="426" spans="1:47" x14ac:dyDescent="0.25">
      <c r="A426">
        <v>385</v>
      </c>
      <c r="B426">
        <v>2017</v>
      </c>
      <c r="C426" t="s">
        <v>42</v>
      </c>
      <c r="D426" s="1">
        <v>44147</v>
      </c>
      <c r="E426">
        <v>1</v>
      </c>
      <c r="F426">
        <v>189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13</v>
      </c>
      <c r="Z426">
        <v>9</v>
      </c>
      <c r="AA426">
        <v>2</v>
      </c>
      <c r="AB426">
        <v>197</v>
      </c>
      <c r="AC426">
        <v>117</v>
      </c>
      <c r="AD426">
        <v>4</v>
      </c>
      <c r="AE426">
        <v>2</v>
      </c>
      <c r="AG426" t="s">
        <v>488</v>
      </c>
      <c r="AH426" t="s">
        <v>67</v>
      </c>
      <c r="AI426" t="s">
        <v>97</v>
      </c>
      <c r="AJ426">
        <v>1</v>
      </c>
      <c r="AK426" t="s">
        <v>55</v>
      </c>
      <c r="AL426">
        <v>4</v>
      </c>
      <c r="AM426" t="s">
        <v>683</v>
      </c>
      <c r="AO426">
        <v>3</v>
      </c>
      <c r="AP426" t="s">
        <v>683</v>
      </c>
      <c r="AQ426">
        <v>4.8</v>
      </c>
      <c r="AR426">
        <v>4.1026E-2</v>
      </c>
      <c r="AS426" t="str">
        <f t="shared" si="12"/>
        <v>immature</v>
      </c>
      <c r="AU426">
        <f t="shared" si="13"/>
        <v>1</v>
      </c>
    </row>
    <row r="427" spans="1:47" x14ac:dyDescent="0.25">
      <c r="A427">
        <v>386</v>
      </c>
      <c r="B427">
        <v>2017</v>
      </c>
      <c r="C427" t="s">
        <v>42</v>
      </c>
      <c r="D427" s="1">
        <v>44147</v>
      </c>
      <c r="E427">
        <v>1</v>
      </c>
      <c r="F427">
        <v>62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5</v>
      </c>
      <c r="Z427">
        <v>2</v>
      </c>
      <c r="AA427">
        <v>2</v>
      </c>
      <c r="AB427">
        <v>187</v>
      </c>
      <c r="AC427">
        <v>95</v>
      </c>
      <c r="AD427">
        <v>4</v>
      </c>
      <c r="AE427">
        <v>1</v>
      </c>
      <c r="AF427" t="s">
        <v>82</v>
      </c>
      <c r="AG427" t="s">
        <v>489</v>
      </c>
      <c r="AH427" t="s">
        <v>67</v>
      </c>
      <c r="AI427" t="s">
        <v>97</v>
      </c>
      <c r="AJ427">
        <v>1</v>
      </c>
      <c r="AK427" t="s">
        <v>55</v>
      </c>
      <c r="AL427">
        <v>4</v>
      </c>
      <c r="AM427" t="s">
        <v>683</v>
      </c>
      <c r="AO427">
        <v>3</v>
      </c>
      <c r="AP427" t="s">
        <v>683</v>
      </c>
      <c r="AQ427">
        <v>3.9</v>
      </c>
      <c r="AR427">
        <v>4.1052999999999999E-2</v>
      </c>
      <c r="AS427" t="str">
        <f t="shared" si="12"/>
        <v>immature</v>
      </c>
      <c r="AU427">
        <f t="shared" si="13"/>
        <v>1</v>
      </c>
    </row>
    <row r="428" spans="1:47" x14ac:dyDescent="0.25">
      <c r="A428">
        <v>387</v>
      </c>
      <c r="B428">
        <v>2017</v>
      </c>
      <c r="C428" t="s">
        <v>42</v>
      </c>
      <c r="D428" s="1">
        <v>44147</v>
      </c>
      <c r="E428">
        <v>1</v>
      </c>
      <c r="F428">
        <v>301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21</v>
      </c>
      <c r="Z428">
        <v>1</v>
      </c>
      <c r="AA428">
        <v>2</v>
      </c>
      <c r="AB428">
        <v>180</v>
      </c>
      <c r="AC428">
        <v>77.5</v>
      </c>
      <c r="AD428">
        <v>4</v>
      </c>
      <c r="AE428">
        <v>1</v>
      </c>
      <c r="AG428" t="s">
        <v>490</v>
      </c>
      <c r="AH428" t="s">
        <v>67</v>
      </c>
      <c r="AI428" t="s">
        <v>141</v>
      </c>
      <c r="AJ428">
        <v>1</v>
      </c>
      <c r="AK428" t="s">
        <v>55</v>
      </c>
      <c r="AL428">
        <v>4</v>
      </c>
      <c r="AM428" t="s">
        <v>683</v>
      </c>
      <c r="AO428">
        <v>3</v>
      </c>
      <c r="AP428" t="s">
        <v>683</v>
      </c>
      <c r="AQ428">
        <v>3.2</v>
      </c>
      <c r="AR428">
        <v>4.129E-2</v>
      </c>
      <c r="AS428" t="str">
        <f t="shared" si="12"/>
        <v>immature</v>
      </c>
      <c r="AU428">
        <f t="shared" si="13"/>
        <v>1</v>
      </c>
    </row>
    <row r="429" spans="1:47" x14ac:dyDescent="0.25">
      <c r="A429">
        <v>532</v>
      </c>
      <c r="B429">
        <v>2017</v>
      </c>
      <c r="C429" t="s">
        <v>42</v>
      </c>
      <c r="D429" s="1">
        <v>44147</v>
      </c>
      <c r="E429">
        <v>1</v>
      </c>
      <c r="F429">
        <v>483</v>
      </c>
      <c r="G429">
        <v>4</v>
      </c>
      <c r="H429" t="s">
        <v>43</v>
      </c>
      <c r="I429" s="2">
        <v>43039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57.02226667</v>
      </c>
      <c r="P429">
        <v>-135.29325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33</v>
      </c>
      <c r="Z429">
        <v>13</v>
      </c>
      <c r="AA429">
        <v>2</v>
      </c>
      <c r="AB429">
        <v>185</v>
      </c>
      <c r="AC429">
        <v>89.6</v>
      </c>
      <c r="AD429">
        <v>6</v>
      </c>
      <c r="AE429">
        <v>1</v>
      </c>
      <c r="AG429" t="s">
        <v>645</v>
      </c>
      <c r="AH429" t="s">
        <v>60</v>
      </c>
      <c r="AI429" t="s">
        <v>58</v>
      </c>
      <c r="AJ429">
        <v>1</v>
      </c>
      <c r="AK429" t="s">
        <v>55</v>
      </c>
      <c r="AL429">
        <v>4</v>
      </c>
      <c r="AM429" t="s">
        <v>683</v>
      </c>
      <c r="AN429" t="s">
        <v>325</v>
      </c>
      <c r="AO429">
        <v>3</v>
      </c>
      <c r="AP429" t="s">
        <v>683</v>
      </c>
      <c r="AQ429">
        <v>3.7</v>
      </c>
      <c r="AR429">
        <v>4.1294999999999998E-2</v>
      </c>
      <c r="AS429" t="str">
        <f t="shared" si="12"/>
        <v>immature</v>
      </c>
      <c r="AU429">
        <f t="shared" si="13"/>
        <v>1</v>
      </c>
    </row>
    <row r="430" spans="1:47" x14ac:dyDescent="0.25">
      <c r="A430">
        <v>577</v>
      </c>
      <c r="B430">
        <v>2017</v>
      </c>
      <c r="C430" t="s">
        <v>42</v>
      </c>
      <c r="D430" s="1">
        <v>44147</v>
      </c>
      <c r="E430">
        <v>1</v>
      </c>
      <c r="F430">
        <v>151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11</v>
      </c>
      <c r="Z430">
        <v>1</v>
      </c>
      <c r="AA430">
        <v>2</v>
      </c>
      <c r="AB430">
        <v>206</v>
      </c>
      <c r="AC430">
        <v>130.69999999999999</v>
      </c>
      <c r="AD430" t="s">
        <v>48</v>
      </c>
      <c r="AE430">
        <v>0</v>
      </c>
      <c r="AG430" t="s">
        <v>48</v>
      </c>
      <c r="AH430" t="s">
        <v>48</v>
      </c>
      <c r="AI430" t="s">
        <v>48</v>
      </c>
      <c r="AJ430" t="s">
        <v>48</v>
      </c>
      <c r="AK430" t="s">
        <v>55</v>
      </c>
      <c r="AL430">
        <v>4</v>
      </c>
      <c r="AM430" t="s">
        <v>683</v>
      </c>
      <c r="AN430" t="s">
        <v>325</v>
      </c>
      <c r="AO430">
        <v>3</v>
      </c>
      <c r="AP430" t="s">
        <v>683</v>
      </c>
      <c r="AQ430">
        <v>5.4</v>
      </c>
      <c r="AR430">
        <v>4.1315999999999999E-2</v>
      </c>
      <c r="AS430" t="str">
        <f t="shared" si="12"/>
        <v>immature</v>
      </c>
      <c r="AU430">
        <f t="shared" si="13"/>
        <v>1</v>
      </c>
    </row>
    <row r="431" spans="1:47" x14ac:dyDescent="0.25">
      <c r="A431">
        <v>388</v>
      </c>
      <c r="B431">
        <v>2017</v>
      </c>
      <c r="C431" t="s">
        <v>42</v>
      </c>
      <c r="D431" s="1">
        <v>44147</v>
      </c>
      <c r="E431">
        <v>1</v>
      </c>
      <c r="F431">
        <v>114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8</v>
      </c>
      <c r="Z431">
        <v>9</v>
      </c>
      <c r="AA431">
        <v>2</v>
      </c>
      <c r="AB431">
        <v>195</v>
      </c>
      <c r="AC431">
        <v>99.1</v>
      </c>
      <c r="AD431">
        <v>4</v>
      </c>
      <c r="AE431">
        <v>1</v>
      </c>
      <c r="AG431" t="s">
        <v>491</v>
      </c>
      <c r="AH431" t="s">
        <v>67</v>
      </c>
      <c r="AI431" t="s">
        <v>54</v>
      </c>
      <c r="AJ431">
        <v>1</v>
      </c>
      <c r="AK431" t="s">
        <v>55</v>
      </c>
      <c r="AL431">
        <v>4</v>
      </c>
      <c r="AM431" t="s">
        <v>683</v>
      </c>
      <c r="AN431" t="s">
        <v>325</v>
      </c>
      <c r="AO431">
        <v>3</v>
      </c>
      <c r="AP431" t="s">
        <v>683</v>
      </c>
      <c r="AQ431">
        <v>4.0999999999999996</v>
      </c>
      <c r="AR431">
        <v>4.1371999999999999E-2</v>
      </c>
      <c r="AS431" t="str">
        <f t="shared" si="12"/>
        <v>immature</v>
      </c>
      <c r="AU431">
        <f t="shared" si="13"/>
        <v>1</v>
      </c>
    </row>
    <row r="432" spans="1:47" x14ac:dyDescent="0.25">
      <c r="A432">
        <v>389</v>
      </c>
      <c r="B432">
        <v>2017</v>
      </c>
      <c r="C432" t="s">
        <v>42</v>
      </c>
      <c r="D432" s="1">
        <v>44147</v>
      </c>
      <c r="E432">
        <v>1</v>
      </c>
      <c r="F432">
        <v>287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20</v>
      </c>
      <c r="Z432">
        <v>2</v>
      </c>
      <c r="AA432">
        <v>2</v>
      </c>
      <c r="AB432">
        <v>193</v>
      </c>
      <c r="AC432">
        <v>103.6</v>
      </c>
      <c r="AD432">
        <v>4</v>
      </c>
      <c r="AE432">
        <v>1</v>
      </c>
      <c r="AF432" t="s">
        <v>82</v>
      </c>
      <c r="AG432" t="s">
        <v>492</v>
      </c>
      <c r="AH432" t="s">
        <v>60</v>
      </c>
      <c r="AI432" t="s">
        <v>97</v>
      </c>
      <c r="AJ432">
        <v>1</v>
      </c>
      <c r="AK432" t="s">
        <v>55</v>
      </c>
      <c r="AL432">
        <v>4</v>
      </c>
      <c r="AM432" t="s">
        <v>683</v>
      </c>
      <c r="AO432">
        <v>3</v>
      </c>
      <c r="AP432" t="s">
        <v>683</v>
      </c>
      <c r="AQ432">
        <v>4.3</v>
      </c>
      <c r="AR432">
        <v>4.1506000000000001E-2</v>
      </c>
      <c r="AS432" t="str">
        <f t="shared" si="12"/>
        <v>immature</v>
      </c>
      <c r="AU432">
        <f t="shared" si="13"/>
        <v>1</v>
      </c>
    </row>
    <row r="433" spans="1:47" x14ac:dyDescent="0.25">
      <c r="A433">
        <v>533</v>
      </c>
      <c r="B433">
        <v>2017</v>
      </c>
      <c r="C433" t="s">
        <v>42</v>
      </c>
      <c r="D433" s="1">
        <v>44147</v>
      </c>
      <c r="E433">
        <v>1</v>
      </c>
      <c r="F433">
        <v>355</v>
      </c>
      <c r="G433">
        <v>4</v>
      </c>
      <c r="H433" t="s">
        <v>43</v>
      </c>
      <c r="I433" s="2">
        <v>43033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57.019166669999997</v>
      </c>
      <c r="P433">
        <v>-135.34961670000001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24</v>
      </c>
      <c r="Z433">
        <v>10</v>
      </c>
      <c r="AA433">
        <v>2</v>
      </c>
      <c r="AB433">
        <v>218</v>
      </c>
      <c r="AC433">
        <v>137</v>
      </c>
      <c r="AD433">
        <v>6</v>
      </c>
      <c r="AE433">
        <v>1</v>
      </c>
      <c r="AG433" t="s">
        <v>646</v>
      </c>
      <c r="AH433" t="s">
        <v>60</v>
      </c>
      <c r="AI433" t="s">
        <v>58</v>
      </c>
      <c r="AJ433">
        <v>1</v>
      </c>
      <c r="AK433" t="s">
        <v>55</v>
      </c>
      <c r="AL433">
        <v>4</v>
      </c>
      <c r="AM433" t="s">
        <v>683</v>
      </c>
      <c r="AO433">
        <v>3</v>
      </c>
      <c r="AP433" t="s">
        <v>683</v>
      </c>
      <c r="AQ433">
        <v>5.7</v>
      </c>
      <c r="AR433">
        <v>4.1605999999999997E-2</v>
      </c>
      <c r="AS433" t="str">
        <f t="shared" si="12"/>
        <v>immature</v>
      </c>
      <c r="AU433">
        <f t="shared" si="13"/>
        <v>1</v>
      </c>
    </row>
    <row r="434" spans="1:47" x14ac:dyDescent="0.25">
      <c r="A434">
        <v>390</v>
      </c>
      <c r="B434">
        <v>2017</v>
      </c>
      <c r="C434" t="s">
        <v>42</v>
      </c>
      <c r="D434" s="1">
        <v>44147</v>
      </c>
      <c r="E434">
        <v>1</v>
      </c>
      <c r="F434">
        <v>12</v>
      </c>
      <c r="G434">
        <v>4</v>
      </c>
      <c r="H434" t="s">
        <v>43</v>
      </c>
      <c r="I434" s="2">
        <v>43033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57.019166669999997</v>
      </c>
      <c r="P434">
        <v>-135.34961670000001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1</v>
      </c>
      <c r="Z434">
        <v>12</v>
      </c>
      <c r="AA434">
        <v>2</v>
      </c>
      <c r="AB434">
        <v>194</v>
      </c>
      <c r="AC434">
        <v>93.6</v>
      </c>
      <c r="AD434">
        <v>4</v>
      </c>
      <c r="AE434">
        <v>1</v>
      </c>
      <c r="AG434" t="s">
        <v>493</v>
      </c>
      <c r="AH434" t="s">
        <v>67</v>
      </c>
      <c r="AI434" t="s">
        <v>58</v>
      </c>
      <c r="AJ434">
        <v>1</v>
      </c>
      <c r="AK434" t="s">
        <v>55</v>
      </c>
      <c r="AL434">
        <v>4</v>
      </c>
      <c r="AM434" t="s">
        <v>683</v>
      </c>
      <c r="AO434">
        <v>3</v>
      </c>
      <c r="AP434" t="s">
        <v>683</v>
      </c>
      <c r="AQ434">
        <v>3.9</v>
      </c>
      <c r="AR434">
        <v>4.1667000000000003E-2</v>
      </c>
      <c r="AS434" t="str">
        <f t="shared" si="12"/>
        <v>immature</v>
      </c>
      <c r="AU434">
        <f t="shared" si="13"/>
        <v>1</v>
      </c>
    </row>
    <row r="435" spans="1:47" x14ac:dyDescent="0.25">
      <c r="A435">
        <v>391</v>
      </c>
      <c r="B435">
        <v>2017</v>
      </c>
      <c r="C435" t="s">
        <v>42</v>
      </c>
      <c r="D435" s="1">
        <v>44147</v>
      </c>
      <c r="E435">
        <v>1</v>
      </c>
      <c r="F435">
        <v>70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5</v>
      </c>
      <c r="Z435">
        <v>10</v>
      </c>
      <c r="AA435">
        <v>2</v>
      </c>
      <c r="AB435">
        <v>194</v>
      </c>
      <c r="AC435">
        <v>103.8</v>
      </c>
      <c r="AD435">
        <v>4</v>
      </c>
      <c r="AE435">
        <v>1</v>
      </c>
      <c r="AG435" t="s">
        <v>494</v>
      </c>
      <c r="AH435" t="s">
        <v>67</v>
      </c>
      <c r="AI435" t="s">
        <v>58</v>
      </c>
      <c r="AJ435">
        <v>1</v>
      </c>
      <c r="AK435" t="s">
        <v>55</v>
      </c>
      <c r="AL435">
        <v>4</v>
      </c>
      <c r="AM435" t="s">
        <v>683</v>
      </c>
      <c r="AO435">
        <v>3</v>
      </c>
      <c r="AP435" t="s">
        <v>683</v>
      </c>
      <c r="AQ435">
        <v>4.4000000000000004</v>
      </c>
      <c r="AR435">
        <v>4.2389000000000003E-2</v>
      </c>
      <c r="AS435" t="str">
        <f t="shared" si="12"/>
        <v>immature</v>
      </c>
      <c r="AU435">
        <f t="shared" si="13"/>
        <v>1</v>
      </c>
    </row>
    <row r="436" spans="1:47" x14ac:dyDescent="0.25">
      <c r="A436">
        <v>460</v>
      </c>
      <c r="B436">
        <v>2017</v>
      </c>
      <c r="C436" t="s">
        <v>42</v>
      </c>
      <c r="D436" s="1">
        <v>44147</v>
      </c>
      <c r="E436">
        <v>1</v>
      </c>
      <c r="F436">
        <v>438</v>
      </c>
      <c r="G436">
        <v>4</v>
      </c>
      <c r="H436" t="s">
        <v>43</v>
      </c>
      <c r="I436" s="2">
        <v>43039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57.02226667</v>
      </c>
      <c r="P436">
        <v>-135.29325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30</v>
      </c>
      <c r="Z436">
        <v>13</v>
      </c>
      <c r="AA436">
        <v>2</v>
      </c>
      <c r="AB436">
        <v>194</v>
      </c>
      <c r="AC436">
        <v>96.5</v>
      </c>
      <c r="AD436">
        <v>5</v>
      </c>
      <c r="AE436">
        <v>1</v>
      </c>
      <c r="AG436" t="s">
        <v>567</v>
      </c>
      <c r="AH436" t="s">
        <v>60</v>
      </c>
      <c r="AI436" t="s">
        <v>58</v>
      </c>
      <c r="AJ436">
        <v>1</v>
      </c>
      <c r="AK436" t="s">
        <v>55</v>
      </c>
      <c r="AL436">
        <v>4</v>
      </c>
      <c r="AM436" t="s">
        <v>683</v>
      </c>
      <c r="AO436">
        <v>3</v>
      </c>
      <c r="AP436" t="s">
        <v>683</v>
      </c>
      <c r="AQ436">
        <v>4.0999999999999996</v>
      </c>
      <c r="AR436">
        <v>4.2486999999999997E-2</v>
      </c>
      <c r="AS436" t="str">
        <f t="shared" si="12"/>
        <v>immature</v>
      </c>
      <c r="AU436">
        <f t="shared" si="13"/>
        <v>1</v>
      </c>
    </row>
    <row r="437" spans="1:47" x14ac:dyDescent="0.25">
      <c r="A437">
        <v>534</v>
      </c>
      <c r="B437">
        <v>2017</v>
      </c>
      <c r="C437" t="s">
        <v>42</v>
      </c>
      <c r="D437" s="1">
        <v>44147</v>
      </c>
      <c r="E437">
        <v>1</v>
      </c>
      <c r="F437">
        <v>321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22</v>
      </c>
      <c r="Z437">
        <v>6</v>
      </c>
      <c r="AA437">
        <v>2</v>
      </c>
      <c r="AB437">
        <v>191</v>
      </c>
      <c r="AC437">
        <v>108</v>
      </c>
      <c r="AD437">
        <v>6</v>
      </c>
      <c r="AE437">
        <v>1</v>
      </c>
      <c r="AG437" t="s">
        <v>647</v>
      </c>
      <c r="AH437" t="s">
        <v>60</v>
      </c>
      <c r="AI437" t="s">
        <v>58</v>
      </c>
      <c r="AJ437">
        <v>1</v>
      </c>
      <c r="AK437" t="s">
        <v>55</v>
      </c>
      <c r="AL437">
        <v>4</v>
      </c>
      <c r="AM437" t="s">
        <v>683</v>
      </c>
      <c r="AO437">
        <v>3</v>
      </c>
      <c r="AP437" t="s">
        <v>683</v>
      </c>
      <c r="AQ437">
        <v>4.5999999999999996</v>
      </c>
      <c r="AR437">
        <v>4.2592999999999999E-2</v>
      </c>
      <c r="AS437" t="str">
        <f t="shared" si="12"/>
        <v>immature</v>
      </c>
      <c r="AU437">
        <f t="shared" si="13"/>
        <v>1</v>
      </c>
    </row>
    <row r="438" spans="1:47" x14ac:dyDescent="0.25">
      <c r="A438">
        <v>392</v>
      </c>
      <c r="B438">
        <v>2017</v>
      </c>
      <c r="C438" t="s">
        <v>42</v>
      </c>
      <c r="D438" s="1">
        <v>44147</v>
      </c>
      <c r="E438">
        <v>1</v>
      </c>
      <c r="F438">
        <v>142</v>
      </c>
      <c r="G438">
        <v>4</v>
      </c>
      <c r="H438" t="s">
        <v>43</v>
      </c>
      <c r="I438" s="2">
        <v>43033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57.019166669999997</v>
      </c>
      <c r="P438">
        <v>-135.34961670000001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10</v>
      </c>
      <c r="Z438">
        <v>7</v>
      </c>
      <c r="AA438">
        <v>2</v>
      </c>
      <c r="AB438">
        <v>204</v>
      </c>
      <c r="AC438">
        <v>118.4</v>
      </c>
      <c r="AD438">
        <v>4</v>
      </c>
      <c r="AE438">
        <v>1</v>
      </c>
      <c r="AG438" t="s">
        <v>495</v>
      </c>
      <c r="AH438" t="s">
        <v>60</v>
      </c>
      <c r="AI438" t="s">
        <v>54</v>
      </c>
      <c r="AJ438">
        <v>1</v>
      </c>
      <c r="AK438" t="s">
        <v>55</v>
      </c>
      <c r="AL438">
        <v>4</v>
      </c>
      <c r="AM438" t="s">
        <v>683</v>
      </c>
      <c r="AO438">
        <v>3</v>
      </c>
      <c r="AP438" t="s">
        <v>683</v>
      </c>
      <c r="AQ438">
        <v>5.0999999999999996</v>
      </c>
      <c r="AR438">
        <v>4.3074000000000001E-2</v>
      </c>
      <c r="AS438" t="str">
        <f t="shared" si="12"/>
        <v>immature</v>
      </c>
      <c r="AU438">
        <f t="shared" si="13"/>
        <v>1</v>
      </c>
    </row>
    <row r="439" spans="1:47" x14ac:dyDescent="0.25">
      <c r="A439">
        <v>393</v>
      </c>
      <c r="B439">
        <v>2017</v>
      </c>
      <c r="C439" t="s">
        <v>42</v>
      </c>
      <c r="D439" s="1">
        <v>44147</v>
      </c>
      <c r="E439">
        <v>1</v>
      </c>
      <c r="F439">
        <v>134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9</v>
      </c>
      <c r="Z439">
        <v>14</v>
      </c>
      <c r="AA439">
        <v>2</v>
      </c>
      <c r="AB439">
        <v>192</v>
      </c>
      <c r="AC439">
        <v>113.6</v>
      </c>
      <c r="AD439">
        <v>4</v>
      </c>
      <c r="AE439">
        <v>1</v>
      </c>
      <c r="AF439" t="s">
        <v>496</v>
      </c>
      <c r="AG439" t="s">
        <v>497</v>
      </c>
      <c r="AH439" t="s">
        <v>60</v>
      </c>
      <c r="AI439" t="s">
        <v>58</v>
      </c>
      <c r="AJ439">
        <v>1</v>
      </c>
      <c r="AK439" t="s">
        <v>55</v>
      </c>
      <c r="AL439">
        <v>4</v>
      </c>
      <c r="AM439" t="s">
        <v>683</v>
      </c>
      <c r="AO439">
        <v>3</v>
      </c>
      <c r="AP439" t="s">
        <v>683</v>
      </c>
      <c r="AQ439">
        <v>4.9000000000000004</v>
      </c>
      <c r="AR439">
        <v>4.3133999999999999E-2</v>
      </c>
      <c r="AS439" t="str">
        <f t="shared" si="12"/>
        <v>immature</v>
      </c>
      <c r="AU439">
        <f t="shared" si="13"/>
        <v>1</v>
      </c>
    </row>
    <row r="440" spans="1:47" x14ac:dyDescent="0.25">
      <c r="A440">
        <v>284</v>
      </c>
      <c r="B440">
        <v>2017</v>
      </c>
      <c r="C440" t="s">
        <v>42</v>
      </c>
      <c r="D440" s="1">
        <v>44147</v>
      </c>
      <c r="E440">
        <v>1</v>
      </c>
      <c r="F440">
        <v>125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9</v>
      </c>
      <c r="Z440">
        <v>5</v>
      </c>
      <c r="AA440">
        <v>2</v>
      </c>
      <c r="AB440">
        <v>190</v>
      </c>
      <c r="AC440">
        <v>94.8</v>
      </c>
      <c r="AD440">
        <v>3</v>
      </c>
      <c r="AE440">
        <v>1</v>
      </c>
      <c r="AF440" t="s">
        <v>381</v>
      </c>
      <c r="AG440" t="s">
        <v>382</v>
      </c>
      <c r="AH440" t="s">
        <v>67</v>
      </c>
      <c r="AI440" t="s">
        <v>58</v>
      </c>
      <c r="AJ440">
        <v>1</v>
      </c>
      <c r="AK440" t="s">
        <v>55</v>
      </c>
      <c r="AL440">
        <v>4</v>
      </c>
      <c r="AM440" t="s">
        <v>683</v>
      </c>
      <c r="AO440">
        <v>3</v>
      </c>
      <c r="AP440" t="s">
        <v>683</v>
      </c>
      <c r="AQ440">
        <v>4.0999999999999996</v>
      </c>
      <c r="AR440">
        <v>4.3249000000000003E-2</v>
      </c>
      <c r="AS440" t="str">
        <f t="shared" si="12"/>
        <v>immature</v>
      </c>
      <c r="AU440">
        <f t="shared" si="13"/>
        <v>1</v>
      </c>
    </row>
    <row r="441" spans="1:47" x14ac:dyDescent="0.25">
      <c r="A441">
        <v>535</v>
      </c>
      <c r="B441">
        <v>2017</v>
      </c>
      <c r="C441" t="s">
        <v>42</v>
      </c>
      <c r="D441" s="1">
        <v>44147</v>
      </c>
      <c r="E441">
        <v>1</v>
      </c>
      <c r="F441">
        <v>292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20</v>
      </c>
      <c r="Z441">
        <v>7</v>
      </c>
      <c r="AA441">
        <v>2</v>
      </c>
      <c r="AB441">
        <v>206</v>
      </c>
      <c r="AC441">
        <v>124.5</v>
      </c>
      <c r="AD441">
        <v>6</v>
      </c>
      <c r="AE441">
        <v>1</v>
      </c>
      <c r="AG441" t="s">
        <v>648</v>
      </c>
      <c r="AH441" t="s">
        <v>60</v>
      </c>
      <c r="AI441" t="s">
        <v>58</v>
      </c>
      <c r="AJ441">
        <v>1</v>
      </c>
      <c r="AK441" t="s">
        <v>55</v>
      </c>
      <c r="AL441">
        <v>4</v>
      </c>
      <c r="AM441" t="s">
        <v>683</v>
      </c>
      <c r="AO441">
        <v>3</v>
      </c>
      <c r="AP441" t="s">
        <v>683</v>
      </c>
      <c r="AQ441">
        <v>5.4</v>
      </c>
      <c r="AR441">
        <v>4.3373000000000002E-2</v>
      </c>
      <c r="AS441" t="str">
        <f t="shared" si="12"/>
        <v>immature</v>
      </c>
      <c r="AU441">
        <f t="shared" si="13"/>
        <v>1</v>
      </c>
    </row>
    <row r="442" spans="1:47" x14ac:dyDescent="0.25">
      <c r="A442">
        <v>536</v>
      </c>
      <c r="B442">
        <v>2017</v>
      </c>
      <c r="C442" t="s">
        <v>42</v>
      </c>
      <c r="D442" s="1">
        <v>44147</v>
      </c>
      <c r="E442">
        <v>1</v>
      </c>
      <c r="F442">
        <v>141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10</v>
      </c>
      <c r="Z442">
        <v>6</v>
      </c>
      <c r="AA442">
        <v>2</v>
      </c>
      <c r="AB442">
        <v>184</v>
      </c>
      <c r="AC442">
        <v>87.3</v>
      </c>
      <c r="AD442">
        <v>6</v>
      </c>
      <c r="AE442">
        <v>1</v>
      </c>
      <c r="AG442" t="s">
        <v>649</v>
      </c>
      <c r="AH442" t="s">
        <v>53</v>
      </c>
      <c r="AI442" t="s">
        <v>58</v>
      </c>
      <c r="AJ442">
        <v>1</v>
      </c>
      <c r="AK442" t="s">
        <v>55</v>
      </c>
      <c r="AL442">
        <v>4</v>
      </c>
      <c r="AM442" t="s">
        <v>683</v>
      </c>
      <c r="AN442" t="s">
        <v>325</v>
      </c>
      <c r="AO442">
        <v>3</v>
      </c>
      <c r="AP442" t="s">
        <v>683</v>
      </c>
      <c r="AQ442">
        <v>3.8</v>
      </c>
      <c r="AR442">
        <v>4.3527999999999997E-2</v>
      </c>
      <c r="AS442" t="str">
        <f t="shared" si="12"/>
        <v>immature</v>
      </c>
      <c r="AU442">
        <f t="shared" si="13"/>
        <v>1</v>
      </c>
    </row>
    <row r="443" spans="1:47" x14ac:dyDescent="0.25">
      <c r="A443">
        <v>394</v>
      </c>
      <c r="B443">
        <v>2017</v>
      </c>
      <c r="C443" t="s">
        <v>42</v>
      </c>
      <c r="D443" s="1">
        <v>44147</v>
      </c>
      <c r="E443">
        <v>1</v>
      </c>
      <c r="F443">
        <v>54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4</v>
      </c>
      <c r="Z443">
        <v>9</v>
      </c>
      <c r="AA443">
        <v>2</v>
      </c>
      <c r="AB443">
        <v>175</v>
      </c>
      <c r="AC443">
        <v>77.900000000000006</v>
      </c>
      <c r="AD443">
        <v>4</v>
      </c>
      <c r="AE443">
        <v>1</v>
      </c>
      <c r="AG443" t="s">
        <v>498</v>
      </c>
      <c r="AH443" t="s">
        <v>67</v>
      </c>
      <c r="AI443" t="s">
        <v>58</v>
      </c>
      <c r="AJ443">
        <v>1</v>
      </c>
      <c r="AK443" t="s">
        <v>55</v>
      </c>
      <c r="AL443">
        <v>4</v>
      </c>
      <c r="AM443" t="s">
        <v>683</v>
      </c>
      <c r="AO443">
        <v>3</v>
      </c>
      <c r="AP443" t="s">
        <v>683</v>
      </c>
      <c r="AQ443">
        <v>3.4</v>
      </c>
      <c r="AR443">
        <v>4.3645999999999997E-2</v>
      </c>
      <c r="AS443" t="str">
        <f t="shared" si="12"/>
        <v>immature</v>
      </c>
      <c r="AU443">
        <f t="shared" si="13"/>
        <v>1</v>
      </c>
    </row>
    <row r="444" spans="1:47" x14ac:dyDescent="0.25">
      <c r="A444">
        <v>461</v>
      </c>
      <c r="B444">
        <v>2017</v>
      </c>
      <c r="C444" t="s">
        <v>42</v>
      </c>
      <c r="D444" s="1">
        <v>44147</v>
      </c>
      <c r="E444">
        <v>1</v>
      </c>
      <c r="F444">
        <v>206</v>
      </c>
      <c r="G444">
        <v>4</v>
      </c>
      <c r="H444" t="s">
        <v>43</v>
      </c>
      <c r="I444" s="2">
        <v>43033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57.019166669999997</v>
      </c>
      <c r="P444">
        <v>-135.34961670000001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14</v>
      </c>
      <c r="Z444">
        <v>11</v>
      </c>
      <c r="AA444">
        <v>2</v>
      </c>
      <c r="AB444">
        <v>195</v>
      </c>
      <c r="AC444">
        <v>100.8</v>
      </c>
      <c r="AD444">
        <v>5</v>
      </c>
      <c r="AE444">
        <v>2</v>
      </c>
      <c r="AF444" t="s">
        <v>69</v>
      </c>
      <c r="AG444" t="s">
        <v>568</v>
      </c>
      <c r="AH444" t="s">
        <v>53</v>
      </c>
      <c r="AI444" t="s">
        <v>54</v>
      </c>
      <c r="AJ444">
        <v>1</v>
      </c>
      <c r="AK444" t="s">
        <v>55</v>
      </c>
      <c r="AL444">
        <v>4</v>
      </c>
      <c r="AM444" t="s">
        <v>683</v>
      </c>
      <c r="AO444">
        <v>3</v>
      </c>
      <c r="AP444" t="s">
        <v>683</v>
      </c>
      <c r="AQ444">
        <v>4.4000000000000004</v>
      </c>
      <c r="AR444">
        <v>4.3651000000000002E-2</v>
      </c>
      <c r="AS444" t="str">
        <f t="shared" si="12"/>
        <v>immature</v>
      </c>
      <c r="AU444">
        <f t="shared" si="13"/>
        <v>1</v>
      </c>
    </row>
    <row r="445" spans="1:47" x14ac:dyDescent="0.25">
      <c r="A445">
        <v>537</v>
      </c>
      <c r="B445">
        <v>2017</v>
      </c>
      <c r="C445" t="s">
        <v>42</v>
      </c>
      <c r="D445" s="1">
        <v>44147</v>
      </c>
      <c r="E445">
        <v>1</v>
      </c>
      <c r="F445">
        <v>327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22</v>
      </c>
      <c r="Z445">
        <v>12</v>
      </c>
      <c r="AA445">
        <v>2</v>
      </c>
      <c r="AB445">
        <v>219</v>
      </c>
      <c r="AC445">
        <v>146</v>
      </c>
      <c r="AD445">
        <v>6</v>
      </c>
      <c r="AE445">
        <v>1</v>
      </c>
      <c r="AG445" t="s">
        <v>650</v>
      </c>
      <c r="AH445" t="s">
        <v>60</v>
      </c>
      <c r="AI445" t="s">
        <v>58</v>
      </c>
      <c r="AJ445">
        <v>1</v>
      </c>
      <c r="AK445" t="s">
        <v>55</v>
      </c>
      <c r="AL445">
        <v>4</v>
      </c>
      <c r="AM445" t="s">
        <v>683</v>
      </c>
      <c r="AO445">
        <v>3</v>
      </c>
      <c r="AP445" t="s">
        <v>683</v>
      </c>
      <c r="AQ445">
        <v>6.4</v>
      </c>
      <c r="AR445">
        <v>4.3836E-2</v>
      </c>
      <c r="AS445" t="str">
        <f t="shared" si="12"/>
        <v>immature</v>
      </c>
      <c r="AU445">
        <f t="shared" si="13"/>
        <v>1</v>
      </c>
    </row>
    <row r="446" spans="1:47" x14ac:dyDescent="0.25">
      <c r="A446">
        <v>538</v>
      </c>
      <c r="B446">
        <v>2017</v>
      </c>
      <c r="C446" t="s">
        <v>42</v>
      </c>
      <c r="D446" s="1">
        <v>44147</v>
      </c>
      <c r="E446">
        <v>1</v>
      </c>
      <c r="F446">
        <v>316</v>
      </c>
      <c r="G446">
        <v>4</v>
      </c>
      <c r="H446" t="s">
        <v>43</v>
      </c>
      <c r="I446" s="2">
        <v>43033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57.019166669999997</v>
      </c>
      <c r="P446">
        <v>-135.34961670000001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22</v>
      </c>
      <c r="Z446">
        <v>1</v>
      </c>
      <c r="AA446">
        <v>2</v>
      </c>
      <c r="AB446">
        <v>194</v>
      </c>
      <c r="AC446">
        <v>113.7</v>
      </c>
      <c r="AD446">
        <v>6</v>
      </c>
      <c r="AE446">
        <v>1</v>
      </c>
      <c r="AF446" t="s">
        <v>69</v>
      </c>
      <c r="AG446" t="s">
        <v>651</v>
      </c>
      <c r="AH446" t="s">
        <v>67</v>
      </c>
      <c r="AI446" t="s">
        <v>141</v>
      </c>
      <c r="AJ446">
        <v>1</v>
      </c>
      <c r="AK446" t="s">
        <v>55</v>
      </c>
      <c r="AL446">
        <v>4</v>
      </c>
      <c r="AM446" t="s">
        <v>683</v>
      </c>
      <c r="AO446">
        <v>3</v>
      </c>
      <c r="AP446" t="s">
        <v>683</v>
      </c>
      <c r="AQ446">
        <v>5</v>
      </c>
      <c r="AR446">
        <v>4.3975E-2</v>
      </c>
      <c r="AS446" t="str">
        <f t="shared" si="12"/>
        <v>immature</v>
      </c>
      <c r="AU446">
        <f t="shared" si="13"/>
        <v>1</v>
      </c>
    </row>
    <row r="447" spans="1:47" x14ac:dyDescent="0.25">
      <c r="A447">
        <v>462</v>
      </c>
      <c r="B447">
        <v>2017</v>
      </c>
      <c r="C447" t="s">
        <v>42</v>
      </c>
      <c r="D447" s="1">
        <v>44147</v>
      </c>
      <c r="E447">
        <v>1</v>
      </c>
      <c r="F447">
        <v>433</v>
      </c>
      <c r="G447">
        <v>4</v>
      </c>
      <c r="H447" t="s">
        <v>43</v>
      </c>
      <c r="I447" s="2">
        <v>43039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57.02226667</v>
      </c>
      <c r="P447">
        <v>-135.29325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30</v>
      </c>
      <c r="Z447">
        <v>8</v>
      </c>
      <c r="AA447">
        <v>2</v>
      </c>
      <c r="AB447">
        <v>204</v>
      </c>
      <c r="AC447">
        <v>112.3</v>
      </c>
      <c r="AD447">
        <v>5</v>
      </c>
      <c r="AE447">
        <v>1</v>
      </c>
      <c r="AG447" t="s">
        <v>569</v>
      </c>
      <c r="AH447" t="s">
        <v>60</v>
      </c>
      <c r="AI447" t="s">
        <v>58</v>
      </c>
      <c r="AJ447">
        <v>1</v>
      </c>
      <c r="AK447" t="s">
        <v>55</v>
      </c>
      <c r="AL447">
        <v>4</v>
      </c>
      <c r="AM447" t="s">
        <v>683</v>
      </c>
      <c r="AO447">
        <v>3</v>
      </c>
      <c r="AP447" t="s">
        <v>683</v>
      </c>
      <c r="AQ447">
        <v>5</v>
      </c>
      <c r="AR447">
        <v>4.4524000000000001E-2</v>
      </c>
      <c r="AS447" t="str">
        <f t="shared" si="12"/>
        <v>immature</v>
      </c>
      <c r="AU447">
        <f t="shared" si="13"/>
        <v>1</v>
      </c>
    </row>
    <row r="448" spans="1:47" x14ac:dyDescent="0.25">
      <c r="A448">
        <v>463</v>
      </c>
      <c r="B448">
        <v>2017</v>
      </c>
      <c r="C448" t="s">
        <v>42</v>
      </c>
      <c r="D448" s="1">
        <v>44147</v>
      </c>
      <c r="E448">
        <v>1</v>
      </c>
      <c r="F448">
        <v>376</v>
      </c>
      <c r="G448">
        <v>4</v>
      </c>
      <c r="H448" t="s">
        <v>43</v>
      </c>
      <c r="I448" s="2">
        <v>43033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57.019166669999997</v>
      </c>
      <c r="P448">
        <v>-135.34961670000001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26</v>
      </c>
      <c r="Z448">
        <v>1</v>
      </c>
      <c r="AA448">
        <v>2</v>
      </c>
      <c r="AB448">
        <v>198</v>
      </c>
      <c r="AC448">
        <v>121.2</v>
      </c>
      <c r="AD448">
        <v>5</v>
      </c>
      <c r="AE448">
        <v>1</v>
      </c>
      <c r="AG448" t="s">
        <v>570</v>
      </c>
      <c r="AH448" t="s">
        <v>60</v>
      </c>
      <c r="AI448" t="s">
        <v>58</v>
      </c>
      <c r="AJ448">
        <v>1</v>
      </c>
      <c r="AK448" t="s">
        <v>55</v>
      </c>
      <c r="AL448">
        <v>4</v>
      </c>
      <c r="AM448" t="s">
        <v>683</v>
      </c>
      <c r="AO448">
        <v>3</v>
      </c>
      <c r="AP448" t="s">
        <v>683</v>
      </c>
      <c r="AQ448">
        <v>5.4</v>
      </c>
      <c r="AR448">
        <v>4.4554000000000003E-2</v>
      </c>
      <c r="AS448" t="str">
        <f t="shared" si="12"/>
        <v>immature</v>
      </c>
      <c r="AU448">
        <f t="shared" si="13"/>
        <v>1</v>
      </c>
    </row>
    <row r="449" spans="1:47" x14ac:dyDescent="0.25">
      <c r="A449">
        <v>539</v>
      </c>
      <c r="B449">
        <v>2017</v>
      </c>
      <c r="C449" t="s">
        <v>42</v>
      </c>
      <c r="D449" s="1">
        <v>44147</v>
      </c>
      <c r="E449">
        <v>1</v>
      </c>
      <c r="F449">
        <v>329</v>
      </c>
      <c r="G449">
        <v>4</v>
      </c>
      <c r="H449" t="s">
        <v>43</v>
      </c>
      <c r="I449" s="2">
        <v>43033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57.019166669999997</v>
      </c>
      <c r="P449">
        <v>-135.34961670000001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22</v>
      </c>
      <c r="Z449">
        <v>14</v>
      </c>
      <c r="AA449">
        <v>2</v>
      </c>
      <c r="AB449">
        <v>211</v>
      </c>
      <c r="AC449">
        <v>130.1</v>
      </c>
      <c r="AD449">
        <v>6</v>
      </c>
      <c r="AE449">
        <v>1</v>
      </c>
      <c r="AG449" t="s">
        <v>652</v>
      </c>
      <c r="AH449" t="s">
        <v>593</v>
      </c>
      <c r="AI449" t="s">
        <v>58</v>
      </c>
      <c r="AJ449">
        <v>1</v>
      </c>
      <c r="AK449" t="s">
        <v>55</v>
      </c>
      <c r="AL449">
        <v>4</v>
      </c>
      <c r="AM449" t="s">
        <v>683</v>
      </c>
      <c r="AN449" t="s">
        <v>325</v>
      </c>
      <c r="AO449">
        <v>3</v>
      </c>
      <c r="AP449" t="s">
        <v>683</v>
      </c>
      <c r="AQ449">
        <v>5.8</v>
      </c>
      <c r="AR449">
        <v>4.4581000000000003E-2</v>
      </c>
      <c r="AS449" t="str">
        <f t="shared" si="12"/>
        <v>immature</v>
      </c>
      <c r="AU449">
        <f t="shared" si="13"/>
        <v>1</v>
      </c>
    </row>
    <row r="450" spans="1:47" x14ac:dyDescent="0.25">
      <c r="A450">
        <v>395</v>
      </c>
      <c r="B450">
        <v>2017</v>
      </c>
      <c r="C450" t="s">
        <v>42</v>
      </c>
      <c r="D450" s="1">
        <v>44147</v>
      </c>
      <c r="E450">
        <v>1</v>
      </c>
      <c r="F450">
        <v>42</v>
      </c>
      <c r="G450">
        <v>4</v>
      </c>
      <c r="H450" t="s">
        <v>43</v>
      </c>
      <c r="I450" s="2">
        <v>43033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57.019166669999997</v>
      </c>
      <c r="P450">
        <v>-135.34961670000001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3</v>
      </c>
      <c r="Z450">
        <v>12</v>
      </c>
      <c r="AA450">
        <v>2</v>
      </c>
      <c r="AB450">
        <v>199</v>
      </c>
      <c r="AC450">
        <v>116.5</v>
      </c>
      <c r="AD450">
        <v>4</v>
      </c>
      <c r="AE450">
        <v>1</v>
      </c>
      <c r="AG450" t="s">
        <v>499</v>
      </c>
      <c r="AH450" t="s">
        <v>305</v>
      </c>
      <c r="AI450" t="s">
        <v>97</v>
      </c>
      <c r="AJ450">
        <v>1</v>
      </c>
      <c r="AK450" t="s">
        <v>55</v>
      </c>
      <c r="AL450">
        <v>4</v>
      </c>
      <c r="AM450" t="s">
        <v>683</v>
      </c>
      <c r="AO450">
        <v>3</v>
      </c>
      <c r="AP450" t="s">
        <v>683</v>
      </c>
      <c r="AQ450">
        <v>5.2</v>
      </c>
      <c r="AR450">
        <v>4.4635000000000001E-2</v>
      </c>
      <c r="AS450" t="str">
        <f t="shared" ref="AS450:AS492" si="14">IF(AR450&gt;0.05,"mature", "immature")</f>
        <v>immature</v>
      </c>
      <c r="AU450">
        <f t="shared" si="13"/>
        <v>1</v>
      </c>
    </row>
    <row r="451" spans="1:47" x14ac:dyDescent="0.25">
      <c r="A451">
        <v>396</v>
      </c>
      <c r="B451">
        <v>2017</v>
      </c>
      <c r="C451" t="s">
        <v>42</v>
      </c>
      <c r="D451" s="1">
        <v>44147</v>
      </c>
      <c r="E451">
        <v>1</v>
      </c>
      <c r="F451">
        <v>167</v>
      </c>
      <c r="G451">
        <v>4</v>
      </c>
      <c r="H451" t="s">
        <v>43</v>
      </c>
      <c r="I451" s="2">
        <v>43033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57.019166669999997</v>
      </c>
      <c r="P451">
        <v>-135.34961670000001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12</v>
      </c>
      <c r="Z451">
        <v>2</v>
      </c>
      <c r="AA451">
        <v>2</v>
      </c>
      <c r="AB451">
        <v>197</v>
      </c>
      <c r="AC451">
        <v>100.1</v>
      </c>
      <c r="AD451">
        <v>4</v>
      </c>
      <c r="AE451">
        <v>1</v>
      </c>
      <c r="AG451" t="s">
        <v>500</v>
      </c>
      <c r="AH451" t="s">
        <v>60</v>
      </c>
      <c r="AI451" t="s">
        <v>58</v>
      </c>
      <c r="AJ451">
        <v>1</v>
      </c>
      <c r="AK451" t="s">
        <v>55</v>
      </c>
      <c r="AL451">
        <v>4</v>
      </c>
      <c r="AM451" t="s">
        <v>683</v>
      </c>
      <c r="AO451">
        <v>3</v>
      </c>
      <c r="AP451" t="s">
        <v>683</v>
      </c>
      <c r="AQ451">
        <v>4.5</v>
      </c>
      <c r="AR451">
        <v>4.4955000000000002E-2</v>
      </c>
      <c r="AS451" t="str">
        <f t="shared" si="14"/>
        <v>immature</v>
      </c>
      <c r="AU451">
        <f t="shared" ref="AU451:AU492" si="15">IF(AR451&gt;0.014,1,0)</f>
        <v>1</v>
      </c>
    </row>
    <row r="452" spans="1:47" x14ac:dyDescent="0.25">
      <c r="A452">
        <v>285</v>
      </c>
      <c r="B452">
        <v>2017</v>
      </c>
      <c r="C452" t="s">
        <v>42</v>
      </c>
      <c r="D452" s="1">
        <v>44147</v>
      </c>
      <c r="E452">
        <v>1</v>
      </c>
      <c r="F452">
        <v>104</v>
      </c>
      <c r="G452">
        <v>4</v>
      </c>
      <c r="H452" t="s">
        <v>43</v>
      </c>
      <c r="I452" s="2">
        <v>43033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57.019166669999997</v>
      </c>
      <c r="P452">
        <v>-135.34961670000001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7</v>
      </c>
      <c r="Z452">
        <v>14</v>
      </c>
      <c r="AA452">
        <v>2</v>
      </c>
      <c r="AB452">
        <v>180</v>
      </c>
      <c r="AC452">
        <v>86.6</v>
      </c>
      <c r="AD452">
        <v>3</v>
      </c>
      <c r="AE452">
        <v>1</v>
      </c>
      <c r="AG452" t="s">
        <v>383</v>
      </c>
      <c r="AH452" t="s">
        <v>67</v>
      </c>
      <c r="AI452" t="s">
        <v>58</v>
      </c>
      <c r="AJ452">
        <v>1</v>
      </c>
      <c r="AK452" t="s">
        <v>55</v>
      </c>
      <c r="AL452">
        <v>4</v>
      </c>
      <c r="AM452" t="s">
        <v>683</v>
      </c>
      <c r="AO452">
        <v>3</v>
      </c>
      <c r="AP452" t="s">
        <v>683</v>
      </c>
      <c r="AQ452">
        <v>3.9</v>
      </c>
      <c r="AR452">
        <v>4.5034999999999999E-2</v>
      </c>
      <c r="AS452" t="str">
        <f t="shared" si="14"/>
        <v>immature</v>
      </c>
      <c r="AU452">
        <f t="shared" si="15"/>
        <v>1</v>
      </c>
    </row>
    <row r="453" spans="1:47" x14ac:dyDescent="0.25">
      <c r="A453">
        <v>397</v>
      </c>
      <c r="B453">
        <v>2017</v>
      </c>
      <c r="C453" t="s">
        <v>42</v>
      </c>
      <c r="D453" s="1">
        <v>44147</v>
      </c>
      <c r="E453">
        <v>1</v>
      </c>
      <c r="F453">
        <v>31</v>
      </c>
      <c r="G453">
        <v>4</v>
      </c>
      <c r="H453" t="s">
        <v>43</v>
      </c>
      <c r="I453" s="2">
        <v>43033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57.019166669999997</v>
      </c>
      <c r="P453">
        <v>-135.34961670000001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3</v>
      </c>
      <c r="Z453">
        <v>1</v>
      </c>
      <c r="AA453">
        <v>2</v>
      </c>
      <c r="AB453">
        <v>185</v>
      </c>
      <c r="AC453">
        <v>97.6</v>
      </c>
      <c r="AD453">
        <v>4</v>
      </c>
      <c r="AE453">
        <v>1</v>
      </c>
      <c r="AG453" t="s">
        <v>501</v>
      </c>
      <c r="AH453" t="s">
        <v>60</v>
      </c>
      <c r="AI453" t="s">
        <v>58</v>
      </c>
      <c r="AJ453">
        <v>1</v>
      </c>
      <c r="AK453" t="s">
        <v>55</v>
      </c>
      <c r="AL453">
        <v>4</v>
      </c>
      <c r="AM453" t="s">
        <v>683</v>
      </c>
      <c r="AO453">
        <v>3</v>
      </c>
      <c r="AP453" t="s">
        <v>683</v>
      </c>
      <c r="AQ453">
        <v>4.4000000000000004</v>
      </c>
      <c r="AR453">
        <v>4.5081999999999997E-2</v>
      </c>
      <c r="AS453" t="str">
        <f t="shared" si="14"/>
        <v>immature</v>
      </c>
      <c r="AU453">
        <f t="shared" si="15"/>
        <v>1</v>
      </c>
    </row>
    <row r="454" spans="1:47" x14ac:dyDescent="0.25">
      <c r="A454">
        <v>398</v>
      </c>
      <c r="B454">
        <v>2017</v>
      </c>
      <c r="C454" t="s">
        <v>42</v>
      </c>
      <c r="D454" s="1">
        <v>44147</v>
      </c>
      <c r="E454">
        <v>1</v>
      </c>
      <c r="F454">
        <v>46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4</v>
      </c>
      <c r="Z454">
        <v>1</v>
      </c>
      <c r="AA454">
        <v>2</v>
      </c>
      <c r="AB454">
        <v>193</v>
      </c>
      <c r="AC454">
        <v>97.3</v>
      </c>
      <c r="AD454">
        <v>4</v>
      </c>
      <c r="AE454">
        <v>1</v>
      </c>
      <c r="AG454" t="s">
        <v>502</v>
      </c>
      <c r="AH454" t="s">
        <v>67</v>
      </c>
      <c r="AI454" t="s">
        <v>58</v>
      </c>
      <c r="AJ454">
        <v>1</v>
      </c>
      <c r="AK454" t="s">
        <v>55</v>
      </c>
      <c r="AL454">
        <v>4</v>
      </c>
      <c r="AM454" t="s">
        <v>683</v>
      </c>
      <c r="AO454">
        <v>3</v>
      </c>
      <c r="AP454" t="s">
        <v>683</v>
      </c>
      <c r="AQ454">
        <v>4.4000000000000004</v>
      </c>
      <c r="AR454">
        <v>4.5220999999999997E-2</v>
      </c>
      <c r="AS454" t="str">
        <f t="shared" si="14"/>
        <v>immature</v>
      </c>
      <c r="AU454">
        <f t="shared" si="15"/>
        <v>1</v>
      </c>
    </row>
    <row r="455" spans="1:47" x14ac:dyDescent="0.25">
      <c r="A455">
        <v>399</v>
      </c>
      <c r="B455">
        <v>2017</v>
      </c>
      <c r="C455" t="s">
        <v>42</v>
      </c>
      <c r="D455" s="1">
        <v>44147</v>
      </c>
      <c r="E455">
        <v>1</v>
      </c>
      <c r="F455">
        <v>243</v>
      </c>
      <c r="G455">
        <v>4</v>
      </c>
      <c r="H455" t="s">
        <v>43</v>
      </c>
      <c r="I455" s="2">
        <v>43033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57.019166669999997</v>
      </c>
      <c r="P455">
        <v>-135.34961670000001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17</v>
      </c>
      <c r="Z455">
        <v>3</v>
      </c>
      <c r="AA455">
        <v>2</v>
      </c>
      <c r="AB455">
        <v>197</v>
      </c>
      <c r="AC455">
        <v>116.7</v>
      </c>
      <c r="AD455">
        <v>4</v>
      </c>
      <c r="AE455">
        <v>1</v>
      </c>
      <c r="AG455" t="s">
        <v>503</v>
      </c>
      <c r="AH455" t="s">
        <v>67</v>
      </c>
      <c r="AI455" t="s">
        <v>58</v>
      </c>
      <c r="AJ455">
        <v>1</v>
      </c>
      <c r="AK455" t="s">
        <v>55</v>
      </c>
      <c r="AL455">
        <v>4</v>
      </c>
      <c r="AM455" t="s">
        <v>683</v>
      </c>
      <c r="AN455" t="s">
        <v>325</v>
      </c>
      <c r="AO455">
        <v>3</v>
      </c>
      <c r="AP455" t="s">
        <v>683</v>
      </c>
      <c r="AQ455">
        <v>5.3</v>
      </c>
      <c r="AR455">
        <v>4.5415999999999998E-2</v>
      </c>
      <c r="AS455" t="str">
        <f t="shared" si="14"/>
        <v>immature</v>
      </c>
      <c r="AT455" t="s">
        <v>308</v>
      </c>
      <c r="AU455">
        <f t="shared" si="15"/>
        <v>1</v>
      </c>
    </row>
    <row r="456" spans="1:47" x14ac:dyDescent="0.25">
      <c r="A456">
        <v>540</v>
      </c>
      <c r="B456">
        <v>2017</v>
      </c>
      <c r="C456" t="s">
        <v>42</v>
      </c>
      <c r="D456" s="1">
        <v>44147</v>
      </c>
      <c r="E456">
        <v>1</v>
      </c>
      <c r="F456">
        <v>67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5</v>
      </c>
      <c r="Z456">
        <v>7</v>
      </c>
      <c r="AA456">
        <v>2</v>
      </c>
      <c r="AB456">
        <v>195</v>
      </c>
      <c r="AC456">
        <v>109.9</v>
      </c>
      <c r="AD456">
        <v>6</v>
      </c>
      <c r="AE456">
        <v>1</v>
      </c>
      <c r="AG456" t="s">
        <v>653</v>
      </c>
      <c r="AH456" t="s">
        <v>67</v>
      </c>
      <c r="AI456" t="s">
        <v>58</v>
      </c>
      <c r="AJ456">
        <v>1</v>
      </c>
      <c r="AK456" t="s">
        <v>55</v>
      </c>
      <c r="AL456">
        <v>4</v>
      </c>
      <c r="AM456" t="s">
        <v>683</v>
      </c>
      <c r="AN456" t="s">
        <v>325</v>
      </c>
      <c r="AO456">
        <v>3</v>
      </c>
      <c r="AP456" t="s">
        <v>683</v>
      </c>
      <c r="AQ456">
        <v>5</v>
      </c>
      <c r="AR456">
        <v>4.5496000000000002E-2</v>
      </c>
      <c r="AS456" t="str">
        <f t="shared" si="14"/>
        <v>immature</v>
      </c>
      <c r="AU456">
        <f t="shared" si="15"/>
        <v>1</v>
      </c>
    </row>
    <row r="457" spans="1:47" x14ac:dyDescent="0.25">
      <c r="A457">
        <v>541</v>
      </c>
      <c r="B457">
        <v>2017</v>
      </c>
      <c r="C457" t="s">
        <v>42</v>
      </c>
      <c r="D457" s="1">
        <v>44147</v>
      </c>
      <c r="E457">
        <v>1</v>
      </c>
      <c r="F457">
        <v>261</v>
      </c>
      <c r="G457">
        <v>4</v>
      </c>
      <c r="H457" t="s">
        <v>43</v>
      </c>
      <c r="I457" s="2">
        <v>43033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57.019166669999997</v>
      </c>
      <c r="P457">
        <v>-135.34961670000001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18</v>
      </c>
      <c r="Z457">
        <v>6</v>
      </c>
      <c r="AA457">
        <v>2</v>
      </c>
      <c r="AB457">
        <v>206.26</v>
      </c>
      <c r="AC457">
        <v>123.3</v>
      </c>
      <c r="AD457">
        <v>6</v>
      </c>
      <c r="AE457">
        <v>3</v>
      </c>
      <c r="AF457" t="s">
        <v>654</v>
      </c>
      <c r="AG457" t="s">
        <v>655</v>
      </c>
      <c r="AH457" t="s">
        <v>67</v>
      </c>
      <c r="AI457" t="s">
        <v>54</v>
      </c>
      <c r="AJ457">
        <v>1</v>
      </c>
      <c r="AK457" t="s">
        <v>55</v>
      </c>
      <c r="AL457">
        <v>4</v>
      </c>
      <c r="AM457" t="s">
        <v>683</v>
      </c>
      <c r="AO457">
        <v>3</v>
      </c>
      <c r="AP457" t="s">
        <v>683</v>
      </c>
      <c r="AQ457">
        <v>6.4</v>
      </c>
      <c r="AR457">
        <v>4.5649000000000002E-2</v>
      </c>
      <c r="AS457" t="str">
        <f t="shared" si="14"/>
        <v>immature</v>
      </c>
      <c r="AU457">
        <f t="shared" si="15"/>
        <v>1</v>
      </c>
    </row>
    <row r="458" spans="1:47" x14ac:dyDescent="0.25">
      <c r="A458">
        <v>464</v>
      </c>
      <c r="B458">
        <v>2017</v>
      </c>
      <c r="C458" t="s">
        <v>42</v>
      </c>
      <c r="D458" s="1">
        <v>44147</v>
      </c>
      <c r="E458">
        <v>1</v>
      </c>
      <c r="F458">
        <v>311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21</v>
      </c>
      <c r="Z458">
        <v>11</v>
      </c>
      <c r="AA458">
        <v>2</v>
      </c>
      <c r="AB458">
        <v>198</v>
      </c>
      <c r="AC458">
        <v>104.9</v>
      </c>
      <c r="AD458">
        <v>5</v>
      </c>
      <c r="AE458">
        <v>2</v>
      </c>
      <c r="AG458" t="s">
        <v>571</v>
      </c>
      <c r="AH458" t="s">
        <v>67</v>
      </c>
      <c r="AI458" t="s">
        <v>58</v>
      </c>
      <c r="AJ458">
        <v>1</v>
      </c>
      <c r="AK458" t="s">
        <v>55</v>
      </c>
      <c r="AL458">
        <v>4</v>
      </c>
      <c r="AM458" t="s">
        <v>683</v>
      </c>
      <c r="AO458">
        <v>3</v>
      </c>
      <c r="AP458" t="s">
        <v>683</v>
      </c>
      <c r="AQ458">
        <v>4.8</v>
      </c>
      <c r="AR458">
        <v>4.5758E-2</v>
      </c>
      <c r="AS458" t="str">
        <f t="shared" si="14"/>
        <v>immature</v>
      </c>
      <c r="AU458">
        <f t="shared" si="15"/>
        <v>1</v>
      </c>
    </row>
    <row r="459" spans="1:47" x14ac:dyDescent="0.25">
      <c r="A459">
        <v>542</v>
      </c>
      <c r="B459">
        <v>2017</v>
      </c>
      <c r="C459" t="s">
        <v>42</v>
      </c>
      <c r="D459" s="1">
        <v>44147</v>
      </c>
      <c r="E459">
        <v>1</v>
      </c>
      <c r="F459">
        <v>279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19</v>
      </c>
      <c r="Z459">
        <v>9</v>
      </c>
      <c r="AA459">
        <v>2</v>
      </c>
      <c r="AB459">
        <v>215</v>
      </c>
      <c r="AC459">
        <v>135.19999999999999</v>
      </c>
      <c r="AD459">
        <v>6</v>
      </c>
      <c r="AE459">
        <v>1</v>
      </c>
      <c r="AG459" t="s">
        <v>656</v>
      </c>
      <c r="AH459" t="s">
        <v>60</v>
      </c>
      <c r="AI459" t="s">
        <v>58</v>
      </c>
      <c r="AJ459">
        <v>1</v>
      </c>
      <c r="AK459" t="s">
        <v>55</v>
      </c>
      <c r="AL459">
        <v>4</v>
      </c>
      <c r="AM459" t="s">
        <v>683</v>
      </c>
      <c r="AO459">
        <v>3</v>
      </c>
      <c r="AP459" t="s">
        <v>683</v>
      </c>
      <c r="AQ459">
        <v>6.2</v>
      </c>
      <c r="AR459">
        <v>4.5858000000000003E-2</v>
      </c>
      <c r="AS459" t="str">
        <f t="shared" si="14"/>
        <v>immature</v>
      </c>
      <c r="AU459">
        <f t="shared" si="15"/>
        <v>1</v>
      </c>
    </row>
    <row r="460" spans="1:47" x14ac:dyDescent="0.25">
      <c r="A460">
        <v>286</v>
      </c>
      <c r="B460">
        <v>2017</v>
      </c>
      <c r="C460" t="s">
        <v>42</v>
      </c>
      <c r="D460" s="1">
        <v>44147</v>
      </c>
      <c r="E460">
        <v>1</v>
      </c>
      <c r="F460">
        <v>40</v>
      </c>
      <c r="G460">
        <v>4</v>
      </c>
      <c r="H460" t="s">
        <v>43</v>
      </c>
      <c r="I460" s="2">
        <v>43033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57.019166669999997</v>
      </c>
      <c r="P460">
        <v>-135.34961670000001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3</v>
      </c>
      <c r="Z460">
        <v>10</v>
      </c>
      <c r="AA460">
        <v>2</v>
      </c>
      <c r="AB460">
        <v>170</v>
      </c>
      <c r="AC460">
        <v>70.3</v>
      </c>
      <c r="AD460">
        <v>3</v>
      </c>
      <c r="AE460">
        <v>1</v>
      </c>
      <c r="AF460" t="s">
        <v>384</v>
      </c>
      <c r="AG460" t="s">
        <v>385</v>
      </c>
      <c r="AH460" t="s">
        <v>67</v>
      </c>
      <c r="AI460" t="s">
        <v>58</v>
      </c>
      <c r="AJ460">
        <v>1</v>
      </c>
      <c r="AK460" t="s">
        <v>55</v>
      </c>
      <c r="AL460">
        <v>4</v>
      </c>
      <c r="AM460" t="s">
        <v>683</v>
      </c>
      <c r="AO460">
        <v>3</v>
      </c>
      <c r="AP460" t="s">
        <v>683</v>
      </c>
      <c r="AQ460">
        <v>3.3</v>
      </c>
      <c r="AR460">
        <v>4.6941999999999998E-2</v>
      </c>
      <c r="AS460" t="str">
        <f t="shared" si="14"/>
        <v>immature</v>
      </c>
      <c r="AU460">
        <f t="shared" si="15"/>
        <v>1</v>
      </c>
    </row>
    <row r="461" spans="1:47" x14ac:dyDescent="0.25">
      <c r="A461">
        <v>400</v>
      </c>
      <c r="B461">
        <v>2017</v>
      </c>
      <c r="C461" t="s">
        <v>42</v>
      </c>
      <c r="D461" s="1">
        <v>44147</v>
      </c>
      <c r="E461">
        <v>1</v>
      </c>
      <c r="F461">
        <v>71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5</v>
      </c>
      <c r="Z461">
        <v>11</v>
      </c>
      <c r="AA461">
        <v>2</v>
      </c>
      <c r="AB461">
        <v>199</v>
      </c>
      <c r="AC461">
        <v>97.6</v>
      </c>
      <c r="AD461">
        <v>4</v>
      </c>
      <c r="AE461">
        <v>2</v>
      </c>
      <c r="AF461" t="s">
        <v>69</v>
      </c>
      <c r="AG461" t="s">
        <v>504</v>
      </c>
      <c r="AH461" t="s">
        <v>67</v>
      </c>
      <c r="AI461" t="s">
        <v>54</v>
      </c>
      <c r="AJ461">
        <v>1</v>
      </c>
      <c r="AK461" t="s">
        <v>55</v>
      </c>
      <c r="AL461">
        <v>4</v>
      </c>
      <c r="AM461" t="s">
        <v>683</v>
      </c>
      <c r="AO461">
        <v>3</v>
      </c>
      <c r="AP461" t="s">
        <v>683</v>
      </c>
      <c r="AQ461">
        <v>4.5999999999999996</v>
      </c>
      <c r="AR461">
        <v>4.7130999999999999E-2</v>
      </c>
      <c r="AS461" t="str">
        <f t="shared" si="14"/>
        <v>immature</v>
      </c>
      <c r="AU461">
        <f t="shared" si="15"/>
        <v>1</v>
      </c>
    </row>
    <row r="462" spans="1:47" x14ac:dyDescent="0.25">
      <c r="A462">
        <v>543</v>
      </c>
      <c r="B462">
        <v>2017</v>
      </c>
      <c r="C462" t="s">
        <v>42</v>
      </c>
      <c r="D462" s="1">
        <v>44147</v>
      </c>
      <c r="E462">
        <v>1</v>
      </c>
      <c r="F462">
        <v>377</v>
      </c>
      <c r="G462">
        <v>4</v>
      </c>
      <c r="H462" t="s">
        <v>43</v>
      </c>
      <c r="I462" s="2">
        <v>43033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57.019166669999997</v>
      </c>
      <c r="P462">
        <v>-135.34961670000001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26</v>
      </c>
      <c r="Z462">
        <v>2</v>
      </c>
      <c r="AA462">
        <v>2</v>
      </c>
      <c r="AB462">
        <v>205</v>
      </c>
      <c r="AC462">
        <v>125</v>
      </c>
      <c r="AD462">
        <v>6</v>
      </c>
      <c r="AE462">
        <v>2</v>
      </c>
      <c r="AG462" t="s">
        <v>657</v>
      </c>
      <c r="AH462" t="s">
        <v>593</v>
      </c>
      <c r="AI462" t="s">
        <v>58</v>
      </c>
      <c r="AJ462">
        <v>1</v>
      </c>
      <c r="AK462" t="s">
        <v>55</v>
      </c>
      <c r="AL462">
        <v>4</v>
      </c>
      <c r="AM462" t="s">
        <v>683</v>
      </c>
      <c r="AO462">
        <v>3</v>
      </c>
      <c r="AP462" t="s">
        <v>683</v>
      </c>
      <c r="AQ462">
        <v>5.9</v>
      </c>
      <c r="AR462">
        <v>4.7199999999999999E-2</v>
      </c>
      <c r="AS462" t="str">
        <f t="shared" si="14"/>
        <v>immature</v>
      </c>
      <c r="AU462">
        <f t="shared" si="15"/>
        <v>1</v>
      </c>
    </row>
    <row r="463" spans="1:47" x14ac:dyDescent="0.25">
      <c r="A463">
        <v>465</v>
      </c>
      <c r="B463">
        <v>2017</v>
      </c>
      <c r="C463" t="s">
        <v>42</v>
      </c>
      <c r="D463" s="1">
        <v>44147</v>
      </c>
      <c r="E463">
        <v>1</v>
      </c>
      <c r="F463">
        <v>379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26</v>
      </c>
      <c r="Z463">
        <v>4</v>
      </c>
      <c r="AA463">
        <v>2</v>
      </c>
      <c r="AB463">
        <v>204</v>
      </c>
      <c r="AC463">
        <v>121.6</v>
      </c>
      <c r="AD463">
        <v>5</v>
      </c>
      <c r="AE463">
        <v>2</v>
      </c>
      <c r="AG463" t="s">
        <v>572</v>
      </c>
      <c r="AH463" t="s">
        <v>53</v>
      </c>
      <c r="AI463" t="s">
        <v>58</v>
      </c>
      <c r="AJ463">
        <v>1</v>
      </c>
      <c r="AK463" t="s">
        <v>55</v>
      </c>
      <c r="AL463">
        <v>4</v>
      </c>
      <c r="AM463" t="s">
        <v>683</v>
      </c>
      <c r="AO463">
        <v>3</v>
      </c>
      <c r="AP463" t="s">
        <v>683</v>
      </c>
      <c r="AQ463">
        <v>5.8</v>
      </c>
      <c r="AR463">
        <v>4.7697000000000003E-2</v>
      </c>
      <c r="AS463" t="str">
        <f t="shared" si="14"/>
        <v>immature</v>
      </c>
      <c r="AU463">
        <f t="shared" si="15"/>
        <v>1</v>
      </c>
    </row>
    <row r="464" spans="1:47" x14ac:dyDescent="0.25">
      <c r="A464">
        <v>466</v>
      </c>
      <c r="B464">
        <v>2017</v>
      </c>
      <c r="C464" t="s">
        <v>42</v>
      </c>
      <c r="D464" s="1">
        <v>44147</v>
      </c>
      <c r="E464">
        <v>1</v>
      </c>
      <c r="F464">
        <v>426</v>
      </c>
      <c r="G464">
        <v>4</v>
      </c>
      <c r="H464" t="s">
        <v>43</v>
      </c>
      <c r="I464" s="2">
        <v>43039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57.02226667</v>
      </c>
      <c r="P464">
        <v>-135.29325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30</v>
      </c>
      <c r="Z464">
        <v>1</v>
      </c>
      <c r="AA464">
        <v>2</v>
      </c>
      <c r="AB464">
        <v>190.38</v>
      </c>
      <c r="AC464">
        <v>123.6</v>
      </c>
      <c r="AD464">
        <v>5</v>
      </c>
      <c r="AE464">
        <v>1</v>
      </c>
      <c r="AF464" t="s">
        <v>573</v>
      </c>
      <c r="AG464" t="s">
        <v>574</v>
      </c>
      <c r="AH464" t="s">
        <v>53</v>
      </c>
      <c r="AI464" t="s">
        <v>58</v>
      </c>
      <c r="AJ464">
        <v>1</v>
      </c>
      <c r="AK464" t="s">
        <v>55</v>
      </c>
      <c r="AL464">
        <v>4</v>
      </c>
      <c r="AM464" t="s">
        <v>683</v>
      </c>
      <c r="AO464">
        <v>3</v>
      </c>
      <c r="AP464" t="s">
        <v>683</v>
      </c>
      <c r="AQ464">
        <v>5.9</v>
      </c>
      <c r="AR464">
        <v>4.7735E-2</v>
      </c>
      <c r="AS464" t="str">
        <f t="shared" si="14"/>
        <v>immature</v>
      </c>
      <c r="AU464">
        <f t="shared" si="15"/>
        <v>1</v>
      </c>
    </row>
    <row r="465" spans="1:47" x14ac:dyDescent="0.25">
      <c r="A465">
        <v>561</v>
      </c>
      <c r="B465">
        <v>2017</v>
      </c>
      <c r="C465" t="s">
        <v>42</v>
      </c>
      <c r="D465" s="1">
        <v>44147</v>
      </c>
      <c r="E465">
        <v>1</v>
      </c>
      <c r="F465">
        <v>283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19</v>
      </c>
      <c r="Z465">
        <v>13</v>
      </c>
      <c r="AA465">
        <v>2</v>
      </c>
      <c r="AB465">
        <v>192</v>
      </c>
      <c r="AC465">
        <v>93.7</v>
      </c>
      <c r="AD465">
        <v>7</v>
      </c>
      <c r="AE465">
        <v>1</v>
      </c>
      <c r="AG465" t="s">
        <v>674</v>
      </c>
      <c r="AH465" t="s">
        <v>67</v>
      </c>
      <c r="AI465" t="s">
        <v>58</v>
      </c>
      <c r="AJ465">
        <v>1</v>
      </c>
      <c r="AK465" t="s">
        <v>55</v>
      </c>
      <c r="AL465">
        <v>4</v>
      </c>
      <c r="AM465" t="s">
        <v>683</v>
      </c>
      <c r="AO465">
        <v>3</v>
      </c>
      <c r="AP465" t="s">
        <v>683</v>
      </c>
      <c r="AQ465">
        <v>4.5</v>
      </c>
      <c r="AR465">
        <v>4.8025999999999999E-2</v>
      </c>
      <c r="AS465" t="str">
        <f t="shared" si="14"/>
        <v>immature</v>
      </c>
      <c r="AU465">
        <f t="shared" si="15"/>
        <v>1</v>
      </c>
    </row>
    <row r="466" spans="1:47" x14ac:dyDescent="0.25">
      <c r="A466">
        <v>544</v>
      </c>
      <c r="B466">
        <v>2017</v>
      </c>
      <c r="C466" t="s">
        <v>42</v>
      </c>
      <c r="D466" s="1">
        <v>44147</v>
      </c>
      <c r="E466">
        <v>1</v>
      </c>
      <c r="F466">
        <v>351</v>
      </c>
      <c r="G466">
        <v>4</v>
      </c>
      <c r="H466" t="s">
        <v>43</v>
      </c>
      <c r="I466" s="2">
        <v>43033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57.019166669999997</v>
      </c>
      <c r="P466">
        <v>-135.34961670000001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24</v>
      </c>
      <c r="Z466">
        <v>6</v>
      </c>
      <c r="AA466">
        <v>2</v>
      </c>
      <c r="AB466">
        <v>205</v>
      </c>
      <c r="AC466">
        <v>123.7</v>
      </c>
      <c r="AD466">
        <v>6</v>
      </c>
      <c r="AE466">
        <v>1</v>
      </c>
      <c r="AF466" t="s">
        <v>69</v>
      </c>
      <c r="AG466" t="s">
        <v>658</v>
      </c>
      <c r="AH466" t="s">
        <v>67</v>
      </c>
      <c r="AI466" t="s">
        <v>141</v>
      </c>
      <c r="AJ466">
        <v>1</v>
      </c>
      <c r="AK466" t="s">
        <v>55</v>
      </c>
      <c r="AL466">
        <v>4</v>
      </c>
      <c r="AM466" t="s">
        <v>683</v>
      </c>
      <c r="AO466">
        <v>3</v>
      </c>
      <c r="AP466" t="s">
        <v>683</v>
      </c>
      <c r="AQ466">
        <v>6</v>
      </c>
      <c r="AR466">
        <v>4.8503999999999999E-2</v>
      </c>
      <c r="AS466" t="str">
        <f t="shared" si="14"/>
        <v>immature</v>
      </c>
      <c r="AU466">
        <f t="shared" si="15"/>
        <v>1</v>
      </c>
    </row>
    <row r="467" spans="1:47" x14ac:dyDescent="0.25">
      <c r="A467">
        <v>467</v>
      </c>
      <c r="B467">
        <v>2017</v>
      </c>
      <c r="C467" t="s">
        <v>42</v>
      </c>
      <c r="D467" s="1">
        <v>44147</v>
      </c>
      <c r="E467">
        <v>1</v>
      </c>
      <c r="F467">
        <v>13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1</v>
      </c>
      <c r="Z467">
        <v>13</v>
      </c>
      <c r="AA467">
        <v>2</v>
      </c>
      <c r="AB467">
        <v>208</v>
      </c>
      <c r="AC467">
        <v>133.19999999999999</v>
      </c>
      <c r="AD467">
        <v>5</v>
      </c>
      <c r="AE467">
        <v>1</v>
      </c>
      <c r="AG467" t="s">
        <v>575</v>
      </c>
      <c r="AH467" t="s">
        <v>67</v>
      </c>
      <c r="AI467" t="s">
        <v>141</v>
      </c>
      <c r="AJ467">
        <v>1</v>
      </c>
      <c r="AK467" t="s">
        <v>55</v>
      </c>
      <c r="AL467">
        <v>4</v>
      </c>
      <c r="AM467" t="s">
        <v>683</v>
      </c>
      <c r="AO467">
        <v>3</v>
      </c>
      <c r="AP467" t="s">
        <v>683</v>
      </c>
      <c r="AQ467">
        <v>6.5</v>
      </c>
      <c r="AR467">
        <v>4.8799000000000002E-2</v>
      </c>
      <c r="AS467" t="str">
        <f t="shared" si="14"/>
        <v>immature</v>
      </c>
      <c r="AU467">
        <f t="shared" si="15"/>
        <v>1</v>
      </c>
    </row>
    <row r="468" spans="1:47" x14ac:dyDescent="0.25">
      <c r="A468">
        <v>287</v>
      </c>
      <c r="B468">
        <v>2017</v>
      </c>
      <c r="C468" t="s">
        <v>42</v>
      </c>
      <c r="D468" s="1">
        <v>44147</v>
      </c>
      <c r="E468">
        <v>1</v>
      </c>
      <c r="F468">
        <v>53</v>
      </c>
      <c r="G468">
        <v>4</v>
      </c>
      <c r="H468" t="s">
        <v>43</v>
      </c>
      <c r="I468" s="2">
        <v>43033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57.019166669999997</v>
      </c>
      <c r="P468">
        <v>-135.34961670000001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4</v>
      </c>
      <c r="Z468">
        <v>8</v>
      </c>
      <c r="AA468">
        <v>2</v>
      </c>
      <c r="AB468">
        <v>189</v>
      </c>
      <c r="AC468">
        <v>92.8</v>
      </c>
      <c r="AD468">
        <v>3</v>
      </c>
      <c r="AE468">
        <v>1</v>
      </c>
      <c r="AG468" t="s">
        <v>386</v>
      </c>
      <c r="AH468" t="s">
        <v>67</v>
      </c>
      <c r="AI468" t="s">
        <v>58</v>
      </c>
      <c r="AJ468">
        <v>1</v>
      </c>
      <c r="AK468" t="s">
        <v>55</v>
      </c>
      <c r="AL468">
        <v>4</v>
      </c>
      <c r="AM468" t="s">
        <v>683</v>
      </c>
      <c r="AO468">
        <v>3</v>
      </c>
      <c r="AP468" t="s">
        <v>683</v>
      </c>
      <c r="AQ468">
        <v>4.5999999999999996</v>
      </c>
      <c r="AR468">
        <v>4.9569000000000002E-2</v>
      </c>
      <c r="AS468" t="str">
        <f t="shared" si="14"/>
        <v>immature</v>
      </c>
      <c r="AU468">
        <f t="shared" si="15"/>
        <v>1</v>
      </c>
    </row>
    <row r="469" spans="1:47" x14ac:dyDescent="0.25">
      <c r="A469">
        <v>401</v>
      </c>
      <c r="B469">
        <v>2017</v>
      </c>
      <c r="C469" t="s">
        <v>42</v>
      </c>
      <c r="D469" s="1">
        <v>44147</v>
      </c>
      <c r="E469">
        <v>1</v>
      </c>
      <c r="F469">
        <v>91</v>
      </c>
      <c r="G469">
        <v>4</v>
      </c>
      <c r="H469" t="s">
        <v>43</v>
      </c>
      <c r="I469" s="2">
        <v>43033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57.019166669999997</v>
      </c>
      <c r="P469">
        <v>-135.34961670000001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7</v>
      </c>
      <c r="Z469">
        <v>1</v>
      </c>
      <c r="AA469">
        <v>2</v>
      </c>
      <c r="AB469">
        <v>189</v>
      </c>
      <c r="AC469">
        <v>101.4</v>
      </c>
      <c r="AD469">
        <v>4</v>
      </c>
      <c r="AE469">
        <v>2</v>
      </c>
      <c r="AF469" t="s">
        <v>216</v>
      </c>
      <c r="AG469" t="s">
        <v>505</v>
      </c>
      <c r="AH469" t="s">
        <v>336</v>
      </c>
      <c r="AI469" t="s">
        <v>97</v>
      </c>
      <c r="AJ469">
        <v>1</v>
      </c>
      <c r="AK469" t="s">
        <v>55</v>
      </c>
      <c r="AL469">
        <v>4</v>
      </c>
      <c r="AM469" t="s">
        <v>683</v>
      </c>
      <c r="AN469" t="s">
        <v>325</v>
      </c>
      <c r="AO469">
        <v>3</v>
      </c>
      <c r="AP469" t="s">
        <v>683</v>
      </c>
      <c r="AQ469">
        <v>5.0999999999999996</v>
      </c>
      <c r="AR469">
        <v>5.0296E-2</v>
      </c>
      <c r="AS469" t="str">
        <f t="shared" si="14"/>
        <v>mature</v>
      </c>
      <c r="AU469">
        <f t="shared" si="15"/>
        <v>1</v>
      </c>
    </row>
    <row r="470" spans="1:47" x14ac:dyDescent="0.25">
      <c r="A470">
        <v>402</v>
      </c>
      <c r="B470">
        <v>2017</v>
      </c>
      <c r="C470" t="s">
        <v>42</v>
      </c>
      <c r="D470" s="1">
        <v>44147</v>
      </c>
      <c r="E470">
        <v>1</v>
      </c>
      <c r="F470">
        <v>236</v>
      </c>
      <c r="G470">
        <v>4</v>
      </c>
      <c r="H470" t="s">
        <v>43</v>
      </c>
      <c r="I470" s="2">
        <v>43033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57.019166669999997</v>
      </c>
      <c r="P470">
        <v>-135.34961670000001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16</v>
      </c>
      <c r="Z470">
        <v>11</v>
      </c>
      <c r="AA470">
        <v>2</v>
      </c>
      <c r="AB470">
        <v>202</v>
      </c>
      <c r="AC470">
        <v>126.5</v>
      </c>
      <c r="AD470">
        <v>4</v>
      </c>
      <c r="AE470">
        <v>2</v>
      </c>
      <c r="AG470" t="s">
        <v>506</v>
      </c>
      <c r="AH470" t="s">
        <v>60</v>
      </c>
      <c r="AI470" t="s">
        <v>97</v>
      </c>
      <c r="AJ470">
        <v>1</v>
      </c>
      <c r="AK470" t="s">
        <v>55</v>
      </c>
      <c r="AL470">
        <v>4</v>
      </c>
      <c r="AM470" t="s">
        <v>683</v>
      </c>
      <c r="AO470">
        <v>3</v>
      </c>
      <c r="AP470" t="s">
        <v>683</v>
      </c>
      <c r="AQ470">
        <v>6.5</v>
      </c>
      <c r="AR470">
        <v>5.1382999999999998E-2</v>
      </c>
      <c r="AS470" t="str">
        <f t="shared" si="14"/>
        <v>mature</v>
      </c>
      <c r="AU470">
        <f t="shared" si="15"/>
        <v>1</v>
      </c>
    </row>
    <row r="471" spans="1:47" x14ac:dyDescent="0.25">
      <c r="A471">
        <v>403</v>
      </c>
      <c r="B471">
        <v>2017</v>
      </c>
      <c r="C471" t="s">
        <v>42</v>
      </c>
      <c r="D471" s="1">
        <v>44147</v>
      </c>
      <c r="E471">
        <v>1</v>
      </c>
      <c r="F471">
        <v>92</v>
      </c>
      <c r="G471">
        <v>4</v>
      </c>
      <c r="H471" t="s">
        <v>43</v>
      </c>
      <c r="I471" s="2">
        <v>43033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57.019166669999997</v>
      </c>
      <c r="P471">
        <v>-135.34961670000001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7</v>
      </c>
      <c r="Z471">
        <v>2</v>
      </c>
      <c r="AA471">
        <v>2</v>
      </c>
      <c r="AB471">
        <v>186</v>
      </c>
      <c r="AC471">
        <v>88.3</v>
      </c>
      <c r="AD471">
        <v>4</v>
      </c>
      <c r="AE471">
        <v>3</v>
      </c>
      <c r="AG471" t="s">
        <v>507</v>
      </c>
      <c r="AH471" t="s">
        <v>336</v>
      </c>
      <c r="AI471" t="s">
        <v>97</v>
      </c>
      <c r="AJ471">
        <v>1</v>
      </c>
      <c r="AK471" t="s">
        <v>55</v>
      </c>
      <c r="AL471">
        <v>4</v>
      </c>
      <c r="AM471" t="s">
        <v>683</v>
      </c>
      <c r="AN471" t="s">
        <v>325</v>
      </c>
      <c r="AO471">
        <v>3</v>
      </c>
      <c r="AP471" t="s">
        <v>683</v>
      </c>
      <c r="AQ471">
        <v>4.8</v>
      </c>
      <c r="AR471">
        <v>5.4359999999999999E-2</v>
      </c>
      <c r="AS471" t="str">
        <f t="shared" si="14"/>
        <v>mature</v>
      </c>
      <c r="AU471">
        <f t="shared" si="15"/>
        <v>1</v>
      </c>
    </row>
    <row r="472" spans="1:47" x14ac:dyDescent="0.25">
      <c r="A472">
        <v>404</v>
      </c>
      <c r="B472">
        <v>2017</v>
      </c>
      <c r="C472" t="s">
        <v>42</v>
      </c>
      <c r="D472" s="1">
        <v>44147</v>
      </c>
      <c r="E472">
        <v>1</v>
      </c>
      <c r="F472">
        <v>184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13</v>
      </c>
      <c r="Z472">
        <v>4</v>
      </c>
      <c r="AA472">
        <v>2</v>
      </c>
      <c r="AB472">
        <v>180</v>
      </c>
      <c r="AC472">
        <v>77.400000000000006</v>
      </c>
      <c r="AD472">
        <v>4</v>
      </c>
      <c r="AE472">
        <v>1</v>
      </c>
      <c r="AG472" t="s">
        <v>508</v>
      </c>
      <c r="AH472" t="s">
        <v>67</v>
      </c>
      <c r="AI472" t="s">
        <v>58</v>
      </c>
      <c r="AJ472">
        <v>1</v>
      </c>
      <c r="AK472" t="s">
        <v>55</v>
      </c>
      <c r="AL472">
        <v>4</v>
      </c>
      <c r="AM472" t="s">
        <v>683</v>
      </c>
      <c r="AN472" t="s">
        <v>325</v>
      </c>
      <c r="AO472">
        <v>3</v>
      </c>
      <c r="AP472" t="s">
        <v>683</v>
      </c>
      <c r="AQ472">
        <v>4.3</v>
      </c>
      <c r="AR472">
        <v>5.5556000000000001E-2</v>
      </c>
      <c r="AS472" t="str">
        <f t="shared" si="14"/>
        <v>mature</v>
      </c>
      <c r="AU472">
        <f t="shared" si="15"/>
        <v>1</v>
      </c>
    </row>
    <row r="473" spans="1:47" x14ac:dyDescent="0.25">
      <c r="A473">
        <v>545</v>
      </c>
      <c r="B473">
        <v>2017</v>
      </c>
      <c r="C473" t="s">
        <v>42</v>
      </c>
      <c r="D473" s="1">
        <v>44147</v>
      </c>
      <c r="E473">
        <v>1</v>
      </c>
      <c r="F473">
        <v>305</v>
      </c>
      <c r="G473">
        <v>4</v>
      </c>
      <c r="H473" t="s">
        <v>43</v>
      </c>
      <c r="I473" s="2">
        <v>43033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57.019166669999997</v>
      </c>
      <c r="P473">
        <v>-135.34961670000001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21</v>
      </c>
      <c r="Z473">
        <v>5</v>
      </c>
      <c r="AA473">
        <v>2</v>
      </c>
      <c r="AB473">
        <v>211</v>
      </c>
      <c r="AC473">
        <v>135.5</v>
      </c>
      <c r="AD473">
        <v>6</v>
      </c>
      <c r="AE473">
        <v>2</v>
      </c>
      <c r="AG473" t="s">
        <v>659</v>
      </c>
      <c r="AH473" t="s">
        <v>60</v>
      </c>
      <c r="AI473" t="s">
        <v>58</v>
      </c>
      <c r="AJ473">
        <v>1</v>
      </c>
      <c r="AK473" t="s">
        <v>55</v>
      </c>
      <c r="AL473">
        <v>4</v>
      </c>
      <c r="AM473" t="s">
        <v>683</v>
      </c>
      <c r="AO473">
        <v>3</v>
      </c>
      <c r="AP473" t="s">
        <v>683</v>
      </c>
      <c r="AQ473">
        <v>7.7</v>
      </c>
      <c r="AR473">
        <v>5.6827000000000003E-2</v>
      </c>
      <c r="AS473" t="str">
        <f t="shared" si="14"/>
        <v>mature</v>
      </c>
      <c r="AU473">
        <f t="shared" si="15"/>
        <v>1</v>
      </c>
    </row>
    <row r="474" spans="1:47" x14ac:dyDescent="0.25">
      <c r="A474">
        <v>546</v>
      </c>
      <c r="B474">
        <v>2017</v>
      </c>
      <c r="C474" t="s">
        <v>42</v>
      </c>
      <c r="D474" s="1">
        <v>44147</v>
      </c>
      <c r="E474">
        <v>1</v>
      </c>
      <c r="F474">
        <v>313</v>
      </c>
      <c r="G474">
        <v>4</v>
      </c>
      <c r="H474" t="s">
        <v>43</v>
      </c>
      <c r="I474" s="2">
        <v>43033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57.019166669999997</v>
      </c>
      <c r="P474">
        <v>-135.34961670000001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21</v>
      </c>
      <c r="Z474">
        <v>13</v>
      </c>
      <c r="AA474">
        <v>2</v>
      </c>
      <c r="AB474">
        <v>221</v>
      </c>
      <c r="AC474">
        <v>161.69999999999999</v>
      </c>
      <c r="AD474">
        <v>6</v>
      </c>
      <c r="AE474">
        <v>1</v>
      </c>
      <c r="AG474" t="s">
        <v>660</v>
      </c>
      <c r="AH474" t="s">
        <v>60</v>
      </c>
      <c r="AI474" t="s">
        <v>58</v>
      </c>
      <c r="AJ474">
        <v>1</v>
      </c>
      <c r="AK474" t="s">
        <v>55</v>
      </c>
      <c r="AL474">
        <v>4</v>
      </c>
      <c r="AM474" t="s">
        <v>683</v>
      </c>
      <c r="AO474">
        <v>3</v>
      </c>
      <c r="AP474" t="s">
        <v>683</v>
      </c>
      <c r="AQ474">
        <v>9.5</v>
      </c>
      <c r="AR474">
        <v>5.8750999999999998E-2</v>
      </c>
      <c r="AS474" t="str">
        <f t="shared" si="14"/>
        <v>mature</v>
      </c>
      <c r="AU474">
        <f t="shared" si="15"/>
        <v>1</v>
      </c>
    </row>
    <row r="475" spans="1:47" x14ac:dyDescent="0.25">
      <c r="A475">
        <v>547</v>
      </c>
      <c r="B475">
        <v>2017</v>
      </c>
      <c r="C475" t="s">
        <v>42</v>
      </c>
      <c r="D475" s="1">
        <v>44147</v>
      </c>
      <c r="E475">
        <v>1</v>
      </c>
      <c r="F475">
        <v>212</v>
      </c>
      <c r="G475">
        <v>4</v>
      </c>
      <c r="H475" t="s">
        <v>43</v>
      </c>
      <c r="I475" s="2">
        <v>43033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57.019166669999997</v>
      </c>
      <c r="P475">
        <v>-135.34961670000001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15</v>
      </c>
      <c r="Z475">
        <v>2</v>
      </c>
      <c r="AA475">
        <v>2</v>
      </c>
      <c r="AB475">
        <v>221</v>
      </c>
      <c r="AC475">
        <v>166.6</v>
      </c>
      <c r="AD475">
        <v>6</v>
      </c>
      <c r="AE475">
        <v>2</v>
      </c>
      <c r="AG475" t="s">
        <v>661</v>
      </c>
      <c r="AH475" t="s">
        <v>60</v>
      </c>
      <c r="AI475" t="s">
        <v>54</v>
      </c>
      <c r="AJ475">
        <v>1</v>
      </c>
      <c r="AK475" t="s">
        <v>55</v>
      </c>
      <c r="AL475">
        <v>4</v>
      </c>
      <c r="AM475" t="s">
        <v>683</v>
      </c>
      <c r="AN475" t="s">
        <v>325</v>
      </c>
      <c r="AO475">
        <v>3</v>
      </c>
      <c r="AP475" t="s">
        <v>683</v>
      </c>
      <c r="AQ475">
        <v>10.3</v>
      </c>
      <c r="AR475">
        <v>6.1824999999999998E-2</v>
      </c>
      <c r="AS475" t="str">
        <f t="shared" si="14"/>
        <v>mature</v>
      </c>
      <c r="AU475">
        <f t="shared" si="15"/>
        <v>1</v>
      </c>
    </row>
    <row r="476" spans="1:47" x14ac:dyDescent="0.25">
      <c r="A476">
        <v>548</v>
      </c>
      <c r="B476">
        <v>2017</v>
      </c>
      <c r="C476" t="s">
        <v>42</v>
      </c>
      <c r="D476" s="1">
        <v>44147</v>
      </c>
      <c r="E476">
        <v>1</v>
      </c>
      <c r="F476">
        <v>381</v>
      </c>
      <c r="G476">
        <v>4</v>
      </c>
      <c r="H476" t="s">
        <v>43</v>
      </c>
      <c r="I476" s="2">
        <v>43033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57.019166669999997</v>
      </c>
      <c r="P476">
        <v>-135.34961670000001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26</v>
      </c>
      <c r="Z476">
        <v>6</v>
      </c>
      <c r="AA476">
        <v>2</v>
      </c>
      <c r="AB476">
        <v>197</v>
      </c>
      <c r="AC476">
        <v>102</v>
      </c>
      <c r="AD476">
        <v>6</v>
      </c>
      <c r="AE476">
        <v>1</v>
      </c>
      <c r="AG476" t="s">
        <v>662</v>
      </c>
      <c r="AH476" t="s">
        <v>53</v>
      </c>
      <c r="AI476" t="s">
        <v>58</v>
      </c>
      <c r="AJ476">
        <v>1</v>
      </c>
      <c r="AK476" t="s">
        <v>55</v>
      </c>
      <c r="AL476">
        <v>5</v>
      </c>
      <c r="AM476" t="s">
        <v>683</v>
      </c>
      <c r="AO476">
        <v>3</v>
      </c>
      <c r="AP476" t="s">
        <v>683</v>
      </c>
      <c r="AQ476">
        <v>3.7</v>
      </c>
      <c r="AR476">
        <v>3.6275000000000002E-2</v>
      </c>
      <c r="AS476" t="str">
        <f t="shared" si="14"/>
        <v>immature</v>
      </c>
      <c r="AU476">
        <f t="shared" si="15"/>
        <v>1</v>
      </c>
    </row>
    <row r="477" spans="1:47" x14ac:dyDescent="0.25">
      <c r="A477">
        <v>468</v>
      </c>
      <c r="B477">
        <v>2017</v>
      </c>
      <c r="C477" t="s">
        <v>42</v>
      </c>
      <c r="D477" s="1">
        <v>44147</v>
      </c>
      <c r="E477">
        <v>1</v>
      </c>
      <c r="F477">
        <v>409</v>
      </c>
      <c r="G477">
        <v>4</v>
      </c>
      <c r="H477" t="s">
        <v>43</v>
      </c>
      <c r="I477" s="2">
        <v>43039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57.02226667</v>
      </c>
      <c r="P477">
        <v>-135.29325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28</v>
      </c>
      <c r="Z477">
        <v>14</v>
      </c>
      <c r="AA477">
        <v>2</v>
      </c>
      <c r="AB477">
        <v>215</v>
      </c>
      <c r="AC477">
        <v>129.9</v>
      </c>
      <c r="AD477">
        <v>5</v>
      </c>
      <c r="AE477">
        <v>1</v>
      </c>
      <c r="AG477" t="s">
        <v>576</v>
      </c>
      <c r="AH477" t="s">
        <v>60</v>
      </c>
      <c r="AI477" t="s">
        <v>58</v>
      </c>
      <c r="AJ477">
        <v>1</v>
      </c>
      <c r="AK477" t="s">
        <v>55</v>
      </c>
      <c r="AL477">
        <v>5</v>
      </c>
      <c r="AM477" t="s">
        <v>683</v>
      </c>
      <c r="AO477">
        <v>3</v>
      </c>
      <c r="AP477" t="s">
        <v>683</v>
      </c>
      <c r="AQ477">
        <v>4.8</v>
      </c>
      <c r="AR477">
        <v>3.6951999999999999E-2</v>
      </c>
      <c r="AS477" t="str">
        <f t="shared" si="14"/>
        <v>immature</v>
      </c>
      <c r="AU477">
        <f t="shared" si="15"/>
        <v>1</v>
      </c>
    </row>
    <row r="478" spans="1:47" x14ac:dyDescent="0.25">
      <c r="A478">
        <v>469</v>
      </c>
      <c r="B478">
        <v>2017</v>
      </c>
      <c r="C478" t="s">
        <v>42</v>
      </c>
      <c r="D478" s="1">
        <v>44147</v>
      </c>
      <c r="E478">
        <v>1</v>
      </c>
      <c r="F478">
        <v>456</v>
      </c>
      <c r="G478">
        <v>4</v>
      </c>
      <c r="H478" t="s">
        <v>43</v>
      </c>
      <c r="I478" s="2">
        <v>43039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57.02226667</v>
      </c>
      <c r="P478">
        <v>-135.29325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32</v>
      </c>
      <c r="Z478">
        <v>1</v>
      </c>
      <c r="AA478">
        <v>2</v>
      </c>
      <c r="AB478">
        <v>193</v>
      </c>
      <c r="AC478">
        <v>100.3</v>
      </c>
      <c r="AD478">
        <v>5</v>
      </c>
      <c r="AE478">
        <v>1</v>
      </c>
      <c r="AG478" t="s">
        <v>577</v>
      </c>
      <c r="AH478" t="s">
        <v>67</v>
      </c>
      <c r="AI478" t="s">
        <v>58</v>
      </c>
      <c r="AJ478">
        <v>1</v>
      </c>
      <c r="AK478" t="s">
        <v>55</v>
      </c>
      <c r="AL478">
        <v>5</v>
      </c>
      <c r="AM478" t="s">
        <v>683</v>
      </c>
      <c r="AO478">
        <v>3</v>
      </c>
      <c r="AP478" t="s">
        <v>683</v>
      </c>
      <c r="AQ478">
        <v>3.8</v>
      </c>
      <c r="AR478">
        <v>3.7886000000000003E-2</v>
      </c>
      <c r="AS478" t="str">
        <f t="shared" si="14"/>
        <v>immature</v>
      </c>
      <c r="AU478">
        <f t="shared" si="15"/>
        <v>1</v>
      </c>
    </row>
    <row r="479" spans="1:47" x14ac:dyDescent="0.25">
      <c r="A479">
        <v>549</v>
      </c>
      <c r="B479">
        <v>2017</v>
      </c>
      <c r="C479" t="s">
        <v>42</v>
      </c>
      <c r="D479" s="1">
        <v>44147</v>
      </c>
      <c r="E479">
        <v>1</v>
      </c>
      <c r="F479">
        <v>338</v>
      </c>
      <c r="G479">
        <v>4</v>
      </c>
      <c r="H479" t="s">
        <v>43</v>
      </c>
      <c r="I479" s="2">
        <v>43033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57.019166669999997</v>
      </c>
      <c r="P479">
        <v>-135.34961670000001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23</v>
      </c>
      <c r="Z479">
        <v>8</v>
      </c>
      <c r="AA479">
        <v>2</v>
      </c>
      <c r="AB479">
        <v>212</v>
      </c>
      <c r="AC479">
        <v>132.19999999999999</v>
      </c>
      <c r="AD479">
        <v>6</v>
      </c>
      <c r="AE479">
        <v>2</v>
      </c>
      <c r="AG479" t="s">
        <v>663</v>
      </c>
      <c r="AH479" t="s">
        <v>53</v>
      </c>
      <c r="AI479" t="s">
        <v>58</v>
      </c>
      <c r="AJ479">
        <v>1</v>
      </c>
      <c r="AK479" t="s">
        <v>55</v>
      </c>
      <c r="AL479">
        <v>5</v>
      </c>
      <c r="AM479" t="s">
        <v>683</v>
      </c>
      <c r="AO479">
        <v>3</v>
      </c>
      <c r="AP479" t="s">
        <v>683</v>
      </c>
      <c r="AQ479">
        <v>5.5</v>
      </c>
      <c r="AR479">
        <v>4.1604000000000002E-2</v>
      </c>
      <c r="AS479" t="str">
        <f t="shared" si="14"/>
        <v>immature</v>
      </c>
      <c r="AU479">
        <f t="shared" si="15"/>
        <v>1</v>
      </c>
    </row>
    <row r="480" spans="1:47" x14ac:dyDescent="0.25">
      <c r="A480">
        <v>405</v>
      </c>
      <c r="B480">
        <v>2017</v>
      </c>
      <c r="C480" t="s">
        <v>42</v>
      </c>
      <c r="D480" s="1">
        <v>44147</v>
      </c>
      <c r="E480">
        <v>1</v>
      </c>
      <c r="F480">
        <v>6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1</v>
      </c>
      <c r="Z480">
        <v>6</v>
      </c>
      <c r="AA480">
        <v>2</v>
      </c>
      <c r="AB480">
        <v>204</v>
      </c>
      <c r="AC480">
        <v>117.9</v>
      </c>
      <c r="AD480">
        <v>4</v>
      </c>
      <c r="AE480">
        <v>3</v>
      </c>
      <c r="AF480" t="s">
        <v>82</v>
      </c>
      <c r="AG480" t="s">
        <v>509</v>
      </c>
      <c r="AH480" t="s">
        <v>67</v>
      </c>
      <c r="AI480" t="s">
        <v>141</v>
      </c>
      <c r="AJ480">
        <v>1</v>
      </c>
      <c r="AK480" t="s">
        <v>55</v>
      </c>
      <c r="AL480">
        <v>5</v>
      </c>
      <c r="AM480" t="s">
        <v>683</v>
      </c>
      <c r="AO480">
        <v>3</v>
      </c>
      <c r="AP480" t="s">
        <v>683</v>
      </c>
      <c r="AQ480">
        <v>5.2</v>
      </c>
      <c r="AR480">
        <v>4.4104999999999998E-2</v>
      </c>
      <c r="AS480" t="str">
        <f t="shared" si="14"/>
        <v>immature</v>
      </c>
      <c r="AU480">
        <f t="shared" si="15"/>
        <v>1</v>
      </c>
    </row>
    <row r="481" spans="1:47" x14ac:dyDescent="0.25">
      <c r="A481">
        <v>578</v>
      </c>
      <c r="B481">
        <v>2017</v>
      </c>
      <c r="C481" t="s">
        <v>42</v>
      </c>
      <c r="D481" s="1">
        <v>44147</v>
      </c>
      <c r="E481">
        <v>1</v>
      </c>
      <c r="F481">
        <v>165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11</v>
      </c>
      <c r="Z481">
        <v>15</v>
      </c>
      <c r="AA481">
        <v>2</v>
      </c>
      <c r="AB481">
        <v>162</v>
      </c>
      <c r="AC481">
        <v>53.7</v>
      </c>
      <c r="AD481" t="s">
        <v>48</v>
      </c>
      <c r="AE481">
        <v>0</v>
      </c>
      <c r="AG481" t="s">
        <v>48</v>
      </c>
      <c r="AH481" t="s">
        <v>48</v>
      </c>
      <c r="AI481" t="s">
        <v>48</v>
      </c>
      <c r="AJ481" t="s">
        <v>48</v>
      </c>
      <c r="AK481" t="s">
        <v>55</v>
      </c>
      <c r="AL481">
        <v>5</v>
      </c>
      <c r="AM481" t="s">
        <v>683</v>
      </c>
      <c r="AO481">
        <v>3</v>
      </c>
      <c r="AP481" t="s">
        <v>683</v>
      </c>
      <c r="AQ481">
        <v>2.4</v>
      </c>
      <c r="AR481">
        <v>4.4692999999999997E-2</v>
      </c>
      <c r="AS481" t="str">
        <f t="shared" si="14"/>
        <v>immature</v>
      </c>
      <c r="AU481">
        <f t="shared" si="15"/>
        <v>1</v>
      </c>
    </row>
    <row r="482" spans="1:47" x14ac:dyDescent="0.25">
      <c r="A482">
        <v>550</v>
      </c>
      <c r="B482">
        <v>2017</v>
      </c>
      <c r="C482" t="s">
        <v>42</v>
      </c>
      <c r="D482" s="1">
        <v>44147</v>
      </c>
      <c r="E482">
        <v>1</v>
      </c>
      <c r="F482">
        <v>391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27</v>
      </c>
      <c r="Z482">
        <v>1</v>
      </c>
      <c r="AA482">
        <v>2</v>
      </c>
      <c r="AB482">
        <v>215</v>
      </c>
      <c r="AC482">
        <v>139.80000000000001</v>
      </c>
      <c r="AD482">
        <v>6</v>
      </c>
      <c r="AE482">
        <v>1</v>
      </c>
      <c r="AG482" t="s">
        <v>664</v>
      </c>
      <c r="AH482" t="s">
        <v>53</v>
      </c>
      <c r="AI482" t="s">
        <v>58</v>
      </c>
      <c r="AJ482">
        <v>1</v>
      </c>
      <c r="AK482" t="s">
        <v>55</v>
      </c>
      <c r="AL482">
        <v>5</v>
      </c>
      <c r="AM482" t="s">
        <v>683</v>
      </c>
      <c r="AO482">
        <v>3</v>
      </c>
      <c r="AP482" t="s">
        <v>683</v>
      </c>
      <c r="AQ482">
        <v>6.4</v>
      </c>
      <c r="AR482">
        <v>4.5780000000000001E-2</v>
      </c>
      <c r="AS482" t="str">
        <f t="shared" si="14"/>
        <v>immature</v>
      </c>
      <c r="AU482">
        <f t="shared" si="15"/>
        <v>1</v>
      </c>
    </row>
    <row r="483" spans="1:47" x14ac:dyDescent="0.25">
      <c r="A483">
        <v>406</v>
      </c>
      <c r="B483">
        <v>2017</v>
      </c>
      <c r="C483" t="s">
        <v>42</v>
      </c>
      <c r="D483" s="1">
        <v>44147</v>
      </c>
      <c r="E483">
        <v>1</v>
      </c>
      <c r="F483">
        <v>489</v>
      </c>
      <c r="G483">
        <v>4</v>
      </c>
      <c r="H483" t="s">
        <v>43</v>
      </c>
      <c r="I483" s="2">
        <v>43039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57.02226667</v>
      </c>
      <c r="P483">
        <v>-135.29325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34</v>
      </c>
      <c r="Z483">
        <v>4</v>
      </c>
      <c r="AA483">
        <v>2</v>
      </c>
      <c r="AB483">
        <v>192</v>
      </c>
      <c r="AC483">
        <v>92.4</v>
      </c>
      <c r="AD483">
        <v>4</v>
      </c>
      <c r="AE483">
        <v>1</v>
      </c>
      <c r="AG483" t="s">
        <v>510</v>
      </c>
      <c r="AH483" t="s">
        <v>60</v>
      </c>
      <c r="AI483" t="s">
        <v>58</v>
      </c>
      <c r="AJ483">
        <v>1</v>
      </c>
      <c r="AK483" t="s">
        <v>55</v>
      </c>
      <c r="AL483">
        <v>5</v>
      </c>
      <c r="AM483" t="s">
        <v>683</v>
      </c>
      <c r="AO483">
        <v>3</v>
      </c>
      <c r="AP483" t="s">
        <v>683</v>
      </c>
      <c r="AQ483">
        <v>4.3</v>
      </c>
      <c r="AR483">
        <v>4.6537000000000002E-2</v>
      </c>
      <c r="AS483" t="str">
        <f t="shared" si="14"/>
        <v>immature</v>
      </c>
      <c r="AU483">
        <f t="shared" si="15"/>
        <v>1</v>
      </c>
    </row>
    <row r="484" spans="1:47" x14ac:dyDescent="0.25">
      <c r="A484">
        <v>551</v>
      </c>
      <c r="B484">
        <v>2017</v>
      </c>
      <c r="C484" t="s">
        <v>42</v>
      </c>
      <c r="D484" s="1">
        <v>44147</v>
      </c>
      <c r="E484">
        <v>1</v>
      </c>
      <c r="F484">
        <v>259</v>
      </c>
      <c r="G484">
        <v>4</v>
      </c>
      <c r="H484" t="s">
        <v>43</v>
      </c>
      <c r="I484" s="2">
        <v>43033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57.019166669999997</v>
      </c>
      <c r="P484">
        <v>-135.34961670000001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18</v>
      </c>
      <c r="Z484">
        <v>4</v>
      </c>
      <c r="AA484">
        <v>2</v>
      </c>
      <c r="AB484">
        <v>211</v>
      </c>
      <c r="AC484">
        <v>140.4</v>
      </c>
      <c r="AD484">
        <v>6</v>
      </c>
      <c r="AE484">
        <v>1</v>
      </c>
      <c r="AG484" t="s">
        <v>665</v>
      </c>
      <c r="AH484" t="s">
        <v>60</v>
      </c>
      <c r="AI484" t="s">
        <v>58</v>
      </c>
      <c r="AJ484">
        <v>1</v>
      </c>
      <c r="AK484" t="s">
        <v>55</v>
      </c>
      <c r="AL484">
        <v>5</v>
      </c>
      <c r="AM484" t="s">
        <v>683</v>
      </c>
      <c r="AO484">
        <v>3</v>
      </c>
      <c r="AP484" t="s">
        <v>683</v>
      </c>
      <c r="AQ484">
        <v>6.7</v>
      </c>
      <c r="AR484">
        <v>4.7721E-2</v>
      </c>
      <c r="AS484" t="str">
        <f t="shared" si="14"/>
        <v>immature</v>
      </c>
      <c r="AU484">
        <f t="shared" si="15"/>
        <v>1</v>
      </c>
    </row>
    <row r="485" spans="1:47" x14ac:dyDescent="0.25">
      <c r="A485">
        <v>552</v>
      </c>
      <c r="B485">
        <v>2017</v>
      </c>
      <c r="C485" t="s">
        <v>42</v>
      </c>
      <c r="D485" s="1">
        <v>44147</v>
      </c>
      <c r="E485">
        <v>1</v>
      </c>
      <c r="F485">
        <v>356</v>
      </c>
      <c r="G485">
        <v>4</v>
      </c>
      <c r="H485" t="s">
        <v>43</v>
      </c>
      <c r="I485" s="2">
        <v>43033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57.019166669999997</v>
      </c>
      <c r="P485">
        <v>-135.34961670000001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24</v>
      </c>
      <c r="Z485">
        <v>11</v>
      </c>
      <c r="AA485">
        <v>2</v>
      </c>
      <c r="AB485">
        <v>199</v>
      </c>
      <c r="AC485">
        <v>128.6</v>
      </c>
      <c r="AD485">
        <v>6</v>
      </c>
      <c r="AE485">
        <v>1</v>
      </c>
      <c r="AG485" t="s">
        <v>666</v>
      </c>
      <c r="AH485" t="s">
        <v>67</v>
      </c>
      <c r="AI485" t="s">
        <v>58</v>
      </c>
      <c r="AJ485">
        <v>1</v>
      </c>
      <c r="AK485" t="s">
        <v>55</v>
      </c>
      <c r="AL485">
        <v>5</v>
      </c>
      <c r="AM485" t="s">
        <v>683</v>
      </c>
      <c r="AO485">
        <v>3</v>
      </c>
      <c r="AP485" t="s">
        <v>683</v>
      </c>
      <c r="AQ485">
        <v>6.6</v>
      </c>
      <c r="AR485">
        <v>5.1322E-2</v>
      </c>
      <c r="AS485" t="str">
        <f t="shared" si="14"/>
        <v>mature</v>
      </c>
      <c r="AU485">
        <f t="shared" si="15"/>
        <v>1</v>
      </c>
    </row>
    <row r="486" spans="1:47" x14ac:dyDescent="0.25">
      <c r="A486">
        <v>553</v>
      </c>
      <c r="B486">
        <v>2017</v>
      </c>
      <c r="C486" t="s">
        <v>42</v>
      </c>
      <c r="D486" s="1">
        <v>44147</v>
      </c>
      <c r="E486">
        <v>1</v>
      </c>
      <c r="F486">
        <v>306</v>
      </c>
      <c r="G486">
        <v>4</v>
      </c>
      <c r="H486" t="s">
        <v>43</v>
      </c>
      <c r="I486" s="2">
        <v>43033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57.019166669999997</v>
      </c>
      <c r="P486">
        <v>-135.34961670000001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21</v>
      </c>
      <c r="Z486">
        <v>6</v>
      </c>
      <c r="AA486">
        <v>2</v>
      </c>
      <c r="AB486">
        <v>192</v>
      </c>
      <c r="AC486">
        <v>103</v>
      </c>
      <c r="AD486">
        <v>6</v>
      </c>
      <c r="AE486">
        <v>1</v>
      </c>
      <c r="AG486" t="s">
        <v>667</v>
      </c>
      <c r="AH486" t="s">
        <v>67</v>
      </c>
      <c r="AI486" t="s">
        <v>141</v>
      </c>
      <c r="AJ486">
        <v>1</v>
      </c>
      <c r="AK486" t="s">
        <v>55</v>
      </c>
      <c r="AL486">
        <v>5</v>
      </c>
      <c r="AM486" t="s">
        <v>683</v>
      </c>
      <c r="AO486">
        <v>3</v>
      </c>
      <c r="AP486" t="s">
        <v>683</v>
      </c>
      <c r="AQ486">
        <v>5.4</v>
      </c>
      <c r="AR486">
        <v>5.2427000000000001E-2</v>
      </c>
      <c r="AS486" t="str">
        <f t="shared" si="14"/>
        <v>mature</v>
      </c>
      <c r="AU486">
        <f t="shared" si="15"/>
        <v>1</v>
      </c>
    </row>
    <row r="487" spans="1:47" x14ac:dyDescent="0.25">
      <c r="A487">
        <v>554</v>
      </c>
      <c r="B487">
        <v>2017</v>
      </c>
      <c r="C487" t="s">
        <v>42</v>
      </c>
      <c r="D487" s="1">
        <v>44147</v>
      </c>
      <c r="E487">
        <v>1</v>
      </c>
      <c r="F487">
        <v>317</v>
      </c>
      <c r="G487">
        <v>4</v>
      </c>
      <c r="H487" t="s">
        <v>43</v>
      </c>
      <c r="I487" s="2">
        <v>43033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57.019166669999997</v>
      </c>
      <c r="P487">
        <v>-135.34961670000001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22</v>
      </c>
      <c r="Z487">
        <v>2</v>
      </c>
      <c r="AA487">
        <v>2</v>
      </c>
      <c r="AB487">
        <v>211</v>
      </c>
      <c r="AC487">
        <v>154.30000000000001</v>
      </c>
      <c r="AD487">
        <v>6</v>
      </c>
      <c r="AE487">
        <v>2</v>
      </c>
      <c r="AG487" t="s">
        <v>668</v>
      </c>
      <c r="AH487" t="s">
        <v>67</v>
      </c>
      <c r="AI487" t="s">
        <v>141</v>
      </c>
      <c r="AJ487">
        <v>1</v>
      </c>
      <c r="AK487" t="s">
        <v>55</v>
      </c>
      <c r="AL487">
        <v>5</v>
      </c>
      <c r="AM487" t="s">
        <v>683</v>
      </c>
      <c r="AO487">
        <v>3</v>
      </c>
      <c r="AP487" t="s">
        <v>683</v>
      </c>
      <c r="AQ487">
        <v>8.1</v>
      </c>
      <c r="AR487">
        <v>5.2495E-2</v>
      </c>
      <c r="AS487" t="str">
        <f t="shared" si="14"/>
        <v>mature</v>
      </c>
      <c r="AU487">
        <f t="shared" si="15"/>
        <v>1</v>
      </c>
    </row>
    <row r="488" spans="1:47" x14ac:dyDescent="0.25">
      <c r="A488">
        <v>407</v>
      </c>
      <c r="B488">
        <v>2017</v>
      </c>
      <c r="C488" t="s">
        <v>42</v>
      </c>
      <c r="D488" s="1">
        <v>44147</v>
      </c>
      <c r="E488">
        <v>1</v>
      </c>
      <c r="F488">
        <v>169</v>
      </c>
      <c r="G488">
        <v>4</v>
      </c>
      <c r="H488" t="s">
        <v>43</v>
      </c>
      <c r="I488" s="2">
        <v>43033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57.019166669999997</v>
      </c>
      <c r="P488">
        <v>-135.34961670000001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12</v>
      </c>
      <c r="Z488">
        <v>4</v>
      </c>
      <c r="AA488">
        <v>2</v>
      </c>
      <c r="AB488">
        <v>195</v>
      </c>
      <c r="AC488">
        <v>105.1</v>
      </c>
      <c r="AD488">
        <v>4</v>
      </c>
      <c r="AE488">
        <v>2</v>
      </c>
      <c r="AG488" t="s">
        <v>511</v>
      </c>
      <c r="AH488" t="s">
        <v>67</v>
      </c>
      <c r="AI488" t="s">
        <v>58</v>
      </c>
      <c r="AJ488">
        <v>1</v>
      </c>
      <c r="AK488" t="s">
        <v>55</v>
      </c>
      <c r="AL488">
        <v>5</v>
      </c>
      <c r="AM488" t="s">
        <v>683</v>
      </c>
      <c r="AO488">
        <v>3</v>
      </c>
      <c r="AP488" t="s">
        <v>683</v>
      </c>
      <c r="AQ488">
        <v>5.6</v>
      </c>
      <c r="AR488">
        <v>5.3282999999999997E-2</v>
      </c>
      <c r="AS488" t="str">
        <f t="shared" si="14"/>
        <v>mature</v>
      </c>
      <c r="AU488">
        <f t="shared" si="15"/>
        <v>1</v>
      </c>
    </row>
    <row r="489" spans="1:47" x14ac:dyDescent="0.25">
      <c r="A489">
        <v>555</v>
      </c>
      <c r="B489">
        <v>2017</v>
      </c>
      <c r="C489" t="s">
        <v>42</v>
      </c>
      <c r="D489" s="1">
        <v>44147</v>
      </c>
      <c r="E489">
        <v>1</v>
      </c>
      <c r="F489">
        <v>436</v>
      </c>
      <c r="G489">
        <v>4</v>
      </c>
      <c r="H489" t="s">
        <v>43</v>
      </c>
      <c r="I489" s="2">
        <v>43039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57.02226667</v>
      </c>
      <c r="P489">
        <v>-135.29325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30</v>
      </c>
      <c r="Z489">
        <v>11</v>
      </c>
      <c r="AA489">
        <v>2</v>
      </c>
      <c r="AB489">
        <v>196</v>
      </c>
      <c r="AC489">
        <v>122.9</v>
      </c>
      <c r="AD489">
        <v>6</v>
      </c>
      <c r="AE489">
        <v>1</v>
      </c>
      <c r="AG489" t="s">
        <v>669</v>
      </c>
      <c r="AH489" t="s">
        <v>60</v>
      </c>
      <c r="AI489" t="s">
        <v>58</v>
      </c>
      <c r="AJ489">
        <v>1</v>
      </c>
      <c r="AK489" t="s">
        <v>55</v>
      </c>
      <c r="AL489">
        <v>5</v>
      </c>
      <c r="AM489" t="s">
        <v>683</v>
      </c>
      <c r="AO489">
        <v>3</v>
      </c>
      <c r="AP489" t="s">
        <v>683</v>
      </c>
      <c r="AQ489">
        <v>6.6</v>
      </c>
      <c r="AR489">
        <v>5.3702E-2</v>
      </c>
      <c r="AS489" t="str">
        <f t="shared" si="14"/>
        <v>mature</v>
      </c>
      <c r="AU489">
        <f t="shared" si="15"/>
        <v>1</v>
      </c>
    </row>
    <row r="490" spans="1:47" x14ac:dyDescent="0.25">
      <c r="A490">
        <v>556</v>
      </c>
      <c r="B490">
        <v>2017</v>
      </c>
      <c r="C490" t="s">
        <v>42</v>
      </c>
      <c r="D490" s="1">
        <v>44147</v>
      </c>
      <c r="E490">
        <v>1</v>
      </c>
      <c r="F490">
        <v>190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13</v>
      </c>
      <c r="Z490">
        <v>10</v>
      </c>
      <c r="AA490">
        <v>2</v>
      </c>
      <c r="AB490">
        <v>197</v>
      </c>
      <c r="AC490">
        <v>112.4</v>
      </c>
      <c r="AD490">
        <v>6</v>
      </c>
      <c r="AE490">
        <v>1</v>
      </c>
      <c r="AG490" t="s">
        <v>670</v>
      </c>
      <c r="AH490" t="s">
        <v>60</v>
      </c>
      <c r="AI490" t="s">
        <v>58</v>
      </c>
      <c r="AJ490">
        <v>1</v>
      </c>
      <c r="AK490" t="s">
        <v>55</v>
      </c>
      <c r="AL490">
        <v>5</v>
      </c>
      <c r="AM490" t="s">
        <v>683</v>
      </c>
      <c r="AO490">
        <v>3</v>
      </c>
      <c r="AP490" t="s">
        <v>683</v>
      </c>
      <c r="AQ490">
        <v>6.2</v>
      </c>
      <c r="AR490">
        <v>5.5160000000000001E-2</v>
      </c>
      <c r="AS490" t="str">
        <f t="shared" si="14"/>
        <v>mature</v>
      </c>
      <c r="AU490">
        <f t="shared" si="15"/>
        <v>1</v>
      </c>
    </row>
    <row r="491" spans="1:47" x14ac:dyDescent="0.25">
      <c r="A491">
        <v>408</v>
      </c>
      <c r="B491">
        <v>2017</v>
      </c>
      <c r="C491" t="s">
        <v>42</v>
      </c>
      <c r="D491" s="1">
        <v>44147</v>
      </c>
      <c r="E491">
        <v>1</v>
      </c>
      <c r="F491">
        <v>195</v>
      </c>
      <c r="G491">
        <v>4</v>
      </c>
      <c r="H491" t="s">
        <v>43</v>
      </c>
      <c r="I491" s="2">
        <v>43033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57.019166669999997</v>
      </c>
      <c r="P491">
        <v>-135.34961670000001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13</v>
      </c>
      <c r="Z491">
        <v>15</v>
      </c>
      <c r="AA491">
        <v>2</v>
      </c>
      <c r="AB491">
        <v>197</v>
      </c>
      <c r="AC491">
        <v>112.4</v>
      </c>
      <c r="AD491">
        <v>4</v>
      </c>
      <c r="AE491">
        <v>2</v>
      </c>
      <c r="AG491" t="s">
        <v>512</v>
      </c>
      <c r="AH491" t="s">
        <v>60</v>
      </c>
      <c r="AI491" t="s">
        <v>97</v>
      </c>
      <c r="AJ491">
        <v>1</v>
      </c>
      <c r="AK491" t="s">
        <v>55</v>
      </c>
      <c r="AL491">
        <v>5</v>
      </c>
      <c r="AM491" t="s">
        <v>683</v>
      </c>
      <c r="AO491">
        <v>3</v>
      </c>
      <c r="AP491" t="s">
        <v>683</v>
      </c>
      <c r="AQ491">
        <v>6.7</v>
      </c>
      <c r="AR491">
        <v>5.9609000000000002E-2</v>
      </c>
      <c r="AS491" t="str">
        <f t="shared" si="14"/>
        <v>mature</v>
      </c>
      <c r="AU491">
        <f t="shared" si="15"/>
        <v>1</v>
      </c>
    </row>
    <row r="492" spans="1:47" x14ac:dyDescent="0.25">
      <c r="A492">
        <v>557</v>
      </c>
      <c r="B492">
        <v>2017</v>
      </c>
      <c r="C492" t="s">
        <v>42</v>
      </c>
      <c r="D492" s="1">
        <v>44147</v>
      </c>
      <c r="E492">
        <v>1</v>
      </c>
      <c r="F492">
        <v>226</v>
      </c>
      <c r="G492">
        <v>4</v>
      </c>
      <c r="H492" t="s">
        <v>43</v>
      </c>
      <c r="I492" s="2">
        <v>43033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57.019166669999997</v>
      </c>
      <c r="P492">
        <v>-135.34961670000001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16</v>
      </c>
      <c r="Z492">
        <v>1</v>
      </c>
      <c r="AA492">
        <v>2</v>
      </c>
      <c r="AB492">
        <v>211</v>
      </c>
      <c r="AC492">
        <v>135.80000000000001</v>
      </c>
      <c r="AD492">
        <v>6</v>
      </c>
      <c r="AE492">
        <v>1</v>
      </c>
      <c r="AG492" t="s">
        <v>671</v>
      </c>
      <c r="AH492" t="s">
        <v>67</v>
      </c>
      <c r="AI492" t="s">
        <v>58</v>
      </c>
      <c r="AJ492">
        <v>1</v>
      </c>
      <c r="AK492" t="s">
        <v>55</v>
      </c>
      <c r="AL492">
        <v>5</v>
      </c>
      <c r="AM492" t="s">
        <v>683</v>
      </c>
      <c r="AO492">
        <v>3</v>
      </c>
      <c r="AP492" t="s">
        <v>683</v>
      </c>
      <c r="AQ492">
        <v>9.8000000000000007</v>
      </c>
      <c r="AR492">
        <v>7.2165000000000007E-2</v>
      </c>
      <c r="AS492" t="str">
        <f t="shared" si="14"/>
        <v>mature</v>
      </c>
      <c r="AU492">
        <f t="shared" si="15"/>
        <v>1</v>
      </c>
    </row>
  </sheetData>
  <sortState xmlns:xlrd2="http://schemas.microsoft.com/office/spreadsheetml/2017/richdata2" ref="A2:AT580">
    <sortCondition ref="AL2:AL5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GSI_histology_analysis_tables</vt:lpstr>
      <vt:lpstr>dataset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2020-02-25T20:29:51Z</dcterms:created>
  <dcterms:modified xsi:type="dcterms:W3CDTF">2020-03-04T01:04:15Z</dcterms:modified>
</cp:coreProperties>
</file>