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120" windowWidth="28680" windowHeight="135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H4" i="1" l="1"/>
  <c r="C4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I33" i="1"/>
  <c r="G33" i="1"/>
  <c r="I8" i="1"/>
  <c r="G8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8" i="1"/>
  <c r="B34" i="1"/>
  <c r="B35" i="1"/>
  <c r="B36" i="1"/>
  <c r="B37" i="1"/>
  <c r="B38" i="1"/>
  <c r="B39" i="1"/>
  <c r="B40" i="1"/>
  <c r="B41" i="1"/>
  <c r="B42" i="1"/>
  <c r="B43" i="1"/>
  <c r="G68" i="1" s="1"/>
  <c r="B44" i="1"/>
  <c r="B45" i="1"/>
  <c r="B46" i="1"/>
  <c r="B47" i="1"/>
  <c r="B48" i="1"/>
  <c r="B49" i="1"/>
  <c r="B50" i="1"/>
  <c r="B33" i="1"/>
  <c r="B9" i="1"/>
  <c r="B10" i="1"/>
  <c r="B11" i="1"/>
  <c r="B12" i="1"/>
  <c r="B13" i="1"/>
  <c r="B14" i="1"/>
  <c r="B15" i="1"/>
  <c r="B16" i="1"/>
  <c r="B17" i="1"/>
  <c r="B18" i="1"/>
  <c r="B68" i="1" s="1"/>
  <c r="B19" i="1"/>
  <c r="B20" i="1"/>
  <c r="B21" i="1"/>
  <c r="B22" i="1"/>
  <c r="B23" i="1"/>
  <c r="B24" i="1"/>
  <c r="B25" i="1"/>
  <c r="B8" i="1"/>
  <c r="B67" i="1"/>
  <c r="G63" i="1" l="1"/>
  <c r="N68" i="1"/>
  <c r="B26" i="1"/>
  <c r="G26" i="1"/>
  <c r="D26" i="1"/>
  <c r="C13" i="1" s="1"/>
  <c r="B71" i="1"/>
  <c r="B63" i="1"/>
  <c r="C17" i="1"/>
  <c r="C24" i="1"/>
  <c r="C20" i="1"/>
  <c r="C11" i="1"/>
  <c r="C8" i="1"/>
  <c r="C22" i="1"/>
  <c r="B69" i="1"/>
  <c r="B64" i="1"/>
  <c r="O22" i="1"/>
  <c r="N22" i="1" s="1"/>
  <c r="O21" i="1"/>
  <c r="N21" i="1" s="1"/>
  <c r="G51" i="1"/>
  <c r="D51" i="1"/>
  <c r="C49" i="1" s="1"/>
  <c r="I26" i="1"/>
  <c r="H26" i="1" s="1"/>
  <c r="G69" i="1"/>
  <c r="G70" i="1"/>
  <c r="G66" i="1"/>
  <c r="G62" i="1"/>
  <c r="B51" i="1"/>
  <c r="B66" i="1"/>
  <c r="G61" i="1"/>
  <c r="B62" i="1"/>
  <c r="N62" i="1" s="1"/>
  <c r="G71" i="1"/>
  <c r="B65" i="1"/>
  <c r="G65" i="1"/>
  <c r="B61" i="1"/>
  <c r="N61" i="1" s="1"/>
  <c r="B70" i="1"/>
  <c r="G64" i="1"/>
  <c r="G67" i="1"/>
  <c r="N67" i="1" s="1"/>
  <c r="G72" i="1"/>
  <c r="N72" i="1" s="1"/>
  <c r="I51" i="1"/>
  <c r="N63" i="1" l="1"/>
  <c r="N71" i="1"/>
  <c r="C18" i="1"/>
  <c r="C23" i="1"/>
  <c r="C21" i="1"/>
  <c r="N47" i="1"/>
  <c r="N65" i="1"/>
  <c r="N66" i="1"/>
  <c r="H16" i="1"/>
  <c r="N64" i="1"/>
  <c r="H41" i="1"/>
  <c r="H51" i="1"/>
  <c r="N70" i="1"/>
  <c r="N69" i="1"/>
  <c r="C37" i="1"/>
  <c r="C45" i="1"/>
  <c r="C39" i="1"/>
  <c r="C10" i="1"/>
  <c r="C35" i="1"/>
  <c r="C15" i="1"/>
  <c r="C33" i="1"/>
  <c r="C9" i="1"/>
  <c r="C25" i="1"/>
  <c r="N46" i="1"/>
  <c r="C12" i="1"/>
  <c r="C14" i="1"/>
  <c r="C26" i="1"/>
  <c r="C19" i="1"/>
  <c r="C16" i="1"/>
  <c r="C34" i="1"/>
  <c r="C38" i="1"/>
  <c r="C42" i="1"/>
  <c r="C46" i="1"/>
  <c r="C50" i="1"/>
  <c r="C51" i="1"/>
  <c r="C36" i="1"/>
  <c r="C40" i="1"/>
  <c r="C44" i="1"/>
  <c r="C48" i="1"/>
  <c r="C41" i="1"/>
  <c r="C47" i="1"/>
  <c r="C43" i="1"/>
  <c r="O20" i="1"/>
  <c r="N20" i="1" s="1"/>
  <c r="H45" i="1"/>
  <c r="H38" i="1"/>
  <c r="H37" i="1"/>
  <c r="H42" i="1"/>
  <c r="H35" i="1"/>
  <c r="H39" i="1"/>
  <c r="H43" i="1"/>
  <c r="H47" i="1"/>
  <c r="H36" i="1"/>
  <c r="H40" i="1"/>
  <c r="H33" i="1"/>
  <c r="H44" i="1"/>
  <c r="H48" i="1"/>
  <c r="H46" i="1"/>
  <c r="H34" i="1"/>
  <c r="H50" i="1"/>
  <c r="H49" i="1"/>
  <c r="H9" i="1"/>
  <c r="H13" i="1"/>
  <c r="H17" i="1"/>
  <c r="H11" i="1"/>
  <c r="H15" i="1"/>
  <c r="H19" i="1"/>
  <c r="H23" i="1"/>
  <c r="H21" i="1"/>
  <c r="H25" i="1"/>
  <c r="H8" i="1"/>
  <c r="H10" i="1"/>
  <c r="H18" i="1"/>
  <c r="H12" i="1"/>
  <c r="H20" i="1"/>
  <c r="H14" i="1"/>
  <c r="H22" i="1"/>
  <c r="H24" i="1"/>
  <c r="N45" i="1" l="1"/>
  <c r="O16" i="1"/>
  <c r="N16" i="1" s="1"/>
  <c r="N41" i="1" s="1"/>
  <c r="O12" i="1"/>
  <c r="N12" i="1" s="1"/>
  <c r="N37" i="1" s="1"/>
  <c r="O18" i="1"/>
  <c r="N18" i="1" s="1"/>
  <c r="N43" i="1" s="1"/>
  <c r="O14" i="1"/>
  <c r="N14" i="1" s="1"/>
  <c r="N39" i="1" s="1"/>
  <c r="O17" i="1"/>
  <c r="N17" i="1" s="1"/>
  <c r="N42" i="1" s="1"/>
  <c r="O13" i="1"/>
  <c r="N13" i="1" s="1"/>
  <c r="N38" i="1" s="1"/>
  <c r="O19" i="1"/>
  <c r="N19" i="1" s="1"/>
  <c r="N44" i="1" s="1"/>
  <c r="O15" i="1"/>
  <c r="N15" i="1" s="1"/>
  <c r="N40" i="1" s="1"/>
  <c r="O11" i="1" l="1"/>
  <c r="N11" i="1" l="1"/>
  <c r="N36" i="1" s="1"/>
  <c r="O26" i="1"/>
  <c r="N51" i="1" l="1"/>
  <c r="O46" i="1" l="1"/>
  <c r="P46" i="1" s="1"/>
  <c r="P21" i="1" s="1"/>
  <c r="O47" i="1"/>
  <c r="P47" i="1" s="1"/>
  <c r="P22" i="1" s="1"/>
  <c r="O45" i="1"/>
  <c r="P45" i="1" s="1"/>
  <c r="P20" i="1" s="1"/>
  <c r="O40" i="1"/>
  <c r="P40" i="1" s="1"/>
  <c r="P15" i="1" s="1"/>
  <c r="O37" i="1"/>
  <c r="P37" i="1" s="1"/>
  <c r="P12" i="1" s="1"/>
  <c r="O38" i="1"/>
  <c r="P38" i="1" s="1"/>
  <c r="P13" i="1" s="1"/>
  <c r="O39" i="1"/>
  <c r="P39" i="1" s="1"/>
  <c r="P14" i="1" s="1"/>
  <c r="O42" i="1"/>
  <c r="P42" i="1" s="1"/>
  <c r="P17" i="1" s="1"/>
  <c r="O44" i="1"/>
  <c r="P44" i="1" s="1"/>
  <c r="P19" i="1" s="1"/>
  <c r="O41" i="1"/>
  <c r="P41" i="1" s="1"/>
  <c r="P16" i="1" s="1"/>
  <c r="O43" i="1"/>
  <c r="P43" i="1" s="1"/>
  <c r="P18" i="1" s="1"/>
  <c r="O36" i="1"/>
  <c r="P36" i="1" s="1"/>
  <c r="P11" i="1" l="1"/>
  <c r="P26" i="1" s="1"/>
  <c r="P51" i="1"/>
  <c r="O51" i="1" s="1"/>
</calcChain>
</file>

<file path=xl/comments1.xml><?xml version="1.0" encoding="utf-8"?>
<comments xmlns="http://schemas.openxmlformats.org/spreadsheetml/2006/main">
  <authors>
    <author>Dressel, Sherri C (DFG)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per Salomone et al. 2017 Appendix B1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5-yr average proportion by age (2012-2015, 2017) from catch at age numbers from ASA model. See C:\HER\TOGIAK\2018\Gillnet percentages 15+ by age year 1980-2017.xlsx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Imaginary sample size of 1000 (i.e. overall sample size doesn't matter as long as proportions are correct)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average weight at age from 2015 and 2017 biomass spreadsheets.</t>
        </r>
      </text>
    </comment>
  </commentList>
</comments>
</file>

<file path=xl/sharedStrings.xml><?xml version="1.0" encoding="utf-8"?>
<sst xmlns="http://schemas.openxmlformats.org/spreadsheetml/2006/main" count="63" uniqueCount="17">
  <si>
    <t>Total GillNet</t>
  </si>
  <si>
    <t>Index Areas:</t>
  </si>
  <si>
    <t>Harvest</t>
  </si>
  <si>
    <t>Age</t>
  </si>
  <si>
    <t>No.</t>
  </si>
  <si>
    <t>Percent</t>
  </si>
  <si>
    <t>Numbers</t>
  </si>
  <si>
    <t>by No.</t>
  </si>
  <si>
    <t>(x1,000)</t>
  </si>
  <si>
    <t>Total</t>
  </si>
  <si>
    <t>Percent Weighted by</t>
  </si>
  <si>
    <t>Weight</t>
  </si>
  <si>
    <t>Biomass</t>
  </si>
  <si>
    <t>ADDED BY SCD to calculate 2016 numbers at age</t>
  </si>
  <si>
    <t>Average weight at age of pop (straight average across all samples)</t>
  </si>
  <si>
    <t>Weight-at-age</t>
  </si>
  <si>
    <t xml:space="preserve">Average weight at age of pop (straight average across all samples)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</si>
</sst>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2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3" fillId="2" borderId="4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4" fillId="2" borderId="4" xfId="0" applyFont="1" applyFill="1" applyBorder="1" applyAlignment="1" applyProtection="1">
      <alignment horizontal="left"/>
    </xf>
    <xf numFmtId="0" fontId="2" fillId="2" borderId="0" xfId="0" applyFont="1" applyFill="1" applyBorder="1" applyProtection="1"/>
    <xf numFmtId="0" fontId="2" fillId="2" borderId="5" xfId="0" applyFont="1" applyFill="1" applyBorder="1" applyProtection="1"/>
    <xf numFmtId="164" fontId="5" fillId="2" borderId="6" xfId="0" applyNumberFormat="1" applyFont="1" applyFill="1" applyBorder="1" applyProtection="1"/>
    <xf numFmtId="165" fontId="2" fillId="2" borderId="5" xfId="0" applyNumberFormat="1" applyFont="1" applyFill="1" applyBorder="1" applyProtection="1"/>
    <xf numFmtId="0" fontId="2" fillId="2" borderId="7" xfId="0" applyFont="1" applyFill="1" applyBorder="1" applyAlignment="1">
      <alignment horizontal="fill"/>
    </xf>
    <xf numFmtId="0" fontId="2" fillId="2" borderId="8" xfId="0" applyFont="1" applyFill="1" applyBorder="1" applyAlignment="1">
      <alignment horizontal="fill"/>
    </xf>
    <xf numFmtId="0" fontId="2" fillId="2" borderId="9" xfId="0" applyFont="1" applyFill="1" applyBorder="1" applyAlignment="1">
      <alignment horizontal="fill"/>
    </xf>
    <xf numFmtId="0" fontId="2" fillId="2" borderId="4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2" fillId="2" borderId="7" xfId="0" applyFont="1" applyFill="1" applyBorder="1" applyAlignment="1" applyProtection="1">
      <alignment horizontal="right"/>
    </xf>
    <xf numFmtId="0" fontId="2" fillId="2" borderId="8" xfId="0" applyFont="1" applyFill="1" applyBorder="1" applyAlignment="1" applyProtection="1">
      <alignment horizontal="fill"/>
    </xf>
    <xf numFmtId="0" fontId="2" fillId="2" borderId="8" xfId="0" applyFont="1" applyFill="1" applyBorder="1" applyAlignment="1" applyProtection="1">
      <alignment horizontal="right"/>
    </xf>
    <xf numFmtId="0" fontId="2" fillId="2" borderId="9" xfId="0" applyFont="1" applyFill="1" applyBorder="1" applyAlignment="1" applyProtection="1">
      <alignment horizontal="right"/>
    </xf>
    <xf numFmtId="0" fontId="2" fillId="2" borderId="4" xfId="0" applyFont="1" applyFill="1" applyBorder="1" applyProtection="1"/>
    <xf numFmtId="166" fontId="2" fillId="2" borderId="0" xfId="0" applyNumberFormat="1" applyFont="1" applyFill="1" applyBorder="1" applyProtection="1"/>
    <xf numFmtId="37" fontId="2" fillId="2" borderId="5" xfId="0" applyNumberFormat="1" applyFont="1" applyFill="1" applyBorder="1" applyProtection="1"/>
    <xf numFmtId="0" fontId="4" fillId="2" borderId="10" xfId="0" applyFont="1" applyFill="1" applyBorder="1" applyAlignment="1" applyProtection="1">
      <alignment horizontal="right"/>
    </xf>
    <xf numFmtId="0" fontId="4" fillId="2" borderId="11" xfId="0" applyFont="1" applyFill="1" applyBorder="1" applyProtection="1"/>
    <xf numFmtId="166" fontId="4" fillId="2" borderId="11" xfId="0" applyNumberFormat="1" applyFont="1" applyFill="1" applyBorder="1" applyProtection="1"/>
    <xf numFmtId="3" fontId="4" fillId="2" borderId="12" xfId="0" applyNumberFormat="1" applyFont="1" applyFill="1" applyBorder="1" applyProtection="1"/>
    <xf numFmtId="0" fontId="2" fillId="0" borderId="0" xfId="0" applyFont="1" applyFill="1" applyBorder="1" applyProtection="1"/>
    <xf numFmtId="0" fontId="2" fillId="2" borderId="1" xfId="0" applyFont="1" applyFill="1" applyBorder="1" applyAlignment="1" applyProtection="1">
      <alignment horizontal="fill"/>
    </xf>
    <xf numFmtId="0" fontId="2" fillId="2" borderId="2" xfId="0" applyFont="1" applyFill="1" applyBorder="1" applyAlignment="1" applyProtection="1">
      <alignment horizontal="fill"/>
    </xf>
    <xf numFmtId="0" fontId="2" fillId="2" borderId="3" xfId="0" applyFont="1" applyFill="1" applyBorder="1" applyAlignment="1" applyProtection="1">
      <alignment horizontal="fill"/>
    </xf>
    <xf numFmtId="3" fontId="2" fillId="2" borderId="0" xfId="0" applyNumberFormat="1" applyFont="1" applyFill="1" applyBorder="1" applyProtection="1"/>
    <xf numFmtId="3" fontId="4" fillId="2" borderId="11" xfId="0" applyNumberFormat="1" applyFont="1" applyFill="1" applyBorder="1" applyProtection="1"/>
    <xf numFmtId="164" fontId="4" fillId="2" borderId="12" xfId="0" applyNumberFormat="1" applyFont="1" applyFill="1" applyBorder="1" applyProtection="1"/>
    <xf numFmtId="165" fontId="2" fillId="0" borderId="0" xfId="0" applyNumberFormat="1" applyFont="1" applyProtection="1"/>
    <xf numFmtId="0" fontId="2" fillId="0" borderId="0" xfId="0" applyFont="1" applyProtection="1"/>
    <xf numFmtId="0" fontId="2" fillId="2" borderId="8" xfId="0" applyFont="1" applyFill="1" applyBorder="1" applyAlignment="1" applyProtection="1">
      <alignment horizontal="left"/>
    </xf>
    <xf numFmtId="0" fontId="6" fillId="2" borderId="1" xfId="0" applyFont="1" applyFill="1" applyBorder="1" applyProtection="1"/>
    <xf numFmtId="9" fontId="4" fillId="2" borderId="11" xfId="1" applyFont="1" applyFill="1" applyBorder="1" applyProtection="1"/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11</xdr:row>
      <xdr:rowOff>161925</xdr:rowOff>
    </xdr:from>
    <xdr:to>
      <xdr:col>11</xdr:col>
      <xdr:colOff>266700</xdr:colOff>
      <xdr:row>14</xdr:row>
      <xdr:rowOff>0</xdr:rowOff>
    </xdr:to>
    <xdr:sp macro="" textlink="">
      <xdr:nvSpPr>
        <xdr:cNvPr id="2" name="Right Arrow 1"/>
        <xdr:cNvSpPr/>
      </xdr:nvSpPr>
      <xdr:spPr>
        <a:xfrm>
          <a:off x="5895975" y="2428875"/>
          <a:ext cx="1133475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257175</xdr:colOff>
      <xdr:row>35</xdr:row>
      <xdr:rowOff>9525</xdr:rowOff>
    </xdr:from>
    <xdr:to>
      <xdr:col>11</xdr:col>
      <xdr:colOff>171450</xdr:colOff>
      <xdr:row>37</xdr:row>
      <xdr:rowOff>38100</xdr:rowOff>
    </xdr:to>
    <xdr:sp macro="" textlink="">
      <xdr:nvSpPr>
        <xdr:cNvPr id="3" name="Right Arrow 2"/>
        <xdr:cNvSpPr/>
      </xdr:nvSpPr>
      <xdr:spPr>
        <a:xfrm>
          <a:off x="5800725" y="6867525"/>
          <a:ext cx="1133475" cy="409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Biomass%20sc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Biomass_sc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ER/TOGIAK/2018/Gillnet%20percentages%2015+%20by%20age%20year%201980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RunBiomass"/>
      <sheetName val="Gillnet Biomass"/>
      <sheetName val="PurseSeine Biomass"/>
      <sheetName val="AppendixA1(Tot Run)"/>
      <sheetName val="AppendixA2(PS)"/>
      <sheetName val="AppendixA3(GN)"/>
      <sheetName val="Table7"/>
      <sheetName val="Fig8"/>
      <sheetName val="Fig11"/>
    </sheetNames>
    <sheetDataSet>
      <sheetData sheetId="0" refreshError="1"/>
      <sheetData sheetId="1">
        <row r="11">
          <cell r="X11">
            <v>1156.049</v>
          </cell>
        </row>
        <row r="15">
          <cell r="W15">
            <v>0</v>
          </cell>
          <cell r="Y15">
            <v>0</v>
          </cell>
        </row>
        <row r="16">
          <cell r="W16">
            <v>0</v>
          </cell>
          <cell r="Y16">
            <v>0</v>
          </cell>
        </row>
        <row r="17">
          <cell r="W17">
            <v>0</v>
          </cell>
          <cell r="Y17">
            <v>0</v>
          </cell>
        </row>
        <row r="18">
          <cell r="W18">
            <v>8</v>
          </cell>
          <cell r="Y18">
            <v>5.664387714764306</v>
          </cell>
        </row>
        <row r="19">
          <cell r="W19">
            <v>39</v>
          </cell>
          <cell r="Y19">
            <v>74.964756432511081</v>
          </cell>
        </row>
        <row r="20">
          <cell r="W20">
            <v>153</v>
          </cell>
          <cell r="Y20">
            <v>277.33035239985588</v>
          </cell>
        </row>
        <row r="21">
          <cell r="W21">
            <v>156</v>
          </cell>
          <cell r="Y21">
            <v>360.32920310656641</v>
          </cell>
        </row>
        <row r="22">
          <cell r="W22">
            <v>286</v>
          </cell>
          <cell r="Y22">
            <v>633.16159635286613</v>
          </cell>
        </row>
        <row r="23">
          <cell r="W23">
            <v>251</v>
          </cell>
          <cell r="Y23">
            <v>587.36282963410872</v>
          </cell>
        </row>
        <row r="24">
          <cell r="W24">
            <v>191</v>
          </cell>
          <cell r="Y24">
            <v>494.94802142687297</v>
          </cell>
        </row>
        <row r="25">
          <cell r="W25">
            <v>55</v>
          </cell>
          <cell r="Y25">
            <v>147.44763208012168</v>
          </cell>
        </row>
        <row r="26">
          <cell r="W26">
            <v>12</v>
          </cell>
          <cell r="Y26">
            <v>30.197574880369871</v>
          </cell>
        </row>
        <row r="27">
          <cell r="W27">
            <v>6</v>
          </cell>
          <cell r="Y27">
            <v>15.422903782952828</v>
          </cell>
        </row>
        <row r="28">
          <cell r="W28">
            <v>1</v>
          </cell>
          <cell r="Y28">
            <v>3.9967987667233107</v>
          </cell>
        </row>
        <row r="29">
          <cell r="W29">
            <v>0</v>
          </cell>
          <cell r="Y29">
            <v>0</v>
          </cell>
        </row>
        <row r="30">
          <cell r="W30">
            <v>0</v>
          </cell>
          <cell r="Y30">
            <v>0</v>
          </cell>
        </row>
        <row r="31">
          <cell r="W31">
            <v>0</v>
          </cell>
          <cell r="Y31">
            <v>0</v>
          </cell>
        </row>
        <row r="32">
          <cell r="W32">
            <v>0</v>
          </cell>
          <cell r="Y32">
            <v>0</v>
          </cell>
        </row>
        <row r="40">
          <cell r="W40">
            <v>0</v>
          </cell>
          <cell r="Y40">
            <v>0</v>
          </cell>
        </row>
        <row r="41">
          <cell r="W41">
            <v>0</v>
          </cell>
          <cell r="Y41">
            <v>0</v>
          </cell>
        </row>
        <row r="42">
          <cell r="W42">
            <v>0</v>
          </cell>
          <cell r="Y42">
            <v>0</v>
          </cell>
        </row>
        <row r="43">
          <cell r="W43">
            <v>1936</v>
          </cell>
          <cell r="Y43">
            <v>1.511012807872296</v>
          </cell>
        </row>
        <row r="44">
          <cell r="W44">
            <v>10541.999999999987</v>
          </cell>
          <cell r="Y44">
            <v>21.801616709680022</v>
          </cell>
        </row>
        <row r="45">
          <cell r="W45">
            <v>47866.000000000058</v>
          </cell>
          <cell r="Y45">
            <v>98.299390014385523</v>
          </cell>
        </row>
        <row r="46">
          <cell r="W46">
            <v>57526.000000000029</v>
          </cell>
          <cell r="Y46">
            <v>152.74459076027713</v>
          </cell>
        </row>
        <row r="47">
          <cell r="W47">
            <v>112837.99999999997</v>
          </cell>
          <cell r="Y47">
            <v>279.50343056760613</v>
          </cell>
        </row>
        <row r="48">
          <cell r="W48">
            <v>103778.99999999994</v>
          </cell>
          <cell r="Y48">
            <v>268.16657438971953</v>
          </cell>
        </row>
        <row r="49">
          <cell r="W49">
            <v>81243</v>
          </cell>
          <cell r="Y49">
            <v>236.53026142067498</v>
          </cell>
        </row>
        <row r="50">
          <cell r="W50">
            <v>24077</v>
          </cell>
          <cell r="Y50">
            <v>70.721356790976387</v>
          </cell>
        </row>
        <row r="51">
          <cell r="W51">
            <v>5739</v>
          </cell>
          <cell r="Y51">
            <v>16.678635413885747</v>
          </cell>
        </row>
        <row r="52">
          <cell r="W52">
            <v>3052.9999999999991</v>
          </cell>
          <cell r="Y52">
            <v>8.2769945573319159</v>
          </cell>
        </row>
        <row r="53">
          <cell r="W53">
            <v>412</v>
          </cell>
          <cell r="Y53">
            <v>1.8151365675903517</v>
          </cell>
        </row>
        <row r="54">
          <cell r="W54">
            <v>0</v>
          </cell>
          <cell r="Y54">
            <v>0</v>
          </cell>
        </row>
        <row r="55">
          <cell r="W55">
            <v>0</v>
          </cell>
          <cell r="Y55">
            <v>0</v>
          </cell>
        </row>
        <row r="56">
          <cell r="W56">
            <v>0</v>
          </cell>
          <cell r="Y56">
            <v>0</v>
          </cell>
        </row>
        <row r="57">
          <cell r="W57">
            <v>0</v>
          </cell>
          <cell r="Y5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RunBiomass"/>
      <sheetName val="Gillnet Biomass"/>
      <sheetName val="PurseSeine Biomass"/>
      <sheetName val="AppendixA1(Tot Run)"/>
      <sheetName val="AppendixA2(PS)"/>
      <sheetName val="AppendixA3(GN)"/>
      <sheetName val="Table7"/>
      <sheetName val="Fig8"/>
      <sheetName val="Fig11"/>
    </sheetNames>
    <sheetDataSet>
      <sheetData sheetId="0">
        <row r="17">
          <cell r="Y17">
            <v>6.4299971485600238E-2</v>
          </cell>
        </row>
      </sheetData>
      <sheetData sheetId="1">
        <row r="11">
          <cell r="X11">
            <v>1341.6</v>
          </cell>
        </row>
        <row r="15">
          <cell r="W15">
            <v>0</v>
          </cell>
          <cell r="Y15">
            <v>0</v>
          </cell>
        </row>
        <row r="16">
          <cell r="W16">
            <v>0</v>
          </cell>
          <cell r="Y16">
            <v>0</v>
          </cell>
        </row>
        <row r="17">
          <cell r="W17">
            <v>0</v>
          </cell>
          <cell r="Y17">
            <v>0</v>
          </cell>
        </row>
        <row r="18">
          <cell r="W18">
            <v>1</v>
          </cell>
          <cell r="Y18">
            <v>1.3033448261547484</v>
          </cell>
        </row>
        <row r="19">
          <cell r="W19">
            <v>3</v>
          </cell>
          <cell r="Y19">
            <v>12.524800692173429</v>
          </cell>
        </row>
        <row r="20">
          <cell r="W20">
            <v>29</v>
          </cell>
          <cell r="Y20">
            <v>88.819670920779743</v>
          </cell>
        </row>
        <row r="21">
          <cell r="W21">
            <v>110</v>
          </cell>
          <cell r="Y21">
            <v>331.86589916197249</v>
          </cell>
        </row>
        <row r="22">
          <cell r="W22">
            <v>211</v>
          </cell>
          <cell r="Y22">
            <v>660.01485760777996</v>
          </cell>
        </row>
        <row r="23">
          <cell r="W23">
            <v>208</v>
          </cell>
          <cell r="Y23">
            <v>672.74401675548313</v>
          </cell>
        </row>
        <row r="24">
          <cell r="W24">
            <v>186</v>
          </cell>
          <cell r="Y24">
            <v>584.79020060302287</v>
          </cell>
        </row>
        <row r="25">
          <cell r="W25">
            <v>121</v>
          </cell>
          <cell r="Y25">
            <v>346.12334983321909</v>
          </cell>
        </row>
        <row r="26">
          <cell r="W26">
            <v>52</v>
          </cell>
          <cell r="Y26">
            <v>115.16020710740376</v>
          </cell>
        </row>
        <row r="27">
          <cell r="W27">
            <v>11</v>
          </cell>
          <cell r="Y27">
            <v>18.251052685127149</v>
          </cell>
        </row>
        <row r="28">
          <cell r="W28">
            <v>5</v>
          </cell>
          <cell r="Y28">
            <v>9.1262305290570236</v>
          </cell>
        </row>
        <row r="29">
          <cell r="W29">
            <v>4</v>
          </cell>
          <cell r="Y29">
            <v>6.5181325037606346</v>
          </cell>
        </row>
        <row r="30">
          <cell r="W30">
            <v>0</v>
          </cell>
          <cell r="Y30">
            <v>0</v>
          </cell>
        </row>
        <row r="31">
          <cell r="W31">
            <v>0</v>
          </cell>
          <cell r="Y31">
            <v>0</v>
          </cell>
        </row>
        <row r="32">
          <cell r="W32">
            <v>0</v>
          </cell>
          <cell r="Y32">
            <v>0</v>
          </cell>
        </row>
        <row r="40">
          <cell r="W40">
            <v>0</v>
          </cell>
          <cell r="Y40">
            <v>0</v>
          </cell>
        </row>
        <row r="41">
          <cell r="W41">
            <v>0</v>
          </cell>
          <cell r="Y41">
            <v>0</v>
          </cell>
        </row>
        <row r="42">
          <cell r="W42">
            <v>0</v>
          </cell>
          <cell r="Y42">
            <v>0</v>
          </cell>
        </row>
        <row r="43">
          <cell r="W43">
            <v>178</v>
          </cell>
          <cell r="Y43">
            <v>0.25572850633292749</v>
          </cell>
        </row>
        <row r="44">
          <cell r="W44">
            <v>1131</v>
          </cell>
          <cell r="Y44">
            <v>5.4733078801809141</v>
          </cell>
        </row>
        <row r="45">
          <cell r="W45">
            <v>11383.999999999993</v>
          </cell>
          <cell r="Y45">
            <v>39.339298366176379</v>
          </cell>
        </row>
        <row r="46">
          <cell r="W46">
            <v>44012.999999999993</v>
          </cell>
          <cell r="Y46">
            <v>145.06321820647184</v>
          </cell>
        </row>
        <row r="47">
          <cell r="W47">
            <v>87431.000000000015</v>
          </cell>
          <cell r="Y47">
            <v>299.83628073487364</v>
          </cell>
        </row>
        <row r="48">
          <cell r="W48">
            <v>90174.999999999971</v>
          </cell>
          <cell r="Y48">
            <v>315.88596811827</v>
          </cell>
        </row>
        <row r="49">
          <cell r="W49">
            <v>83861.999999999985</v>
          </cell>
          <cell r="Y49">
            <v>286.69391576002351</v>
          </cell>
        </row>
        <row r="50">
          <cell r="W50">
            <v>55582</v>
          </cell>
          <cell r="Y50">
            <v>170.23933488908486</v>
          </cell>
        </row>
        <row r="51">
          <cell r="W51">
            <v>24539.000000000011</v>
          </cell>
          <cell r="Y51">
            <v>59.115593965666669</v>
          </cell>
        </row>
        <row r="52">
          <cell r="W52">
            <v>5523.0000000000009</v>
          </cell>
          <cell r="Y52">
            <v>10.051840833811266</v>
          </cell>
        </row>
        <row r="53">
          <cell r="W53">
            <v>2558.0000000000009</v>
          </cell>
          <cell r="Y53">
            <v>5.1808460064147122</v>
          </cell>
        </row>
        <row r="54">
          <cell r="W54">
            <v>2519.9999999999991</v>
          </cell>
          <cell r="Y54">
            <v>4.4646667326932725</v>
          </cell>
        </row>
        <row r="55">
          <cell r="W55">
            <v>0</v>
          </cell>
          <cell r="Y55">
            <v>0</v>
          </cell>
        </row>
        <row r="56">
          <cell r="W56">
            <v>0</v>
          </cell>
          <cell r="Y56">
            <v>0</v>
          </cell>
        </row>
        <row r="57">
          <cell r="W57">
            <v>0</v>
          </cell>
          <cell r="Y57">
            <v>0</v>
          </cell>
        </row>
      </sheetData>
      <sheetData sheetId="2">
        <row r="17">
          <cell r="AS17">
            <v>2.8189226218597721E-2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4">
          <cell r="Q44">
            <v>1.9497826725875006E-3</v>
          </cell>
          <cell r="R44">
            <v>1.7445576609253333E-2</v>
          </cell>
          <cell r="S44">
            <v>6.8223719067426858E-2</v>
          </cell>
          <cell r="T44">
            <v>0.16908764112865618</v>
          </cell>
          <cell r="U44">
            <v>0.27120323855540707</v>
          </cell>
          <cell r="V44">
            <v>0.20668822759231498</v>
          </cell>
          <cell r="W44">
            <v>0.1473162784987643</v>
          </cell>
          <cell r="X44">
            <v>7.3605378232260876E-2</v>
          </cell>
          <cell r="Y44">
            <v>2.6014284612985255E-2</v>
          </cell>
          <cell r="Z44">
            <v>1.2712176508209971E-2</v>
          </cell>
          <cell r="AA44">
            <v>4.120780304220974E-3</v>
          </cell>
          <cell r="AB44">
            <v>1.6329162179126171E-3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6"/>
  <sheetViews>
    <sheetView tabSelected="1" zoomScale="80" zoomScaleNormal="80" workbookViewId="0">
      <selection activeCell="P15" sqref="P15"/>
    </sheetView>
  </sheetViews>
  <sheetFormatPr defaultRowHeight="15" x14ac:dyDescent="0.25"/>
  <cols>
    <col min="1" max="1" width="9.5703125" bestFit="1" customWidth="1"/>
    <col min="6" max="6" width="9.5703125" bestFit="1" customWidth="1"/>
    <col min="13" max="13" width="9.5703125" bestFit="1" customWidth="1"/>
  </cols>
  <sheetData>
    <row r="1" spans="1:16" ht="26.25" x14ac:dyDescent="0.4">
      <c r="A1" s="38">
        <v>2015</v>
      </c>
      <c r="B1" s="1"/>
      <c r="C1" s="1"/>
      <c r="D1" s="2"/>
      <c r="F1" s="38">
        <v>2017</v>
      </c>
      <c r="G1" s="1"/>
      <c r="H1" s="1"/>
      <c r="I1" s="2"/>
      <c r="M1" s="38">
        <v>2016</v>
      </c>
      <c r="N1" s="1"/>
      <c r="O1" s="1"/>
      <c r="P1" s="2"/>
    </row>
    <row r="2" spans="1:16" x14ac:dyDescent="0.25">
      <c r="A2" s="3" t="s">
        <v>0</v>
      </c>
      <c r="B2" s="4"/>
      <c r="C2" s="4"/>
      <c r="D2" s="5"/>
      <c r="F2" s="3" t="s">
        <v>0</v>
      </c>
      <c r="G2" s="4"/>
      <c r="H2" s="4"/>
      <c r="I2" s="5"/>
      <c r="M2" s="3" t="s">
        <v>0</v>
      </c>
      <c r="N2" s="4"/>
      <c r="O2" s="4"/>
      <c r="P2" s="5"/>
    </row>
    <row r="3" spans="1:16" ht="15.75" thickBot="1" x14ac:dyDescent="0.3">
      <c r="A3" s="6" t="s">
        <v>1</v>
      </c>
      <c r="B3" s="7"/>
      <c r="C3" s="7"/>
      <c r="D3" s="8"/>
      <c r="F3" s="6" t="s">
        <v>1</v>
      </c>
      <c r="G3" s="7"/>
      <c r="H3" s="7"/>
      <c r="I3" s="8"/>
      <c r="M3" s="6" t="s">
        <v>1</v>
      </c>
      <c r="N3" s="7"/>
      <c r="O3" s="7"/>
      <c r="P3" s="8"/>
    </row>
    <row r="4" spans="1:16" ht="16.5" thickBot="1" x14ac:dyDescent="0.3">
      <c r="A4" s="6" t="s">
        <v>2</v>
      </c>
      <c r="B4" s="7"/>
      <c r="C4" s="9">
        <f>'[1]Gillnet Biomass'!$X$11</f>
        <v>1156.049</v>
      </c>
      <c r="D4" s="10"/>
      <c r="F4" s="6" t="s">
        <v>2</v>
      </c>
      <c r="G4" s="7"/>
      <c r="H4" s="9">
        <f>'[2]Gillnet Biomass'!$X$11</f>
        <v>1341.6</v>
      </c>
      <c r="I4" s="10"/>
      <c r="M4" s="6" t="s">
        <v>2</v>
      </c>
      <c r="N4" s="7"/>
      <c r="O4" s="9">
        <v>80</v>
      </c>
      <c r="P4" s="10"/>
    </row>
    <row r="5" spans="1:16" x14ac:dyDescent="0.25">
      <c r="A5" s="11"/>
      <c r="B5" s="12"/>
      <c r="C5" s="12"/>
      <c r="D5" s="13"/>
      <c r="F5" s="11"/>
      <c r="G5" s="12"/>
      <c r="H5" s="12"/>
      <c r="I5" s="13"/>
      <c r="M5" s="11"/>
      <c r="N5" s="12"/>
      <c r="O5" s="12"/>
      <c r="P5" s="13"/>
    </row>
    <row r="6" spans="1:16" x14ac:dyDescent="0.25">
      <c r="A6" s="14" t="s">
        <v>3</v>
      </c>
      <c r="B6" s="15" t="s">
        <v>4</v>
      </c>
      <c r="C6" s="15" t="s">
        <v>5</v>
      </c>
      <c r="D6" s="16" t="s">
        <v>6</v>
      </c>
      <c r="F6" s="14" t="s">
        <v>3</v>
      </c>
      <c r="G6" s="15" t="s">
        <v>4</v>
      </c>
      <c r="H6" s="15" t="s">
        <v>5</v>
      </c>
      <c r="I6" s="16" t="s">
        <v>6</v>
      </c>
      <c r="M6" s="14" t="s">
        <v>3</v>
      </c>
      <c r="N6" s="15" t="s">
        <v>4</v>
      </c>
      <c r="O6" s="15" t="s">
        <v>5</v>
      </c>
      <c r="P6" s="16" t="s">
        <v>6</v>
      </c>
    </row>
    <row r="7" spans="1:16" x14ac:dyDescent="0.25">
      <c r="A7" s="17"/>
      <c r="B7" s="18"/>
      <c r="C7" s="19" t="s">
        <v>7</v>
      </c>
      <c r="D7" s="20" t="s">
        <v>8</v>
      </c>
      <c r="F7" s="17"/>
      <c r="G7" s="18"/>
      <c r="H7" s="19" t="s">
        <v>7</v>
      </c>
      <c r="I7" s="20" t="s">
        <v>8</v>
      </c>
      <c r="M7" s="17"/>
      <c r="N7" s="18"/>
      <c r="O7" s="19" t="s">
        <v>7</v>
      </c>
      <c r="P7" s="20" t="s">
        <v>8</v>
      </c>
    </row>
    <row r="8" spans="1:16" x14ac:dyDescent="0.25">
      <c r="A8" s="21">
        <v>1</v>
      </c>
      <c r="B8" s="7">
        <f>'[1]Gillnet Biomass'!W15</f>
        <v>0</v>
      </c>
      <c r="C8" s="22">
        <f>D8/D$26</f>
        <v>0</v>
      </c>
      <c r="D8" s="23">
        <f>'[1]Gillnet Biomass'!Y15</f>
        <v>0</v>
      </c>
      <c r="F8" s="21">
        <v>1</v>
      </c>
      <c r="G8" s="7">
        <f>'[2]Gillnet Biomass'!W15</f>
        <v>0</v>
      </c>
      <c r="H8" s="22">
        <f>I8/I$26</f>
        <v>0</v>
      </c>
      <c r="I8" s="23">
        <f>'[2]Gillnet Biomass'!Y15</f>
        <v>0</v>
      </c>
      <c r="M8" s="21">
        <v>1</v>
      </c>
      <c r="N8" s="7"/>
      <c r="O8" s="22"/>
      <c r="P8" s="23"/>
    </row>
    <row r="9" spans="1:16" x14ac:dyDescent="0.25">
      <c r="A9" s="21">
        <v>2</v>
      </c>
      <c r="B9" s="7">
        <f>'[1]Gillnet Biomass'!W16</f>
        <v>0</v>
      </c>
      <c r="C9" s="22">
        <f t="shared" ref="C9:C26" si="0">D9/D$26</f>
        <v>0</v>
      </c>
      <c r="D9" s="23">
        <f>'[1]Gillnet Biomass'!Y16</f>
        <v>0</v>
      </c>
      <c r="F9" s="21">
        <v>2</v>
      </c>
      <c r="G9" s="7">
        <f>'[2]Gillnet Biomass'!W16</f>
        <v>0</v>
      </c>
      <c r="H9" s="22">
        <f t="shared" ref="H9:H26" si="1">I9/I$26</f>
        <v>0</v>
      </c>
      <c r="I9" s="23">
        <f>'[2]Gillnet Biomass'!Y16</f>
        <v>0</v>
      </c>
      <c r="M9" s="21">
        <v>2</v>
      </c>
      <c r="N9" s="7"/>
      <c r="O9" s="22"/>
      <c r="P9" s="23"/>
    </row>
    <row r="10" spans="1:16" x14ac:dyDescent="0.25">
      <c r="A10" s="21">
        <v>3</v>
      </c>
      <c r="B10" s="7">
        <f>'[1]Gillnet Biomass'!W17</f>
        <v>0</v>
      </c>
      <c r="C10" s="22">
        <f t="shared" si="0"/>
        <v>0</v>
      </c>
      <c r="D10" s="23">
        <f>'[1]Gillnet Biomass'!Y17</f>
        <v>0</v>
      </c>
      <c r="F10" s="21">
        <v>3</v>
      </c>
      <c r="G10" s="7">
        <f>'[2]Gillnet Biomass'!W17</f>
        <v>0</v>
      </c>
      <c r="H10" s="22">
        <f t="shared" si="1"/>
        <v>0</v>
      </c>
      <c r="I10" s="23">
        <f>'[2]Gillnet Biomass'!Y17</f>
        <v>0</v>
      </c>
      <c r="M10" s="21">
        <v>3</v>
      </c>
      <c r="N10" s="7"/>
      <c r="O10" s="22"/>
      <c r="P10" s="23"/>
    </row>
    <row r="11" spans="1:16" x14ac:dyDescent="0.25">
      <c r="A11" s="21">
        <v>4</v>
      </c>
      <c r="B11" s="7">
        <f>'[1]Gillnet Biomass'!W18</f>
        <v>8</v>
      </c>
      <c r="C11" s="22">
        <f t="shared" si="0"/>
        <v>2.1530833255212528E-3</v>
      </c>
      <c r="D11" s="23">
        <f>'[1]Gillnet Biomass'!Y18</f>
        <v>5.664387714764306</v>
      </c>
      <c r="F11" s="21">
        <v>4</v>
      </c>
      <c r="G11" s="7">
        <f>'[2]Gillnet Biomass'!W18</f>
        <v>1</v>
      </c>
      <c r="H11" s="22">
        <f t="shared" si="1"/>
        <v>4.5775699239465167E-4</v>
      </c>
      <c r="I11" s="23">
        <f>'[2]Gillnet Biomass'!Y18</f>
        <v>1.3033448261547484</v>
      </c>
      <c r="M11" s="21">
        <v>4</v>
      </c>
      <c r="N11" s="7">
        <f>$N$26*O11</f>
        <v>1.9497826725875007</v>
      </c>
      <c r="O11" s="22">
        <f>[3]Sheet1!$Q$44</f>
        <v>1.9497826725875006E-3</v>
      </c>
      <c r="P11" s="23">
        <f>IF(N61=0,0,P36/1.1023/N61*1000)</f>
        <v>0.34378259727437821</v>
      </c>
    </row>
    <row r="12" spans="1:16" x14ac:dyDescent="0.25">
      <c r="A12" s="21">
        <v>5</v>
      </c>
      <c r="B12" s="7">
        <f>'[1]Gillnet Biomass'!W19</f>
        <v>39</v>
      </c>
      <c r="C12" s="22">
        <f t="shared" si="0"/>
        <v>2.8494759752390592E-2</v>
      </c>
      <c r="D12" s="23">
        <f>'[1]Gillnet Biomass'!Y19</f>
        <v>74.964756432511081</v>
      </c>
      <c r="F12" s="21">
        <v>5</v>
      </c>
      <c r="G12" s="7">
        <f>'[2]Gillnet Biomass'!W19</f>
        <v>3</v>
      </c>
      <c r="H12" s="22">
        <f t="shared" si="1"/>
        <v>4.398924198829814E-3</v>
      </c>
      <c r="I12" s="23">
        <f>'[2]Gillnet Biomass'!Y19</f>
        <v>12.524800692173429</v>
      </c>
      <c r="M12" s="21">
        <v>5</v>
      </c>
      <c r="N12" s="7">
        <f t="shared" ref="N12:N21" si="2">$N$26*O12</f>
        <v>17.445576609253333</v>
      </c>
      <c r="O12" s="22">
        <f>[3]Sheet1!$R$44</f>
        <v>1.7445576609253333E-2</v>
      </c>
      <c r="P12" s="23">
        <f t="shared" ref="P12:P22" si="3">IF(N62=0,0,P37/1.1023/N62*1000)</f>
        <v>3.0759764777882457</v>
      </c>
    </row>
    <row r="13" spans="1:16" x14ac:dyDescent="0.25">
      <c r="A13" s="21">
        <v>6</v>
      </c>
      <c r="B13" s="7">
        <f>'[1]Gillnet Biomass'!W20</f>
        <v>153</v>
      </c>
      <c r="C13" s="22">
        <f t="shared" si="0"/>
        <v>0.10541569318369098</v>
      </c>
      <c r="D13" s="23">
        <f>'[1]Gillnet Biomass'!Y20</f>
        <v>277.33035239985588</v>
      </c>
      <c r="F13" s="21">
        <v>6</v>
      </c>
      <c r="G13" s="7">
        <f>'[2]Gillnet Biomass'!W20</f>
        <v>29</v>
      </c>
      <c r="H13" s="22">
        <f t="shared" si="1"/>
        <v>3.1194987397258029E-2</v>
      </c>
      <c r="I13" s="23">
        <f>'[2]Gillnet Biomass'!Y20</f>
        <v>88.819670920779743</v>
      </c>
      <c r="M13" s="21">
        <v>6</v>
      </c>
      <c r="N13" s="7">
        <f t="shared" si="2"/>
        <v>68.223719067426856</v>
      </c>
      <c r="O13" s="22">
        <f>[3]Sheet1!$S$44</f>
        <v>6.8223719067426858E-2</v>
      </c>
      <c r="P13" s="23">
        <f t="shared" si="3"/>
        <v>12.029098251033396</v>
      </c>
    </row>
    <row r="14" spans="1:16" x14ac:dyDescent="0.25">
      <c r="A14" s="21">
        <v>7</v>
      </c>
      <c r="B14" s="7">
        <f>'[1]Gillnet Biomass'!W21</f>
        <v>156</v>
      </c>
      <c r="C14" s="22">
        <f t="shared" si="0"/>
        <v>0.1369642824563238</v>
      </c>
      <c r="D14" s="23">
        <f>'[1]Gillnet Biomass'!Y21</f>
        <v>360.32920310656641</v>
      </c>
      <c r="F14" s="21">
        <v>7</v>
      </c>
      <c r="G14" s="7">
        <f>'[2]Gillnet Biomass'!W21</f>
        <v>110</v>
      </c>
      <c r="H14" s="22">
        <f t="shared" si="1"/>
        <v>0.11655697926612575</v>
      </c>
      <c r="I14" s="23">
        <f>'[2]Gillnet Biomass'!Y21</f>
        <v>331.86589916197249</v>
      </c>
      <c r="M14" s="21">
        <v>7</v>
      </c>
      <c r="N14" s="7">
        <f t="shared" si="2"/>
        <v>169.08764112865617</v>
      </c>
      <c r="O14" s="22">
        <f>[3]Sheet1!$T$44</f>
        <v>0.16908764112865618</v>
      </c>
      <c r="P14" s="23">
        <f t="shared" si="3"/>
        <v>29.813265473872306</v>
      </c>
    </row>
    <row r="15" spans="1:16" x14ac:dyDescent="0.25">
      <c r="A15" s="21">
        <v>8</v>
      </c>
      <c r="B15" s="7">
        <f>'[1]Gillnet Biomass'!W22</f>
        <v>286</v>
      </c>
      <c r="C15" s="22">
        <f t="shared" si="0"/>
        <v>0.24067026201515915</v>
      </c>
      <c r="D15" s="23">
        <f>'[1]Gillnet Biomass'!Y22</f>
        <v>633.16159635286613</v>
      </c>
      <c r="F15" s="21">
        <v>8</v>
      </c>
      <c r="G15" s="7">
        <f>'[2]Gillnet Biomass'!W22</f>
        <v>211</v>
      </c>
      <c r="H15" s="22">
        <f t="shared" si="1"/>
        <v>0.23180850538662409</v>
      </c>
      <c r="I15" s="23">
        <f>'[2]Gillnet Biomass'!Y22</f>
        <v>660.01485760777996</v>
      </c>
      <c r="M15" s="21">
        <v>8</v>
      </c>
      <c r="N15" s="7">
        <f t="shared" si="2"/>
        <v>271.20323855540704</v>
      </c>
      <c r="O15" s="22">
        <f>[3]Sheet1!$U$44</f>
        <v>0.27120323855540707</v>
      </c>
      <c r="P15" s="23">
        <f t="shared" si="3"/>
        <v>47.818126117651467</v>
      </c>
    </row>
    <row r="16" spans="1:16" x14ac:dyDescent="0.25">
      <c r="A16" s="21">
        <v>9</v>
      </c>
      <c r="B16" s="7">
        <f>'[1]Gillnet Biomass'!W23</f>
        <v>251</v>
      </c>
      <c r="C16" s="22">
        <f t="shared" si="0"/>
        <v>0.22326175011288069</v>
      </c>
      <c r="D16" s="23">
        <f>'[1]Gillnet Biomass'!Y23</f>
        <v>587.36282963410872</v>
      </c>
      <c r="F16" s="21">
        <v>9</v>
      </c>
      <c r="G16" s="7">
        <f>'[2]Gillnet Biomass'!W23</f>
        <v>208</v>
      </c>
      <c r="H16" s="22">
        <f t="shared" si="1"/>
        <v>0.23627920376991873</v>
      </c>
      <c r="I16" s="23">
        <f>'[2]Gillnet Biomass'!Y23</f>
        <v>672.74401675548313</v>
      </c>
      <c r="M16" s="21">
        <v>9</v>
      </c>
      <c r="N16" s="7">
        <f t="shared" si="2"/>
        <v>206.68822759231497</v>
      </c>
      <c r="O16" s="22">
        <f>[3]Sheet1!$V$44</f>
        <v>0.20668822759231498</v>
      </c>
      <c r="P16" s="23">
        <f t="shared" si="3"/>
        <v>36.442941414300151</v>
      </c>
    </row>
    <row r="17" spans="1:16" x14ac:dyDescent="0.25">
      <c r="A17" s="21">
        <v>10</v>
      </c>
      <c r="B17" s="7">
        <f>'[1]Gillnet Biomass'!W24</f>
        <v>191</v>
      </c>
      <c r="C17" s="22">
        <f t="shared" si="0"/>
        <v>0.18813407301838941</v>
      </c>
      <c r="D17" s="23">
        <f>'[1]Gillnet Biomass'!Y24</f>
        <v>494.94802142687297</v>
      </c>
      <c r="F17" s="21">
        <v>10</v>
      </c>
      <c r="G17" s="7">
        <f>'[2]Gillnet Biomass'!W24</f>
        <v>186</v>
      </c>
      <c r="H17" s="22">
        <f t="shared" si="1"/>
        <v>0.20538831937490751</v>
      </c>
      <c r="I17" s="23">
        <f>'[2]Gillnet Biomass'!Y24</f>
        <v>584.79020060302287</v>
      </c>
      <c r="M17" s="21">
        <v>10</v>
      </c>
      <c r="N17" s="7">
        <f t="shared" si="2"/>
        <v>147.31627849876429</v>
      </c>
      <c r="O17" s="22">
        <f>[3]Sheet1!$W$44</f>
        <v>0.1473162784987643</v>
      </c>
      <c r="P17" s="23">
        <f t="shared" si="3"/>
        <v>25.974573246100096</v>
      </c>
    </row>
    <row r="18" spans="1:16" x14ac:dyDescent="0.25">
      <c r="A18" s="21">
        <v>11</v>
      </c>
      <c r="B18" s="7">
        <f>'[1]Gillnet Biomass'!W25</f>
        <v>55</v>
      </c>
      <c r="C18" s="22">
        <f t="shared" si="0"/>
        <v>5.6046134905599815E-2</v>
      </c>
      <c r="D18" s="23">
        <f>'[1]Gillnet Biomass'!Y25</f>
        <v>147.44763208012168</v>
      </c>
      <c r="F18" s="21">
        <v>11</v>
      </c>
      <c r="G18" s="7">
        <f>'[2]Gillnet Biomass'!W25</f>
        <v>121</v>
      </c>
      <c r="H18" s="22">
        <f t="shared" si="1"/>
        <v>0.12156443976891525</v>
      </c>
      <c r="I18" s="23">
        <f>'[2]Gillnet Biomass'!Y25</f>
        <v>346.12334983321909</v>
      </c>
      <c r="M18" s="21">
        <v>11</v>
      </c>
      <c r="N18" s="7">
        <f t="shared" si="2"/>
        <v>73.605378232260875</v>
      </c>
      <c r="O18" s="22">
        <f>[3]Sheet1!$X$44</f>
        <v>7.3605378232260876E-2</v>
      </c>
      <c r="P18" s="23">
        <f t="shared" si="3"/>
        <v>12.977983883952097</v>
      </c>
    </row>
    <row r="19" spans="1:16" x14ac:dyDescent="0.25">
      <c r="A19" s="21">
        <v>12</v>
      </c>
      <c r="B19" s="7">
        <f>'[1]Gillnet Biomass'!W26</f>
        <v>12</v>
      </c>
      <c r="C19" s="22">
        <f t="shared" si="0"/>
        <v>1.1478362396810118E-2</v>
      </c>
      <c r="D19" s="23">
        <f>'[1]Gillnet Biomass'!Y26</f>
        <v>30.197574880369871</v>
      </c>
      <c r="F19" s="21">
        <v>12</v>
      </c>
      <c r="G19" s="7">
        <f>'[2]Gillnet Biomass'!W26</f>
        <v>52</v>
      </c>
      <c r="H19" s="22">
        <f t="shared" si="1"/>
        <v>4.0446234174693646E-2</v>
      </c>
      <c r="I19" s="23">
        <f>'[2]Gillnet Biomass'!Y26</f>
        <v>115.16020710740376</v>
      </c>
      <c r="M19" s="21">
        <v>12</v>
      </c>
      <c r="N19" s="7">
        <f t="shared" si="2"/>
        <v>26.014284612985254</v>
      </c>
      <c r="O19" s="22">
        <f>[3]Sheet1!$Y$44</f>
        <v>2.6014284612985255E-2</v>
      </c>
      <c r="P19" s="23">
        <f t="shared" si="3"/>
        <v>4.5867975217046233</v>
      </c>
    </row>
    <row r="20" spans="1:16" x14ac:dyDescent="0.25">
      <c r="A20" s="21">
        <v>13</v>
      </c>
      <c r="B20" s="7">
        <f>'[1]Gillnet Biomass'!W27</f>
        <v>6</v>
      </c>
      <c r="C20" s="22">
        <f t="shared" si="0"/>
        <v>5.8623806558368878E-3</v>
      </c>
      <c r="D20" s="23">
        <f>'[1]Gillnet Biomass'!Y27</f>
        <v>15.422903782952828</v>
      </c>
      <c r="F20" s="21">
        <v>13</v>
      </c>
      <c r="G20" s="7">
        <f>'[2]Gillnet Biomass'!W27</f>
        <v>11</v>
      </c>
      <c r="H20" s="22">
        <f t="shared" si="1"/>
        <v>6.4100818275609475E-3</v>
      </c>
      <c r="I20" s="23">
        <f>'[2]Gillnet Biomass'!Y27</f>
        <v>18.251052685127149</v>
      </c>
      <c r="M20" s="21">
        <v>13</v>
      </c>
      <c r="N20" s="7">
        <f t="shared" si="2"/>
        <v>12.712176508209971</v>
      </c>
      <c r="O20" s="22">
        <f>[3]Sheet1!$Z$44</f>
        <v>1.2712176508209971E-2</v>
      </c>
      <c r="P20" s="23">
        <f t="shared" si="3"/>
        <v>2.2413908577837343</v>
      </c>
    </row>
    <row r="21" spans="1:16" x14ac:dyDescent="0.25">
      <c r="A21" s="21">
        <v>14</v>
      </c>
      <c r="B21" s="7">
        <f>'[1]Gillnet Biomass'!W28</f>
        <v>1</v>
      </c>
      <c r="C21" s="22">
        <f t="shared" si="0"/>
        <v>1.5192181773972966E-3</v>
      </c>
      <c r="D21" s="23">
        <f>'[1]Gillnet Biomass'!Y28</f>
        <v>3.9967987667233107</v>
      </c>
      <c r="F21" s="21">
        <v>14</v>
      </c>
      <c r="G21" s="7">
        <f>'[2]Gillnet Biomass'!W28</f>
        <v>5</v>
      </c>
      <c r="H21" s="22">
        <f t="shared" si="1"/>
        <v>3.2052882361197793E-3</v>
      </c>
      <c r="I21" s="23">
        <f>'[2]Gillnet Biomass'!Y28</f>
        <v>9.1262305290570236</v>
      </c>
      <c r="M21" s="21">
        <v>14</v>
      </c>
      <c r="N21" s="7">
        <f t="shared" si="2"/>
        <v>4.1207803042209736</v>
      </c>
      <c r="O21" s="22">
        <f>[3]Sheet1!$AA$44</f>
        <v>4.120780304220974E-3</v>
      </c>
      <c r="P21" s="23">
        <f t="shared" si="3"/>
        <v>0.72656946627912633</v>
      </c>
    </row>
    <row r="22" spans="1:16" x14ac:dyDescent="0.25">
      <c r="A22" s="21">
        <v>15</v>
      </c>
      <c r="B22" s="7">
        <f>'[1]Gillnet Biomass'!W29</f>
        <v>0</v>
      </c>
      <c r="C22" s="22">
        <f t="shared" si="0"/>
        <v>0</v>
      </c>
      <c r="D22" s="23">
        <f>'[1]Gillnet Biomass'!Y29</f>
        <v>0</v>
      </c>
      <c r="F22" s="21">
        <v>15</v>
      </c>
      <c r="G22" s="7">
        <f>'[2]Gillnet Biomass'!W29</f>
        <v>4</v>
      </c>
      <c r="H22" s="22">
        <f t="shared" si="1"/>
        <v>2.2892796066518672E-3</v>
      </c>
      <c r="I22" s="23">
        <f>'[2]Gillnet Biomass'!Y29</f>
        <v>6.5181325037606346</v>
      </c>
      <c r="M22" s="21">
        <v>15</v>
      </c>
      <c r="N22" s="7">
        <f>$N$26*O22</f>
        <v>1.6329162179126171</v>
      </c>
      <c r="O22" s="22">
        <f>[3]Sheet1!$AB$44</f>
        <v>1.6329162179126171E-3</v>
      </c>
      <c r="P22" s="23">
        <f t="shared" si="3"/>
        <v>0.28791320510633039</v>
      </c>
    </row>
    <row r="23" spans="1:16" x14ac:dyDescent="0.25">
      <c r="A23" s="21">
        <v>16</v>
      </c>
      <c r="B23" s="7">
        <f>'[1]Gillnet Biomass'!W30</f>
        <v>0</v>
      </c>
      <c r="C23" s="22">
        <f t="shared" si="0"/>
        <v>0</v>
      </c>
      <c r="D23" s="23">
        <f>'[1]Gillnet Biomass'!Y30</f>
        <v>0</v>
      </c>
      <c r="F23" s="21">
        <v>16</v>
      </c>
      <c r="G23" s="7">
        <f>'[2]Gillnet Biomass'!W30</f>
        <v>0</v>
      </c>
      <c r="H23" s="22">
        <f t="shared" si="1"/>
        <v>0</v>
      </c>
      <c r="I23" s="23">
        <f>'[2]Gillnet Biomass'!Y30</f>
        <v>0</v>
      </c>
      <c r="M23" s="21">
        <v>16</v>
      </c>
      <c r="N23" s="7"/>
      <c r="O23" s="22"/>
      <c r="P23" s="23"/>
    </row>
    <row r="24" spans="1:16" x14ac:dyDescent="0.25">
      <c r="A24" s="21">
        <v>17</v>
      </c>
      <c r="B24" s="7">
        <f>'[1]Gillnet Biomass'!W31</f>
        <v>0</v>
      </c>
      <c r="C24" s="22">
        <f t="shared" si="0"/>
        <v>0</v>
      </c>
      <c r="D24" s="23">
        <f>'[1]Gillnet Biomass'!Y31</f>
        <v>0</v>
      </c>
      <c r="F24" s="21">
        <v>17</v>
      </c>
      <c r="G24" s="7">
        <f>'[2]Gillnet Biomass'!W31</f>
        <v>0</v>
      </c>
      <c r="H24" s="22">
        <f t="shared" si="1"/>
        <v>0</v>
      </c>
      <c r="I24" s="23">
        <f>'[2]Gillnet Biomass'!Y31</f>
        <v>0</v>
      </c>
      <c r="M24" s="21">
        <v>17</v>
      </c>
      <c r="N24" s="7"/>
      <c r="O24" s="22"/>
      <c r="P24" s="23"/>
    </row>
    <row r="25" spans="1:16" x14ac:dyDescent="0.25">
      <c r="A25" s="21">
        <v>18</v>
      </c>
      <c r="B25" s="7">
        <f>'[1]Gillnet Biomass'!W32</f>
        <v>0</v>
      </c>
      <c r="C25" s="22">
        <f t="shared" si="0"/>
        <v>0</v>
      </c>
      <c r="D25" s="23">
        <f>'[1]Gillnet Biomass'!Y32</f>
        <v>0</v>
      </c>
      <c r="F25" s="21">
        <v>18</v>
      </c>
      <c r="G25" s="7">
        <f>'[2]Gillnet Biomass'!W32</f>
        <v>0</v>
      </c>
      <c r="H25" s="22">
        <f t="shared" si="1"/>
        <v>0</v>
      </c>
      <c r="I25" s="23">
        <f>'[2]Gillnet Biomass'!Y32</f>
        <v>0</v>
      </c>
      <c r="M25" s="21">
        <v>18</v>
      </c>
      <c r="N25" s="7"/>
      <c r="O25" s="22"/>
      <c r="P25" s="23"/>
    </row>
    <row r="26" spans="1:16" ht="15.75" thickBot="1" x14ac:dyDescent="0.3">
      <c r="A26" s="24" t="s">
        <v>9</v>
      </c>
      <c r="B26" s="25">
        <f>SUM(B8:B25)</f>
        <v>1158</v>
      </c>
      <c r="C26" s="39">
        <f t="shared" si="0"/>
        <v>1</v>
      </c>
      <c r="D26" s="27">
        <f>SUM(D8:D25)</f>
        <v>2630.8260565777132</v>
      </c>
      <c r="F26" s="24" t="s">
        <v>9</v>
      </c>
      <c r="G26" s="25">
        <f>SUM(G8:G25)</f>
        <v>941</v>
      </c>
      <c r="H26" s="39">
        <f t="shared" si="1"/>
        <v>1</v>
      </c>
      <c r="I26" s="27">
        <f>SUM(I8:I25)</f>
        <v>2847.2417632259339</v>
      </c>
      <c r="M26" s="24" t="s">
        <v>9</v>
      </c>
      <c r="N26" s="25">
        <v>1000</v>
      </c>
      <c r="O26" s="39">
        <f>SUM(O8:O25)</f>
        <v>1</v>
      </c>
      <c r="P26" s="27">
        <f>SUM(P8:P25)</f>
        <v>176.31841851284597</v>
      </c>
    </row>
    <row r="27" spans="1:16" x14ac:dyDescent="0.25">
      <c r="A27" s="28"/>
      <c r="B27" s="28"/>
      <c r="C27" s="28"/>
      <c r="D27" s="28"/>
      <c r="F27" s="28"/>
      <c r="G27" s="28"/>
      <c r="H27" s="28"/>
      <c r="I27" s="28"/>
      <c r="M27" s="28"/>
      <c r="N27" s="28"/>
      <c r="O27" s="28"/>
      <c r="P27" s="28"/>
    </row>
    <row r="28" spans="1:16" ht="15.75" thickBot="1" x14ac:dyDescent="0.3">
      <c r="A28" s="28"/>
      <c r="B28" s="28"/>
      <c r="C28" s="28"/>
      <c r="D28" s="28"/>
      <c r="F28" s="28"/>
      <c r="G28" s="28"/>
      <c r="H28" s="28"/>
      <c r="I28" s="28"/>
      <c r="M28" s="28"/>
      <c r="N28" s="28"/>
      <c r="O28" s="28"/>
      <c r="P28" s="28"/>
    </row>
    <row r="29" spans="1:16" x14ac:dyDescent="0.25">
      <c r="A29" s="29"/>
      <c r="B29" s="30"/>
      <c r="C29" s="30"/>
      <c r="D29" s="31"/>
      <c r="F29" s="29"/>
      <c r="G29" s="30"/>
      <c r="H29" s="30"/>
      <c r="I29" s="31"/>
      <c r="M29" s="29"/>
      <c r="N29" s="30"/>
      <c r="O29" s="30"/>
      <c r="P29" s="31"/>
    </row>
    <row r="30" spans="1:16" x14ac:dyDescent="0.25">
      <c r="A30" s="21"/>
      <c r="B30" s="7"/>
      <c r="C30" s="40" t="s">
        <v>10</v>
      </c>
      <c r="D30" s="41"/>
      <c r="F30" s="21"/>
      <c r="G30" s="7"/>
      <c r="H30" s="40" t="s">
        <v>10</v>
      </c>
      <c r="I30" s="41"/>
      <c r="M30" s="21"/>
      <c r="N30" s="7"/>
      <c r="O30" s="40" t="s">
        <v>10</v>
      </c>
      <c r="P30" s="41"/>
    </row>
    <row r="31" spans="1:16" x14ac:dyDescent="0.25">
      <c r="A31" s="17" t="s">
        <v>3</v>
      </c>
      <c r="B31" s="19" t="s">
        <v>11</v>
      </c>
      <c r="C31" s="19" t="s">
        <v>11</v>
      </c>
      <c r="D31" s="20" t="s">
        <v>12</v>
      </c>
      <c r="F31" s="17" t="s">
        <v>3</v>
      </c>
      <c r="G31" s="19" t="s">
        <v>11</v>
      </c>
      <c r="H31" s="19" t="s">
        <v>11</v>
      </c>
      <c r="I31" s="20" t="s">
        <v>12</v>
      </c>
      <c r="M31" s="17" t="s">
        <v>3</v>
      </c>
      <c r="N31" s="19" t="s">
        <v>11</v>
      </c>
      <c r="O31" s="19" t="s">
        <v>11</v>
      </c>
      <c r="P31" s="20" t="s">
        <v>12</v>
      </c>
    </row>
    <row r="32" spans="1:16" x14ac:dyDescent="0.25">
      <c r="A32" s="21"/>
      <c r="B32" s="7"/>
      <c r="C32" s="7"/>
      <c r="D32" s="8"/>
      <c r="F32" s="21"/>
      <c r="G32" s="7"/>
      <c r="H32" s="7"/>
      <c r="I32" s="8"/>
      <c r="M32" s="21"/>
      <c r="N32" s="7"/>
      <c r="O32" s="7"/>
      <c r="P32" s="8"/>
    </row>
    <row r="33" spans="1:16" x14ac:dyDescent="0.25">
      <c r="A33" s="21">
        <v>1</v>
      </c>
      <c r="B33" s="32">
        <f>'[1]Gillnet Biomass'!W40</f>
        <v>0</v>
      </c>
      <c r="C33" s="22">
        <f>D33/D$51</f>
        <v>0</v>
      </c>
      <c r="D33" s="23">
        <f>'[1]Gillnet Biomass'!Y40</f>
        <v>0</v>
      </c>
      <c r="F33" s="21">
        <v>1</v>
      </c>
      <c r="G33" s="32">
        <f>'[2]Gillnet Biomass'!W40</f>
        <v>0</v>
      </c>
      <c r="H33" s="22">
        <f>I33/I$51</f>
        <v>0</v>
      </c>
      <c r="I33" s="23">
        <f>'[2]Gillnet Biomass'!Y40</f>
        <v>0</v>
      </c>
      <c r="M33" s="21">
        <v>1</v>
      </c>
      <c r="N33" s="32"/>
      <c r="O33" s="22"/>
      <c r="P33" s="23"/>
    </row>
    <row r="34" spans="1:16" x14ac:dyDescent="0.25">
      <c r="A34" s="21">
        <v>2</v>
      </c>
      <c r="B34" s="32">
        <f>'[1]Gillnet Biomass'!W41</f>
        <v>0</v>
      </c>
      <c r="C34" s="22">
        <f t="shared" ref="C34:C51" si="4">D34/D$51</f>
        <v>0</v>
      </c>
      <c r="D34" s="23">
        <f>'[1]Gillnet Biomass'!Y41</f>
        <v>0</v>
      </c>
      <c r="F34" s="21">
        <v>2</v>
      </c>
      <c r="G34" s="32">
        <f>'[2]Gillnet Biomass'!W41</f>
        <v>0</v>
      </c>
      <c r="H34" s="22">
        <f t="shared" ref="H34:H51" si="5">I34/I$51</f>
        <v>0</v>
      </c>
      <c r="I34" s="23">
        <f>'[2]Gillnet Biomass'!Y41</f>
        <v>0</v>
      </c>
      <c r="M34" s="21">
        <v>2</v>
      </c>
      <c r="N34" s="32"/>
      <c r="O34" s="22"/>
      <c r="P34" s="23"/>
    </row>
    <row r="35" spans="1:16" x14ac:dyDescent="0.25">
      <c r="A35" s="21">
        <v>3</v>
      </c>
      <c r="B35" s="32">
        <f>'[1]Gillnet Biomass'!W42</f>
        <v>0</v>
      </c>
      <c r="C35" s="22">
        <f t="shared" si="4"/>
        <v>0</v>
      </c>
      <c r="D35" s="23">
        <f>'[1]Gillnet Biomass'!Y42</f>
        <v>0</v>
      </c>
      <c r="F35" s="21">
        <v>3</v>
      </c>
      <c r="G35" s="32">
        <f>'[2]Gillnet Biomass'!W42</f>
        <v>0</v>
      </c>
      <c r="H35" s="22">
        <f t="shared" si="5"/>
        <v>0</v>
      </c>
      <c r="I35" s="23">
        <f>'[2]Gillnet Biomass'!Y42</f>
        <v>0</v>
      </c>
      <c r="M35" s="21">
        <v>3</v>
      </c>
      <c r="N35" s="32"/>
      <c r="O35" s="22"/>
      <c r="P35" s="23"/>
    </row>
    <row r="36" spans="1:16" x14ac:dyDescent="0.25">
      <c r="A36" s="21">
        <v>4</v>
      </c>
      <c r="B36" s="32">
        <f>'[1]Gillnet Biomass'!W43</f>
        <v>1936</v>
      </c>
      <c r="C36" s="22">
        <f t="shared" si="4"/>
        <v>1.3070491024794763E-3</v>
      </c>
      <c r="D36" s="23">
        <f>'[1]Gillnet Biomass'!Y43</f>
        <v>1.511012807872296</v>
      </c>
      <c r="F36" s="21">
        <v>4</v>
      </c>
      <c r="G36" s="32">
        <f>'[2]Gillnet Biomass'!W43</f>
        <v>178</v>
      </c>
      <c r="H36" s="22">
        <f t="shared" si="5"/>
        <v>1.9061456941929603E-4</v>
      </c>
      <c r="I36" s="23">
        <f>'[2]Gillnet Biomass'!Y43</f>
        <v>0.25572850633292749</v>
      </c>
      <c r="M36" s="21">
        <v>4</v>
      </c>
      <c r="N36" s="32">
        <f>N11*N61</f>
        <v>409.45436124337516</v>
      </c>
      <c r="O36" s="22">
        <f>N36/$N$51</f>
        <v>9.9474783706081133E-4</v>
      </c>
      <c r="P36" s="23">
        <f>O36*$O$4</f>
        <v>7.9579826964864903E-2</v>
      </c>
    </row>
    <row r="37" spans="1:16" x14ac:dyDescent="0.25">
      <c r="A37" s="21">
        <v>5</v>
      </c>
      <c r="B37" s="32">
        <f>'[1]Gillnet Biomass'!W44</f>
        <v>10541.999999999987</v>
      </c>
      <c r="C37" s="22">
        <f t="shared" si="4"/>
        <v>1.8858730650413626E-2</v>
      </c>
      <c r="D37" s="23">
        <f>'[1]Gillnet Biomass'!Y44</f>
        <v>21.801616709680022</v>
      </c>
      <c r="F37" s="21">
        <v>5</v>
      </c>
      <c r="G37" s="32">
        <f>'[2]Gillnet Biomass'!W44</f>
        <v>1131</v>
      </c>
      <c r="H37" s="22">
        <f t="shared" si="5"/>
        <v>4.0796868516554232E-3</v>
      </c>
      <c r="I37" s="23">
        <f>'[2]Gillnet Biomass'!Y44</f>
        <v>5.4733078801809141</v>
      </c>
      <c r="M37" s="21">
        <v>5</v>
      </c>
      <c r="N37" s="32">
        <f t="shared" ref="N37:N47" si="6">N12*N62</f>
        <v>5646.3279679564121</v>
      </c>
      <c r="O37" s="22">
        <f t="shared" ref="O37:O47" si="7">N37/$N$51</f>
        <v>1.3717456852589535E-2</v>
      </c>
      <c r="P37" s="23">
        <f t="shared" ref="P37:P47" si="8">O37*$O$4</f>
        <v>1.0973965482071628</v>
      </c>
    </row>
    <row r="38" spans="1:16" x14ac:dyDescent="0.25">
      <c r="A38" s="21">
        <v>6</v>
      </c>
      <c r="B38" s="32">
        <f>'[1]Gillnet Biomass'!W45</f>
        <v>47866.000000000058</v>
      </c>
      <c r="C38" s="22">
        <f t="shared" si="4"/>
        <v>8.5030470174175601E-2</v>
      </c>
      <c r="D38" s="23">
        <f>'[1]Gillnet Biomass'!Y45</f>
        <v>98.299390014385523</v>
      </c>
      <c r="F38" s="21">
        <v>6</v>
      </c>
      <c r="G38" s="32">
        <f>'[2]Gillnet Biomass'!W45</f>
        <v>11383.999999999993</v>
      </c>
      <c r="H38" s="22">
        <f t="shared" si="5"/>
        <v>2.9322673200787408E-2</v>
      </c>
      <c r="I38" s="23">
        <f>'[2]Gillnet Biomass'!Y45</f>
        <v>39.339298366176379</v>
      </c>
      <c r="M38" s="21">
        <v>6</v>
      </c>
      <c r="N38" s="32">
        <f t="shared" si="6"/>
        <v>24062.553380965863</v>
      </c>
      <c r="O38" s="22">
        <f t="shared" si="7"/>
        <v>5.8458707967329986E-2</v>
      </c>
      <c r="P38" s="23">
        <f t="shared" si="8"/>
        <v>4.6766966373863985</v>
      </c>
    </row>
    <row r="39" spans="1:16" x14ac:dyDescent="0.25">
      <c r="A39" s="21">
        <v>7</v>
      </c>
      <c r="B39" s="32">
        <f>'[1]Gillnet Biomass'!W46</f>
        <v>57526.000000000029</v>
      </c>
      <c r="C39" s="22">
        <f t="shared" si="4"/>
        <v>0.13212639841414778</v>
      </c>
      <c r="D39" s="23">
        <f>'[1]Gillnet Biomass'!Y46</f>
        <v>152.74459076027713</v>
      </c>
      <c r="F39" s="21">
        <v>7</v>
      </c>
      <c r="G39" s="32">
        <f>'[2]Gillnet Biomass'!W46</f>
        <v>44012.999999999993</v>
      </c>
      <c r="H39" s="22">
        <f t="shared" si="5"/>
        <v>0.10812702609307684</v>
      </c>
      <c r="I39" s="23">
        <f>'[2]Gillnet Biomass'!Y46</f>
        <v>145.06321820647184</v>
      </c>
      <c r="M39" s="21">
        <v>7</v>
      </c>
      <c r="N39" s="32">
        <f t="shared" si="6"/>
        <v>65003.59554882528</v>
      </c>
      <c r="O39" s="22">
        <f t="shared" si="7"/>
        <v>0.15792281678722978</v>
      </c>
      <c r="P39" s="23">
        <f t="shared" si="8"/>
        <v>12.633825342978382</v>
      </c>
    </row>
    <row r="40" spans="1:16" x14ac:dyDescent="0.25">
      <c r="A40" s="21">
        <v>8</v>
      </c>
      <c r="B40" s="32">
        <f>'[1]Gillnet Biomass'!W47</f>
        <v>112837.99999999997</v>
      </c>
      <c r="C40" s="22">
        <f t="shared" si="4"/>
        <v>0.24177472630278313</v>
      </c>
      <c r="D40" s="23">
        <f>'[1]Gillnet Biomass'!Y47</f>
        <v>279.50343056760613</v>
      </c>
      <c r="F40" s="21">
        <v>8</v>
      </c>
      <c r="G40" s="32">
        <f>'[2]Gillnet Biomass'!W47</f>
        <v>87431.000000000015</v>
      </c>
      <c r="H40" s="22">
        <f t="shared" si="5"/>
        <v>0.2234915628614145</v>
      </c>
      <c r="I40" s="23">
        <f>'[2]Gillnet Biomass'!Y47</f>
        <v>299.83628073487364</v>
      </c>
      <c r="M40" s="21">
        <v>8</v>
      </c>
      <c r="N40" s="32">
        <f t="shared" si="6"/>
        <v>109688.6095840294</v>
      </c>
      <c r="O40" s="22">
        <f t="shared" si="7"/>
        <v>0.2664827083599331</v>
      </c>
      <c r="P40" s="23">
        <f t="shared" si="8"/>
        <v>21.318616668794647</v>
      </c>
    </row>
    <row r="41" spans="1:16" x14ac:dyDescent="0.25">
      <c r="A41" s="21">
        <v>9</v>
      </c>
      <c r="B41" s="32">
        <f>'[1]Gillnet Biomass'!W48</f>
        <v>103778.99999999994</v>
      </c>
      <c r="C41" s="22">
        <f t="shared" si="4"/>
        <v>0.23196817296647421</v>
      </c>
      <c r="D41" s="23">
        <f>'[1]Gillnet Biomass'!Y48</f>
        <v>268.16657438971953</v>
      </c>
      <c r="F41" s="21">
        <v>9</v>
      </c>
      <c r="G41" s="32">
        <f>'[2]Gillnet Biomass'!W48</f>
        <v>90174.999999999971</v>
      </c>
      <c r="H41" s="22">
        <f t="shared" si="5"/>
        <v>0.2354546572139759</v>
      </c>
      <c r="I41" s="23">
        <f>'[2]Gillnet Biomass'!Y48</f>
        <v>315.88596811827</v>
      </c>
      <c r="M41" s="21">
        <v>9</v>
      </c>
      <c r="N41" s="32">
        <f t="shared" si="6"/>
        <v>87532.030881650091</v>
      </c>
      <c r="O41" s="22">
        <f t="shared" si="7"/>
        <v>0.21265446563727466</v>
      </c>
      <c r="P41" s="23">
        <f t="shared" si="8"/>
        <v>17.012357250981974</v>
      </c>
    </row>
    <row r="42" spans="1:16" x14ac:dyDescent="0.25">
      <c r="A42" s="21">
        <v>10</v>
      </c>
      <c r="B42" s="32">
        <f>'[1]Gillnet Biomass'!W49</f>
        <v>81243</v>
      </c>
      <c r="C42" s="22">
        <f t="shared" si="4"/>
        <v>0.20460228019804955</v>
      </c>
      <c r="D42" s="23">
        <f>'[1]Gillnet Biomass'!Y49</f>
        <v>236.53026142067498</v>
      </c>
      <c r="F42" s="21">
        <v>10</v>
      </c>
      <c r="G42" s="32">
        <f>'[2]Gillnet Biomass'!W49</f>
        <v>83861.999999999985</v>
      </c>
      <c r="H42" s="22">
        <f t="shared" si="5"/>
        <v>0.21369552456769797</v>
      </c>
      <c r="I42" s="23">
        <f>'[2]Gillnet Biomass'!Y49</f>
        <v>286.69391576002351</v>
      </c>
      <c r="M42" s="21">
        <v>10</v>
      </c>
      <c r="N42" s="32">
        <f t="shared" si="6"/>
        <v>64541.249546578183</v>
      </c>
      <c r="O42" s="22">
        <f t="shared" si="7"/>
        <v>0.15679957148997029</v>
      </c>
      <c r="P42" s="23">
        <f t="shared" si="8"/>
        <v>12.543965719197622</v>
      </c>
    </row>
    <row r="43" spans="1:16" x14ac:dyDescent="0.25">
      <c r="A43" s="21">
        <v>11</v>
      </c>
      <c r="B43" s="32">
        <f>'[1]Gillnet Biomass'!W50</f>
        <v>24077</v>
      </c>
      <c r="C43" s="22">
        <f t="shared" si="4"/>
        <v>6.1175051222721863E-2</v>
      </c>
      <c r="D43" s="23">
        <f>'[1]Gillnet Biomass'!Y50</f>
        <v>70.721356790976387</v>
      </c>
      <c r="F43" s="21">
        <v>11</v>
      </c>
      <c r="G43" s="32">
        <f>'[2]Gillnet Biomass'!W50</f>
        <v>55582</v>
      </c>
      <c r="H43" s="22">
        <f t="shared" si="5"/>
        <v>0.12689276601750515</v>
      </c>
      <c r="I43" s="23">
        <f>'[2]Gillnet Biomass'!Y50</f>
        <v>170.23933488908486</v>
      </c>
      <c r="M43" s="21">
        <v>11</v>
      </c>
      <c r="N43" s="32">
        <f t="shared" si="6"/>
        <v>33016.391961328278</v>
      </c>
      <c r="O43" s="22">
        <f t="shared" si="7"/>
        <v>8.0211587907746712E-2</v>
      </c>
      <c r="P43" s="23">
        <f t="shared" si="8"/>
        <v>6.4169270326197374</v>
      </c>
    </row>
    <row r="44" spans="1:16" x14ac:dyDescent="0.25">
      <c r="A44" s="21">
        <v>12</v>
      </c>
      <c r="B44" s="32">
        <f>'[1]Gillnet Biomass'!W51</f>
        <v>5739</v>
      </c>
      <c r="C44" s="22">
        <f t="shared" si="4"/>
        <v>1.442727376943862E-2</v>
      </c>
      <c r="D44" s="23">
        <f>'[1]Gillnet Biomass'!Y51</f>
        <v>16.678635413885747</v>
      </c>
      <c r="F44" s="21">
        <v>12</v>
      </c>
      <c r="G44" s="32">
        <f>'[2]Gillnet Biomass'!W51</f>
        <v>24539.000000000011</v>
      </c>
      <c r="H44" s="22">
        <f t="shared" si="5"/>
        <v>4.4063501763317442E-2</v>
      </c>
      <c r="I44" s="23">
        <f>'[2]Gillnet Biomass'!Y51</f>
        <v>59.115593965666669</v>
      </c>
      <c r="M44" s="21">
        <v>12</v>
      </c>
      <c r="N44" s="32">
        <f t="shared" si="6"/>
        <v>12358.786289984382</v>
      </c>
      <c r="O44" s="22">
        <f t="shared" si="7"/>
        <v>3.0025021331623891E-2</v>
      </c>
      <c r="P44" s="23">
        <f t="shared" si="8"/>
        <v>2.4020017065299113</v>
      </c>
    </row>
    <row r="45" spans="1:16" x14ac:dyDescent="0.25">
      <c r="A45" s="21">
        <v>13</v>
      </c>
      <c r="B45" s="32">
        <f>'[1]Gillnet Biomass'!W52</f>
        <v>3052.9999999999991</v>
      </c>
      <c r="C45" s="22">
        <f t="shared" si="4"/>
        <v>7.1597264106728316E-3</v>
      </c>
      <c r="D45" s="23">
        <f>'[1]Gillnet Biomass'!Y52</f>
        <v>8.2769945573319159</v>
      </c>
      <c r="F45" s="21">
        <v>13</v>
      </c>
      <c r="G45" s="32">
        <f>'[2]Gillnet Biomass'!W52</f>
        <v>5523.0000000000009</v>
      </c>
      <c r="H45" s="22">
        <f t="shared" si="5"/>
        <v>7.4924275743971881E-3</v>
      </c>
      <c r="I45" s="23">
        <f>'[2]Gillnet Biomass'!Y52</f>
        <v>10.051840833811266</v>
      </c>
      <c r="M45" s="21">
        <v>13</v>
      </c>
      <c r="N45" s="32">
        <f t="shared" si="6"/>
        <v>6425.5237030627077</v>
      </c>
      <c r="O45" s="22">
        <f t="shared" si="7"/>
        <v>1.5610471912412729E-2</v>
      </c>
      <c r="P45" s="23">
        <f t="shared" si="8"/>
        <v>1.2488377529930184</v>
      </c>
    </row>
    <row r="46" spans="1:16" x14ac:dyDescent="0.25">
      <c r="A46" s="21">
        <v>14</v>
      </c>
      <c r="B46" s="32">
        <f>'[1]Gillnet Biomass'!W53</f>
        <v>412</v>
      </c>
      <c r="C46" s="22">
        <f t="shared" si="4"/>
        <v>1.5701207886433461E-3</v>
      </c>
      <c r="D46" s="23">
        <f>'[1]Gillnet Biomass'!Y53</f>
        <v>1.8151365675903517</v>
      </c>
      <c r="F46" s="21">
        <v>14</v>
      </c>
      <c r="G46" s="32">
        <f>'[2]Gillnet Biomass'!W53</f>
        <v>2558.0000000000009</v>
      </c>
      <c r="H46" s="22">
        <f t="shared" si="5"/>
        <v>3.8616920143222373E-3</v>
      </c>
      <c r="I46" s="23">
        <f>'[2]Gillnet Biomass'!Y53</f>
        <v>5.1808460064147122</v>
      </c>
      <c r="M46" s="21">
        <v>14</v>
      </c>
      <c r="N46" s="32">
        <f t="shared" si="6"/>
        <v>1902.976344489246</v>
      </c>
      <c r="O46" s="22">
        <f t="shared" si="7"/>
        <v>4.623180949667305E-3</v>
      </c>
      <c r="P46" s="23">
        <f t="shared" si="8"/>
        <v>0.36985447597338439</v>
      </c>
    </row>
    <row r="47" spans="1:16" x14ac:dyDescent="0.25">
      <c r="A47" s="21">
        <v>15</v>
      </c>
      <c r="B47" s="32">
        <f>'[1]Gillnet Biomass'!W54</f>
        <v>0</v>
      </c>
      <c r="C47" s="22">
        <f t="shared" si="4"/>
        <v>0</v>
      </c>
      <c r="D47" s="23">
        <f>'[1]Gillnet Biomass'!Y54</f>
        <v>0</v>
      </c>
      <c r="F47" s="21">
        <v>15</v>
      </c>
      <c r="G47" s="32">
        <f>'[2]Gillnet Biomass'!W54</f>
        <v>2519.9999999999991</v>
      </c>
      <c r="H47" s="22">
        <f t="shared" si="5"/>
        <v>3.3278672724308838E-3</v>
      </c>
      <c r="I47" s="23">
        <f>'[2]Gillnet Biomass'!Y54</f>
        <v>4.4646667326932725</v>
      </c>
      <c r="M47" s="21">
        <v>15</v>
      </c>
      <c r="N47" s="32">
        <f t="shared" si="6"/>
        <v>1028.7372172849484</v>
      </c>
      <c r="O47" s="22">
        <f t="shared" si="7"/>
        <v>2.4992629671610747E-3</v>
      </c>
      <c r="P47" s="23">
        <f t="shared" si="8"/>
        <v>0.19994103737288599</v>
      </c>
    </row>
    <row r="48" spans="1:16" x14ac:dyDescent="0.25">
      <c r="A48" s="21">
        <v>16</v>
      </c>
      <c r="B48" s="32">
        <f>'[1]Gillnet Biomass'!W55</f>
        <v>0</v>
      </c>
      <c r="C48" s="22">
        <f t="shared" si="4"/>
        <v>0</v>
      </c>
      <c r="D48" s="23">
        <f>'[1]Gillnet Biomass'!Y55</f>
        <v>0</v>
      </c>
      <c r="F48" s="21">
        <v>16</v>
      </c>
      <c r="G48" s="32">
        <f>'[2]Gillnet Biomass'!W55</f>
        <v>0</v>
      </c>
      <c r="H48" s="22">
        <f t="shared" si="5"/>
        <v>0</v>
      </c>
      <c r="I48" s="23">
        <f>'[2]Gillnet Biomass'!Y55</f>
        <v>0</v>
      </c>
      <c r="M48" s="21">
        <v>16</v>
      </c>
      <c r="N48" s="32"/>
      <c r="O48" s="22"/>
      <c r="P48" s="23"/>
    </row>
    <row r="49" spans="1:16" x14ac:dyDescent="0.25">
      <c r="A49" s="21">
        <v>17</v>
      </c>
      <c r="B49" s="32">
        <f>'[1]Gillnet Biomass'!W56</f>
        <v>0</v>
      </c>
      <c r="C49" s="22">
        <f t="shared" si="4"/>
        <v>0</v>
      </c>
      <c r="D49" s="23">
        <f>'[1]Gillnet Biomass'!Y56</f>
        <v>0</v>
      </c>
      <c r="F49" s="21">
        <v>17</v>
      </c>
      <c r="G49" s="32">
        <f>'[2]Gillnet Biomass'!W56</f>
        <v>0</v>
      </c>
      <c r="H49" s="22">
        <f t="shared" si="5"/>
        <v>0</v>
      </c>
      <c r="I49" s="23">
        <f>'[2]Gillnet Biomass'!Y56</f>
        <v>0</v>
      </c>
      <c r="M49" s="21">
        <v>17</v>
      </c>
      <c r="N49" s="32"/>
      <c r="O49" s="22"/>
      <c r="P49" s="23"/>
    </row>
    <row r="50" spans="1:16" x14ac:dyDescent="0.25">
      <c r="A50" s="21">
        <v>18</v>
      </c>
      <c r="B50" s="32">
        <f>'[1]Gillnet Biomass'!W57</f>
        <v>0</v>
      </c>
      <c r="C50" s="22">
        <f t="shared" si="4"/>
        <v>0</v>
      </c>
      <c r="D50" s="23">
        <f>'[1]Gillnet Biomass'!Y57</f>
        <v>0</v>
      </c>
      <c r="F50" s="21">
        <v>18</v>
      </c>
      <c r="G50" s="32">
        <f>'[2]Gillnet Biomass'!W57</f>
        <v>0</v>
      </c>
      <c r="H50" s="22">
        <f t="shared" si="5"/>
        <v>0</v>
      </c>
      <c r="I50" s="23">
        <f>'[2]Gillnet Biomass'!Y57</f>
        <v>0</v>
      </c>
      <c r="M50" s="21">
        <v>18</v>
      </c>
      <c r="N50" s="32"/>
      <c r="O50" s="22"/>
      <c r="P50" s="23"/>
    </row>
    <row r="51" spans="1:16" ht="15.75" thickBot="1" x14ac:dyDescent="0.3">
      <c r="A51" s="24" t="s">
        <v>9</v>
      </c>
      <c r="B51" s="33">
        <f>SUM(B33:B50)</f>
        <v>449011</v>
      </c>
      <c r="C51" s="39">
        <f t="shared" si="4"/>
        <v>1</v>
      </c>
      <c r="D51" s="34">
        <f>SUM(D33:D50)</f>
        <v>1156.049</v>
      </c>
      <c r="F51" s="24" t="s">
        <v>9</v>
      </c>
      <c r="G51" s="33">
        <f>SUM(G33:G50)</f>
        <v>408895.99999999994</v>
      </c>
      <c r="H51" s="39">
        <f t="shared" si="5"/>
        <v>1</v>
      </c>
      <c r="I51" s="34">
        <f>SUM(I33:I50)</f>
        <v>1341.5999999999997</v>
      </c>
      <c r="M51" s="24" t="s">
        <v>9</v>
      </c>
      <c r="N51" s="33">
        <f>SUM(N33:N50)</f>
        <v>411616.23678739823</v>
      </c>
      <c r="O51" s="39">
        <f t="shared" ref="O51" si="9">P51/P$51</f>
        <v>1</v>
      </c>
      <c r="P51" s="34">
        <f>SUM(P33:P50)</f>
        <v>79.999999999999986</v>
      </c>
    </row>
    <row r="52" spans="1:16" x14ac:dyDescent="0.25">
      <c r="A52" s="35"/>
      <c r="B52" s="35"/>
      <c r="C52" s="35"/>
      <c r="D52" s="35"/>
      <c r="F52" s="35"/>
      <c r="G52" s="35"/>
      <c r="H52" s="35"/>
      <c r="I52" s="35"/>
      <c r="M52" s="35"/>
      <c r="N52" s="35"/>
      <c r="O52" s="35"/>
      <c r="P52" s="35"/>
    </row>
    <row r="53" spans="1:16" x14ac:dyDescent="0.25">
      <c r="A53" s="36" t="s">
        <v>13</v>
      </c>
      <c r="B53" s="36"/>
      <c r="C53" s="36"/>
      <c r="D53" s="36"/>
      <c r="F53" s="36" t="s">
        <v>13</v>
      </c>
      <c r="G53" s="36"/>
      <c r="H53" s="36"/>
      <c r="I53" s="36"/>
      <c r="M53" s="36" t="s">
        <v>13</v>
      </c>
      <c r="N53" s="36"/>
      <c r="O53" s="36"/>
      <c r="P53" s="36"/>
    </row>
    <row r="54" spans="1:16" x14ac:dyDescent="0.25">
      <c r="A54" s="36" t="s">
        <v>14</v>
      </c>
      <c r="B54" s="36"/>
      <c r="C54" s="36"/>
      <c r="D54" s="36"/>
      <c r="F54" s="36" t="s">
        <v>16</v>
      </c>
      <c r="G54" s="36"/>
      <c r="H54" s="36"/>
      <c r="I54" s="36"/>
      <c r="M54" s="36" t="s">
        <v>16</v>
      </c>
      <c r="N54" s="36"/>
      <c r="O54" s="36"/>
      <c r="P54" s="36"/>
    </row>
    <row r="55" spans="1:16" x14ac:dyDescent="0.25">
      <c r="A55" s="21"/>
      <c r="B55" s="7"/>
      <c r="C55" s="42"/>
      <c r="D55" s="42"/>
      <c r="F55" s="21"/>
      <c r="G55" s="7"/>
      <c r="H55" s="42"/>
      <c r="I55" s="42"/>
      <c r="M55" s="21"/>
      <c r="N55" s="7"/>
      <c r="O55" s="42"/>
      <c r="P55" s="42"/>
    </row>
    <row r="56" spans="1:16" x14ac:dyDescent="0.25">
      <c r="A56" s="17" t="s">
        <v>3</v>
      </c>
      <c r="B56" s="37" t="s">
        <v>15</v>
      </c>
      <c r="C56" s="19"/>
      <c r="D56" s="20"/>
      <c r="F56" s="17" t="s">
        <v>3</v>
      </c>
      <c r="G56" s="37" t="s">
        <v>15</v>
      </c>
      <c r="H56" s="19"/>
      <c r="I56" s="20"/>
      <c r="M56" s="17" t="s">
        <v>3</v>
      </c>
      <c r="N56" s="37" t="s">
        <v>15</v>
      </c>
      <c r="O56" s="19"/>
      <c r="P56" s="20"/>
    </row>
    <row r="57" spans="1:16" x14ac:dyDescent="0.25">
      <c r="A57" s="21"/>
      <c r="B57" s="7"/>
      <c r="C57" s="7"/>
      <c r="D57" s="8"/>
      <c r="F57" s="21"/>
      <c r="G57" s="7"/>
      <c r="H57" s="7"/>
      <c r="I57" s="8"/>
      <c r="M57" s="21"/>
      <c r="N57" s="7"/>
      <c r="O57" s="7"/>
      <c r="P57" s="8"/>
    </row>
    <row r="58" spans="1:16" x14ac:dyDescent="0.25">
      <c r="A58" s="21">
        <v>1</v>
      </c>
      <c r="B58" s="32"/>
      <c r="C58" s="22"/>
      <c r="D58" s="23"/>
      <c r="F58" s="21">
        <v>1</v>
      </c>
      <c r="G58" s="32"/>
      <c r="H58" s="22"/>
      <c r="I58" s="23"/>
      <c r="M58" s="21">
        <v>1</v>
      </c>
      <c r="N58" s="32"/>
      <c r="O58" s="22"/>
      <c r="P58" s="23"/>
    </row>
    <row r="59" spans="1:16" x14ac:dyDescent="0.25">
      <c r="A59" s="21">
        <v>2</v>
      </c>
      <c r="B59" s="32"/>
      <c r="C59" s="22"/>
      <c r="D59" s="23"/>
      <c r="F59" s="21">
        <v>2</v>
      </c>
      <c r="G59" s="32"/>
      <c r="H59" s="22"/>
      <c r="I59" s="23"/>
      <c r="M59" s="21">
        <v>2</v>
      </c>
      <c r="N59" s="32"/>
      <c r="O59" s="22"/>
      <c r="P59" s="23"/>
    </row>
    <row r="60" spans="1:16" x14ac:dyDescent="0.25">
      <c r="A60" s="21">
        <v>3</v>
      </c>
      <c r="B60" s="32"/>
      <c r="C60" s="22"/>
      <c r="D60" s="23"/>
      <c r="F60" s="21">
        <v>3</v>
      </c>
      <c r="G60" s="32"/>
      <c r="H60" s="22"/>
      <c r="I60" s="23"/>
      <c r="M60" s="21">
        <v>3</v>
      </c>
      <c r="N60" s="32"/>
      <c r="O60" s="22"/>
      <c r="P60" s="23"/>
    </row>
    <row r="61" spans="1:16" x14ac:dyDescent="0.25">
      <c r="A61" s="21">
        <v>4</v>
      </c>
      <c r="B61" s="32">
        <f>B36/B11</f>
        <v>242</v>
      </c>
      <c r="C61" s="22"/>
      <c r="D61" s="23"/>
      <c r="F61" s="21">
        <v>4</v>
      </c>
      <c r="G61" s="32">
        <f>G36/G11</f>
        <v>178</v>
      </c>
      <c r="H61" s="22"/>
      <c r="I61" s="23"/>
      <c r="M61" s="21">
        <v>4</v>
      </c>
      <c r="N61" s="32">
        <f>AVERAGE(B61,G61)</f>
        <v>210</v>
      </c>
      <c r="O61" s="22"/>
      <c r="P61" s="23"/>
    </row>
    <row r="62" spans="1:16" x14ac:dyDescent="0.25">
      <c r="A62" s="21">
        <v>5</v>
      </c>
      <c r="B62" s="32">
        <f>B37/B12</f>
        <v>270.30769230769198</v>
      </c>
      <c r="C62" s="22"/>
      <c r="D62" s="23"/>
      <c r="F62" s="21">
        <v>5</v>
      </c>
      <c r="G62" s="32">
        <f>G37/G12</f>
        <v>377</v>
      </c>
      <c r="H62" s="22"/>
      <c r="I62" s="23"/>
      <c r="M62" s="21">
        <v>5</v>
      </c>
      <c r="N62" s="32">
        <f t="shared" ref="N62:N72" si="10">AVERAGE(B62,G62)</f>
        <v>323.65384615384596</v>
      </c>
      <c r="O62" s="22"/>
      <c r="P62" s="23"/>
    </row>
    <row r="63" spans="1:16" x14ac:dyDescent="0.25">
      <c r="A63" s="21">
        <v>6</v>
      </c>
      <c r="B63" s="32">
        <f t="shared" ref="B63:B71" si="11">B38/B13</f>
        <v>312.84967320261478</v>
      </c>
      <c r="C63" s="22"/>
      <c r="D63" s="23"/>
      <c r="F63" s="21">
        <v>6</v>
      </c>
      <c r="G63" s="32">
        <f t="shared" ref="G63:G72" si="12">G38/G13</f>
        <v>392.55172413793076</v>
      </c>
      <c r="H63" s="22"/>
      <c r="I63" s="23"/>
      <c r="M63" s="21">
        <v>6</v>
      </c>
      <c r="N63" s="32">
        <f t="shared" si="10"/>
        <v>352.7006986702728</v>
      </c>
      <c r="O63" s="22"/>
      <c r="P63" s="23"/>
    </row>
    <row r="64" spans="1:16" x14ac:dyDescent="0.25">
      <c r="A64" s="21">
        <v>7</v>
      </c>
      <c r="B64" s="32">
        <f t="shared" si="11"/>
        <v>368.75641025641045</v>
      </c>
      <c r="C64" s="22"/>
      <c r="D64" s="23"/>
      <c r="F64" s="21">
        <v>7</v>
      </c>
      <c r="G64" s="32">
        <f t="shared" si="12"/>
        <v>400.11818181818177</v>
      </c>
      <c r="H64" s="22"/>
      <c r="I64" s="23"/>
      <c r="M64" s="21">
        <v>7</v>
      </c>
      <c r="N64" s="32">
        <f t="shared" si="10"/>
        <v>384.43729603729611</v>
      </c>
      <c r="O64" s="22"/>
      <c r="P64" s="23"/>
    </row>
    <row r="65" spans="1:16" x14ac:dyDescent="0.25">
      <c r="A65" s="21">
        <v>8</v>
      </c>
      <c r="B65" s="32">
        <f t="shared" si="11"/>
        <v>394.53846153846143</v>
      </c>
      <c r="C65" s="22"/>
      <c r="D65" s="23"/>
      <c r="F65" s="21">
        <v>8</v>
      </c>
      <c r="G65" s="32">
        <f t="shared" si="12"/>
        <v>414.36492890995265</v>
      </c>
      <c r="H65" s="22"/>
      <c r="I65" s="23"/>
      <c r="M65" s="21">
        <v>8</v>
      </c>
      <c r="N65" s="32">
        <f t="shared" si="10"/>
        <v>404.45169522420701</v>
      </c>
      <c r="O65" s="22"/>
      <c r="P65" s="23"/>
    </row>
    <row r="66" spans="1:16" x14ac:dyDescent="0.25">
      <c r="A66" s="21">
        <v>9</v>
      </c>
      <c r="B66" s="32">
        <f t="shared" si="11"/>
        <v>413.46215139442205</v>
      </c>
      <c r="C66" s="22"/>
      <c r="D66" s="23"/>
      <c r="F66" s="21">
        <v>9</v>
      </c>
      <c r="G66" s="32">
        <f t="shared" si="12"/>
        <v>433.5336538461537</v>
      </c>
      <c r="H66" s="22"/>
      <c r="I66" s="23"/>
      <c r="M66" s="21">
        <v>9</v>
      </c>
      <c r="N66" s="32">
        <f t="shared" si="10"/>
        <v>423.49790262028785</v>
      </c>
      <c r="O66" s="22"/>
      <c r="P66" s="23"/>
    </row>
    <row r="67" spans="1:16" x14ac:dyDescent="0.25">
      <c r="A67" s="21">
        <v>10</v>
      </c>
      <c r="B67" s="32">
        <f t="shared" si="11"/>
        <v>425.35602094240835</v>
      </c>
      <c r="C67" s="22"/>
      <c r="D67" s="23"/>
      <c r="F67" s="21">
        <v>10</v>
      </c>
      <c r="G67" s="32">
        <f t="shared" si="12"/>
        <v>450.87096774193543</v>
      </c>
      <c r="H67" s="22"/>
      <c r="I67" s="23"/>
      <c r="M67" s="21">
        <v>10</v>
      </c>
      <c r="N67" s="32">
        <f t="shared" si="10"/>
        <v>438.11349434217186</v>
      </c>
      <c r="O67" s="22"/>
      <c r="P67" s="23"/>
    </row>
    <row r="68" spans="1:16" x14ac:dyDescent="0.25">
      <c r="A68" s="21">
        <v>11</v>
      </c>
      <c r="B68" s="32">
        <f t="shared" si="11"/>
        <v>437.76363636363635</v>
      </c>
      <c r="C68" s="22"/>
      <c r="D68" s="23"/>
      <c r="F68" s="21">
        <v>11</v>
      </c>
      <c r="G68" s="32">
        <f t="shared" si="12"/>
        <v>459.35537190082647</v>
      </c>
      <c r="H68" s="22"/>
      <c r="I68" s="23"/>
      <c r="M68" s="21">
        <v>11</v>
      </c>
      <c r="N68" s="32">
        <f t="shared" si="10"/>
        <v>448.55950413223138</v>
      </c>
      <c r="O68" s="22"/>
      <c r="P68" s="23"/>
    </row>
    <row r="69" spans="1:16" x14ac:dyDescent="0.25">
      <c r="A69" s="21">
        <v>12</v>
      </c>
      <c r="B69" s="32">
        <f t="shared" si="11"/>
        <v>478.25</v>
      </c>
      <c r="C69" s="22"/>
      <c r="D69" s="23"/>
      <c r="F69" s="21">
        <v>12</v>
      </c>
      <c r="G69" s="32">
        <f t="shared" si="12"/>
        <v>471.90384615384636</v>
      </c>
      <c r="H69" s="22"/>
      <c r="I69" s="23"/>
      <c r="M69" s="21">
        <v>12</v>
      </c>
      <c r="N69" s="32">
        <f t="shared" si="10"/>
        <v>475.07692307692321</v>
      </c>
      <c r="O69" s="22"/>
      <c r="P69" s="23"/>
    </row>
    <row r="70" spans="1:16" x14ac:dyDescent="0.25">
      <c r="A70" s="21">
        <v>13</v>
      </c>
      <c r="B70" s="32">
        <f t="shared" si="11"/>
        <v>508.8333333333332</v>
      </c>
      <c r="C70" s="22"/>
      <c r="D70" s="23"/>
      <c r="F70" s="21">
        <v>13</v>
      </c>
      <c r="G70" s="32">
        <f t="shared" si="12"/>
        <v>502.09090909090918</v>
      </c>
      <c r="H70" s="22"/>
      <c r="I70" s="23"/>
      <c r="M70" s="21">
        <v>13</v>
      </c>
      <c r="N70" s="32">
        <f t="shared" si="10"/>
        <v>505.46212121212119</v>
      </c>
      <c r="O70" s="22"/>
      <c r="P70" s="23"/>
    </row>
    <row r="71" spans="1:16" x14ac:dyDescent="0.25">
      <c r="A71" s="21">
        <v>14</v>
      </c>
      <c r="B71" s="32">
        <f t="shared" si="11"/>
        <v>412</v>
      </c>
      <c r="C71" s="22"/>
      <c r="D71" s="23"/>
      <c r="F71" s="21">
        <v>14</v>
      </c>
      <c r="G71" s="32">
        <f t="shared" si="12"/>
        <v>511.60000000000019</v>
      </c>
      <c r="H71" s="22"/>
      <c r="I71" s="23"/>
      <c r="M71" s="21">
        <v>14</v>
      </c>
      <c r="N71" s="32">
        <f t="shared" si="10"/>
        <v>461.80000000000007</v>
      </c>
      <c r="O71" s="22"/>
      <c r="P71" s="23"/>
    </row>
    <row r="72" spans="1:16" x14ac:dyDescent="0.25">
      <c r="A72" s="21">
        <v>15</v>
      </c>
      <c r="B72" s="32"/>
      <c r="C72" s="22"/>
      <c r="D72" s="23"/>
      <c r="F72" s="21">
        <v>15</v>
      </c>
      <c r="G72" s="32">
        <f t="shared" si="12"/>
        <v>629.99999999999977</v>
      </c>
      <c r="H72" s="22"/>
      <c r="I72" s="23"/>
      <c r="M72" s="21">
        <v>15</v>
      </c>
      <c r="N72" s="32">
        <f t="shared" si="10"/>
        <v>629.99999999999977</v>
      </c>
      <c r="O72" s="22"/>
      <c r="P72" s="23"/>
    </row>
    <row r="73" spans="1:16" x14ac:dyDescent="0.25">
      <c r="A73" s="21">
        <v>16</v>
      </c>
      <c r="B73" s="32"/>
      <c r="C73" s="22"/>
      <c r="D73" s="23"/>
      <c r="F73" s="21">
        <v>16</v>
      </c>
      <c r="G73" s="32"/>
      <c r="H73" s="22"/>
      <c r="I73" s="23"/>
      <c r="M73" s="21">
        <v>16</v>
      </c>
      <c r="N73" s="32"/>
      <c r="O73" s="22"/>
      <c r="P73" s="23"/>
    </row>
    <row r="74" spans="1:16" x14ac:dyDescent="0.25">
      <c r="A74" s="21">
        <v>17</v>
      </c>
      <c r="B74" s="32"/>
      <c r="C74" s="22"/>
      <c r="D74" s="23"/>
      <c r="F74" s="21">
        <v>17</v>
      </c>
      <c r="G74" s="32"/>
      <c r="H74" s="22"/>
      <c r="I74" s="23"/>
      <c r="M74" s="21">
        <v>17</v>
      </c>
      <c r="N74" s="32"/>
      <c r="O74" s="22"/>
      <c r="P74" s="23"/>
    </row>
    <row r="75" spans="1:16" x14ac:dyDescent="0.25">
      <c r="A75" s="21">
        <v>18</v>
      </c>
      <c r="B75" s="32"/>
      <c r="C75" s="22"/>
      <c r="D75" s="23"/>
      <c r="F75" s="21">
        <v>18</v>
      </c>
      <c r="G75" s="32"/>
      <c r="H75" s="22"/>
      <c r="I75" s="23"/>
      <c r="M75" s="21">
        <v>18</v>
      </c>
      <c r="N75" s="32"/>
      <c r="O75" s="22"/>
      <c r="P75" s="23"/>
    </row>
    <row r="76" spans="1:16" ht="15.75" thickBot="1" x14ac:dyDescent="0.3">
      <c r="A76" s="24" t="s">
        <v>9</v>
      </c>
      <c r="B76" s="33"/>
      <c r="C76" s="26"/>
      <c r="D76" s="34"/>
      <c r="F76" s="24" t="s">
        <v>9</v>
      </c>
      <c r="G76" s="33"/>
      <c r="H76" s="26"/>
      <c r="I76" s="34"/>
      <c r="M76" s="24" t="s">
        <v>9</v>
      </c>
      <c r="N76" s="33"/>
      <c r="O76" s="26"/>
      <c r="P76" s="34"/>
    </row>
  </sheetData>
  <mergeCells count="6">
    <mergeCell ref="C30:D30"/>
    <mergeCell ref="C55:D55"/>
    <mergeCell ref="H30:I30"/>
    <mergeCell ref="H55:I55"/>
    <mergeCell ref="O30:P30"/>
    <mergeCell ref="O55:P5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Dressel, Sherri C (DFG)</dc:creator>
  <cp:lastModifiedBy>Dressel, Sherri C (DFG)</cp:lastModifiedBy>
  <dcterms:created xsi:type="dcterms:W3CDTF">2017-11-22T22:35:55Z</dcterms:created>
  <dcterms:modified xsi:type="dcterms:W3CDTF">2017-11-26T03:56:31Z</dcterms:modified>
</cp:coreProperties>
</file>