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7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8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4.xml" ContentType="application/vnd.openxmlformats-officedocument.drawingml.chartshapes+xml"/>
  <Override PartName="/xl/charts/chart15.xml" ContentType="application/vnd.openxmlformats-officedocument.drawingml.chart+xml"/>
  <Override PartName="/xl/drawings/drawing15.xml" ContentType="application/vnd.openxmlformats-officedocument.drawingml.chartshapes+xml"/>
  <Override PartName="/xl/charts/chart16.xml" ContentType="application/vnd.openxmlformats-officedocument.drawingml.chart+xml"/>
  <Override PartName="/xl/drawings/drawing16.xml" ContentType="application/vnd.openxmlformats-officedocument.drawingml.chartshape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22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3.xml" ContentType="application/vnd.openxmlformats-officedocument.drawing+xml"/>
  <Override PartName="/xl/charts/chart27.xml" ContentType="application/vnd.openxmlformats-officedocument.drawingml.chart+xml"/>
  <Override PartName="/xl/drawings/drawing24.xml" ContentType="application/vnd.openxmlformats-officedocument.drawing+xml"/>
  <Override PartName="/xl/charts/chart28.xml" ContentType="application/vnd.openxmlformats-officedocument.drawingml.chart+xml"/>
  <Override PartName="/xl/drawings/drawing25.xml" ContentType="application/vnd.openxmlformats-officedocument.drawing+xml"/>
  <Override PartName="/xl/charts/chart29.xml" ContentType="application/vnd.openxmlformats-officedocument.drawingml.chart+xml"/>
  <Override PartName="/xl/drawings/drawing26.xml" ContentType="application/vnd.openxmlformats-officedocument.drawing+xml"/>
  <Override PartName="/xl/charts/chart30.xml" ContentType="application/vnd.openxmlformats-officedocument.drawingml.chart+xml"/>
  <Override PartName="/xl/drawings/drawing27.xml" ContentType="application/vnd.openxmlformats-officedocument.drawing+xml"/>
  <Override PartName="/xl/charts/chart31.xml" ContentType="application/vnd.openxmlformats-officedocument.drawingml.chart+xml"/>
  <Override PartName="/xl/drawings/drawing28.xml" ContentType="application/vnd.openxmlformats-officedocument.drawing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" yWindow="6285" windowWidth="12720" windowHeight="6060" tabRatio="864" firstSheet="12" activeTab="22"/>
  </bookViews>
  <sheets>
    <sheet name="Table3" sheetId="21722" r:id="rId1"/>
    <sheet name="Table" sheetId="21721" r:id="rId2"/>
    <sheet name="Summary Data" sheetId="21719" r:id="rId3"/>
    <sheet name="Oral Report" sheetId="21720" r:id="rId4"/>
    <sheet name="Sitka data" sheetId="21695" r:id="rId5"/>
    <sheet name="Sitka chart" sheetId="21698" r:id="rId6"/>
    <sheet name="Ketchikan data" sheetId="21702" r:id="rId7"/>
    <sheet name="Ketchikan chart" sheetId="21703" r:id="rId8"/>
    <sheet name="Klawock data" sheetId="21717" r:id="rId9"/>
    <sheet name="Klawock chart" sheetId="21718" r:id="rId10"/>
    <sheet name="Juneau data" sheetId="21699" r:id="rId11"/>
    <sheet name="Yakutat data" sheetId="21704" r:id="rId12"/>
    <sheet name="Berners data" sheetId="21705" r:id="rId13"/>
    <sheet name="Berners chart" sheetId="21706" r:id="rId14"/>
    <sheet name="Chilkat data" sheetId="21707" r:id="rId15"/>
    <sheet name="Chilkat chart" sheetId="21708" r:id="rId16"/>
    <sheet name="Hugh Smith data" sheetId="21709" r:id="rId17"/>
    <sheet name="Hugh Smith chart" sheetId="21710" r:id="rId18"/>
    <sheet name="Auke Creek data" sheetId="21711" r:id="rId19"/>
    <sheet name="Auke Creek chart" sheetId="21712" r:id="rId20"/>
    <sheet name="Ford Arm data" sheetId="21713" r:id="rId21"/>
    <sheet name="Ford Arm chart" sheetId="21714" r:id="rId22"/>
    <sheet name="Taku data" sheetId="21715" r:id="rId23"/>
    <sheet name="Taku chart" sheetId="21716" r:id="rId24"/>
  </sheets>
  <definedNames>
    <definedName name="_Regression_Out" localSheetId="18" hidden="1">#REF!</definedName>
    <definedName name="_Regression_Out" localSheetId="12" hidden="1">#REF!</definedName>
    <definedName name="_Regression_Out" localSheetId="14" hidden="1">#REF!</definedName>
    <definedName name="_Regression_Out" localSheetId="20" hidden="1">#REF!</definedName>
    <definedName name="_Regression_Out" localSheetId="16" hidden="1">#REF!</definedName>
    <definedName name="_Regression_Out" localSheetId="6" hidden="1">#REF!</definedName>
    <definedName name="_Regression_Out" localSheetId="8" hidden="1">#REF!</definedName>
    <definedName name="_Regression_Out" localSheetId="22" hidden="1">#REF!</definedName>
    <definedName name="_Regression_Out" localSheetId="11" hidden="1">#REF!</definedName>
    <definedName name="_Regression_Out" hidden="1">#REF!</definedName>
    <definedName name="_Regression_X" localSheetId="18" hidden="1">#REF!</definedName>
    <definedName name="_Regression_X" localSheetId="12" hidden="1">#REF!</definedName>
    <definedName name="_Regression_X" localSheetId="14" hidden="1">#REF!</definedName>
    <definedName name="_Regression_X" localSheetId="20" hidden="1">#REF!</definedName>
    <definedName name="_Regression_X" localSheetId="16" hidden="1">#REF!</definedName>
    <definedName name="_Regression_X" localSheetId="6" hidden="1">#REF!</definedName>
    <definedName name="_Regression_X" localSheetId="8" hidden="1">#REF!</definedName>
    <definedName name="_Regression_X" localSheetId="22" hidden="1">#REF!</definedName>
    <definedName name="_Regression_X" localSheetId="11" hidden="1">#REF!</definedName>
    <definedName name="_Regression_X" hidden="1">#REF!</definedName>
    <definedName name="_Regression_Y" localSheetId="18" hidden="1">#REF!</definedName>
    <definedName name="_Regression_Y" localSheetId="12" hidden="1">#REF!</definedName>
    <definedName name="_Regression_Y" localSheetId="14" hidden="1">#REF!</definedName>
    <definedName name="_Regression_Y" localSheetId="20" hidden="1">#REF!</definedName>
    <definedName name="_Regression_Y" localSheetId="16" hidden="1">#REF!</definedName>
    <definedName name="_Regression_Y" localSheetId="6" hidden="1">#REF!</definedName>
    <definedName name="_Regression_Y" localSheetId="8" hidden="1">#REF!</definedName>
    <definedName name="_Regression_Y" localSheetId="22" hidden="1">#REF!</definedName>
    <definedName name="_Regression_Y" localSheetId="11" hidden="1">#REF!</definedName>
    <definedName name="_Regression_Y" hidden="1">#REF!</definedName>
    <definedName name="INDEX" localSheetId="18">#REF!</definedName>
    <definedName name="INDEX" localSheetId="12">#REF!</definedName>
    <definedName name="INDEX" localSheetId="14">#REF!</definedName>
    <definedName name="INDEX" localSheetId="20">#REF!</definedName>
    <definedName name="INDEX" localSheetId="16">#REF!</definedName>
    <definedName name="INDEX" localSheetId="6">#REF!</definedName>
    <definedName name="INDEX" localSheetId="8">#REF!</definedName>
    <definedName name="INDEX" localSheetId="22">#REF!</definedName>
    <definedName name="INDEX" localSheetId="11">#REF!</definedName>
    <definedName name="INDEX">#REF!</definedName>
    <definedName name="YEAR" localSheetId="18">#REF!</definedName>
    <definedName name="YEAR" localSheetId="12">#REF!</definedName>
    <definedName name="YEAR" localSheetId="14">#REF!</definedName>
    <definedName name="YEAR" localSheetId="20">#REF!</definedName>
    <definedName name="YEAR" localSheetId="16">#REF!</definedName>
    <definedName name="YEAR" localSheetId="6">#REF!</definedName>
    <definedName name="YEAR" localSheetId="8">#REF!</definedName>
    <definedName name="YEAR" localSheetId="22">#REF!</definedName>
    <definedName name="YEAR" localSheetId="11">#REF!</definedName>
    <definedName name="YEAR">#REF!</definedName>
  </definedNames>
  <calcPr calcId="145621"/>
</workbook>
</file>

<file path=xl/calcChain.xml><?xml version="1.0" encoding="utf-8"?>
<calcChain xmlns="http://schemas.openxmlformats.org/spreadsheetml/2006/main">
  <c r="D35" i="21715" l="1"/>
  <c r="C35" i="21715"/>
  <c r="D42" i="21711"/>
  <c r="C42" i="21711"/>
  <c r="D40" i="21709"/>
  <c r="C40" i="21709"/>
  <c r="D40" i="21707"/>
  <c r="C40" i="21707"/>
  <c r="D40" i="21705" l="1"/>
  <c r="C40" i="21705"/>
  <c r="P49" i="21704"/>
  <c r="O49" i="21704"/>
  <c r="J49" i="21704"/>
  <c r="I49" i="21704"/>
  <c r="D49" i="21704"/>
  <c r="C49" i="21704"/>
  <c r="J40" i="21699"/>
  <c r="I40" i="21699"/>
  <c r="D40" i="21699"/>
  <c r="C40" i="21699"/>
  <c r="D40" i="21702"/>
  <c r="C40" i="21702"/>
  <c r="N10" i="21721" l="1"/>
  <c r="N13" i="21721"/>
  <c r="N16" i="21721"/>
  <c r="N15" i="21721"/>
  <c r="N12" i="21721"/>
  <c r="N9" i="21721"/>
  <c r="L7" i="21721"/>
  <c r="L10" i="21721" s="1"/>
  <c r="M7" i="21721"/>
  <c r="M10" i="21721" s="1"/>
  <c r="L16" i="21721" l="1"/>
  <c r="M13" i="21721"/>
  <c r="L13" i="21721"/>
  <c r="M16" i="21721"/>
  <c r="B7" i="21721"/>
  <c r="CB50" i="21719" l="1"/>
  <c r="CD50" i="21719" s="1"/>
  <c r="BV50" i="21719"/>
  <c r="BW50" i="21719" s="1"/>
  <c r="BQ50" i="21719"/>
  <c r="BP50" i="21719"/>
  <c r="BR50" i="21719" s="1"/>
  <c r="BJ50" i="21719"/>
  <c r="BL50" i="21719" s="1"/>
  <c r="BD50" i="21719"/>
  <c r="BF50" i="21719" s="1"/>
  <c r="AZ50" i="21719"/>
  <c r="AX50" i="21719"/>
  <c r="AY50" i="21719" s="1"/>
  <c r="AT50" i="21719"/>
  <c r="AS50" i="21719"/>
  <c r="AR50" i="21719"/>
  <c r="AL50" i="21719"/>
  <c r="AN50" i="21719" s="1"/>
  <c r="AF50" i="21719"/>
  <c r="AH50" i="21719" s="1"/>
  <c r="Z50" i="21719"/>
  <c r="AA50" i="21719" s="1"/>
  <c r="N50" i="21719"/>
  <c r="P50" i="21719" s="1"/>
  <c r="J50" i="21719"/>
  <c r="B50" i="21719"/>
  <c r="D50" i="21719" s="1"/>
  <c r="CB49" i="21719"/>
  <c r="CC49" i="21719" s="1"/>
  <c r="BV49" i="21719"/>
  <c r="BX49" i="21719" s="1"/>
  <c r="BP49" i="21719"/>
  <c r="BQ49" i="21719" s="1"/>
  <c r="BJ49" i="21719"/>
  <c r="BL49" i="21719" s="1"/>
  <c r="BD49" i="21719"/>
  <c r="BE49" i="21719" s="1"/>
  <c r="AZ49" i="21719"/>
  <c r="AY49" i="21719"/>
  <c r="AX49" i="21719"/>
  <c r="AR49" i="21719"/>
  <c r="AS49" i="21719" s="1"/>
  <c r="AL49" i="21719"/>
  <c r="AN49" i="21719" s="1"/>
  <c r="AF49" i="21719"/>
  <c r="AG49" i="21719" s="1"/>
  <c r="Z49" i="21719"/>
  <c r="AA49" i="21719" s="1"/>
  <c r="T49" i="21719"/>
  <c r="V49" i="21719" s="1"/>
  <c r="N49" i="21719"/>
  <c r="P49" i="21719" s="1"/>
  <c r="I49" i="21719"/>
  <c r="D49" i="21719"/>
  <c r="C49" i="21719"/>
  <c r="B49" i="21719"/>
  <c r="CB48" i="21719"/>
  <c r="CD48" i="21719" s="1"/>
  <c r="BV48" i="21719"/>
  <c r="BX48" i="21719" s="1"/>
  <c r="BR48" i="21719"/>
  <c r="BP48" i="21719"/>
  <c r="BQ48" i="21719" s="1"/>
  <c r="BJ48" i="21719"/>
  <c r="BL48" i="21719" s="1"/>
  <c r="BD48" i="21719"/>
  <c r="BF48" i="21719" s="1"/>
  <c r="AX48" i="21719"/>
  <c r="AZ48" i="21719" s="1"/>
  <c r="AR48" i="21719"/>
  <c r="AS48" i="21719" s="1"/>
  <c r="AN48" i="21719"/>
  <c r="AM48" i="21719"/>
  <c r="AL48" i="21719"/>
  <c r="AF48" i="21719"/>
  <c r="AG48" i="21719" s="1"/>
  <c r="Z48" i="21719"/>
  <c r="AB48" i="21719" s="1"/>
  <c r="T48" i="21719"/>
  <c r="U48" i="21719" s="1"/>
  <c r="N48" i="21719"/>
  <c r="O48" i="21719" s="1"/>
  <c r="J48" i="21719"/>
  <c r="B48" i="21719"/>
  <c r="D48" i="21719" s="1"/>
  <c r="CB47" i="21719"/>
  <c r="CC47" i="21719" s="1"/>
  <c r="BX47" i="21719"/>
  <c r="BW47" i="21719"/>
  <c r="BV47" i="21719"/>
  <c r="BP47" i="21719"/>
  <c r="BQ47" i="21719" s="1"/>
  <c r="BJ47" i="21719"/>
  <c r="BL47" i="21719" s="1"/>
  <c r="BD47" i="21719"/>
  <c r="BE47" i="21719" s="1"/>
  <c r="AZ47" i="21719"/>
  <c r="AY47" i="21719"/>
  <c r="AX47" i="21719"/>
  <c r="AR47" i="21719"/>
  <c r="AS47" i="21719" s="1"/>
  <c r="AL47" i="21719"/>
  <c r="AN47" i="21719" s="1"/>
  <c r="AF47" i="21719"/>
  <c r="AG47" i="21719" s="1"/>
  <c r="Z47" i="21719"/>
  <c r="AB47" i="21719" s="1"/>
  <c r="T47" i="21719"/>
  <c r="U47" i="21719" s="1"/>
  <c r="N47" i="21719"/>
  <c r="P47" i="21719" s="1"/>
  <c r="I47" i="21719"/>
  <c r="D47" i="21719"/>
  <c r="C47" i="21719"/>
  <c r="B47" i="21719"/>
  <c r="CB46" i="21719"/>
  <c r="CC46" i="21719" s="1"/>
  <c r="BV46" i="21719"/>
  <c r="BX46" i="21719" s="1"/>
  <c r="BR46" i="21719"/>
  <c r="BP46" i="21719"/>
  <c r="BQ46" i="21719" s="1"/>
  <c r="BJ46" i="21719"/>
  <c r="BL46" i="21719" s="1"/>
  <c r="BD46" i="21719"/>
  <c r="BF46" i="21719" s="1"/>
  <c r="AX46" i="21719"/>
  <c r="AZ46" i="21719" s="1"/>
  <c r="AR46" i="21719"/>
  <c r="AS46" i="21719" s="1"/>
  <c r="AN46" i="21719"/>
  <c r="AL46" i="21719"/>
  <c r="AM46" i="21719" s="1"/>
  <c r="AF46" i="21719"/>
  <c r="AG46" i="21719" s="1"/>
  <c r="Z46" i="21719"/>
  <c r="AB46" i="21719" s="1"/>
  <c r="T46" i="21719"/>
  <c r="U46" i="21719" s="1"/>
  <c r="P46" i="21719"/>
  <c r="O46" i="21719"/>
  <c r="N46" i="21719"/>
  <c r="I46" i="21719"/>
  <c r="B46" i="21719"/>
  <c r="D46" i="21719" s="1"/>
  <c r="CD45" i="21719"/>
  <c r="CC45" i="21719"/>
  <c r="CB45" i="21719"/>
  <c r="BX45" i="21719"/>
  <c r="BW45" i="21719"/>
  <c r="BV45" i="21719"/>
  <c r="BP45" i="21719"/>
  <c r="BR45" i="21719" s="1"/>
  <c r="BJ45" i="21719"/>
  <c r="BL45" i="21719" s="1"/>
  <c r="BD45" i="21719"/>
  <c r="BF45" i="21719" s="1"/>
  <c r="AZ45" i="21719"/>
  <c r="AY45" i="21719"/>
  <c r="AX45" i="21719"/>
  <c r="AR45" i="21719"/>
  <c r="AS45" i="21719" s="1"/>
  <c r="AL45" i="21719"/>
  <c r="AN45" i="21719" s="1"/>
  <c r="AF45" i="21719"/>
  <c r="AG45" i="21719" s="1"/>
  <c r="Z45" i="21719"/>
  <c r="AB45" i="21719" s="1"/>
  <c r="T45" i="21719"/>
  <c r="U45" i="21719" s="1"/>
  <c r="N45" i="21719"/>
  <c r="P45" i="21719" s="1"/>
  <c r="J45" i="21719"/>
  <c r="I45" i="21719"/>
  <c r="B45" i="21719"/>
  <c r="C45" i="21719" s="1"/>
  <c r="J18" i="21722"/>
  <c r="I18" i="21722"/>
  <c r="H18" i="21722"/>
  <c r="G18" i="21722"/>
  <c r="F18" i="21722"/>
  <c r="J17" i="21722"/>
  <c r="I17" i="21722"/>
  <c r="H17" i="21722"/>
  <c r="G17" i="21722"/>
  <c r="F17" i="21722"/>
  <c r="J16" i="21722"/>
  <c r="I16" i="21722"/>
  <c r="H16" i="21722"/>
  <c r="G16" i="21722"/>
  <c r="F16" i="21722"/>
  <c r="J15" i="21722"/>
  <c r="I15" i="21722"/>
  <c r="H15" i="21722"/>
  <c r="G15" i="21722"/>
  <c r="F15" i="21722"/>
  <c r="J14" i="21722"/>
  <c r="I14" i="21722"/>
  <c r="H14" i="21722"/>
  <c r="G14" i="21722"/>
  <c r="F14" i="21722"/>
  <c r="I13" i="21722"/>
  <c r="H13" i="21722"/>
  <c r="G13" i="21722"/>
  <c r="F13" i="21722"/>
  <c r="J12" i="21722"/>
  <c r="I12" i="21722"/>
  <c r="H12" i="21722"/>
  <c r="G12" i="21722"/>
  <c r="F12" i="21722"/>
  <c r="J11" i="21722"/>
  <c r="I11" i="21722"/>
  <c r="H11" i="21722"/>
  <c r="G11" i="21722"/>
  <c r="F11" i="21722"/>
  <c r="J10" i="21722"/>
  <c r="I10" i="21722"/>
  <c r="H10" i="21722"/>
  <c r="G10" i="21722"/>
  <c r="F10" i="21722"/>
  <c r="J9" i="21722"/>
  <c r="I9" i="21722"/>
  <c r="H9" i="21722"/>
  <c r="G9" i="21722"/>
  <c r="F9" i="21722"/>
  <c r="J8" i="21722"/>
  <c r="I8" i="21722"/>
  <c r="H8" i="21722"/>
  <c r="G8" i="21722"/>
  <c r="F8" i="21722"/>
  <c r="J7" i="21722"/>
  <c r="I7" i="21722"/>
  <c r="H7" i="21722"/>
  <c r="G7" i="21722"/>
  <c r="F7" i="21722"/>
  <c r="J6" i="21722"/>
  <c r="I6" i="21722"/>
  <c r="H6" i="21722"/>
  <c r="G6" i="21722"/>
  <c r="F6" i="21722"/>
  <c r="J5" i="21722"/>
  <c r="I5" i="21722"/>
  <c r="H5" i="21722"/>
  <c r="G5" i="21722"/>
  <c r="F5" i="21722"/>
  <c r="CB32" i="21719"/>
  <c r="CB33" i="21719"/>
  <c r="CB34" i="21719"/>
  <c r="CB35" i="21719"/>
  <c r="CB36" i="21719"/>
  <c r="CB37" i="21719"/>
  <c r="CB38" i="21719"/>
  <c r="CB39" i="21719"/>
  <c r="CB40" i="21719"/>
  <c r="CB41" i="21719"/>
  <c r="CB42" i="21719"/>
  <c r="CB43" i="21719"/>
  <c r="CB44" i="21719"/>
  <c r="CB31" i="21719"/>
  <c r="BV22" i="21719"/>
  <c r="BV23" i="21719"/>
  <c r="BV24" i="21719"/>
  <c r="BV25" i="21719"/>
  <c r="BV26" i="21719"/>
  <c r="BV27" i="21719"/>
  <c r="BV28" i="21719"/>
  <c r="BV29" i="21719"/>
  <c r="BV30" i="21719"/>
  <c r="BV31" i="21719"/>
  <c r="BV32" i="21719"/>
  <c r="BV33" i="21719"/>
  <c r="BV34" i="21719"/>
  <c r="BV35" i="21719"/>
  <c r="BV36" i="21719"/>
  <c r="BV37" i="21719"/>
  <c r="BV38" i="21719"/>
  <c r="BV39" i="21719"/>
  <c r="BV40" i="21719"/>
  <c r="BV41" i="21719"/>
  <c r="BV42" i="21719"/>
  <c r="BV43" i="21719"/>
  <c r="BV44" i="21719"/>
  <c r="BV21" i="21719"/>
  <c r="BP33" i="21719"/>
  <c r="BP34" i="21719"/>
  <c r="BP35" i="21719"/>
  <c r="BP36" i="21719"/>
  <c r="BP37" i="21719"/>
  <c r="BP38" i="21719"/>
  <c r="BP39" i="21719"/>
  <c r="BP40" i="21719"/>
  <c r="BP41" i="21719"/>
  <c r="BP42" i="21719"/>
  <c r="BP43" i="21719"/>
  <c r="BP44" i="21719"/>
  <c r="BP8" i="21719"/>
  <c r="BP9" i="21719"/>
  <c r="BP10" i="21719"/>
  <c r="BP11" i="21719"/>
  <c r="BP12" i="21719"/>
  <c r="BP13" i="21719"/>
  <c r="BP14" i="21719"/>
  <c r="BP15" i="21719"/>
  <c r="BP16" i="21719"/>
  <c r="BP17" i="21719"/>
  <c r="BP18" i="21719"/>
  <c r="BP19" i="21719"/>
  <c r="BP20" i="21719"/>
  <c r="BP21" i="21719"/>
  <c r="BP22" i="21719"/>
  <c r="BP23" i="21719"/>
  <c r="BP24" i="21719"/>
  <c r="BP25" i="21719"/>
  <c r="BP26" i="21719"/>
  <c r="BP27" i="21719"/>
  <c r="BP28" i="21719"/>
  <c r="BP29" i="21719"/>
  <c r="BP30" i="21719"/>
  <c r="BP31" i="21719"/>
  <c r="BP32" i="21719"/>
  <c r="BP7" i="21719"/>
  <c r="BJ25" i="21719"/>
  <c r="BJ26" i="21719"/>
  <c r="BJ27" i="21719"/>
  <c r="BJ28" i="21719"/>
  <c r="BJ29" i="21719"/>
  <c r="BJ30" i="21719"/>
  <c r="BJ31" i="21719"/>
  <c r="BJ32" i="21719"/>
  <c r="BJ33" i="21719"/>
  <c r="BJ34" i="21719"/>
  <c r="BJ35" i="21719"/>
  <c r="BJ36" i="21719"/>
  <c r="BJ37" i="21719"/>
  <c r="BJ38" i="21719"/>
  <c r="BJ39" i="21719"/>
  <c r="BJ40" i="21719"/>
  <c r="BJ41" i="21719"/>
  <c r="BJ42" i="21719"/>
  <c r="BJ43" i="21719"/>
  <c r="BJ44" i="21719"/>
  <c r="BJ8" i="21719"/>
  <c r="BJ9" i="21719"/>
  <c r="BJ10" i="21719"/>
  <c r="BJ11" i="21719"/>
  <c r="BJ12" i="21719"/>
  <c r="BJ13" i="21719"/>
  <c r="BJ14" i="21719"/>
  <c r="BJ15" i="21719"/>
  <c r="BJ16" i="21719"/>
  <c r="BJ17" i="21719"/>
  <c r="BJ18" i="21719"/>
  <c r="BJ19" i="21719"/>
  <c r="BJ20" i="21719"/>
  <c r="BJ21" i="21719"/>
  <c r="BJ22" i="21719"/>
  <c r="BJ23" i="21719"/>
  <c r="BJ24" i="21719"/>
  <c r="BJ7" i="21719"/>
  <c r="BJ6" i="21719"/>
  <c r="BD7" i="21719"/>
  <c r="BD8" i="21719"/>
  <c r="BD9" i="21719"/>
  <c r="BD10" i="21719"/>
  <c r="BD11" i="21719"/>
  <c r="BD12" i="21719"/>
  <c r="BD13" i="21719"/>
  <c r="BD14" i="21719"/>
  <c r="BD15" i="21719"/>
  <c r="BD16" i="21719"/>
  <c r="BD17" i="21719"/>
  <c r="BD18" i="21719"/>
  <c r="BD19" i="21719"/>
  <c r="BD20" i="21719"/>
  <c r="BD21" i="21719"/>
  <c r="BD22" i="21719"/>
  <c r="BD23" i="21719"/>
  <c r="BD24" i="21719"/>
  <c r="BD25" i="21719"/>
  <c r="BD26" i="21719"/>
  <c r="BD27" i="21719"/>
  <c r="BD28" i="21719"/>
  <c r="BD29" i="21719"/>
  <c r="BD30" i="21719"/>
  <c r="BD31" i="21719"/>
  <c r="BD32" i="21719"/>
  <c r="BD33" i="21719"/>
  <c r="BD34" i="21719"/>
  <c r="BD35" i="21719"/>
  <c r="BD36" i="21719"/>
  <c r="BD37" i="21719"/>
  <c r="BD38" i="21719"/>
  <c r="BD39" i="21719"/>
  <c r="BD40" i="21719"/>
  <c r="BD41" i="21719"/>
  <c r="BD42" i="21719"/>
  <c r="BD43" i="21719"/>
  <c r="BD44" i="21719"/>
  <c r="BD6" i="21719"/>
  <c r="AX17" i="21719"/>
  <c r="AX18" i="21719"/>
  <c r="AX19" i="21719"/>
  <c r="AX20" i="21719"/>
  <c r="AX21" i="21719"/>
  <c r="AX22" i="21719"/>
  <c r="AX23" i="21719"/>
  <c r="AX24" i="21719"/>
  <c r="AX25" i="21719"/>
  <c r="AX26" i="21719"/>
  <c r="AX27" i="21719"/>
  <c r="AX28" i="21719"/>
  <c r="AX29" i="21719"/>
  <c r="AX30" i="21719"/>
  <c r="AX31" i="21719"/>
  <c r="AX32" i="21719"/>
  <c r="AX33" i="21719"/>
  <c r="AX34" i="21719"/>
  <c r="AX35" i="21719"/>
  <c r="AX36" i="21719"/>
  <c r="AX37" i="21719"/>
  <c r="AX38" i="21719"/>
  <c r="AX39" i="21719"/>
  <c r="AX40" i="21719"/>
  <c r="AX41" i="21719"/>
  <c r="AX42" i="21719"/>
  <c r="AX43" i="21719"/>
  <c r="AX44" i="21719"/>
  <c r="AX16" i="21719"/>
  <c r="AR22" i="21719"/>
  <c r="AR23" i="21719"/>
  <c r="AR24" i="21719"/>
  <c r="AR25" i="21719"/>
  <c r="AR26" i="21719"/>
  <c r="AR27" i="21719"/>
  <c r="AR28" i="21719"/>
  <c r="AR29" i="21719"/>
  <c r="AR30" i="21719"/>
  <c r="AR31" i="21719"/>
  <c r="AR32" i="21719"/>
  <c r="AR33" i="21719"/>
  <c r="AR34" i="21719"/>
  <c r="AR35" i="21719"/>
  <c r="AR36" i="21719"/>
  <c r="AR37" i="21719"/>
  <c r="AR38" i="21719"/>
  <c r="AR39" i="21719"/>
  <c r="AR40" i="21719"/>
  <c r="AR41" i="21719"/>
  <c r="AR42" i="21719"/>
  <c r="AR43" i="21719"/>
  <c r="AR44" i="21719"/>
  <c r="AR21" i="21719"/>
  <c r="AL22" i="21719"/>
  <c r="AL23" i="21719"/>
  <c r="AL24" i="21719"/>
  <c r="AL25" i="21719"/>
  <c r="AL26" i="21719"/>
  <c r="AL27" i="21719"/>
  <c r="AL28" i="21719"/>
  <c r="AL29" i="21719"/>
  <c r="AL30" i="21719"/>
  <c r="AL31" i="21719"/>
  <c r="AL32" i="21719"/>
  <c r="AL33" i="21719"/>
  <c r="AL34" i="21719"/>
  <c r="AL35" i="21719"/>
  <c r="AL36" i="21719"/>
  <c r="AL37" i="21719"/>
  <c r="AL38" i="21719"/>
  <c r="AL39" i="21719"/>
  <c r="AL40" i="21719"/>
  <c r="AL41" i="21719"/>
  <c r="AL42" i="21719"/>
  <c r="AL43" i="21719"/>
  <c r="AL44" i="21719"/>
  <c r="AL21" i="21719"/>
  <c r="AF16" i="21719"/>
  <c r="AF17" i="21719"/>
  <c r="AF18" i="21719"/>
  <c r="AF19" i="21719"/>
  <c r="AF20" i="21719"/>
  <c r="AF21" i="21719"/>
  <c r="AF22" i="21719"/>
  <c r="AF23" i="21719"/>
  <c r="AF24" i="21719"/>
  <c r="AF25" i="21719"/>
  <c r="AF26" i="21719"/>
  <c r="AF27" i="21719"/>
  <c r="AF28" i="21719"/>
  <c r="AF29" i="21719"/>
  <c r="AF30" i="21719"/>
  <c r="AF31" i="21719"/>
  <c r="AF32" i="21719"/>
  <c r="AF33" i="21719"/>
  <c r="AF34" i="21719"/>
  <c r="AF35" i="21719"/>
  <c r="AF36" i="21719"/>
  <c r="AF37" i="21719"/>
  <c r="AF38" i="21719"/>
  <c r="AF39" i="21719"/>
  <c r="AF40" i="21719"/>
  <c r="AF41" i="21719"/>
  <c r="AF42" i="21719"/>
  <c r="AF43" i="21719"/>
  <c r="AF44" i="21719"/>
  <c r="AF15" i="21719"/>
  <c r="Z16" i="21719"/>
  <c r="Z17" i="21719"/>
  <c r="Z18" i="21719"/>
  <c r="Z19" i="21719"/>
  <c r="Z20" i="21719"/>
  <c r="Z21" i="21719"/>
  <c r="Z22" i="21719"/>
  <c r="Z23" i="21719"/>
  <c r="Z24" i="21719"/>
  <c r="Z25" i="21719"/>
  <c r="Z26" i="21719"/>
  <c r="Z27" i="21719"/>
  <c r="Z28" i="21719"/>
  <c r="Z29" i="21719"/>
  <c r="Z30" i="21719"/>
  <c r="Z31" i="21719"/>
  <c r="Z32" i="21719"/>
  <c r="Z33" i="21719"/>
  <c r="Z34" i="21719"/>
  <c r="Z35" i="21719"/>
  <c r="Z36" i="21719"/>
  <c r="Z37" i="21719"/>
  <c r="Z38" i="21719"/>
  <c r="Z39" i="21719"/>
  <c r="Z40" i="21719"/>
  <c r="Z41" i="21719"/>
  <c r="Z42" i="21719"/>
  <c r="Z43" i="21719"/>
  <c r="Z44" i="21719"/>
  <c r="Z15" i="21719"/>
  <c r="T19" i="21719"/>
  <c r="T20" i="21719"/>
  <c r="T21" i="21719"/>
  <c r="T22" i="21719"/>
  <c r="T23" i="21719"/>
  <c r="T24" i="21719"/>
  <c r="T25" i="21719"/>
  <c r="T26" i="21719"/>
  <c r="T27" i="21719"/>
  <c r="T28" i="21719"/>
  <c r="T29" i="21719"/>
  <c r="T30" i="21719"/>
  <c r="T31" i="21719"/>
  <c r="T32" i="21719"/>
  <c r="T33" i="21719"/>
  <c r="T34" i="21719"/>
  <c r="T35" i="21719"/>
  <c r="T36" i="21719"/>
  <c r="T37" i="21719"/>
  <c r="T38" i="21719"/>
  <c r="T39" i="21719"/>
  <c r="T40" i="21719"/>
  <c r="T41" i="21719"/>
  <c r="T42" i="21719"/>
  <c r="T43" i="21719"/>
  <c r="T44" i="21719"/>
  <c r="T17" i="21719"/>
  <c r="T16" i="21719"/>
  <c r="N15" i="21719"/>
  <c r="N16" i="21719"/>
  <c r="N17" i="21719"/>
  <c r="N18" i="21719"/>
  <c r="N19" i="21719"/>
  <c r="N20" i="21719"/>
  <c r="N21" i="21719"/>
  <c r="N22" i="21719"/>
  <c r="N23" i="21719"/>
  <c r="N24" i="21719"/>
  <c r="N25" i="21719"/>
  <c r="N26" i="21719"/>
  <c r="N27" i="21719"/>
  <c r="N28" i="21719"/>
  <c r="N29" i="21719"/>
  <c r="N30" i="21719"/>
  <c r="N31" i="21719"/>
  <c r="N32" i="21719"/>
  <c r="N33" i="21719"/>
  <c r="N34" i="21719"/>
  <c r="N35" i="21719"/>
  <c r="N36" i="21719"/>
  <c r="N37" i="21719"/>
  <c r="N38" i="21719"/>
  <c r="N39" i="21719"/>
  <c r="N40" i="21719"/>
  <c r="N41" i="21719"/>
  <c r="N42" i="21719"/>
  <c r="N43" i="21719"/>
  <c r="N44" i="21719"/>
  <c r="N14" i="21719"/>
  <c r="B17" i="21719"/>
  <c r="B18" i="21719"/>
  <c r="B19" i="21719"/>
  <c r="B20" i="21719"/>
  <c r="B21" i="21719"/>
  <c r="B22" i="21719"/>
  <c r="B23" i="21719"/>
  <c r="B24" i="21719"/>
  <c r="B25" i="21719"/>
  <c r="B26" i="21719"/>
  <c r="B27" i="21719"/>
  <c r="B28" i="21719"/>
  <c r="B29" i="21719"/>
  <c r="B30" i="21719"/>
  <c r="B31" i="21719"/>
  <c r="B32" i="21719"/>
  <c r="B33" i="21719"/>
  <c r="B34" i="21719"/>
  <c r="B35" i="21719"/>
  <c r="B36" i="21719"/>
  <c r="B37" i="21719"/>
  <c r="B38" i="21719"/>
  <c r="B39" i="21719"/>
  <c r="B40" i="21719"/>
  <c r="B41" i="21719"/>
  <c r="B42" i="21719"/>
  <c r="B43" i="21719"/>
  <c r="B44" i="21719"/>
  <c r="B16" i="21719"/>
  <c r="BE45" i="21719" l="1"/>
  <c r="AB49" i="21719"/>
  <c r="BF49" i="21719"/>
  <c r="V48" i="21719"/>
  <c r="BW49" i="21719"/>
  <c r="BX50" i="21719"/>
  <c r="V46" i="21719"/>
  <c r="P48" i="21719"/>
  <c r="O50" i="21719"/>
  <c r="J47" i="21719"/>
  <c r="J49" i="21719"/>
  <c r="D45" i="21719"/>
  <c r="BK48" i="21719"/>
  <c r="BK46" i="21719"/>
  <c r="BF47" i="21719"/>
  <c r="AH49" i="21719"/>
  <c r="AH45" i="21719"/>
  <c r="AH47" i="21719"/>
  <c r="AA47" i="21719"/>
  <c r="AA45" i="21719"/>
  <c r="AB50" i="21719"/>
  <c r="CD47" i="21719"/>
  <c r="CD49" i="21719"/>
  <c r="AT46" i="21719"/>
  <c r="AT48" i="21719"/>
  <c r="BQ45" i="21719"/>
  <c r="BE46" i="21719"/>
  <c r="I48" i="21719"/>
  <c r="BE48" i="21719"/>
  <c r="CC48" i="21719"/>
  <c r="U49" i="21719"/>
  <c r="I50" i="21719"/>
  <c r="AM50" i="21719"/>
  <c r="BK50" i="21719"/>
  <c r="O45" i="21719"/>
  <c r="V45" i="21719"/>
  <c r="AM45" i="21719"/>
  <c r="AT45" i="21719"/>
  <c r="BK45" i="21719"/>
  <c r="C46" i="21719"/>
  <c r="J46" i="21719"/>
  <c r="AA46" i="21719"/>
  <c r="AH46" i="21719"/>
  <c r="AY46" i="21719"/>
  <c r="BW46" i="21719"/>
  <c r="CD46" i="21719"/>
  <c r="O47" i="21719"/>
  <c r="V47" i="21719"/>
  <c r="AM47" i="21719"/>
  <c r="AT47" i="21719"/>
  <c r="BK47" i="21719"/>
  <c r="BR47" i="21719"/>
  <c r="C48" i="21719"/>
  <c r="AA48" i="21719"/>
  <c r="AH48" i="21719"/>
  <c r="AY48" i="21719"/>
  <c r="BW48" i="21719"/>
  <c r="O49" i="21719"/>
  <c r="AM49" i="21719"/>
  <c r="AT49" i="21719"/>
  <c r="BK49" i="21719"/>
  <c r="BR49" i="21719"/>
  <c r="C50" i="21719"/>
  <c r="AG50" i="21719"/>
  <c r="BE50" i="21719"/>
  <c r="CC50" i="21719"/>
  <c r="C6" i="21715"/>
  <c r="D6" i="21715"/>
  <c r="C7" i="21715"/>
  <c r="D7" i="21715"/>
  <c r="C8" i="21715"/>
  <c r="D8" i="21715"/>
  <c r="C9" i="21715"/>
  <c r="D9" i="21715"/>
  <c r="C10" i="21715"/>
  <c r="D10" i="21715"/>
  <c r="C11" i="21715"/>
  <c r="D11" i="21715"/>
  <c r="C12" i="21715"/>
  <c r="D12" i="21715"/>
  <c r="C13" i="21715"/>
  <c r="D13" i="21715"/>
  <c r="C14" i="21715"/>
  <c r="D14" i="21715"/>
  <c r="C15" i="21715"/>
  <c r="D15" i="21715"/>
  <c r="C16" i="21715"/>
  <c r="D16" i="21715"/>
  <c r="C17" i="21715"/>
  <c r="D17" i="21715"/>
  <c r="C18" i="21715"/>
  <c r="D18" i="21715"/>
  <c r="C19" i="21715"/>
  <c r="D19" i="21715"/>
  <c r="C20" i="21715"/>
  <c r="D20" i="21715"/>
  <c r="C21" i="21715"/>
  <c r="D21" i="21715"/>
  <c r="C22" i="21715"/>
  <c r="D22" i="21715"/>
  <c r="C23" i="21715"/>
  <c r="D23" i="21715"/>
  <c r="C24" i="21715"/>
  <c r="D24" i="21715"/>
  <c r="C25" i="21715"/>
  <c r="D25" i="21715"/>
  <c r="C26" i="21715"/>
  <c r="D26" i="21715"/>
  <c r="C27" i="21715"/>
  <c r="D27" i="21715"/>
  <c r="C28" i="21715"/>
  <c r="D28" i="21715"/>
  <c r="C29" i="21715"/>
  <c r="D29" i="21715"/>
  <c r="C30" i="21715"/>
  <c r="D30" i="21715"/>
  <c r="C31" i="21715"/>
  <c r="D31" i="21715"/>
  <c r="C32" i="21715"/>
  <c r="D32" i="21715"/>
  <c r="C33" i="21715"/>
  <c r="D33" i="21715"/>
  <c r="C34" i="21715"/>
  <c r="D34" i="21715"/>
  <c r="D5" i="21715"/>
  <c r="C5" i="21715"/>
  <c r="BX22" i="21719"/>
  <c r="BX23" i="21719"/>
  <c r="BX24" i="21719"/>
  <c r="BX25" i="21719"/>
  <c r="BX26" i="21719"/>
  <c r="BX27" i="21719"/>
  <c r="BX28" i="21719"/>
  <c r="BX29" i="21719"/>
  <c r="BX30" i="21719"/>
  <c r="BX31" i="21719"/>
  <c r="BX32" i="21719"/>
  <c r="BX33" i="21719"/>
  <c r="BX34" i="21719"/>
  <c r="BX35" i="21719"/>
  <c r="BX36" i="21719"/>
  <c r="BX37" i="21719"/>
  <c r="BX38" i="21719"/>
  <c r="BX39" i="21719"/>
  <c r="BX40" i="21719"/>
  <c r="BX41" i="21719"/>
  <c r="BX42" i="21719"/>
  <c r="BX43" i="21719"/>
  <c r="BX44" i="21719"/>
  <c r="BW22" i="21719"/>
  <c r="BW23" i="21719"/>
  <c r="BW24" i="21719"/>
  <c r="BW25" i="21719"/>
  <c r="BW26" i="21719"/>
  <c r="BW27" i="21719"/>
  <c r="BW28" i="21719"/>
  <c r="BW29" i="21719"/>
  <c r="BW30" i="21719"/>
  <c r="BW31" i="21719"/>
  <c r="BW32" i="21719"/>
  <c r="BW33" i="21719"/>
  <c r="BW34" i="21719"/>
  <c r="BW35" i="21719"/>
  <c r="BW36" i="21719"/>
  <c r="BW37" i="21719"/>
  <c r="BW38" i="21719"/>
  <c r="BW39" i="21719"/>
  <c r="BW40" i="21719"/>
  <c r="BW41" i="21719"/>
  <c r="BW42" i="21719"/>
  <c r="BW43" i="21719"/>
  <c r="BW44" i="21719"/>
  <c r="BX21" i="21719"/>
  <c r="BW21" i="21719"/>
  <c r="BR21" i="21719"/>
  <c r="BQ21" i="21719"/>
  <c r="BW60" i="21719"/>
  <c r="BW57" i="21719"/>
  <c r="BW55" i="21719"/>
  <c r="BW54" i="21719"/>
  <c r="BW56" i="21719"/>
  <c r="BW58" i="21719"/>
  <c r="BW59" i="21719"/>
  <c r="BW61" i="21719"/>
  <c r="BW62" i="21719"/>
  <c r="BW63" i="21719"/>
  <c r="BW64" i="21719"/>
  <c r="BW65" i="21719"/>
  <c r="BV55" i="21719"/>
  <c r="BV56" i="21719"/>
  <c r="BV57" i="21719"/>
  <c r="BV58" i="21719"/>
  <c r="BV59" i="21719"/>
  <c r="BV60" i="21719"/>
  <c r="BV61" i="21719"/>
  <c r="BV62" i="21719"/>
  <c r="BV63" i="21719"/>
  <c r="BV64" i="21719"/>
  <c r="BV65" i="21719"/>
  <c r="BV54" i="21719"/>
  <c r="CC54" i="21719"/>
  <c r="C37" i="21713" l="1"/>
  <c r="D38" i="21713"/>
  <c r="C38" i="21713"/>
  <c r="D37" i="21713" l="1"/>
  <c r="C41" i="21711"/>
  <c r="C40" i="21711"/>
  <c r="C39" i="21711"/>
  <c r="D39" i="21711"/>
  <c r="D40" i="21711"/>
  <c r="D41" i="21711"/>
  <c r="C39" i="21709"/>
  <c r="C38" i="21709"/>
  <c r="C37" i="21709"/>
  <c r="D37" i="21709"/>
  <c r="D38" i="21709"/>
  <c r="D39" i="21709"/>
  <c r="D39" i="21707"/>
  <c r="C39" i="21707"/>
  <c r="C38" i="21707"/>
  <c r="C37" i="21707"/>
  <c r="D37" i="21707"/>
  <c r="D38" i="21707"/>
  <c r="C39" i="21705"/>
  <c r="C38" i="21705"/>
  <c r="C37" i="21705"/>
  <c r="D39" i="21705"/>
  <c r="D37" i="21705"/>
  <c r="D38" i="21705"/>
  <c r="O48" i="21704"/>
  <c r="O47" i="21704"/>
  <c r="O46" i="21704"/>
  <c r="O45" i="21704"/>
  <c r="I48" i="21704"/>
  <c r="I47" i="21704"/>
  <c r="I46" i="21704"/>
  <c r="D48" i="21704"/>
  <c r="C48" i="21704"/>
  <c r="C47" i="21704"/>
  <c r="C46" i="21704"/>
  <c r="C45" i="21704"/>
  <c r="D46" i="21704"/>
  <c r="J46" i="21704"/>
  <c r="P46" i="21704"/>
  <c r="D47" i="21704"/>
  <c r="J47" i="21704"/>
  <c r="P47" i="21704"/>
  <c r="J48" i="21704"/>
  <c r="P48" i="21704"/>
  <c r="J39" i="21699"/>
  <c r="I39" i="21699"/>
  <c r="I38" i="21699"/>
  <c r="C39" i="21699"/>
  <c r="C38" i="21699"/>
  <c r="C37" i="21699"/>
  <c r="C36" i="21699"/>
  <c r="C35" i="21699"/>
  <c r="D37" i="21699"/>
  <c r="D38" i="21699"/>
  <c r="D39" i="21699"/>
  <c r="J38" i="21699"/>
  <c r="J37" i="21699"/>
  <c r="I37" i="21699"/>
  <c r="C39" i="21717"/>
  <c r="C38" i="21717"/>
  <c r="C37" i="21717"/>
  <c r="D37" i="21717"/>
  <c r="D38" i="21717"/>
  <c r="D39" i="21717"/>
  <c r="C39" i="21702"/>
  <c r="C38" i="21702"/>
  <c r="C37" i="21702"/>
  <c r="D37" i="21702"/>
  <c r="D38" i="21702"/>
  <c r="D39" i="21702"/>
  <c r="C36" i="21702"/>
  <c r="C39" i="21695"/>
  <c r="C38" i="21695"/>
  <c r="C37" i="21695"/>
  <c r="D37" i="21695"/>
  <c r="D38" i="21695"/>
  <c r="D39" i="21695"/>
  <c r="CC65" i="21719"/>
  <c r="CC64" i="21719"/>
  <c r="CC63" i="21719"/>
  <c r="CB65" i="21719"/>
  <c r="CB64" i="21719"/>
  <c r="CB63" i="21719"/>
  <c r="BQ65" i="21719"/>
  <c r="BQ64" i="21719"/>
  <c r="BQ63" i="21719"/>
  <c r="BP65" i="21719"/>
  <c r="BP64" i="21719"/>
  <c r="BP63" i="21719"/>
  <c r="BK63" i="21719"/>
  <c r="BK64" i="21719"/>
  <c r="BK65" i="21719"/>
  <c r="BJ65" i="21719"/>
  <c r="BJ64" i="21719"/>
  <c r="BJ63" i="21719"/>
  <c r="BD65" i="21719"/>
  <c r="BD64" i="21719"/>
  <c r="BD63" i="21719"/>
  <c r="AY65" i="21719"/>
  <c r="AY64" i="21719"/>
  <c r="AS65" i="21719"/>
  <c r="AS64" i="21719"/>
  <c r="AR64" i="21719"/>
  <c r="AX64" i="21719"/>
  <c r="BE64" i="21719"/>
  <c r="AR65" i="21719"/>
  <c r="AX65" i="21719"/>
  <c r="BE65" i="21719"/>
  <c r="AM64" i="21719"/>
  <c r="AM65" i="21719"/>
  <c r="AL65" i="21719"/>
  <c r="AL64" i="21719"/>
  <c r="AG65" i="21719"/>
  <c r="AG64" i="21719"/>
  <c r="AF65" i="21719"/>
  <c r="AF64" i="21719"/>
  <c r="AA63" i="21719"/>
  <c r="Z63" i="21719"/>
  <c r="AA65" i="21719"/>
  <c r="AA64" i="21719"/>
  <c r="Z65" i="21719"/>
  <c r="Z64" i="21719"/>
  <c r="T64" i="21719"/>
  <c r="U64" i="21719"/>
  <c r="U65" i="21719"/>
  <c r="O65" i="21719"/>
  <c r="I65" i="21719"/>
  <c r="I64" i="21719"/>
  <c r="O64" i="21719"/>
  <c r="N64" i="21719"/>
  <c r="N65" i="21719"/>
  <c r="H64" i="21719"/>
  <c r="H65" i="21719"/>
  <c r="C65" i="21719"/>
  <c r="C62" i="21719"/>
  <c r="C63" i="21719"/>
  <c r="B64" i="21719"/>
  <c r="C64" i="21719"/>
  <c r="B65" i="21719"/>
  <c r="C33" i="21719"/>
  <c r="C34" i="21719"/>
  <c r="C35" i="21719"/>
  <c r="C36" i="21719"/>
  <c r="C37" i="21719"/>
  <c r="C38" i="21719"/>
  <c r="C39" i="21719"/>
  <c r="C40" i="21719"/>
  <c r="C41" i="21719"/>
  <c r="C42" i="21719"/>
  <c r="C43" i="21719"/>
  <c r="C44" i="21719"/>
  <c r="C32" i="21719"/>
  <c r="C31" i="21719"/>
  <c r="C7" i="21721"/>
  <c r="C16" i="21721" l="1"/>
  <c r="D7" i="21721"/>
  <c r="E7" i="21721"/>
  <c r="E16" i="21721" s="1"/>
  <c r="F7" i="21721"/>
  <c r="F16" i="21721" s="1"/>
  <c r="G7" i="21721"/>
  <c r="G13" i="21721" s="1"/>
  <c r="H7" i="21721"/>
  <c r="H13" i="21721" s="1"/>
  <c r="I7" i="21721"/>
  <c r="I16" i="21721" s="1"/>
  <c r="J7" i="21721"/>
  <c r="J16" i="21721" s="1"/>
  <c r="K7" i="21721"/>
  <c r="K16" i="21721" s="1"/>
  <c r="D16" i="21721"/>
  <c r="H16" i="21721"/>
  <c r="B16" i="21721"/>
  <c r="K13" i="21721"/>
  <c r="I13" i="21721"/>
  <c r="E13" i="21721"/>
  <c r="D13" i="21721"/>
  <c r="B13" i="21721"/>
  <c r="K10" i="21721"/>
  <c r="H10" i="21721"/>
  <c r="F10" i="21721"/>
  <c r="E10" i="21721"/>
  <c r="D10" i="21721"/>
  <c r="B10" i="21721"/>
  <c r="CC62" i="21719"/>
  <c r="CB62" i="21719"/>
  <c r="CC61" i="21719"/>
  <c r="CB61" i="21719"/>
  <c r="CC60" i="21719"/>
  <c r="CB60" i="21719"/>
  <c r="CC59" i="21719"/>
  <c r="CB59" i="21719"/>
  <c r="CC58" i="21719"/>
  <c r="CB58" i="21719"/>
  <c r="CC57" i="21719"/>
  <c r="CB57" i="21719"/>
  <c r="CC56" i="21719"/>
  <c r="CB56" i="21719"/>
  <c r="CC55" i="21719"/>
  <c r="CB55" i="21719"/>
  <c r="CB54" i="21719"/>
  <c r="BP57" i="21719"/>
  <c r="BP58" i="21719"/>
  <c r="BQ62" i="21719"/>
  <c r="BP62" i="21719"/>
  <c r="BQ61" i="21719"/>
  <c r="BP61" i="21719"/>
  <c r="BQ60" i="21719"/>
  <c r="BP60" i="21719"/>
  <c r="BQ59" i="21719"/>
  <c r="BP59" i="21719"/>
  <c r="BQ58" i="21719"/>
  <c r="BQ57" i="21719"/>
  <c r="BQ56" i="21719"/>
  <c r="BP56" i="21719"/>
  <c r="BQ55" i="21719"/>
  <c r="BP55" i="21719"/>
  <c r="BQ54" i="21719"/>
  <c r="BP54" i="21719"/>
  <c r="BK62" i="21719"/>
  <c r="BJ62" i="21719"/>
  <c r="BK61" i="21719"/>
  <c r="BJ61" i="21719"/>
  <c r="BK60" i="21719"/>
  <c r="BJ60" i="21719"/>
  <c r="BK59" i="21719"/>
  <c r="BJ59" i="21719"/>
  <c r="BK58" i="21719"/>
  <c r="BJ58" i="21719"/>
  <c r="BK57" i="21719"/>
  <c r="BK56" i="21719"/>
  <c r="BJ56" i="21719"/>
  <c r="BK55" i="21719"/>
  <c r="BJ55" i="21719"/>
  <c r="BK54" i="21719"/>
  <c r="BJ54" i="21719"/>
  <c r="BE63" i="21719"/>
  <c r="BE62" i="21719"/>
  <c r="BD62" i="21719"/>
  <c r="BE61" i="21719"/>
  <c r="BE60" i="21719"/>
  <c r="BD60" i="21719"/>
  <c r="BE59" i="21719"/>
  <c r="BD59" i="21719"/>
  <c r="BE58" i="21719"/>
  <c r="BD58" i="21719"/>
  <c r="BE57" i="21719"/>
  <c r="BE56" i="21719"/>
  <c r="BD56" i="21719"/>
  <c r="BE55" i="21719"/>
  <c r="BD55" i="21719"/>
  <c r="BE54" i="21719"/>
  <c r="BD54" i="21719"/>
  <c r="AY63" i="21719"/>
  <c r="AX63" i="21719"/>
  <c r="AY62" i="21719"/>
  <c r="AX62" i="21719"/>
  <c r="AY61" i="21719"/>
  <c r="AX61" i="21719"/>
  <c r="AY60" i="21719"/>
  <c r="AX60" i="21719"/>
  <c r="AY59" i="21719"/>
  <c r="AX59" i="21719"/>
  <c r="AY58" i="21719"/>
  <c r="AX58" i="21719"/>
  <c r="AY57" i="21719"/>
  <c r="AX57" i="21719"/>
  <c r="AY56" i="21719"/>
  <c r="AX56" i="21719"/>
  <c r="AY55" i="21719"/>
  <c r="AX55" i="21719"/>
  <c r="AY54" i="21719"/>
  <c r="AX54" i="21719"/>
  <c r="AS63" i="21719"/>
  <c r="AR63" i="21719"/>
  <c r="AS62" i="21719"/>
  <c r="AR62" i="21719"/>
  <c r="AS61" i="21719"/>
  <c r="AR61" i="21719"/>
  <c r="AS60" i="21719"/>
  <c r="AR60" i="21719"/>
  <c r="AS59" i="21719"/>
  <c r="AR59" i="21719"/>
  <c r="AS58" i="21719"/>
  <c r="AR58" i="21719"/>
  <c r="AS57" i="21719"/>
  <c r="AR57" i="21719"/>
  <c r="AS56" i="21719"/>
  <c r="AR56" i="21719"/>
  <c r="AS55" i="21719"/>
  <c r="AR55" i="21719"/>
  <c r="AS54" i="21719"/>
  <c r="AR54" i="21719"/>
  <c r="AM63" i="21719"/>
  <c r="AL63" i="21719"/>
  <c r="AM62" i="21719"/>
  <c r="AL62" i="21719"/>
  <c r="AM61" i="21719"/>
  <c r="AL61" i="21719"/>
  <c r="AM60" i="21719"/>
  <c r="AL60" i="21719"/>
  <c r="AM59" i="21719"/>
  <c r="AL59" i="21719"/>
  <c r="AM58" i="21719"/>
  <c r="AL58" i="21719"/>
  <c r="AM57" i="21719"/>
  <c r="AL57" i="21719"/>
  <c r="AM56" i="21719"/>
  <c r="AL56" i="21719"/>
  <c r="AM55" i="21719"/>
  <c r="AL55" i="21719"/>
  <c r="AM54" i="21719"/>
  <c r="AL54" i="21719"/>
  <c r="AG63" i="21719"/>
  <c r="AF63" i="21719"/>
  <c r="AG62" i="21719"/>
  <c r="AF62" i="21719"/>
  <c r="AG61" i="21719"/>
  <c r="AF61" i="21719"/>
  <c r="AG60" i="21719"/>
  <c r="AF60" i="21719"/>
  <c r="AG59" i="21719"/>
  <c r="AF59" i="21719"/>
  <c r="AG58" i="21719"/>
  <c r="AF58" i="21719"/>
  <c r="AG57" i="21719"/>
  <c r="AF57" i="21719"/>
  <c r="AG56" i="21719"/>
  <c r="AF56" i="21719"/>
  <c r="AG55" i="21719"/>
  <c r="AF55" i="21719"/>
  <c r="AG54" i="21719"/>
  <c r="AF54" i="21719"/>
  <c r="AA62" i="21719"/>
  <c r="Z62" i="21719"/>
  <c r="AA61" i="21719"/>
  <c r="Z61" i="21719"/>
  <c r="AA60" i="21719"/>
  <c r="Z60" i="21719"/>
  <c r="AA59" i="21719"/>
  <c r="Z59" i="21719"/>
  <c r="AA58" i="21719"/>
  <c r="Z58" i="21719"/>
  <c r="AA57" i="21719"/>
  <c r="Z57" i="21719"/>
  <c r="AA56" i="21719"/>
  <c r="Z56" i="21719"/>
  <c r="AA55" i="21719"/>
  <c r="Z55" i="21719"/>
  <c r="AA54" i="21719"/>
  <c r="Z54" i="21719"/>
  <c r="U63" i="21719"/>
  <c r="T63" i="21719"/>
  <c r="U62" i="21719"/>
  <c r="T62" i="21719"/>
  <c r="U61" i="21719"/>
  <c r="T61" i="21719"/>
  <c r="U60" i="21719"/>
  <c r="T60" i="21719"/>
  <c r="U59" i="21719"/>
  <c r="T59" i="21719"/>
  <c r="U58" i="21719"/>
  <c r="T58" i="21719"/>
  <c r="U57" i="21719"/>
  <c r="T57" i="21719"/>
  <c r="U56" i="21719"/>
  <c r="T56" i="21719"/>
  <c r="U55" i="21719"/>
  <c r="T55" i="21719"/>
  <c r="U54" i="21719"/>
  <c r="T54" i="21719"/>
  <c r="O63" i="21719"/>
  <c r="N63" i="21719"/>
  <c r="O62" i="21719"/>
  <c r="N62" i="21719"/>
  <c r="O61" i="21719"/>
  <c r="N61" i="21719"/>
  <c r="O60" i="21719"/>
  <c r="N60" i="21719"/>
  <c r="O59" i="21719"/>
  <c r="N59" i="21719"/>
  <c r="O58" i="21719"/>
  <c r="N58" i="21719"/>
  <c r="O57" i="21719"/>
  <c r="N57" i="21719"/>
  <c r="O56" i="21719"/>
  <c r="N56" i="21719"/>
  <c r="O55" i="21719"/>
  <c r="N55" i="21719"/>
  <c r="O54" i="21719"/>
  <c r="N54" i="21719"/>
  <c r="I63" i="21719"/>
  <c r="H63" i="21719"/>
  <c r="I62" i="21719"/>
  <c r="H62" i="21719"/>
  <c r="I61" i="21719"/>
  <c r="H61" i="21719"/>
  <c r="I60" i="21719"/>
  <c r="H60" i="21719"/>
  <c r="I59" i="21719"/>
  <c r="H59" i="21719"/>
  <c r="I58" i="21719"/>
  <c r="H58" i="21719"/>
  <c r="I57" i="21719"/>
  <c r="H57" i="21719"/>
  <c r="I56" i="21719"/>
  <c r="H56" i="21719"/>
  <c r="I55" i="21719"/>
  <c r="H55" i="21719"/>
  <c r="I54" i="21719"/>
  <c r="H54" i="21719"/>
  <c r="C55" i="21719"/>
  <c r="C56" i="21719"/>
  <c r="C57" i="21719"/>
  <c r="C58" i="21719"/>
  <c r="C59" i="21719"/>
  <c r="C60" i="21719"/>
  <c r="C61" i="21719"/>
  <c r="C54" i="21719"/>
  <c r="B55" i="21719"/>
  <c r="B56" i="21719"/>
  <c r="B57" i="21719"/>
  <c r="B58" i="21719"/>
  <c r="B59" i="21719"/>
  <c r="B60" i="21719"/>
  <c r="B61" i="21719"/>
  <c r="B62" i="21719"/>
  <c r="B63" i="21719"/>
  <c r="B54" i="21719"/>
  <c r="G16" i="21721" l="1"/>
  <c r="C10" i="21721"/>
  <c r="G10" i="21721"/>
  <c r="C13" i="21721"/>
  <c r="J10" i="21721"/>
  <c r="I10" i="21721"/>
  <c r="F13" i="21721"/>
  <c r="J13" i="21721"/>
  <c r="V44" i="21719" l="1"/>
  <c r="U44" i="21719"/>
  <c r="V43" i="21719"/>
  <c r="U43" i="21719"/>
  <c r="V42" i="21719"/>
  <c r="U42" i="21719"/>
  <c r="V41" i="21719"/>
  <c r="U41" i="21719"/>
  <c r="V40" i="21719"/>
  <c r="U40" i="21719"/>
  <c r="V39" i="21719"/>
  <c r="U39" i="21719"/>
  <c r="V38" i="21719"/>
  <c r="U38" i="21719"/>
  <c r="V37" i="21719"/>
  <c r="U37" i="21719"/>
  <c r="V36" i="21719"/>
  <c r="U36" i="21719"/>
  <c r="V35" i="21719"/>
  <c r="U35" i="21719"/>
  <c r="V34" i="21719"/>
  <c r="U34" i="21719"/>
  <c r="V33" i="21719"/>
  <c r="U33" i="21719"/>
  <c r="V32" i="21719"/>
  <c r="U32" i="21719"/>
  <c r="V31" i="21719"/>
  <c r="U31" i="21719"/>
  <c r="V30" i="21719"/>
  <c r="U30" i="21719"/>
  <c r="V29" i="21719"/>
  <c r="U29" i="21719"/>
  <c r="V28" i="21719"/>
  <c r="U28" i="21719"/>
  <c r="V27" i="21719"/>
  <c r="U27" i="21719"/>
  <c r="V26" i="21719"/>
  <c r="U26" i="21719"/>
  <c r="V25" i="21719"/>
  <c r="U25" i="21719"/>
  <c r="V24" i="21719"/>
  <c r="U24" i="21719"/>
  <c r="V23" i="21719"/>
  <c r="U23" i="21719"/>
  <c r="V22" i="21719"/>
  <c r="U22" i="21719"/>
  <c r="V21" i="21719"/>
  <c r="U21" i="21719"/>
  <c r="V20" i="21719"/>
  <c r="U20" i="21719"/>
  <c r="V19" i="21719"/>
  <c r="U19" i="21719"/>
  <c r="V18" i="21719"/>
  <c r="V17" i="21719"/>
  <c r="U17" i="21719"/>
  <c r="V16" i="21719"/>
  <c r="U16" i="21719"/>
  <c r="P44" i="21719"/>
  <c r="O44" i="21719"/>
  <c r="P43" i="21719"/>
  <c r="O43" i="21719"/>
  <c r="P42" i="21719"/>
  <c r="O42" i="21719"/>
  <c r="P41" i="21719"/>
  <c r="O41" i="21719"/>
  <c r="P40" i="21719"/>
  <c r="O40" i="21719"/>
  <c r="P39" i="21719"/>
  <c r="O39" i="21719"/>
  <c r="P38" i="21719"/>
  <c r="O38" i="21719"/>
  <c r="P37" i="21719"/>
  <c r="O37" i="21719"/>
  <c r="P36" i="21719"/>
  <c r="O36" i="21719"/>
  <c r="P35" i="21719"/>
  <c r="O35" i="21719"/>
  <c r="P34" i="21719"/>
  <c r="O34" i="21719"/>
  <c r="P33" i="21719"/>
  <c r="O33" i="21719"/>
  <c r="P32" i="21719"/>
  <c r="O32" i="21719"/>
  <c r="P31" i="21719"/>
  <c r="O31" i="21719"/>
  <c r="P30" i="21719"/>
  <c r="O30" i="21719"/>
  <c r="P29" i="21719"/>
  <c r="O29" i="21719"/>
  <c r="P28" i="21719"/>
  <c r="O28" i="21719"/>
  <c r="P27" i="21719"/>
  <c r="O27" i="21719"/>
  <c r="P26" i="21719"/>
  <c r="O26" i="21719"/>
  <c r="P25" i="21719"/>
  <c r="O25" i="21719"/>
  <c r="P24" i="21719"/>
  <c r="O24" i="21719"/>
  <c r="P23" i="21719"/>
  <c r="O23" i="21719"/>
  <c r="P22" i="21719"/>
  <c r="O22" i="21719"/>
  <c r="P21" i="21719"/>
  <c r="O21" i="21719"/>
  <c r="P20" i="21719"/>
  <c r="O20" i="21719"/>
  <c r="P19" i="21719"/>
  <c r="O19" i="21719"/>
  <c r="P18" i="21719"/>
  <c r="O18" i="21719"/>
  <c r="P17" i="21719"/>
  <c r="O17" i="21719"/>
  <c r="P16" i="21719"/>
  <c r="O16" i="21719"/>
  <c r="P15" i="21719"/>
  <c r="O15" i="21719"/>
  <c r="P14" i="21719"/>
  <c r="O14" i="21719"/>
  <c r="J44" i="21719"/>
  <c r="I44" i="21719"/>
  <c r="J43" i="21719"/>
  <c r="I43" i="21719"/>
  <c r="J42" i="21719"/>
  <c r="I42" i="21719"/>
  <c r="J41" i="21719"/>
  <c r="I41" i="21719"/>
  <c r="J40" i="21719"/>
  <c r="I40" i="21719"/>
  <c r="J39" i="21719"/>
  <c r="I39" i="21719"/>
  <c r="J38" i="21719"/>
  <c r="I38" i="21719"/>
  <c r="J37" i="21719"/>
  <c r="I37" i="21719"/>
  <c r="J36" i="21719"/>
  <c r="I36" i="21719"/>
  <c r="J35" i="21719"/>
  <c r="I35" i="21719"/>
  <c r="J34" i="21719"/>
  <c r="I34" i="21719"/>
  <c r="J33" i="21719"/>
  <c r="I33" i="21719"/>
  <c r="J32" i="21719"/>
  <c r="I32" i="21719"/>
  <c r="J31" i="21719"/>
  <c r="I31" i="21719"/>
  <c r="J30" i="21719"/>
  <c r="I30" i="21719"/>
  <c r="J29" i="21719"/>
  <c r="I29" i="21719"/>
  <c r="J28" i="21719"/>
  <c r="I28" i="21719"/>
  <c r="J27" i="21719"/>
  <c r="I27" i="21719"/>
  <c r="J26" i="21719"/>
  <c r="I26" i="21719"/>
  <c r="J25" i="21719"/>
  <c r="I25" i="21719"/>
  <c r="J24" i="21719"/>
  <c r="I24" i="21719"/>
  <c r="J23" i="21719"/>
  <c r="I23" i="21719"/>
  <c r="J22" i="21719"/>
  <c r="I22" i="21719"/>
  <c r="J21" i="21719"/>
  <c r="I21" i="21719"/>
  <c r="J20" i="21719"/>
  <c r="I20" i="21719"/>
  <c r="J19" i="21719"/>
  <c r="I19" i="21719"/>
  <c r="J18" i="21719"/>
  <c r="I18" i="21719"/>
  <c r="J17" i="21719"/>
  <c r="I17" i="21719"/>
  <c r="J16" i="21719"/>
  <c r="I16" i="21719"/>
  <c r="AN44" i="21719"/>
  <c r="AM44" i="21719"/>
  <c r="AN43" i="21719"/>
  <c r="AM43" i="21719"/>
  <c r="AN42" i="21719"/>
  <c r="AM42" i="21719"/>
  <c r="AN41" i="21719"/>
  <c r="AM41" i="21719"/>
  <c r="AN40" i="21719"/>
  <c r="AM40" i="21719"/>
  <c r="AN39" i="21719"/>
  <c r="AM39" i="21719"/>
  <c r="AN38" i="21719"/>
  <c r="AM38" i="21719"/>
  <c r="AN37" i="21719"/>
  <c r="AM37" i="21719"/>
  <c r="AN36" i="21719"/>
  <c r="AM36" i="21719"/>
  <c r="AN35" i="21719"/>
  <c r="AM35" i="21719"/>
  <c r="AN34" i="21719"/>
  <c r="AM34" i="21719"/>
  <c r="AN33" i="21719"/>
  <c r="AM33" i="21719"/>
  <c r="AN32" i="21719"/>
  <c r="AM32" i="21719"/>
  <c r="AN31" i="21719"/>
  <c r="AM31" i="21719"/>
  <c r="AN30" i="21719"/>
  <c r="AM30" i="21719"/>
  <c r="AN29" i="21719"/>
  <c r="AM29" i="21719"/>
  <c r="AN28" i="21719"/>
  <c r="AM28" i="21719"/>
  <c r="AN27" i="21719"/>
  <c r="AM27" i="21719"/>
  <c r="AN26" i="21719"/>
  <c r="AM26" i="21719"/>
  <c r="AN25" i="21719"/>
  <c r="AM25" i="21719"/>
  <c r="AN24" i="21719"/>
  <c r="AM24" i="21719"/>
  <c r="AN23" i="21719"/>
  <c r="AM23" i="21719"/>
  <c r="AN22" i="21719"/>
  <c r="AM22" i="21719"/>
  <c r="AN21" i="21719"/>
  <c r="AM21" i="21719"/>
  <c r="D44" i="21719"/>
  <c r="D43" i="21719"/>
  <c r="D42" i="21719"/>
  <c r="D41" i="21719"/>
  <c r="D40" i="21719"/>
  <c r="D39" i="21719"/>
  <c r="D38" i="21719"/>
  <c r="D37" i="21719"/>
  <c r="D36" i="21719"/>
  <c r="D35" i="21719"/>
  <c r="D34" i="21719"/>
  <c r="D33" i="21719"/>
  <c r="D32" i="21719"/>
  <c r="D31" i="21719"/>
  <c r="D30" i="21719"/>
  <c r="C30" i="21719"/>
  <c r="D29" i="21719"/>
  <c r="C29" i="21719"/>
  <c r="D28" i="21719"/>
  <c r="C28" i="21719"/>
  <c r="D27" i="21719"/>
  <c r="C27" i="21719"/>
  <c r="D26" i="21719"/>
  <c r="C26" i="21719"/>
  <c r="D25" i="21719"/>
  <c r="C25" i="21719"/>
  <c r="D24" i="21719"/>
  <c r="C24" i="21719"/>
  <c r="D23" i="21719"/>
  <c r="C23" i="21719"/>
  <c r="D22" i="21719"/>
  <c r="C22" i="21719"/>
  <c r="D21" i="21719"/>
  <c r="C21" i="21719"/>
  <c r="D20" i="21719"/>
  <c r="C20" i="21719"/>
  <c r="D19" i="21719"/>
  <c r="C19" i="21719"/>
  <c r="D18" i="21719"/>
  <c r="C18" i="21719"/>
  <c r="D17" i="21719"/>
  <c r="C17" i="21719"/>
  <c r="D16" i="21719"/>
  <c r="C16" i="21719"/>
  <c r="BR44" i="21719"/>
  <c r="BQ44" i="21719"/>
  <c r="BL44" i="21719"/>
  <c r="BK44" i="21719"/>
  <c r="BF44" i="21719"/>
  <c r="BE44" i="21719"/>
  <c r="BR43" i="21719"/>
  <c r="BQ43" i="21719"/>
  <c r="BL43" i="21719"/>
  <c r="BK43" i="21719"/>
  <c r="BF43" i="21719"/>
  <c r="BE43" i="21719"/>
  <c r="BR42" i="21719"/>
  <c r="BQ42" i="21719"/>
  <c r="BL42" i="21719"/>
  <c r="BK42" i="21719"/>
  <c r="BF42" i="21719"/>
  <c r="BE42" i="21719"/>
  <c r="BR41" i="21719"/>
  <c r="BQ41" i="21719"/>
  <c r="BL41" i="21719"/>
  <c r="BK41" i="21719"/>
  <c r="BF41" i="21719"/>
  <c r="BE41" i="21719"/>
  <c r="BR40" i="21719"/>
  <c r="BQ40" i="21719"/>
  <c r="BL40" i="21719"/>
  <c r="BK40" i="21719"/>
  <c r="BF40" i="21719"/>
  <c r="BE40" i="21719"/>
  <c r="BR39" i="21719"/>
  <c r="BQ39" i="21719"/>
  <c r="BL39" i="21719"/>
  <c r="BK39" i="21719"/>
  <c r="BF39" i="21719"/>
  <c r="BE39" i="21719"/>
  <c r="BR38" i="21719"/>
  <c r="BQ38" i="21719"/>
  <c r="BL38" i="21719"/>
  <c r="BK38" i="21719"/>
  <c r="BF38" i="21719"/>
  <c r="BE38" i="21719"/>
  <c r="BR37" i="21719"/>
  <c r="BQ37" i="21719"/>
  <c r="BL37" i="21719"/>
  <c r="BK37" i="21719"/>
  <c r="BF37" i="21719"/>
  <c r="BE37" i="21719"/>
  <c r="BR36" i="21719"/>
  <c r="BQ36" i="21719"/>
  <c r="BL36" i="21719"/>
  <c r="BK36" i="21719"/>
  <c r="BF36" i="21719"/>
  <c r="BE36" i="21719"/>
  <c r="BR35" i="21719"/>
  <c r="BQ35" i="21719"/>
  <c r="BL35" i="21719"/>
  <c r="BK35" i="21719"/>
  <c r="BF35" i="21719"/>
  <c r="BE35" i="21719"/>
  <c r="BR34" i="21719"/>
  <c r="BQ34" i="21719"/>
  <c r="BL34" i="21719"/>
  <c r="BK34" i="21719"/>
  <c r="BF34" i="21719"/>
  <c r="BE34" i="21719"/>
  <c r="BR33" i="21719"/>
  <c r="BQ33" i="21719"/>
  <c r="BL33" i="21719"/>
  <c r="BK33" i="21719"/>
  <c r="BF33" i="21719"/>
  <c r="BE33" i="21719"/>
  <c r="BR32" i="21719"/>
  <c r="BQ32" i="21719"/>
  <c r="BL32" i="21719"/>
  <c r="BK32" i="21719"/>
  <c r="BF32" i="21719"/>
  <c r="BE32" i="21719"/>
  <c r="BR31" i="21719"/>
  <c r="BQ31" i="21719"/>
  <c r="BL31" i="21719"/>
  <c r="BK31" i="21719"/>
  <c r="BF31" i="21719"/>
  <c r="BE31" i="21719"/>
  <c r="BR30" i="21719"/>
  <c r="BQ30" i="21719"/>
  <c r="BL30" i="21719"/>
  <c r="BK30" i="21719"/>
  <c r="BF30" i="21719"/>
  <c r="BE30" i="21719"/>
  <c r="BR29" i="21719"/>
  <c r="BQ29" i="21719"/>
  <c r="BL29" i="21719"/>
  <c r="BK29" i="21719"/>
  <c r="BF29" i="21719"/>
  <c r="BE29" i="21719"/>
  <c r="BR28" i="21719"/>
  <c r="BQ28" i="21719"/>
  <c r="BL28" i="21719"/>
  <c r="BK28" i="21719"/>
  <c r="BF28" i="21719"/>
  <c r="BE28" i="21719"/>
  <c r="BR27" i="21719"/>
  <c r="BQ27" i="21719"/>
  <c r="BL27" i="21719"/>
  <c r="BK27" i="21719"/>
  <c r="BF27" i="21719"/>
  <c r="BE27" i="21719"/>
  <c r="BR26" i="21719"/>
  <c r="BQ26" i="21719"/>
  <c r="BL26" i="21719"/>
  <c r="BK26" i="21719"/>
  <c r="BF26" i="21719"/>
  <c r="BE26" i="21719"/>
  <c r="BR25" i="21719"/>
  <c r="BQ25" i="21719"/>
  <c r="BL25" i="21719"/>
  <c r="BK25" i="21719"/>
  <c r="BF25" i="21719"/>
  <c r="BE25" i="21719"/>
  <c r="BR24" i="21719"/>
  <c r="BQ24" i="21719"/>
  <c r="BL24" i="21719"/>
  <c r="BK24" i="21719"/>
  <c r="BF24" i="21719"/>
  <c r="BE24" i="21719"/>
  <c r="BR23" i="21719"/>
  <c r="BQ23" i="21719"/>
  <c r="BL23" i="21719"/>
  <c r="BK23" i="21719"/>
  <c r="BF23" i="21719"/>
  <c r="BE23" i="21719"/>
  <c r="BR22" i="21719"/>
  <c r="BQ22" i="21719"/>
  <c r="BL22" i="21719"/>
  <c r="BK22" i="21719"/>
  <c r="BF22" i="21719"/>
  <c r="BE22" i="21719"/>
  <c r="BL21" i="21719"/>
  <c r="BK21" i="21719"/>
  <c r="BF21" i="21719"/>
  <c r="BE21" i="21719"/>
  <c r="BR20" i="21719"/>
  <c r="BQ20" i="21719"/>
  <c r="BL20" i="21719"/>
  <c r="BK20" i="21719"/>
  <c r="BF20" i="21719"/>
  <c r="BE20" i="21719"/>
  <c r="BR19" i="21719"/>
  <c r="BQ19" i="21719"/>
  <c r="BL19" i="21719"/>
  <c r="BK19" i="21719"/>
  <c r="BF19" i="21719"/>
  <c r="BE19" i="21719"/>
  <c r="BR18" i="21719"/>
  <c r="BQ18" i="21719"/>
  <c r="BL18" i="21719"/>
  <c r="BK18" i="21719"/>
  <c r="BF18" i="21719"/>
  <c r="BE18" i="21719"/>
  <c r="BR17" i="21719"/>
  <c r="BQ17" i="21719"/>
  <c r="BL17" i="21719"/>
  <c r="BK17" i="21719"/>
  <c r="BF17" i="21719"/>
  <c r="BE17" i="21719"/>
  <c r="BR16" i="21719"/>
  <c r="BQ16" i="21719"/>
  <c r="BL16" i="21719"/>
  <c r="BK16" i="21719"/>
  <c r="BF16" i="21719"/>
  <c r="BE16" i="21719"/>
  <c r="BR15" i="21719"/>
  <c r="BQ15" i="21719"/>
  <c r="BL15" i="21719"/>
  <c r="BK15" i="21719"/>
  <c r="BF15" i="21719"/>
  <c r="BE15" i="21719"/>
  <c r="BR14" i="21719"/>
  <c r="BQ14" i="21719"/>
  <c r="BL14" i="21719"/>
  <c r="BK14" i="21719"/>
  <c r="BF14" i="21719"/>
  <c r="BE14" i="21719"/>
  <c r="BR13" i="21719"/>
  <c r="BQ13" i="21719"/>
  <c r="BL13" i="21719"/>
  <c r="BK13" i="21719"/>
  <c r="BF13" i="21719"/>
  <c r="BE13" i="21719"/>
  <c r="BR12" i="21719"/>
  <c r="BQ12" i="21719"/>
  <c r="BL12" i="21719"/>
  <c r="BK12" i="21719"/>
  <c r="BF12" i="21719"/>
  <c r="BE12" i="21719"/>
  <c r="BR11" i="21719"/>
  <c r="BQ11" i="21719"/>
  <c r="BL11" i="21719"/>
  <c r="BK11" i="21719"/>
  <c r="BF11" i="21719"/>
  <c r="BE11" i="21719"/>
  <c r="BR10" i="21719"/>
  <c r="BQ10" i="21719"/>
  <c r="BL10" i="21719"/>
  <c r="BK10" i="21719"/>
  <c r="BF10" i="21719"/>
  <c r="BE10" i="21719"/>
  <c r="BR9" i="21719"/>
  <c r="BQ9" i="21719"/>
  <c r="BL9" i="21719"/>
  <c r="BK9" i="21719"/>
  <c r="BF9" i="21719"/>
  <c r="BE9" i="21719"/>
  <c r="BR8" i="21719"/>
  <c r="BQ8" i="21719"/>
  <c r="BL8" i="21719"/>
  <c r="BK8" i="21719"/>
  <c r="BF8" i="21719"/>
  <c r="BE8" i="21719"/>
  <c r="BR7" i="21719"/>
  <c r="BQ7" i="21719"/>
  <c r="BL7" i="21719"/>
  <c r="BK7" i="21719"/>
  <c r="BF7" i="21719"/>
  <c r="BE7" i="21719"/>
  <c r="BL6" i="21719"/>
  <c r="BK6" i="21719"/>
  <c r="BF6" i="21719"/>
  <c r="BE6" i="21719"/>
  <c r="AH44" i="21719"/>
  <c r="AG44" i="21719"/>
  <c r="AB44" i="21719"/>
  <c r="AA44" i="21719"/>
  <c r="AH43" i="21719"/>
  <c r="AG43" i="21719"/>
  <c r="AB43" i="21719"/>
  <c r="AA43" i="21719"/>
  <c r="AH42" i="21719"/>
  <c r="AG42" i="21719"/>
  <c r="AB42" i="21719"/>
  <c r="AA42" i="21719"/>
  <c r="AH41" i="21719"/>
  <c r="AG41" i="21719"/>
  <c r="AB41" i="21719"/>
  <c r="AA41" i="21719"/>
  <c r="AH40" i="21719"/>
  <c r="AG40" i="21719"/>
  <c r="AB40" i="21719"/>
  <c r="AA40" i="21719"/>
  <c r="AH39" i="21719"/>
  <c r="AG39" i="21719"/>
  <c r="AB39" i="21719"/>
  <c r="AA39" i="21719"/>
  <c r="AH38" i="21719"/>
  <c r="AG38" i="21719"/>
  <c r="AB38" i="21719"/>
  <c r="AA38" i="21719"/>
  <c r="AH37" i="21719"/>
  <c r="AG37" i="21719"/>
  <c r="AB37" i="21719"/>
  <c r="AA37" i="21719"/>
  <c r="AH36" i="21719"/>
  <c r="AG36" i="21719"/>
  <c r="AB36" i="21719"/>
  <c r="AA36" i="21719"/>
  <c r="AH35" i="21719"/>
  <c r="AG35" i="21719"/>
  <c r="AB35" i="21719"/>
  <c r="AA35" i="21719"/>
  <c r="AH34" i="21719"/>
  <c r="AG34" i="21719"/>
  <c r="AB34" i="21719"/>
  <c r="AA34" i="21719"/>
  <c r="AH33" i="21719"/>
  <c r="AG33" i="21719"/>
  <c r="AB33" i="21719"/>
  <c r="AA33" i="21719"/>
  <c r="AH32" i="21719"/>
  <c r="AG32" i="21719"/>
  <c r="AB32" i="21719"/>
  <c r="AA32" i="21719"/>
  <c r="AH31" i="21719"/>
  <c r="AG31" i="21719"/>
  <c r="AB31" i="21719"/>
  <c r="AA31" i="21719"/>
  <c r="AH30" i="21719"/>
  <c r="AG30" i="21719"/>
  <c r="AB30" i="21719"/>
  <c r="AA30" i="21719"/>
  <c r="AH29" i="21719"/>
  <c r="AG29" i="21719"/>
  <c r="AB29" i="21719"/>
  <c r="AA29" i="21719"/>
  <c r="AH28" i="21719"/>
  <c r="AG28" i="21719"/>
  <c r="AB28" i="21719"/>
  <c r="AA28" i="21719"/>
  <c r="AH27" i="21719"/>
  <c r="AG27" i="21719"/>
  <c r="AB27" i="21719"/>
  <c r="AA27" i="21719"/>
  <c r="AH26" i="21719"/>
  <c r="AG26" i="21719"/>
  <c r="AB26" i="21719"/>
  <c r="AA26" i="21719"/>
  <c r="AH25" i="21719"/>
  <c r="AG25" i="21719"/>
  <c r="AB25" i="21719"/>
  <c r="AA25" i="21719"/>
  <c r="AH24" i="21719"/>
  <c r="AG24" i="21719"/>
  <c r="AB24" i="21719"/>
  <c r="AA24" i="21719"/>
  <c r="AH23" i="21719"/>
  <c r="AG23" i="21719"/>
  <c r="AB23" i="21719"/>
  <c r="AA23" i="21719"/>
  <c r="AH22" i="21719"/>
  <c r="AG22" i="21719"/>
  <c r="AB22" i="21719"/>
  <c r="AA22" i="21719"/>
  <c r="AH21" i="21719"/>
  <c r="AG21" i="21719"/>
  <c r="AB21" i="21719"/>
  <c r="AA21" i="21719"/>
  <c r="AH20" i="21719"/>
  <c r="AG20" i="21719"/>
  <c r="AB20" i="21719"/>
  <c r="AA20" i="21719"/>
  <c r="AH19" i="21719"/>
  <c r="AG19" i="21719"/>
  <c r="AB19" i="21719"/>
  <c r="AA19" i="21719"/>
  <c r="AH18" i="21719"/>
  <c r="AG18" i="21719"/>
  <c r="AB18" i="21719"/>
  <c r="AA18" i="21719"/>
  <c r="AH17" i="21719"/>
  <c r="AG17" i="21719"/>
  <c r="AB17" i="21719"/>
  <c r="AA17" i="21719"/>
  <c r="AH16" i="21719"/>
  <c r="AG16" i="21719"/>
  <c r="AB16" i="21719"/>
  <c r="AA16" i="21719"/>
  <c r="AH15" i="21719"/>
  <c r="AG15" i="21719"/>
  <c r="AB15" i="21719"/>
  <c r="AA15" i="21719"/>
  <c r="CD44" i="21719"/>
  <c r="CC44" i="21719"/>
  <c r="CD43" i="21719"/>
  <c r="CC43" i="21719"/>
  <c r="CD42" i="21719"/>
  <c r="CC42" i="21719"/>
  <c r="CD41" i="21719"/>
  <c r="CC41" i="21719"/>
  <c r="CD40" i="21719"/>
  <c r="CC40" i="21719"/>
  <c r="CD39" i="21719"/>
  <c r="CC39" i="21719"/>
  <c r="CD38" i="21719"/>
  <c r="CC38" i="21719"/>
  <c r="CD37" i="21719"/>
  <c r="CC37" i="21719"/>
  <c r="CD36" i="21719"/>
  <c r="CC36" i="21719"/>
  <c r="CD35" i="21719"/>
  <c r="CC35" i="21719"/>
  <c r="CD34" i="21719"/>
  <c r="CC34" i="21719"/>
  <c r="CD33" i="21719"/>
  <c r="CC33" i="21719"/>
  <c r="CD32" i="21719"/>
  <c r="CC32" i="21719"/>
  <c r="CD31" i="21719"/>
  <c r="CC31" i="21719"/>
  <c r="AT44" i="21719"/>
  <c r="AS44" i="21719"/>
  <c r="AT43" i="21719"/>
  <c r="AS43" i="21719"/>
  <c r="AT42" i="21719"/>
  <c r="AS42" i="21719"/>
  <c r="AT41" i="21719"/>
  <c r="AS41" i="21719"/>
  <c r="AT40" i="21719"/>
  <c r="AS40" i="21719"/>
  <c r="AT39" i="21719"/>
  <c r="AS39" i="21719"/>
  <c r="AT38" i="21719"/>
  <c r="AS38" i="21719"/>
  <c r="AT37" i="21719"/>
  <c r="AS37" i="21719"/>
  <c r="AT36" i="21719"/>
  <c r="AS36" i="21719"/>
  <c r="AT35" i="21719"/>
  <c r="AS35" i="21719"/>
  <c r="AT34" i="21719"/>
  <c r="AS34" i="21719"/>
  <c r="AT33" i="21719"/>
  <c r="AS33" i="21719"/>
  <c r="AT32" i="21719"/>
  <c r="AS32" i="21719"/>
  <c r="AT31" i="21719"/>
  <c r="AS31" i="21719"/>
  <c r="AT30" i="21719"/>
  <c r="AS30" i="21719"/>
  <c r="AT29" i="21719"/>
  <c r="AS29" i="21719"/>
  <c r="AT28" i="21719"/>
  <c r="AS28" i="21719"/>
  <c r="AT27" i="21719"/>
  <c r="AS27" i="21719"/>
  <c r="AT26" i="21719"/>
  <c r="AS26" i="21719"/>
  <c r="AT25" i="21719"/>
  <c r="AS25" i="21719"/>
  <c r="AT24" i="21719"/>
  <c r="AS24" i="21719"/>
  <c r="AT23" i="21719"/>
  <c r="AS23" i="21719"/>
  <c r="AT22" i="21719"/>
  <c r="AS22" i="21719"/>
  <c r="AT21" i="21719"/>
  <c r="AS21" i="21719"/>
  <c r="AZ44" i="21719"/>
  <c r="AY44" i="21719"/>
  <c r="AZ43" i="21719"/>
  <c r="AY43" i="21719"/>
  <c r="AZ42" i="21719"/>
  <c r="AY42" i="21719"/>
  <c r="AZ41" i="21719"/>
  <c r="AY41" i="21719"/>
  <c r="AZ40" i="21719"/>
  <c r="AY40" i="21719"/>
  <c r="AZ39" i="21719"/>
  <c r="AY39" i="21719"/>
  <c r="AZ38" i="21719"/>
  <c r="AY38" i="21719"/>
  <c r="AZ37" i="21719"/>
  <c r="AY37" i="21719"/>
  <c r="AZ36" i="21719"/>
  <c r="AY36" i="21719"/>
  <c r="AZ35" i="21719"/>
  <c r="AY35" i="21719"/>
  <c r="AZ34" i="21719"/>
  <c r="AY34" i="21719"/>
  <c r="AZ33" i="21719"/>
  <c r="AY33" i="21719"/>
  <c r="AZ32" i="21719"/>
  <c r="AY32" i="21719"/>
  <c r="AZ31" i="21719"/>
  <c r="AY31" i="21719"/>
  <c r="AZ30" i="21719"/>
  <c r="AY30" i="21719"/>
  <c r="AZ29" i="21719"/>
  <c r="AY29" i="21719"/>
  <c r="AZ28" i="21719"/>
  <c r="AY28" i="21719"/>
  <c r="AZ27" i="21719"/>
  <c r="AY27" i="21719"/>
  <c r="AZ26" i="21719"/>
  <c r="AY26" i="21719"/>
  <c r="AZ25" i="21719"/>
  <c r="AY25" i="21719"/>
  <c r="AZ24" i="21719"/>
  <c r="AY24" i="21719"/>
  <c r="AZ23" i="21719"/>
  <c r="AY23" i="21719"/>
  <c r="AZ22" i="21719"/>
  <c r="AY22" i="21719"/>
  <c r="AZ21" i="21719"/>
  <c r="AY21" i="21719"/>
  <c r="AZ20" i="21719"/>
  <c r="AY20" i="21719"/>
  <c r="AZ19" i="21719"/>
  <c r="AY19" i="21719"/>
  <c r="AZ18" i="21719"/>
  <c r="AY18" i="21719"/>
  <c r="AZ17" i="21719"/>
  <c r="AY17" i="21719"/>
  <c r="AZ16" i="21719"/>
  <c r="AY16" i="21719"/>
  <c r="C30" i="21717"/>
  <c r="C5" i="21717"/>
  <c r="D5" i="21717"/>
  <c r="C6" i="21717"/>
  <c r="D6" i="21717"/>
  <c r="C7" i="21717"/>
  <c r="D7" i="21717"/>
  <c r="C8" i="21717"/>
  <c r="D8" i="21717"/>
  <c r="C9" i="21717"/>
  <c r="D9" i="21717"/>
  <c r="D36" i="21717"/>
  <c r="C36" i="21717"/>
  <c r="D35" i="21717"/>
  <c r="C35" i="21717"/>
  <c r="D34" i="21717"/>
  <c r="C34" i="21717"/>
  <c r="D33" i="21717"/>
  <c r="C33" i="21717"/>
  <c r="D32" i="21717"/>
  <c r="C32" i="21717"/>
  <c r="D31" i="21717"/>
  <c r="C31" i="21717"/>
  <c r="D30" i="21717"/>
  <c r="D29" i="21717"/>
  <c r="C29" i="21717"/>
  <c r="D28" i="21717"/>
  <c r="C28" i="21717"/>
  <c r="D27" i="21717"/>
  <c r="C27" i="21717"/>
  <c r="D26" i="21717"/>
  <c r="C26" i="21717"/>
  <c r="D25" i="21717"/>
  <c r="C25" i="21717"/>
  <c r="D24" i="21717"/>
  <c r="C24" i="21717"/>
  <c r="D23" i="21717"/>
  <c r="C23" i="21717"/>
  <c r="D22" i="21717"/>
  <c r="C22" i="21717"/>
  <c r="D21" i="21717"/>
  <c r="C21" i="21717"/>
  <c r="D20" i="21717"/>
  <c r="C20" i="21717"/>
  <c r="D19" i="21717"/>
  <c r="C19" i="21717"/>
  <c r="D18" i="21717"/>
  <c r="C18" i="21717"/>
  <c r="D17" i="21717"/>
  <c r="C17" i="21717"/>
  <c r="D16" i="21717"/>
  <c r="C16" i="21717"/>
  <c r="D15" i="21717"/>
  <c r="C15" i="21717"/>
  <c r="D14" i="21717"/>
  <c r="C14" i="21717"/>
  <c r="D13" i="21717"/>
  <c r="C13" i="21717"/>
  <c r="D12" i="21717"/>
  <c r="C12" i="21717"/>
  <c r="D11" i="21717"/>
  <c r="C11" i="21717"/>
  <c r="D10" i="21717"/>
  <c r="C10" i="21717"/>
  <c r="D36" i="21713"/>
  <c r="C36" i="21713"/>
  <c r="D35" i="21713"/>
  <c r="C35" i="21713"/>
  <c r="D34" i="21713"/>
  <c r="C34" i="21713"/>
  <c r="D33" i="21713"/>
  <c r="C33" i="21713"/>
  <c r="D32" i="21713"/>
  <c r="C32" i="21713"/>
  <c r="D31" i="21713"/>
  <c r="C31" i="21713"/>
  <c r="D30" i="21713"/>
  <c r="C30" i="21713"/>
  <c r="D29" i="21713"/>
  <c r="C29" i="21713"/>
  <c r="D28" i="21713"/>
  <c r="C28" i="21713"/>
  <c r="D27" i="21713"/>
  <c r="C27" i="21713"/>
  <c r="D26" i="21713"/>
  <c r="C26" i="21713"/>
  <c r="D25" i="21713"/>
  <c r="C25" i="21713"/>
  <c r="D24" i="21713"/>
  <c r="C24" i="21713"/>
  <c r="D23" i="21713"/>
  <c r="C23" i="21713"/>
  <c r="D22" i="21713"/>
  <c r="C22" i="21713"/>
  <c r="D21" i="21713"/>
  <c r="C21" i="21713"/>
  <c r="D20" i="21713"/>
  <c r="C20" i="21713"/>
  <c r="D19" i="21713"/>
  <c r="C19" i="21713"/>
  <c r="D18" i="21713"/>
  <c r="C18" i="21713"/>
  <c r="D17" i="21713"/>
  <c r="C17" i="21713"/>
  <c r="D16" i="21713"/>
  <c r="C16" i="21713"/>
  <c r="D15" i="21713"/>
  <c r="C15" i="21713"/>
  <c r="D14" i="21713"/>
  <c r="C14" i="21713"/>
  <c r="D13" i="21713"/>
  <c r="C13" i="21713"/>
  <c r="D12" i="21713"/>
  <c r="C12" i="21713"/>
  <c r="D11" i="21713"/>
  <c r="C11" i="21713"/>
  <c r="D10" i="21713"/>
  <c r="C10" i="21713"/>
  <c r="D9" i="21713"/>
  <c r="C9" i="21713"/>
  <c r="D8" i="21713"/>
  <c r="C8" i="21713"/>
  <c r="D7" i="21713"/>
  <c r="D6" i="21713"/>
  <c r="C6" i="21713"/>
  <c r="D5" i="21713"/>
  <c r="C5" i="21713"/>
  <c r="C5" i="21711"/>
  <c r="D5" i="21711"/>
  <c r="C6" i="21711"/>
  <c r="D6" i="21711"/>
  <c r="D38" i="21711"/>
  <c r="C38" i="21711"/>
  <c r="D37" i="21711"/>
  <c r="C37" i="21711"/>
  <c r="D36" i="21711"/>
  <c r="C36" i="21711"/>
  <c r="D35" i="21711"/>
  <c r="C35" i="21711"/>
  <c r="D34" i="21711"/>
  <c r="C34" i="21711"/>
  <c r="D33" i="21711"/>
  <c r="C33" i="21711"/>
  <c r="D32" i="21711"/>
  <c r="C32" i="21711"/>
  <c r="D31" i="21711"/>
  <c r="C31" i="21711"/>
  <c r="D30" i="21711"/>
  <c r="C30" i="21711"/>
  <c r="D29" i="21711"/>
  <c r="C29" i="21711"/>
  <c r="D28" i="21711"/>
  <c r="C28" i="21711"/>
  <c r="D27" i="21711"/>
  <c r="C27" i="21711"/>
  <c r="D26" i="21711"/>
  <c r="C26" i="21711"/>
  <c r="D25" i="21711"/>
  <c r="C25" i="21711"/>
  <c r="D24" i="21711"/>
  <c r="C24" i="21711"/>
  <c r="D23" i="21711"/>
  <c r="C23" i="21711"/>
  <c r="D22" i="21711"/>
  <c r="C22" i="21711"/>
  <c r="D21" i="21711"/>
  <c r="C21" i="21711"/>
  <c r="D20" i="21711"/>
  <c r="C20" i="21711"/>
  <c r="D19" i="21711"/>
  <c r="C19" i="21711"/>
  <c r="D18" i="21711"/>
  <c r="C18" i="21711"/>
  <c r="D17" i="21711"/>
  <c r="C17" i="21711"/>
  <c r="D16" i="21711"/>
  <c r="C16" i="21711"/>
  <c r="D15" i="21711"/>
  <c r="C15" i="21711"/>
  <c r="D14" i="21711"/>
  <c r="C14" i="21711"/>
  <c r="D13" i="21711"/>
  <c r="C13" i="21711"/>
  <c r="D12" i="21711"/>
  <c r="C12" i="21711"/>
  <c r="D11" i="21711"/>
  <c r="C11" i="21711"/>
  <c r="D10" i="21711"/>
  <c r="C10" i="21711"/>
  <c r="D9" i="21711"/>
  <c r="C9" i="21711"/>
  <c r="D8" i="21711"/>
  <c r="C8" i="21711"/>
  <c r="D7" i="21711"/>
  <c r="C7" i="21711"/>
  <c r="D36" i="21709"/>
  <c r="C36" i="21709"/>
  <c r="D35" i="21709"/>
  <c r="C35" i="21709"/>
  <c r="D34" i="21709"/>
  <c r="C34" i="21709"/>
  <c r="D33" i="21709"/>
  <c r="C33" i="21709"/>
  <c r="D32" i="21709"/>
  <c r="C32" i="21709"/>
  <c r="D31" i="21709"/>
  <c r="C31" i="21709"/>
  <c r="D30" i="21709"/>
  <c r="C30" i="21709"/>
  <c r="D29" i="21709"/>
  <c r="C29" i="21709"/>
  <c r="D28" i="21709"/>
  <c r="C28" i="21709"/>
  <c r="D27" i="21709"/>
  <c r="C27" i="21709"/>
  <c r="D26" i="21709"/>
  <c r="C26" i="21709"/>
  <c r="D25" i="21709"/>
  <c r="C25" i="21709"/>
  <c r="D24" i="21709"/>
  <c r="C24" i="21709"/>
  <c r="D23" i="21709"/>
  <c r="C23" i="21709"/>
  <c r="D22" i="21709"/>
  <c r="C22" i="21709"/>
  <c r="D21" i="21709"/>
  <c r="C21" i="21709"/>
  <c r="D20" i="21709"/>
  <c r="C20" i="21709"/>
  <c r="D19" i="21709"/>
  <c r="C19" i="21709"/>
  <c r="D18" i="21709"/>
  <c r="C18" i="21709"/>
  <c r="D17" i="21709"/>
  <c r="C17" i="21709"/>
  <c r="D16" i="21709"/>
  <c r="C16" i="21709"/>
  <c r="D15" i="21709"/>
  <c r="C15" i="21709"/>
  <c r="D14" i="21709"/>
  <c r="C14" i="21709"/>
  <c r="D13" i="21709"/>
  <c r="C13" i="21709"/>
  <c r="D12" i="21709"/>
  <c r="C12" i="21709"/>
  <c r="D11" i="21709"/>
  <c r="C11" i="21709"/>
  <c r="D10" i="21709"/>
  <c r="C10" i="21709"/>
  <c r="D9" i="21709"/>
  <c r="C9" i="21709"/>
  <c r="D8" i="21709"/>
  <c r="C8" i="21709"/>
  <c r="D7" i="21709"/>
  <c r="C7" i="21709"/>
  <c r="D6" i="21709"/>
  <c r="C6" i="21709"/>
  <c r="D5" i="21709"/>
  <c r="C5" i="21709"/>
  <c r="N51" i="21704"/>
  <c r="N52" i="21704"/>
  <c r="D36" i="21707"/>
  <c r="C36" i="21707"/>
  <c r="D35" i="21707"/>
  <c r="C35" i="21707"/>
  <c r="D34" i="21707"/>
  <c r="C34" i="21707"/>
  <c r="D33" i="21707"/>
  <c r="C33" i="21707"/>
  <c r="D32" i="21707"/>
  <c r="C32" i="21707"/>
  <c r="D31" i="21707"/>
  <c r="C31" i="21707"/>
  <c r="D30" i="21707"/>
  <c r="C30" i="21707"/>
  <c r="D29" i="21707"/>
  <c r="C29" i="21707"/>
  <c r="D28" i="21707"/>
  <c r="C28" i="21707"/>
  <c r="D27" i="21707"/>
  <c r="C27" i="21707"/>
  <c r="D26" i="21707"/>
  <c r="C26" i="21707"/>
  <c r="D25" i="21707"/>
  <c r="C25" i="21707"/>
  <c r="D24" i="21707"/>
  <c r="C24" i="21707"/>
  <c r="D23" i="21707"/>
  <c r="C23" i="21707"/>
  <c r="D22" i="21707"/>
  <c r="C22" i="21707"/>
  <c r="D21" i="21707"/>
  <c r="C21" i="21707"/>
  <c r="D20" i="21707"/>
  <c r="C20" i="21707"/>
  <c r="D19" i="21707"/>
  <c r="C19" i="21707"/>
  <c r="D18" i="21707"/>
  <c r="C18" i="21707"/>
  <c r="D17" i="21707"/>
  <c r="C17" i="21707"/>
  <c r="D16" i="21707"/>
  <c r="C16" i="21707"/>
  <c r="D15" i="21707"/>
  <c r="C15" i="21707"/>
  <c r="D14" i="21707"/>
  <c r="C14" i="21707"/>
  <c r="D13" i="21707"/>
  <c r="C13" i="21707"/>
  <c r="D12" i="21707"/>
  <c r="C12" i="21707"/>
  <c r="D11" i="21707"/>
  <c r="C11" i="21707"/>
  <c r="D10" i="21707"/>
  <c r="C10" i="21707"/>
  <c r="D9" i="21707"/>
  <c r="C9" i="21707"/>
  <c r="D8" i="21707"/>
  <c r="C8" i="21707"/>
  <c r="D7" i="21707"/>
  <c r="C7" i="21707"/>
  <c r="D6" i="21707"/>
  <c r="C6" i="21707"/>
  <c r="D5" i="21707"/>
  <c r="C5" i="21707"/>
  <c r="D36" i="21705" l="1"/>
  <c r="C36" i="21705"/>
  <c r="D35" i="21705"/>
  <c r="C35" i="21705"/>
  <c r="D34" i="21705"/>
  <c r="C34" i="21705"/>
  <c r="D33" i="21705"/>
  <c r="C33" i="21705"/>
  <c r="D32" i="21705"/>
  <c r="C32" i="21705"/>
  <c r="D31" i="21705"/>
  <c r="C31" i="21705"/>
  <c r="D30" i="21705"/>
  <c r="C30" i="21705"/>
  <c r="D29" i="21705"/>
  <c r="C29" i="21705"/>
  <c r="D28" i="21705"/>
  <c r="C28" i="21705"/>
  <c r="D27" i="21705"/>
  <c r="C27" i="21705"/>
  <c r="D26" i="21705"/>
  <c r="C26" i="21705"/>
  <c r="D25" i="21705"/>
  <c r="C25" i="21705"/>
  <c r="D24" i="21705"/>
  <c r="C24" i="21705"/>
  <c r="D23" i="21705"/>
  <c r="C23" i="21705"/>
  <c r="D22" i="21705"/>
  <c r="C22" i="21705"/>
  <c r="D21" i="21705"/>
  <c r="C21" i="21705"/>
  <c r="D20" i="21705"/>
  <c r="C20" i="21705"/>
  <c r="D19" i="21705"/>
  <c r="C19" i="21705"/>
  <c r="D18" i="21705"/>
  <c r="C18" i="21705"/>
  <c r="D17" i="21705"/>
  <c r="C17" i="21705"/>
  <c r="D16" i="21705"/>
  <c r="C16" i="21705"/>
  <c r="D15" i="21705"/>
  <c r="C15" i="21705"/>
  <c r="D14" i="21705"/>
  <c r="C14" i="21705"/>
  <c r="D13" i="21705"/>
  <c r="C13" i="21705"/>
  <c r="D12" i="21705"/>
  <c r="C12" i="21705"/>
  <c r="D11" i="21705"/>
  <c r="C11" i="21705"/>
  <c r="D10" i="21705"/>
  <c r="C10" i="21705"/>
  <c r="D9" i="21705"/>
  <c r="C9" i="21705"/>
  <c r="D8" i="21705"/>
  <c r="C8" i="21705"/>
  <c r="D7" i="21705"/>
  <c r="C7" i="21705"/>
  <c r="D6" i="21705"/>
  <c r="C6" i="21705"/>
  <c r="D5" i="21705"/>
  <c r="C5" i="21705"/>
  <c r="D12" i="21704" l="1"/>
  <c r="C12" i="21704"/>
  <c r="D11" i="21704"/>
  <c r="C11" i="21704"/>
  <c r="D10" i="21704"/>
  <c r="C10" i="21704"/>
  <c r="D9" i="21704"/>
  <c r="C9" i="21704"/>
  <c r="D8" i="21704"/>
  <c r="C8" i="21704"/>
  <c r="D7" i="21704"/>
  <c r="C7" i="21704"/>
  <c r="D6" i="21704"/>
  <c r="C6" i="21704"/>
  <c r="D5" i="21704"/>
  <c r="C5" i="21704"/>
  <c r="D4" i="21704"/>
  <c r="C4" i="21704"/>
  <c r="J12" i="21704"/>
  <c r="I12" i="21704"/>
  <c r="J11" i="21704"/>
  <c r="I11" i="21704"/>
  <c r="J10" i="21704"/>
  <c r="I10" i="21704"/>
  <c r="J9" i="21704"/>
  <c r="I9" i="21704"/>
  <c r="J8" i="21704"/>
  <c r="I8" i="21704"/>
  <c r="J7" i="21704"/>
  <c r="I7" i="21704"/>
  <c r="J6" i="21704"/>
  <c r="I6" i="21704"/>
  <c r="J5" i="21704"/>
  <c r="I5" i="21704"/>
  <c r="J4" i="21704"/>
  <c r="I4" i="21704"/>
  <c r="P45" i="21704"/>
  <c r="P44" i="21704"/>
  <c r="O44" i="21704"/>
  <c r="P43" i="21704"/>
  <c r="O43" i="21704"/>
  <c r="P42" i="21704"/>
  <c r="O42" i="21704"/>
  <c r="P41" i="21704"/>
  <c r="O41" i="21704"/>
  <c r="P40" i="21704"/>
  <c r="O40" i="21704"/>
  <c r="P39" i="21704"/>
  <c r="O39" i="21704"/>
  <c r="P38" i="21704"/>
  <c r="O38" i="21704"/>
  <c r="P37" i="21704"/>
  <c r="O37" i="21704"/>
  <c r="P36" i="21704"/>
  <c r="O36" i="21704"/>
  <c r="P35" i="21704"/>
  <c r="O35" i="21704"/>
  <c r="P34" i="21704"/>
  <c r="O34" i="21704"/>
  <c r="P33" i="21704"/>
  <c r="O33" i="21704"/>
  <c r="P32" i="21704"/>
  <c r="O32" i="21704"/>
  <c r="P31" i="21704"/>
  <c r="O31" i="21704"/>
  <c r="P30" i="21704"/>
  <c r="O30" i="21704"/>
  <c r="P29" i="21704"/>
  <c r="O29" i="21704"/>
  <c r="P28" i="21704"/>
  <c r="O28" i="21704"/>
  <c r="P27" i="21704"/>
  <c r="O27" i="21704"/>
  <c r="P26" i="21704"/>
  <c r="O26" i="21704"/>
  <c r="P25" i="21704"/>
  <c r="O25" i="21704"/>
  <c r="P24" i="21704"/>
  <c r="O24" i="21704"/>
  <c r="P23" i="21704"/>
  <c r="O23" i="21704"/>
  <c r="P22" i="21704"/>
  <c r="O22" i="21704"/>
  <c r="P21" i="21704"/>
  <c r="O21" i="21704"/>
  <c r="P20" i="21704"/>
  <c r="O20" i="21704"/>
  <c r="P19" i="21704"/>
  <c r="O19" i="21704"/>
  <c r="P18" i="21704"/>
  <c r="O18" i="21704"/>
  <c r="P17" i="21704"/>
  <c r="O17" i="21704"/>
  <c r="P16" i="21704"/>
  <c r="O16" i="21704"/>
  <c r="P15" i="21704"/>
  <c r="O15" i="21704"/>
  <c r="P14" i="21704"/>
  <c r="O14" i="21704"/>
  <c r="P13" i="21704"/>
  <c r="O13" i="21704"/>
  <c r="P12" i="21704"/>
  <c r="O12" i="21704"/>
  <c r="P11" i="21704"/>
  <c r="O11" i="21704"/>
  <c r="P10" i="21704"/>
  <c r="O10" i="21704"/>
  <c r="P9" i="21704"/>
  <c r="O9" i="21704"/>
  <c r="P8" i="21704"/>
  <c r="O8" i="21704"/>
  <c r="P7" i="21704"/>
  <c r="O7" i="21704"/>
  <c r="P6" i="21704"/>
  <c r="O6" i="21704"/>
  <c r="P5" i="21704"/>
  <c r="O5" i="21704"/>
  <c r="J45" i="21704"/>
  <c r="I45" i="21704"/>
  <c r="D45" i="21704"/>
  <c r="J44" i="21704"/>
  <c r="I44" i="21704"/>
  <c r="D44" i="21704"/>
  <c r="C44" i="21704"/>
  <c r="J43" i="21704"/>
  <c r="I43" i="21704"/>
  <c r="D43" i="21704"/>
  <c r="C43" i="21704"/>
  <c r="J42" i="21704"/>
  <c r="I42" i="21704"/>
  <c r="D42" i="21704"/>
  <c r="C42" i="21704"/>
  <c r="J41" i="21704"/>
  <c r="I41" i="21704"/>
  <c r="D41" i="21704"/>
  <c r="C41" i="21704"/>
  <c r="J40" i="21704"/>
  <c r="I40" i="21704"/>
  <c r="D40" i="21704"/>
  <c r="C40" i="21704"/>
  <c r="J39" i="21704"/>
  <c r="I39" i="21704"/>
  <c r="D39" i="21704"/>
  <c r="C39" i="21704"/>
  <c r="J38" i="21704"/>
  <c r="I38" i="21704"/>
  <c r="D38" i="21704"/>
  <c r="C38" i="21704"/>
  <c r="J37" i="21704"/>
  <c r="I37" i="21704"/>
  <c r="D37" i="21704"/>
  <c r="C37" i="21704"/>
  <c r="J36" i="21704"/>
  <c r="I36" i="21704"/>
  <c r="D36" i="21704"/>
  <c r="C36" i="21704"/>
  <c r="J35" i="21704"/>
  <c r="I35" i="21704"/>
  <c r="D35" i="21704"/>
  <c r="C35" i="21704"/>
  <c r="J34" i="21704"/>
  <c r="I34" i="21704"/>
  <c r="D34" i="21704"/>
  <c r="C34" i="21704"/>
  <c r="J33" i="21704"/>
  <c r="I33" i="21704"/>
  <c r="D33" i="21704"/>
  <c r="C33" i="21704"/>
  <c r="J32" i="21704"/>
  <c r="I32" i="21704"/>
  <c r="D32" i="21704"/>
  <c r="C32" i="21704"/>
  <c r="J31" i="21704"/>
  <c r="I31" i="21704"/>
  <c r="D31" i="21704"/>
  <c r="C31" i="21704"/>
  <c r="J30" i="21704"/>
  <c r="I30" i="21704"/>
  <c r="D30" i="21704"/>
  <c r="C30" i="21704"/>
  <c r="J29" i="21704"/>
  <c r="I29" i="21704"/>
  <c r="D29" i="21704"/>
  <c r="C29" i="21704"/>
  <c r="J28" i="21704"/>
  <c r="I28" i="21704"/>
  <c r="D28" i="21704"/>
  <c r="C28" i="21704"/>
  <c r="J27" i="21704"/>
  <c r="I27" i="21704"/>
  <c r="D27" i="21704"/>
  <c r="C27" i="21704"/>
  <c r="J26" i="21704"/>
  <c r="I26" i="21704"/>
  <c r="D26" i="21704"/>
  <c r="C26" i="21704"/>
  <c r="J25" i="21704"/>
  <c r="I25" i="21704"/>
  <c r="D25" i="21704"/>
  <c r="C25" i="21704"/>
  <c r="J24" i="21704"/>
  <c r="I24" i="21704"/>
  <c r="D24" i="21704"/>
  <c r="C24" i="21704"/>
  <c r="J23" i="21704"/>
  <c r="I23" i="21704"/>
  <c r="D23" i="21704"/>
  <c r="C23" i="21704"/>
  <c r="J22" i="21704"/>
  <c r="I22" i="21704"/>
  <c r="D22" i="21704"/>
  <c r="C22" i="21704"/>
  <c r="J21" i="21704"/>
  <c r="I21" i="21704"/>
  <c r="D21" i="21704"/>
  <c r="C21" i="21704"/>
  <c r="J20" i="21704"/>
  <c r="I20" i="21704"/>
  <c r="D20" i="21704"/>
  <c r="C20" i="21704"/>
  <c r="J19" i="21704"/>
  <c r="I19" i="21704"/>
  <c r="D19" i="21704"/>
  <c r="C19" i="21704"/>
  <c r="J18" i="21704"/>
  <c r="I18" i="21704"/>
  <c r="D18" i="21704"/>
  <c r="C18" i="21704"/>
  <c r="J17" i="21704"/>
  <c r="I17" i="21704"/>
  <c r="D17" i="21704"/>
  <c r="C17" i="21704"/>
  <c r="J16" i="21704"/>
  <c r="I16" i="21704"/>
  <c r="D16" i="21704"/>
  <c r="C16" i="21704"/>
  <c r="J15" i="21704"/>
  <c r="I15" i="21704"/>
  <c r="D15" i="21704"/>
  <c r="C15" i="21704"/>
  <c r="J14" i="21704"/>
  <c r="I14" i="21704"/>
  <c r="D14" i="21704"/>
  <c r="C14" i="21704"/>
  <c r="J13" i="21704"/>
  <c r="I13" i="21704"/>
  <c r="D13" i="21704"/>
  <c r="C13" i="21704"/>
  <c r="D36" i="21702" l="1"/>
  <c r="D35" i="21702"/>
  <c r="C35" i="21702"/>
  <c r="D34" i="21702"/>
  <c r="C34" i="21702"/>
  <c r="D33" i="21702"/>
  <c r="C33" i="21702"/>
  <c r="D32" i="21702"/>
  <c r="C32" i="21702"/>
  <c r="D31" i="21702"/>
  <c r="C31" i="21702"/>
  <c r="D30" i="21702"/>
  <c r="C30" i="21702"/>
  <c r="D29" i="21702"/>
  <c r="C29" i="21702"/>
  <c r="D28" i="21702"/>
  <c r="C28" i="21702"/>
  <c r="D27" i="21702"/>
  <c r="C27" i="21702"/>
  <c r="D26" i="21702"/>
  <c r="C26" i="21702"/>
  <c r="D25" i="21702"/>
  <c r="C25" i="21702"/>
  <c r="D24" i="21702"/>
  <c r="C24" i="21702"/>
  <c r="D23" i="21702"/>
  <c r="C23" i="21702"/>
  <c r="D22" i="21702"/>
  <c r="C22" i="21702"/>
  <c r="D21" i="21702"/>
  <c r="C21" i="21702"/>
  <c r="D20" i="21702"/>
  <c r="C20" i="21702"/>
  <c r="D19" i="21702"/>
  <c r="C19" i="21702"/>
  <c r="D18" i="21702"/>
  <c r="C18" i="21702"/>
  <c r="D17" i="21702"/>
  <c r="C17" i="21702"/>
  <c r="D16" i="21702"/>
  <c r="C16" i="21702"/>
  <c r="D15" i="21702"/>
  <c r="C15" i="21702"/>
  <c r="D14" i="21702"/>
  <c r="C14" i="21702"/>
  <c r="D13" i="21702"/>
  <c r="C13" i="21702"/>
  <c r="D12" i="21702"/>
  <c r="C12" i="21702"/>
  <c r="D11" i="21702"/>
  <c r="C11" i="21702"/>
  <c r="D10" i="21702"/>
  <c r="C10" i="21702"/>
  <c r="D9" i="21702"/>
  <c r="C9" i="21702"/>
  <c r="D8" i="21702"/>
  <c r="C8" i="21702"/>
  <c r="D7" i="21702"/>
  <c r="C7" i="21702"/>
  <c r="D6" i="21702"/>
  <c r="C6" i="21702"/>
  <c r="D5" i="21702"/>
  <c r="C5" i="21702"/>
  <c r="J36" i="21699"/>
  <c r="I36" i="21699"/>
  <c r="J35" i="21699"/>
  <c r="I35" i="21699"/>
  <c r="J34" i="21699"/>
  <c r="I34" i="21699"/>
  <c r="J33" i="21699"/>
  <c r="I33" i="21699"/>
  <c r="J32" i="21699"/>
  <c r="I32" i="21699"/>
  <c r="J31" i="21699"/>
  <c r="I31" i="21699"/>
  <c r="J30" i="21699"/>
  <c r="I30" i="21699"/>
  <c r="J29" i="21699"/>
  <c r="I29" i="21699"/>
  <c r="J28" i="21699"/>
  <c r="I28" i="21699"/>
  <c r="J27" i="21699"/>
  <c r="I27" i="21699"/>
  <c r="J26" i="21699"/>
  <c r="I26" i="21699"/>
  <c r="J25" i="21699"/>
  <c r="I25" i="21699"/>
  <c r="J24" i="21699"/>
  <c r="I24" i="21699"/>
  <c r="J23" i="21699"/>
  <c r="I23" i="21699"/>
  <c r="J22" i="21699"/>
  <c r="I22" i="21699"/>
  <c r="J21" i="21699"/>
  <c r="I21" i="21699"/>
  <c r="J20" i="21699"/>
  <c r="I20" i="21699"/>
  <c r="J19" i="21699"/>
  <c r="I19" i="21699"/>
  <c r="J18" i="21699"/>
  <c r="I18" i="21699"/>
  <c r="J17" i="21699"/>
  <c r="I17" i="21699"/>
  <c r="J16" i="21699"/>
  <c r="I16" i="21699"/>
  <c r="J15" i="21699"/>
  <c r="I15" i="21699"/>
  <c r="J14" i="21699"/>
  <c r="I14" i="21699"/>
  <c r="J13" i="21699"/>
  <c r="I13" i="21699"/>
  <c r="J12" i="21699"/>
  <c r="I12" i="21699"/>
  <c r="J11" i="21699"/>
  <c r="I11" i="21699"/>
  <c r="J10" i="21699"/>
  <c r="I10" i="21699"/>
  <c r="J9" i="21699"/>
  <c r="I9" i="21699"/>
  <c r="J8" i="21699"/>
  <c r="I8" i="21699"/>
  <c r="J7" i="21699"/>
  <c r="I7" i="21699"/>
  <c r="J6" i="21699"/>
  <c r="I6" i="21699"/>
  <c r="J5" i="21699"/>
  <c r="I5" i="21699"/>
  <c r="J4" i="21699"/>
  <c r="I4" i="21699"/>
  <c r="C4" i="21699"/>
  <c r="D4" i="21699"/>
  <c r="D36" i="21699"/>
  <c r="D35" i="21699"/>
  <c r="D34" i="21699"/>
  <c r="C34" i="21699"/>
  <c r="D33" i="21699"/>
  <c r="C33" i="21699"/>
  <c r="D32" i="21699"/>
  <c r="C32" i="21699"/>
  <c r="D31" i="21699"/>
  <c r="C31" i="21699"/>
  <c r="D30" i="21699"/>
  <c r="C30" i="21699"/>
  <c r="D29" i="21699"/>
  <c r="C29" i="21699"/>
  <c r="D28" i="21699"/>
  <c r="C28" i="21699"/>
  <c r="D27" i="21699"/>
  <c r="C27" i="21699"/>
  <c r="D26" i="21699"/>
  <c r="C26" i="21699"/>
  <c r="D25" i="21699"/>
  <c r="C25" i="21699"/>
  <c r="D24" i="21699"/>
  <c r="C24" i="21699"/>
  <c r="D23" i="21699"/>
  <c r="C23" i="21699"/>
  <c r="D22" i="21699"/>
  <c r="C22" i="21699"/>
  <c r="D21" i="21699"/>
  <c r="C21" i="21699"/>
  <c r="D20" i="21699"/>
  <c r="C20" i="21699"/>
  <c r="D19" i="21699"/>
  <c r="C19" i="21699"/>
  <c r="D18" i="21699"/>
  <c r="C18" i="21699"/>
  <c r="D17" i="21699"/>
  <c r="C17" i="21699"/>
  <c r="D16" i="21699"/>
  <c r="C16" i="21699"/>
  <c r="D15" i="21699"/>
  <c r="C15" i="21699"/>
  <c r="D14" i="21699"/>
  <c r="C14" i="21699"/>
  <c r="D13" i="21699"/>
  <c r="C13" i="21699"/>
  <c r="D12" i="21699"/>
  <c r="C12" i="21699"/>
  <c r="D11" i="21699"/>
  <c r="C11" i="21699"/>
  <c r="D10" i="21699"/>
  <c r="C10" i="21699"/>
  <c r="D9" i="21699"/>
  <c r="C9" i="21699"/>
  <c r="D8" i="21699"/>
  <c r="C8" i="21699"/>
  <c r="D7" i="21699"/>
  <c r="C7" i="21699"/>
  <c r="D6" i="21699"/>
  <c r="C6" i="21699"/>
  <c r="D5" i="21699"/>
  <c r="C5" i="21699"/>
  <c r="C7" i="21695"/>
  <c r="C9" i="21695"/>
  <c r="C11" i="21695"/>
  <c r="C13" i="21695"/>
  <c r="C15" i="21695"/>
  <c r="C17" i="21695"/>
  <c r="C19" i="21695"/>
  <c r="C21" i="21695"/>
  <c r="C23" i="21695"/>
  <c r="C25" i="21695"/>
  <c r="C27" i="21695"/>
  <c r="C29" i="21695"/>
  <c r="C31" i="21695"/>
  <c r="C33" i="21695"/>
  <c r="C35" i="21695"/>
  <c r="D5" i="21695"/>
  <c r="D6" i="21695"/>
  <c r="D7" i="21695"/>
  <c r="D8" i="21695"/>
  <c r="D9" i="21695"/>
  <c r="D10" i="21695"/>
  <c r="D11" i="21695"/>
  <c r="D12" i="21695"/>
  <c r="D13" i="21695"/>
  <c r="D14" i="21695"/>
  <c r="D15" i="21695"/>
  <c r="D16" i="21695"/>
  <c r="D17" i="21695"/>
  <c r="D18" i="21695"/>
  <c r="D19" i="21695"/>
  <c r="D20" i="21695"/>
  <c r="D21" i="21695"/>
  <c r="D22" i="21695"/>
  <c r="D23" i="21695"/>
  <c r="D24" i="21695"/>
  <c r="D25" i="21695"/>
  <c r="D26" i="21695"/>
  <c r="D27" i="21695"/>
  <c r="D28" i="21695"/>
  <c r="D29" i="21695"/>
  <c r="D30" i="21695"/>
  <c r="D31" i="21695"/>
  <c r="D32" i="21695"/>
  <c r="D33" i="21695"/>
  <c r="D34" i="21695"/>
  <c r="D35" i="21695"/>
  <c r="D36" i="21695"/>
  <c r="C5" i="21695"/>
  <c r="C36" i="21695" l="1"/>
  <c r="C34" i="21695"/>
  <c r="C32" i="21695"/>
  <c r="C30" i="21695"/>
  <c r="C28" i="21695"/>
  <c r="C26" i="21695"/>
  <c r="C24" i="21695"/>
  <c r="C22" i="21695"/>
  <c r="C20" i="21695"/>
  <c r="C18" i="21695"/>
  <c r="C16" i="21695"/>
  <c r="C14" i="21695"/>
  <c r="C12" i="21695"/>
  <c r="C10" i="21695"/>
  <c r="C8" i="21695"/>
  <c r="C6" i="21695"/>
</calcChain>
</file>

<file path=xl/sharedStrings.xml><?xml version="1.0" encoding="utf-8"?>
<sst xmlns="http://schemas.openxmlformats.org/spreadsheetml/2006/main" count="441" uniqueCount="126">
  <si>
    <t>Year</t>
  </si>
  <si>
    <t>Index</t>
  </si>
  <si>
    <t>Escapement goal met or exceeded</t>
  </si>
  <si>
    <t>Escapement less than goal</t>
  </si>
  <si>
    <t>Escapement goal lower bound</t>
  </si>
  <si>
    <t>Escapement goal upper bound</t>
  </si>
  <si>
    <t>MONTANA CREEK</t>
  </si>
  <si>
    <t>PETERSON CREEK</t>
  </si>
  <si>
    <t>Ketchikan Survey Index</t>
  </si>
  <si>
    <t>Sitka Survey Index</t>
  </si>
  <si>
    <t>TAWAH CREEK</t>
  </si>
  <si>
    <t>SITUK RIVER</t>
  </si>
  <si>
    <t>TSIU/TSIVAT RIVER</t>
  </si>
  <si>
    <t>Berners River</t>
  </si>
  <si>
    <t>Escapement</t>
  </si>
  <si>
    <t>Troll harvest</t>
  </si>
  <si>
    <t>Other harvest</t>
  </si>
  <si>
    <t>Chilkat River</t>
  </si>
  <si>
    <t>Hugh Smith Lake</t>
  </si>
  <si>
    <t>Auke Creek</t>
  </si>
  <si>
    <t>Ford Arm Creek</t>
  </si>
  <si>
    <t>Taku River</t>
  </si>
  <si>
    <t>Other Alaska fisheries</t>
  </si>
  <si>
    <t>Alaska troll</t>
  </si>
  <si>
    <t>Canadian inriver fisheries</t>
  </si>
  <si>
    <t>Klawock River</t>
  </si>
  <si>
    <t>SITKA SURVEY INDEX</t>
  </si>
  <si>
    <t>KETCHIKAN SURVEY INDEX</t>
  </si>
  <si>
    <t>KLAWOCK RIVER</t>
  </si>
  <si>
    <t>BERNERS RIVER</t>
  </si>
  <si>
    <t>CHILKAT RIVER</t>
  </si>
  <si>
    <t>HUGH SMITH LAKE</t>
  </si>
  <si>
    <t>AUKE CREEK</t>
  </si>
  <si>
    <t>TAKU RIVER</t>
  </si>
  <si>
    <t>FORD ARM LAKE</t>
  </si>
  <si>
    <t>Average</t>
  </si>
  <si>
    <t>Stocks with goals</t>
  </si>
  <si>
    <t>Number below goal</t>
  </si>
  <si>
    <t>% below goal</t>
  </si>
  <si>
    <t>Number that met goal</t>
  </si>
  <si>
    <t>% that met goal</t>
  </si>
  <si>
    <t>Number above goal</t>
  </si>
  <si>
    <t>% above goal</t>
  </si>
  <si>
    <r>
      <t>a</t>
    </r>
    <r>
      <rPr>
        <sz val="8"/>
        <color rgb="FF000000"/>
        <rFont val="Times New Roman"/>
        <family val="1"/>
      </rPr>
      <t xml:space="preserve"> Years 2003–2005 do not include the escapement goal for the Akwe River, which was rescinded in 2006.</t>
    </r>
  </si>
  <si>
    <r>
      <t>b</t>
    </r>
    <r>
      <rPr>
        <sz val="8"/>
        <color rgb="FF000000"/>
        <rFont val="Times New Roman"/>
        <family val="1"/>
      </rPr>
      <t xml:space="preserve"> No data for Lost River sockeye salmon in 2009.</t>
    </r>
  </si>
  <si>
    <t>Above</t>
  </si>
  <si>
    <t>Below</t>
  </si>
  <si>
    <t>ND</t>
  </si>
  <si>
    <t>System</t>
  </si>
  <si>
    <t>Weir</t>
  </si>
  <si>
    <t>BEG</t>
  </si>
  <si>
    <t>500–1,600</t>
  </si>
  <si>
    <t>SEG</t>
  </si>
  <si>
    <t>4,000–9,000</t>
  </si>
  <si>
    <t>MR</t>
  </si>
  <si>
    <t>200–500</t>
  </si>
  <si>
    <t>FS, IE</t>
  </si>
  <si>
    <t>400–1,200</t>
  </si>
  <si>
    <t>Peterson Creek</t>
  </si>
  <si>
    <t>100–250</t>
  </si>
  <si>
    <t>4,250–8,500</t>
  </si>
  <si>
    <t>400–800</t>
  </si>
  <si>
    <t>1,300–2,900</t>
  </si>
  <si>
    <t>4,000–9,200</t>
  </si>
  <si>
    <t>30,000–70,000</t>
  </si>
  <si>
    <t>Tawah Creek (Lost River)</t>
  </si>
  <si>
    <t>3,300–9,800</t>
  </si>
  <si>
    <t>Tsiu/Tsivat Rivers</t>
  </si>
  <si>
    <t>10,000–29,000</t>
  </si>
  <si>
    <t>50,000–90,000</t>
  </si>
  <si>
    <t>Escapement Data</t>
  </si>
  <si>
    <t>Type</t>
  </si>
  <si>
    <t>Escapement Goal</t>
  </si>
  <si>
    <t>Year Established</t>
  </si>
  <si>
    <t xml:space="preserve">Hugh Smith Lake </t>
  </si>
  <si>
    <t xml:space="preserve">Taku River </t>
  </si>
  <si>
    <t>Montana Creek</t>
  </si>
  <si>
    <t>HS</t>
  </si>
  <si>
    <t xml:space="preserve">Ford Arm Lake </t>
  </si>
  <si>
    <t xml:space="preserve">Berners River </t>
  </si>
  <si>
    <t>Chilkat River Escapement</t>
  </si>
  <si>
    <t>FS,IE</t>
  </si>
  <si>
    <t xml:space="preserve">Situk River </t>
  </si>
  <si>
    <t>BS,IE</t>
  </si>
  <si>
    <t>AS,IE</t>
  </si>
  <si>
    <t>AS = peak aerial survey, HS = Helicopter survey, FS = foot survey, BS = boat survey</t>
  </si>
  <si>
    <t>IE = index escapement</t>
  </si>
  <si>
    <t>MR = mark–recapture</t>
  </si>
  <si>
    <t>This page has been updated 6/1/2017</t>
  </si>
  <si>
    <t>Update 6/1/17</t>
  </si>
  <si>
    <t>updated 6/1/17</t>
  </si>
  <si>
    <t>updated on 6/1/17</t>
  </si>
  <si>
    <t>Updated 6/1/17</t>
  </si>
  <si>
    <t>updateed 6/1/17</t>
  </si>
  <si>
    <t>updated escapement numbers 6/1/17; need to update the escapement goal section</t>
  </si>
  <si>
    <t>Unadjusted survey counts</t>
  </si>
  <si>
    <t>Updated 6/1/2017--linked escapements to individual tabs of data i.e. Berners is linked to Berners tab</t>
  </si>
  <si>
    <t>-</t>
  </si>
  <si>
    <t>updated 6/1/17 numbers linked to individual tabs of data</t>
  </si>
  <si>
    <t>Not updated</t>
  </si>
  <si>
    <t>update 6/1/17--should check historic numbers I only updated last 5 years</t>
  </si>
  <si>
    <t>1,600–4,800</t>
  </si>
  <si>
    <t>Southeast and Yakutat coho salmon escapements compared to goals that were in place at the time of enumeration, 2006-2016.</t>
  </si>
  <si>
    <t>Other Harvest</t>
  </si>
  <si>
    <t>Auke</t>
  </si>
  <si>
    <t>Montana</t>
  </si>
  <si>
    <t>Peterson</t>
  </si>
  <si>
    <t>Berners</t>
  </si>
  <si>
    <t>Chilkat</t>
  </si>
  <si>
    <t>   Taku</t>
  </si>
  <si>
    <t>Survey</t>
  </si>
  <si>
    <t>Smith</t>
  </si>
  <si>
    <t>  Survey</t>
  </si>
  <si>
    <t>Tawah</t>
  </si>
  <si>
    <t>Situk</t>
  </si>
  <si>
    <t>Tsiu-Tsivat</t>
  </si>
  <si>
    <t>Creek</t>
  </si>
  <si>
    <t>River</t>
  </si>
  <si>
    <t>   River</t>
  </si>
  <si>
    <t>Lake</t>
  </si>
  <si>
    <t>   Index</t>
  </si>
  <si>
    <t>Rover</t>
  </si>
  <si>
    <t>Rivers</t>
  </si>
  <si>
    <t>Sitka</t>
  </si>
  <si>
    <t>Hugh</t>
  </si>
  <si>
    <t>Ketchikan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</si>
</sst>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&quot;$&quot;#,##0\ ;\(&quot;$&quot;#,##0\)"/>
    <numFmt numFmtId="166" formatCode="m\o\n\th\ d\,\ yyyy"/>
    <numFmt numFmtId="167" formatCode="#.00"/>
    <numFmt numFmtId="168" formatCode="#."/>
    <numFmt numFmtId="169" formatCode="_([$€-2]* #,##0.00_);_([$€-2]* \(#,##0.00\);_([$€-2]* &quot;-&quot;??_)"/>
  </numFmts>
  <fonts count="83" x14ac:knownFonts="1"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name val="Helv"/>
    </font>
    <font>
      <sz val="10"/>
      <color indexed="8"/>
      <name val="Arial"/>
      <family val="2"/>
    </font>
    <font>
      <b/>
      <sz val="14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Times New Roman"/>
      <family val="1"/>
    </font>
    <font>
      <sz val="12"/>
      <color indexed="24"/>
      <name val="Arial"/>
      <family val="2"/>
    </font>
    <font>
      <sz val="1"/>
      <color indexed="8"/>
      <name val="Courier"/>
      <family val="3"/>
    </font>
    <font>
      <sz val="18"/>
      <color indexed="24"/>
      <name val="Arial"/>
      <family val="2"/>
    </font>
    <font>
      <sz val="8"/>
      <color indexed="24"/>
      <name val="Arial"/>
      <family val="2"/>
    </font>
    <font>
      <b/>
      <sz val="1"/>
      <color indexed="8"/>
      <name val="Courier"/>
      <family val="3"/>
    </font>
    <font>
      <sz val="12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u/>
      <sz val="12"/>
      <color indexed="12"/>
      <name val="Courier"/>
      <family val="3"/>
    </font>
    <font>
      <sz val="12"/>
      <name val="Times New Roman"/>
      <family val="1"/>
    </font>
    <font>
      <b/>
      <sz val="11"/>
      <color indexed="10"/>
      <name val="Calibri"/>
      <family val="2"/>
      <scheme val="minor"/>
    </font>
    <font>
      <b/>
      <sz val="15"/>
      <color indexed="62"/>
      <name val="Calibri"/>
      <family val="2"/>
      <scheme val="minor"/>
    </font>
    <font>
      <b/>
      <sz val="13"/>
      <color indexed="62"/>
      <name val="Calibri"/>
      <family val="2"/>
      <scheme val="minor"/>
    </font>
    <font>
      <b/>
      <sz val="11"/>
      <color indexed="62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sz val="11"/>
      <color indexed="10"/>
      <name val="Calibri"/>
      <family val="2"/>
      <scheme val="minor"/>
    </font>
    <font>
      <sz val="11"/>
      <color indexed="19"/>
      <name val="Calibri"/>
      <family val="2"/>
      <scheme val="minor"/>
    </font>
    <font>
      <sz val="11"/>
      <color theme="1"/>
      <name val="Times New Roman"/>
      <family val="2"/>
    </font>
    <font>
      <b/>
      <sz val="18"/>
      <color indexed="62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sz val="9"/>
      <color rgb="FF000000"/>
      <name val="Times New Roman"/>
      <family val="1"/>
    </font>
    <font>
      <vertAlign val="superscript"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theme="1"/>
      <name val="Times New Roman"/>
      <family val="1"/>
    </font>
    <font>
      <sz val="8"/>
      <color rgb="FFFF0000"/>
      <name val="Calibri"/>
      <family val="2"/>
      <scheme val="minor"/>
    </font>
    <font>
      <sz val="26"/>
      <name val="Arial"/>
      <family val="2"/>
    </font>
    <font>
      <sz val="8"/>
      <name val="Times New Roman"/>
      <family val="1"/>
    </font>
    <font>
      <sz val="8"/>
      <color indexed="8"/>
      <name val="Times New Roman"/>
      <family val="1"/>
    </font>
    <font>
      <sz val="11"/>
      <name val="Times New Roman"/>
      <family val="1"/>
    </font>
  </fonts>
  <fills count="6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44"/>
      </patternFill>
    </fill>
    <fill>
      <patternFill patternType="solid">
        <fgColor indexed="55"/>
      </patternFill>
    </fill>
    <fill>
      <patternFill patternType="solid">
        <fgColor indexed="2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032">
    <xf numFmtId="164" fontId="0" fillId="0" borderId="0"/>
    <xf numFmtId="0" fontId="5" fillId="0" borderId="0"/>
    <xf numFmtId="164" fontId="7" fillId="0" borderId="0"/>
    <xf numFmtId="0" fontId="10" fillId="0" borderId="0"/>
    <xf numFmtId="0" fontId="9" fillId="0" borderId="0"/>
    <xf numFmtId="43" fontId="9" fillId="0" borderId="0" applyFont="0" applyFill="0" applyBorder="0" applyAlignment="0" applyProtection="0"/>
    <xf numFmtId="0" fontId="17" fillId="3" borderId="4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21" fillId="6" borderId="0" applyNumberFormat="0" applyBorder="0" applyAlignment="0" applyProtection="0"/>
    <xf numFmtId="0" fontId="4" fillId="7" borderId="0" applyNumberFormat="0" applyBorder="0" applyAlignment="0" applyProtection="0"/>
    <xf numFmtId="164" fontId="5" fillId="0" borderId="0" applyBorder="0"/>
    <xf numFmtId="0" fontId="4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12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3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21" fillId="13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21" fillId="18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21" fillId="19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21" fillId="16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21" fillId="13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2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21" fillId="20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21" fillId="18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21" fillId="19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2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21" fillId="21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4" fillId="24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46" fillId="25" borderId="2" applyNumberFormat="0" applyAlignment="0" applyProtection="0"/>
    <xf numFmtId="0" fontId="41" fillId="9" borderId="6" applyNumberFormat="0" applyAlignment="0" applyProtection="0"/>
    <xf numFmtId="0" fontId="41" fillId="9" borderId="6" applyNumberFormat="0" applyAlignment="0" applyProtection="0"/>
    <xf numFmtId="0" fontId="41" fillId="9" borderId="6" applyNumberFormat="0" applyAlignment="0" applyProtection="0"/>
    <xf numFmtId="0" fontId="33" fillId="14" borderId="7" applyNumberFormat="0" applyAlignment="0" applyProtection="0"/>
    <xf numFmtId="0" fontId="33" fillId="14" borderId="7" applyNumberFormat="0" applyAlignment="0" applyProtection="0"/>
    <xf numFmtId="0" fontId="33" fillId="14" borderId="7" applyNumberFormat="0" applyAlignment="0" applyProtection="0"/>
    <xf numFmtId="164" fontId="5" fillId="0" borderId="0" applyBorder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" fontId="2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165" fontId="24" fillId="0" borderId="0" applyFont="0" applyFill="0" applyBorder="0" applyAlignment="0" applyProtection="0"/>
    <xf numFmtId="166" fontId="25" fillId="0" borderId="0">
      <protection locked="0"/>
    </xf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66" fontId="25" fillId="0" borderId="0">
      <protection locked="0"/>
    </xf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25" fillId="0" borderId="0">
      <protection locked="0"/>
    </xf>
    <xf numFmtId="2" fontId="24" fillId="0" borderId="0" applyFont="0" applyFill="0" applyBorder="0" applyAlignment="0" applyProtection="0"/>
    <xf numFmtId="2" fontId="24" fillId="0" borderId="0" applyFont="0" applyFill="0" applyBorder="0" applyAlignment="0" applyProtection="0"/>
    <xf numFmtId="167" fontId="25" fillId="0" borderId="0">
      <protection locked="0"/>
    </xf>
    <xf numFmtId="0" fontId="13" fillId="1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26" fillId="0" borderId="0" applyNumberFormat="0" applyFill="0" applyBorder="0" applyAlignment="0" applyProtection="0"/>
    <xf numFmtId="0" fontId="47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27" fillId="0" borderId="0" applyNumberFormat="0" applyFill="0" applyBorder="0" applyAlignment="0" applyProtection="0"/>
    <xf numFmtId="0" fontId="30" fillId="0" borderId="0"/>
    <xf numFmtId="0" fontId="48" fillId="0" borderId="9" applyNumberFormat="0" applyFill="0" applyAlignment="0" applyProtection="0"/>
    <xf numFmtId="0" fontId="30" fillId="0" borderId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9" fillId="0" borderId="10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4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8" fontId="28" fillId="0" borderId="0">
      <protection locked="0"/>
    </xf>
    <xf numFmtId="168" fontId="28" fillId="0" borderId="0"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15" fillId="15" borderId="2" applyNumberFormat="0" applyAlignment="0" applyProtection="0"/>
    <xf numFmtId="0" fontId="37" fillId="11" borderId="6" applyNumberFormat="0" applyAlignment="0" applyProtection="0"/>
    <xf numFmtId="0" fontId="37" fillId="11" borderId="6" applyNumberFormat="0" applyAlignment="0" applyProtection="0"/>
    <xf numFmtId="0" fontId="37" fillId="11" borderId="6" applyNumberFormat="0" applyAlignment="0" applyProtection="0"/>
    <xf numFmtId="0" fontId="52" fillId="0" borderId="12" applyNumberFormat="0" applyFill="0" applyAlignment="0" applyProtection="0"/>
    <xf numFmtId="0" fontId="42" fillId="0" borderId="13" applyNumberFormat="0" applyFill="0" applyAlignment="0" applyProtection="0"/>
    <xf numFmtId="0" fontId="42" fillId="0" borderId="13" applyNumberFormat="0" applyFill="0" applyAlignment="0" applyProtection="0"/>
    <xf numFmtId="0" fontId="42" fillId="0" borderId="13" applyNumberFormat="0" applyFill="0" applyAlignment="0" applyProtection="0"/>
    <xf numFmtId="0" fontId="53" fillId="2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5" fillId="0" borderId="0"/>
    <xf numFmtId="0" fontId="30" fillId="4" borderId="5" applyNumberFormat="0" applyFont="0" applyAlignment="0" applyProtection="0"/>
    <xf numFmtId="0" fontId="30" fillId="4" borderId="5" applyNumberFormat="0" applyFont="0" applyAlignment="0" applyProtection="0"/>
    <xf numFmtId="0" fontId="30" fillId="4" borderId="5" applyNumberFormat="0" applyFont="0" applyAlignment="0" applyProtection="0"/>
    <xf numFmtId="0" fontId="5" fillId="0" borderId="0"/>
    <xf numFmtId="0" fontId="4" fillId="0" borderId="0"/>
    <xf numFmtId="0" fontId="30" fillId="4" borderId="5" applyNumberFormat="0" applyFont="0" applyAlignment="0" applyProtection="0"/>
    <xf numFmtId="0" fontId="5" fillId="0" borderId="0"/>
    <xf numFmtId="0" fontId="30" fillId="4" borderId="5" applyNumberFormat="0" applyFont="0" applyAlignment="0" applyProtection="0"/>
    <xf numFmtId="0" fontId="30" fillId="4" borderId="5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30" fillId="0" borderId="0"/>
    <xf numFmtId="164" fontId="5" fillId="0" borderId="0" applyBorder="0"/>
    <xf numFmtId="0" fontId="30" fillId="0" borderId="0"/>
    <xf numFmtId="164" fontId="5" fillId="0" borderId="0" applyBorder="0"/>
    <xf numFmtId="0" fontId="5" fillId="0" borderId="0"/>
    <xf numFmtId="164" fontId="5" fillId="0" borderId="0" applyBorder="0"/>
    <xf numFmtId="164" fontId="5" fillId="0" borderId="0" applyBorder="0"/>
    <xf numFmtId="164" fontId="5" fillId="0" borderId="0" applyBorder="0"/>
    <xf numFmtId="164" fontId="5" fillId="0" borderId="0" applyBorder="0"/>
    <xf numFmtId="164" fontId="5" fillId="0" borderId="0" applyBorder="0"/>
    <xf numFmtId="164" fontId="5" fillId="0" borderId="0" applyBorder="0"/>
    <xf numFmtId="164" fontId="29" fillId="0" borderId="0"/>
    <xf numFmtId="0" fontId="5" fillId="0" borderId="0"/>
    <xf numFmtId="0" fontId="30" fillId="0" borderId="0"/>
    <xf numFmtId="0" fontId="30" fillId="0" borderId="0"/>
    <xf numFmtId="0" fontId="4" fillId="0" borderId="0"/>
    <xf numFmtId="0" fontId="5" fillId="0" borderId="0"/>
    <xf numFmtId="0" fontId="30" fillId="0" borderId="0"/>
    <xf numFmtId="0" fontId="4" fillId="0" borderId="0"/>
    <xf numFmtId="0" fontId="5" fillId="0" borderId="0"/>
    <xf numFmtId="3" fontId="23" fillId="0" borderId="0"/>
    <xf numFmtId="0" fontId="5" fillId="0" borderId="0"/>
    <xf numFmtId="3" fontId="23" fillId="0" borderId="0"/>
    <xf numFmtId="0" fontId="4" fillId="0" borderId="0"/>
    <xf numFmtId="0" fontId="5" fillId="0" borderId="0"/>
    <xf numFmtId="0" fontId="5" fillId="0" borderId="0"/>
    <xf numFmtId="164" fontId="5" fillId="0" borderId="0"/>
    <xf numFmtId="0" fontId="30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/>
    <xf numFmtId="164" fontId="5" fillId="0" borderId="0" applyBorder="0"/>
    <xf numFmtId="164" fontId="5" fillId="0" borderId="0" applyBorder="0"/>
    <xf numFmtId="0" fontId="5" fillId="0" borderId="0"/>
    <xf numFmtId="0" fontId="5" fillId="0" borderId="0"/>
    <xf numFmtId="164" fontId="29" fillId="0" borderId="0"/>
    <xf numFmtId="0" fontId="5" fillId="0" borderId="0"/>
    <xf numFmtId="0" fontId="4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7" fillId="0" borderId="0"/>
    <xf numFmtId="164" fontId="5" fillId="0" borderId="0" applyBorder="0"/>
    <xf numFmtId="164" fontId="5" fillId="0" borderId="0" applyBorder="0"/>
    <xf numFmtId="164" fontId="5" fillId="0" borderId="0" applyBorder="0"/>
    <xf numFmtId="0" fontId="5" fillId="0" borderId="0"/>
    <xf numFmtId="164" fontId="29" fillId="0" borderId="0"/>
    <xf numFmtId="0" fontId="5" fillId="0" borderId="0"/>
    <xf numFmtId="0" fontId="4" fillId="0" borderId="0"/>
    <xf numFmtId="164" fontId="5" fillId="0" borderId="0" applyBorder="0"/>
    <xf numFmtId="0" fontId="4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Border="0"/>
    <xf numFmtId="0" fontId="5" fillId="0" borderId="0"/>
    <xf numFmtId="164" fontId="5" fillId="0" borderId="0" applyBorder="0"/>
    <xf numFmtId="0" fontId="4" fillId="0" borderId="0"/>
    <xf numFmtId="0" fontId="4" fillId="0" borderId="0"/>
    <xf numFmtId="0" fontId="5" fillId="0" borderId="0"/>
    <xf numFmtId="0" fontId="5" fillId="0" borderId="0"/>
    <xf numFmtId="164" fontId="5" fillId="0" borderId="0" applyBorder="0"/>
    <xf numFmtId="0" fontId="5" fillId="0" borderId="0"/>
    <xf numFmtId="164" fontId="5" fillId="0" borderId="0" applyBorder="0"/>
    <xf numFmtId="164" fontId="5" fillId="0" borderId="0" applyBorder="0"/>
    <xf numFmtId="0" fontId="5" fillId="0" borderId="0"/>
    <xf numFmtId="0" fontId="5" fillId="0" borderId="0"/>
    <xf numFmtId="164" fontId="5" fillId="0" borderId="0" applyBorder="0"/>
    <xf numFmtId="0" fontId="30" fillId="4" borderId="5" applyNumberFormat="0" applyFont="0" applyAlignment="0" applyProtection="0"/>
    <xf numFmtId="0" fontId="30" fillId="4" borderId="5" applyNumberFormat="0" applyFont="0" applyAlignment="0" applyProtection="0"/>
    <xf numFmtId="0" fontId="5" fillId="12" borderId="14" applyNumberFormat="0" applyFont="0" applyAlignment="0" applyProtection="0"/>
    <xf numFmtId="0" fontId="5" fillId="12" borderId="14" applyNumberFormat="0" applyFont="0" applyAlignment="0" applyProtection="0"/>
    <xf numFmtId="0" fontId="5" fillId="12" borderId="14" applyNumberFormat="0" applyFont="0" applyAlignment="0" applyProtection="0"/>
    <xf numFmtId="0" fontId="30" fillId="4" borderId="5" applyNumberFormat="0" applyFont="0" applyAlignment="0" applyProtection="0"/>
    <xf numFmtId="0" fontId="30" fillId="4" borderId="5" applyNumberFormat="0" applyFont="0" applyAlignment="0" applyProtection="0"/>
    <xf numFmtId="0" fontId="30" fillId="4" borderId="5" applyNumberFormat="0" applyFont="0" applyAlignment="0" applyProtection="0"/>
    <xf numFmtId="0" fontId="30" fillId="4" borderId="5" applyNumberFormat="0" applyFont="0" applyAlignment="0" applyProtection="0"/>
    <xf numFmtId="0" fontId="30" fillId="4" borderId="5" applyNumberFormat="0" applyFont="0" applyAlignment="0" applyProtection="0"/>
    <xf numFmtId="0" fontId="30" fillId="4" borderId="5" applyNumberFormat="0" applyFont="0" applyAlignment="0" applyProtection="0"/>
    <xf numFmtId="0" fontId="5" fillId="12" borderId="14" applyNumberFormat="0" applyFont="0" applyAlignment="0" applyProtection="0"/>
    <xf numFmtId="0" fontId="5" fillId="12" borderId="14" applyNumberFormat="0" applyFont="0" applyAlignment="0" applyProtection="0"/>
    <xf numFmtId="0" fontId="30" fillId="4" borderId="5" applyNumberFormat="0" applyFont="0" applyAlignment="0" applyProtection="0"/>
    <xf numFmtId="0" fontId="30" fillId="4" borderId="5" applyNumberFormat="0" applyFont="0" applyAlignment="0" applyProtection="0"/>
    <xf numFmtId="0" fontId="30" fillId="4" borderId="5" applyNumberFormat="0" applyFont="0" applyAlignment="0" applyProtection="0"/>
    <xf numFmtId="0" fontId="30" fillId="4" borderId="5" applyNumberFormat="0" applyFont="0" applyAlignment="0" applyProtection="0"/>
    <xf numFmtId="0" fontId="30" fillId="4" borderId="5" applyNumberFormat="0" applyFont="0" applyAlignment="0" applyProtection="0"/>
    <xf numFmtId="0" fontId="30" fillId="4" borderId="5" applyNumberFormat="0" applyFont="0" applyAlignment="0" applyProtection="0"/>
    <xf numFmtId="0" fontId="30" fillId="4" borderId="5" applyNumberFormat="0" applyFont="0" applyAlignment="0" applyProtection="0"/>
    <xf numFmtId="0" fontId="30" fillId="4" borderId="5" applyNumberFormat="0" applyFont="0" applyAlignment="0" applyProtection="0"/>
    <xf numFmtId="0" fontId="30" fillId="4" borderId="5" applyNumberFormat="0" applyFont="0" applyAlignment="0" applyProtection="0"/>
    <xf numFmtId="0" fontId="30" fillId="4" borderId="5" applyNumberFormat="0" applyFont="0" applyAlignment="0" applyProtection="0"/>
    <xf numFmtId="0" fontId="30" fillId="4" borderId="5" applyNumberFormat="0" applyFont="0" applyAlignment="0" applyProtection="0"/>
    <xf numFmtId="0" fontId="30" fillId="4" borderId="5" applyNumberFormat="0" applyFont="0" applyAlignment="0" applyProtection="0"/>
    <xf numFmtId="0" fontId="30" fillId="4" borderId="5" applyNumberFormat="0" applyFont="0" applyAlignment="0" applyProtection="0"/>
    <xf numFmtId="0" fontId="30" fillId="4" borderId="5" applyNumberFormat="0" applyFont="0" applyAlignment="0" applyProtection="0"/>
    <xf numFmtId="0" fontId="16" fillId="25" borderId="3" applyNumberFormat="0" applyAlignment="0" applyProtection="0"/>
    <xf numFmtId="0" fontId="39" fillId="9" borderId="15" applyNumberFormat="0" applyAlignment="0" applyProtection="0"/>
    <xf numFmtId="0" fontId="39" fillId="9" borderId="15" applyNumberFormat="0" applyAlignment="0" applyProtection="0"/>
    <xf numFmtId="0" fontId="39" fillId="9" borderId="15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68" fontId="25" fillId="0" borderId="16">
      <protection locked="0"/>
    </xf>
    <xf numFmtId="0" fontId="24" fillId="0" borderId="17" applyNumberFormat="0" applyFont="0" applyFill="0" applyAlignment="0" applyProtection="0"/>
    <xf numFmtId="0" fontId="24" fillId="0" borderId="17" applyNumberFormat="0" applyFont="0" applyFill="0" applyAlignment="0" applyProtection="0"/>
    <xf numFmtId="168" fontId="25" fillId="0" borderId="16">
      <protection locked="0"/>
    </xf>
    <xf numFmtId="0" fontId="24" fillId="0" borderId="17" applyNumberFormat="0" applyFont="0" applyFill="0" applyAlignment="0" applyProtection="0"/>
    <xf numFmtId="0" fontId="24" fillId="0" borderId="17" applyNumberFormat="0" applyFont="0" applyFill="0" applyAlignment="0" applyProtection="0"/>
    <xf numFmtId="0" fontId="24" fillId="0" borderId="17" applyNumberFormat="0" applyFont="0" applyFill="0" applyAlignment="0" applyProtection="0"/>
    <xf numFmtId="168" fontId="25" fillId="0" borderId="16">
      <protection locked="0"/>
    </xf>
    <xf numFmtId="0" fontId="24" fillId="0" borderId="17" applyNumberFormat="0" applyFont="0" applyFill="0" applyAlignment="0" applyProtection="0"/>
    <xf numFmtId="0" fontId="20" fillId="0" borderId="1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67" fillId="0" borderId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67" fillId="0" borderId="0"/>
    <xf numFmtId="0" fontId="67" fillId="0" borderId="0"/>
    <xf numFmtId="164" fontId="29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3" fillId="0" borderId="0"/>
    <xf numFmtId="0" fontId="5" fillId="0" borderId="0"/>
    <xf numFmtId="9" fontId="6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7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21" fillId="34" borderId="0" applyNumberFormat="0" applyBorder="0" applyAlignment="0" applyProtection="0"/>
    <xf numFmtId="0" fontId="21" fillId="37" borderId="0" applyNumberFormat="0" applyBorder="0" applyAlignment="0" applyProtection="0"/>
    <xf numFmtId="0" fontId="21" fillId="41" borderId="0" applyNumberFormat="0" applyBorder="0" applyAlignment="0" applyProtection="0"/>
    <xf numFmtId="0" fontId="21" fillId="45" borderId="0" applyNumberFormat="0" applyBorder="0" applyAlignment="0" applyProtection="0"/>
    <xf numFmtId="0" fontId="21" fillId="47" borderId="0" applyNumberFormat="0" applyBorder="0" applyAlignment="0" applyProtection="0"/>
    <xf numFmtId="0" fontId="21" fillId="51" borderId="0" applyNumberFormat="0" applyBorder="0" applyAlignment="0" applyProtection="0"/>
    <xf numFmtId="0" fontId="21" fillId="31" borderId="0" applyNumberFormat="0" applyBorder="0" applyAlignment="0" applyProtection="0"/>
    <xf numFmtId="0" fontId="21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42" borderId="0" applyNumberFormat="0" applyBorder="0" applyAlignment="0" applyProtection="0"/>
    <xf numFmtId="0" fontId="21" fillId="6" borderId="0" applyNumberFormat="0" applyBorder="0" applyAlignment="0" applyProtection="0"/>
    <xf numFmtId="0" fontId="21" fillId="48" borderId="0" applyNumberFormat="0" applyBorder="0" applyAlignment="0" applyProtection="0"/>
    <xf numFmtId="0" fontId="14" fillId="28" borderId="0" applyNumberFormat="0" applyBorder="0" applyAlignment="0" applyProtection="0"/>
    <xf numFmtId="0" fontId="60" fillId="30" borderId="2" applyNumberFormat="0" applyAlignment="0" applyProtection="0"/>
    <xf numFmtId="0" fontId="17" fillId="3" borderId="4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3" fillId="27" borderId="0" applyNumberFormat="0" applyBorder="0" applyAlignment="0" applyProtection="0"/>
    <xf numFmtId="0" fontId="56" fillId="0" borderId="19" applyNumberFormat="0" applyFill="0" applyAlignment="0" applyProtection="0"/>
    <xf numFmtId="0" fontId="57" fillId="0" borderId="20" applyNumberFormat="0" applyFill="0" applyAlignment="0" applyProtection="0"/>
    <xf numFmtId="0" fontId="58" fillId="0" borderId="21" applyNumberFormat="0" applyFill="0" applyAlignment="0" applyProtection="0"/>
    <xf numFmtId="0" fontId="58" fillId="0" borderId="0" applyNumberFormat="0" applyFill="0" applyBorder="0" applyAlignment="0" applyProtection="0"/>
    <xf numFmtId="0" fontId="15" fillId="29" borderId="2" applyNumberFormat="0" applyAlignment="0" applyProtection="0"/>
    <xf numFmtId="0" fontId="61" fillId="0" borderId="22" applyNumberFormat="0" applyFill="0" applyAlignment="0" applyProtection="0"/>
    <xf numFmtId="0" fontId="59" fillId="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68" fillId="0" borderId="0"/>
    <xf numFmtId="0" fontId="3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5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3" fillId="0" borderId="0"/>
    <xf numFmtId="0" fontId="3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5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3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3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3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5" fillId="0" borderId="0" applyNumberFormat="0" applyFill="0" applyBorder="0" applyAlignment="0" applyProtection="0"/>
    <xf numFmtId="0" fontId="5" fillId="0" borderId="0"/>
    <xf numFmtId="0" fontId="68" fillId="0" borderId="0"/>
    <xf numFmtId="0" fontId="5" fillId="0" borderId="0"/>
    <xf numFmtId="0" fontId="3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5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5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5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5" fillId="0" borderId="0"/>
    <xf numFmtId="0" fontId="68" fillId="0" borderId="0"/>
    <xf numFmtId="0" fontId="23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5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5" fillId="0" borderId="0"/>
    <xf numFmtId="0" fontId="5" fillId="0" borderId="0"/>
    <xf numFmtId="0" fontId="68" fillId="0" borderId="0"/>
    <xf numFmtId="0" fontId="5" fillId="0" borderId="0"/>
    <xf numFmtId="0" fontId="68" fillId="0" borderId="0"/>
    <xf numFmtId="0" fontId="68" fillId="0" borderId="0"/>
    <xf numFmtId="0" fontId="68" fillId="0" borderId="0"/>
    <xf numFmtId="0" fontId="5" fillId="0" borderId="0"/>
    <xf numFmtId="0" fontId="5" fillId="0" borderId="0"/>
    <xf numFmtId="0" fontId="68" fillId="0" borderId="0"/>
    <xf numFmtId="0" fontId="5" fillId="0" borderId="0"/>
    <xf numFmtId="0" fontId="68" fillId="0" borderId="0"/>
    <xf numFmtId="0" fontId="68" fillId="0" borderId="0"/>
    <xf numFmtId="0" fontId="68" fillId="0" borderId="0"/>
    <xf numFmtId="0" fontId="54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5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5" fillId="0" borderId="0"/>
    <xf numFmtId="0" fontId="5" fillId="0" borderId="0"/>
    <xf numFmtId="0" fontId="68" fillId="0" borderId="0"/>
    <xf numFmtId="0" fontId="5" fillId="0" borderId="0" applyFill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3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3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68" fillId="0" borderId="0"/>
    <xf numFmtId="0" fontId="3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3" fillId="4" borderId="5" applyNumberFormat="0" applyFont="0" applyAlignment="0" applyProtection="0"/>
    <xf numFmtId="0" fontId="3" fillId="4" borderId="5" applyNumberFormat="0" applyFont="0" applyAlignment="0" applyProtection="0"/>
    <xf numFmtId="0" fontId="3" fillId="4" borderId="5" applyNumberFormat="0" applyFont="0" applyAlignment="0" applyProtection="0"/>
    <xf numFmtId="0" fontId="3" fillId="4" borderId="5" applyNumberFormat="0" applyFont="0" applyAlignment="0" applyProtection="0"/>
    <xf numFmtId="0" fontId="3" fillId="4" borderId="5" applyNumberFormat="0" applyFont="0" applyAlignment="0" applyProtection="0"/>
    <xf numFmtId="0" fontId="3" fillId="4" borderId="5" applyNumberFormat="0" applyFont="0" applyAlignment="0" applyProtection="0"/>
    <xf numFmtId="0" fontId="3" fillId="4" borderId="5" applyNumberFormat="0" applyFont="0" applyAlignment="0" applyProtection="0"/>
    <xf numFmtId="0" fontId="3" fillId="4" borderId="5" applyNumberFormat="0" applyFont="0" applyAlignment="0" applyProtection="0"/>
    <xf numFmtId="0" fontId="3" fillId="4" borderId="5" applyNumberFormat="0" applyFont="0" applyAlignment="0" applyProtection="0"/>
    <xf numFmtId="0" fontId="3" fillId="4" borderId="5" applyNumberFormat="0" applyFont="0" applyAlignment="0" applyProtection="0"/>
    <xf numFmtId="0" fontId="3" fillId="4" borderId="5" applyNumberFormat="0" applyFont="0" applyAlignment="0" applyProtection="0"/>
    <xf numFmtId="0" fontId="3" fillId="4" borderId="5" applyNumberFormat="0" applyFont="0" applyAlignment="0" applyProtection="0"/>
    <xf numFmtId="0" fontId="16" fillId="30" borderId="3" applyNumberFormat="0" applyAlignment="0" applyProtection="0"/>
    <xf numFmtId="0" fontId="5" fillId="0" borderId="0"/>
    <xf numFmtId="0" fontId="20" fillId="0" borderId="23" applyNumberFormat="0" applyFill="0" applyAlignment="0" applyProtection="0"/>
    <xf numFmtId="0" fontId="18" fillId="0" borderId="0" applyNumberFormat="0" applyFill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4" borderId="5" applyNumberFormat="0" applyFont="0" applyAlignment="0" applyProtection="0"/>
    <xf numFmtId="0" fontId="3" fillId="4" borderId="5" applyNumberFormat="0" applyFont="0" applyAlignment="0" applyProtection="0"/>
    <xf numFmtId="0" fontId="3" fillId="4" borderId="5" applyNumberFormat="0" applyFont="0" applyAlignment="0" applyProtection="0"/>
    <xf numFmtId="0" fontId="3" fillId="4" borderId="5" applyNumberFormat="0" applyFont="0" applyAlignment="0" applyProtection="0"/>
    <xf numFmtId="0" fontId="3" fillId="4" borderId="5" applyNumberFormat="0" applyFont="0" applyAlignment="0" applyProtection="0"/>
    <xf numFmtId="0" fontId="3" fillId="4" borderId="5" applyNumberFormat="0" applyFont="0" applyAlignment="0" applyProtection="0"/>
    <xf numFmtId="0" fontId="3" fillId="4" borderId="5" applyNumberFormat="0" applyFont="0" applyAlignment="0" applyProtection="0"/>
    <xf numFmtId="0" fontId="3" fillId="4" borderId="5" applyNumberFormat="0" applyFont="0" applyAlignment="0" applyProtection="0"/>
    <xf numFmtId="0" fontId="3" fillId="4" borderId="5" applyNumberFormat="0" applyFont="0" applyAlignment="0" applyProtection="0"/>
    <xf numFmtId="0" fontId="3" fillId="4" borderId="5" applyNumberFormat="0" applyFont="0" applyAlignment="0" applyProtection="0"/>
    <xf numFmtId="0" fontId="3" fillId="4" borderId="5" applyNumberFormat="0" applyFont="0" applyAlignment="0" applyProtection="0"/>
    <xf numFmtId="0" fontId="3" fillId="4" borderId="5" applyNumberFormat="0" applyFont="0" applyAlignment="0" applyProtection="0"/>
    <xf numFmtId="9" fontId="5" fillId="0" borderId="0" applyFont="0" applyFill="0" applyBorder="0" applyAlignment="0" applyProtection="0"/>
    <xf numFmtId="0" fontId="7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" borderId="5" applyNumberFormat="0" applyFont="0" applyAlignment="0" applyProtection="0"/>
    <xf numFmtId="0" fontId="2" fillId="4" borderId="5" applyNumberFormat="0" applyFont="0" applyAlignment="0" applyProtection="0"/>
    <xf numFmtId="0" fontId="2" fillId="4" borderId="5" applyNumberFormat="0" applyFont="0" applyAlignment="0" applyProtection="0"/>
    <xf numFmtId="0" fontId="2" fillId="4" borderId="5" applyNumberFormat="0" applyFont="0" applyAlignment="0" applyProtection="0"/>
    <xf numFmtId="0" fontId="2" fillId="4" borderId="5" applyNumberFormat="0" applyFont="0" applyAlignment="0" applyProtection="0"/>
    <xf numFmtId="0" fontId="2" fillId="4" borderId="5" applyNumberFormat="0" applyFont="0" applyAlignment="0" applyProtection="0"/>
    <xf numFmtId="0" fontId="2" fillId="4" borderId="5" applyNumberFormat="0" applyFont="0" applyAlignment="0" applyProtection="0"/>
    <xf numFmtId="0" fontId="2" fillId="4" borderId="5" applyNumberFormat="0" applyFont="0" applyAlignment="0" applyProtection="0"/>
    <xf numFmtId="0" fontId="2" fillId="4" borderId="5" applyNumberFormat="0" applyFont="0" applyAlignment="0" applyProtection="0"/>
    <xf numFmtId="0" fontId="2" fillId="4" borderId="5" applyNumberFormat="0" applyFont="0" applyAlignment="0" applyProtection="0"/>
    <xf numFmtId="0" fontId="2" fillId="4" borderId="5" applyNumberFormat="0" applyFont="0" applyAlignment="0" applyProtection="0"/>
    <xf numFmtId="0" fontId="2" fillId="4" borderId="5" applyNumberFormat="0" applyFont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" borderId="5" applyNumberFormat="0" applyFont="0" applyAlignment="0" applyProtection="0"/>
    <xf numFmtId="0" fontId="2" fillId="4" borderId="5" applyNumberFormat="0" applyFont="0" applyAlignment="0" applyProtection="0"/>
    <xf numFmtId="0" fontId="2" fillId="4" borderId="5" applyNumberFormat="0" applyFont="0" applyAlignment="0" applyProtection="0"/>
    <xf numFmtId="0" fontId="2" fillId="4" borderId="5" applyNumberFormat="0" applyFont="0" applyAlignment="0" applyProtection="0"/>
    <xf numFmtId="0" fontId="2" fillId="4" borderId="5" applyNumberFormat="0" applyFont="0" applyAlignment="0" applyProtection="0"/>
    <xf numFmtId="0" fontId="2" fillId="4" borderId="5" applyNumberFormat="0" applyFont="0" applyAlignment="0" applyProtection="0"/>
    <xf numFmtId="0" fontId="2" fillId="4" borderId="5" applyNumberFormat="0" applyFont="0" applyAlignment="0" applyProtection="0"/>
    <xf numFmtId="0" fontId="2" fillId="4" borderId="5" applyNumberFormat="0" applyFont="0" applyAlignment="0" applyProtection="0"/>
    <xf numFmtId="0" fontId="2" fillId="4" borderId="5" applyNumberFormat="0" applyFont="0" applyAlignment="0" applyProtection="0"/>
    <xf numFmtId="0" fontId="2" fillId="4" borderId="5" applyNumberFormat="0" applyFont="0" applyAlignment="0" applyProtection="0"/>
    <xf numFmtId="0" fontId="2" fillId="4" borderId="5" applyNumberFormat="0" applyFont="0" applyAlignment="0" applyProtection="0"/>
    <xf numFmtId="0" fontId="2" fillId="4" borderId="5" applyNumberFormat="0" applyFont="0" applyAlignment="0" applyProtection="0"/>
    <xf numFmtId="0" fontId="67" fillId="0" borderId="0"/>
    <xf numFmtId="43" fontId="5" fillId="0" borderId="0" applyFont="0" applyFill="0" applyBorder="0" applyAlignment="0" applyProtection="0"/>
    <xf numFmtId="1" fontId="29" fillId="0" borderId="0"/>
  </cellStyleXfs>
  <cellXfs count="167">
    <xf numFmtId="164" fontId="0" fillId="0" borderId="0" xfId="0"/>
    <xf numFmtId="164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6" fillId="0" borderId="1" xfId="0" applyFont="1" applyBorder="1" applyAlignment="1">
      <alignment horizontal="center"/>
    </xf>
    <xf numFmtId="0" fontId="8" fillId="0" borderId="1" xfId="3" applyFont="1" applyFill="1" applyBorder="1" applyAlignment="1" applyProtection="1">
      <alignment horizontal="center" wrapText="1"/>
      <protection locked="0"/>
    </xf>
    <xf numFmtId="3" fontId="0" fillId="0" borderId="0" xfId="0" applyNumberFormat="1" applyBorder="1" applyAlignment="1">
      <alignment horizontal="center"/>
    </xf>
    <xf numFmtId="164" fontId="0" fillId="0" borderId="0" xfId="0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wrapText="1"/>
      <protection locked="0"/>
    </xf>
    <xf numFmtId="164" fontId="0" fillId="0" borderId="0" xfId="0" applyFont="1"/>
    <xf numFmtId="164" fontId="6" fillId="0" borderId="0" xfId="0" applyFont="1"/>
    <xf numFmtId="3" fontId="11" fillId="0" borderId="0" xfId="3" applyNumberFormat="1" applyFont="1" applyFill="1" applyBorder="1" applyAlignment="1" applyProtection="1">
      <alignment horizontal="center" wrapText="1"/>
      <protection locked="0"/>
    </xf>
    <xf numFmtId="164" fontId="12" fillId="0" borderId="0" xfId="0" applyFont="1"/>
    <xf numFmtId="164" fontId="0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  <xf numFmtId="164" fontId="6" fillId="0" borderId="0" xfId="0" applyFont="1" applyBorder="1" applyAlignment="1">
      <alignment horizontal="center"/>
    </xf>
    <xf numFmtId="164" fontId="62" fillId="58" borderId="0" xfId="0" applyFont="1" applyFill="1" applyBorder="1" applyAlignment="1">
      <alignment horizontal="center"/>
    </xf>
    <xf numFmtId="0" fontId="5" fillId="0" borderId="0" xfId="553"/>
    <xf numFmtId="164" fontId="70" fillId="0" borderId="0" xfId="0" applyFont="1"/>
    <xf numFmtId="3" fontId="62" fillId="56" borderId="0" xfId="0" applyNumberFormat="1" applyFont="1" applyFill="1" applyBorder="1" applyAlignment="1">
      <alignment horizontal="center"/>
    </xf>
    <xf numFmtId="3" fontId="62" fillId="52" borderId="0" xfId="0" applyNumberFormat="1" applyFont="1" applyFill="1" applyBorder="1" applyAlignment="1">
      <alignment horizontal="center"/>
    </xf>
    <xf numFmtId="3" fontId="62" fillId="55" borderId="0" xfId="0" applyNumberFormat="1" applyFont="1" applyFill="1" applyBorder="1" applyAlignment="1">
      <alignment horizontal="center"/>
    </xf>
    <xf numFmtId="3" fontId="62" fillId="57" borderId="0" xfId="0" applyNumberFormat="1" applyFont="1" applyFill="1" applyBorder="1" applyAlignment="1">
      <alignment horizontal="center"/>
    </xf>
    <xf numFmtId="3" fontId="62" fillId="58" borderId="0" xfId="0" applyNumberFormat="1" applyFont="1" applyFill="1" applyBorder="1" applyAlignment="1">
      <alignment horizontal="center"/>
    </xf>
    <xf numFmtId="3" fontId="62" fillId="54" borderId="0" xfId="0" applyNumberFormat="1" applyFont="1" applyFill="1" applyBorder="1" applyAlignment="1">
      <alignment horizontal="center"/>
    </xf>
    <xf numFmtId="3" fontId="62" fillId="54" borderId="0" xfId="0" applyNumberFormat="1" applyFont="1" applyFill="1" applyAlignment="1">
      <alignment horizontal="center"/>
    </xf>
    <xf numFmtId="3" fontId="62" fillId="53" borderId="0" xfId="0" applyNumberFormat="1" applyFont="1" applyFill="1" applyBorder="1" applyAlignment="1">
      <alignment horizontal="center"/>
    </xf>
    <xf numFmtId="3" fontId="62" fillId="53" borderId="0" xfId="0" applyNumberFormat="1" applyFont="1" applyFill="1" applyAlignment="1">
      <alignment horizontal="center"/>
    </xf>
    <xf numFmtId="0" fontId="63" fillId="56" borderId="0" xfId="3" applyFont="1" applyFill="1" applyBorder="1" applyAlignment="1" applyProtection="1">
      <alignment horizontal="center" wrapText="1"/>
      <protection locked="0"/>
    </xf>
    <xf numFmtId="3" fontId="62" fillId="56" borderId="0" xfId="0" applyNumberFormat="1" applyFont="1" applyFill="1" applyAlignment="1">
      <alignment horizontal="center"/>
    </xf>
    <xf numFmtId="164" fontId="62" fillId="56" borderId="0" xfId="0" applyFont="1" applyFill="1" applyBorder="1" applyAlignment="1">
      <alignment horizontal="center"/>
    </xf>
    <xf numFmtId="3" fontId="63" fillId="55" borderId="0" xfId="3" applyNumberFormat="1" applyFont="1" applyFill="1" applyBorder="1" applyAlignment="1" applyProtection="1">
      <alignment horizontal="center" wrapText="1"/>
      <protection locked="0"/>
    </xf>
    <xf numFmtId="0" fontId="63" fillId="55" borderId="0" xfId="3" applyFont="1" applyFill="1" applyBorder="1" applyAlignment="1" applyProtection="1">
      <alignment horizontal="center" wrapText="1"/>
      <protection locked="0"/>
    </xf>
    <xf numFmtId="3" fontId="62" fillId="55" borderId="0" xfId="0" applyNumberFormat="1" applyFont="1" applyFill="1" applyAlignment="1">
      <alignment horizontal="center"/>
    </xf>
    <xf numFmtId="164" fontId="62" fillId="55" borderId="0" xfId="0" applyFont="1" applyFill="1" applyBorder="1" applyAlignment="1">
      <alignment horizontal="center"/>
    </xf>
    <xf numFmtId="0" fontId="63" fillId="58" borderId="0" xfId="3" applyFont="1" applyFill="1" applyBorder="1" applyAlignment="1" applyProtection="1">
      <alignment horizontal="center" wrapText="1"/>
      <protection locked="0"/>
    </xf>
    <xf numFmtId="164" fontId="62" fillId="52" borderId="0" xfId="0" applyFont="1" applyFill="1" applyBorder="1" applyAlignment="1">
      <alignment horizontal="center"/>
    </xf>
    <xf numFmtId="3" fontId="62" fillId="52" borderId="0" xfId="0" applyNumberFormat="1" applyFont="1" applyFill="1" applyAlignment="1">
      <alignment horizontal="center"/>
    </xf>
    <xf numFmtId="3" fontId="63" fillId="52" borderId="0" xfId="3" applyNumberFormat="1" applyFont="1" applyFill="1" applyBorder="1" applyAlignment="1" applyProtection="1">
      <alignment horizontal="center" wrapText="1"/>
      <protection locked="0"/>
    </xf>
    <xf numFmtId="3" fontId="63" fillId="58" borderId="0" xfId="3" applyNumberFormat="1" applyFont="1" applyFill="1" applyBorder="1" applyAlignment="1" applyProtection="1">
      <alignment horizontal="center" wrapText="1"/>
      <protection locked="0"/>
    </xf>
    <xf numFmtId="3" fontId="62" fillId="58" borderId="0" xfId="0" applyNumberFormat="1" applyFont="1" applyFill="1" applyAlignment="1">
      <alignment horizontal="center"/>
    </xf>
    <xf numFmtId="3" fontId="63" fillId="57" borderId="0" xfId="3" applyNumberFormat="1" applyFont="1" applyFill="1" applyBorder="1" applyAlignment="1" applyProtection="1">
      <alignment horizontal="center" wrapText="1"/>
      <protection locked="0"/>
    </xf>
    <xf numFmtId="0" fontId="63" fillId="57" borderId="0" xfId="3" applyFont="1" applyFill="1" applyBorder="1" applyAlignment="1" applyProtection="1">
      <alignment horizontal="center" wrapText="1"/>
      <protection locked="0"/>
    </xf>
    <xf numFmtId="3" fontId="62" fillId="57" borderId="0" xfId="0" applyNumberFormat="1" applyFont="1" applyFill="1" applyAlignment="1">
      <alignment horizontal="center"/>
    </xf>
    <xf numFmtId="164" fontId="62" fillId="57" borderId="0" xfId="0" applyFont="1" applyFill="1" applyBorder="1" applyAlignment="1">
      <alignment horizontal="center"/>
    </xf>
    <xf numFmtId="0" fontId="71" fillId="52" borderId="0" xfId="3" applyFont="1" applyFill="1" applyBorder="1" applyAlignment="1" applyProtection="1">
      <alignment horizontal="center" wrapText="1"/>
      <protection locked="0"/>
    </xf>
    <xf numFmtId="164" fontId="66" fillId="52" borderId="0" xfId="0" applyFont="1" applyFill="1" applyBorder="1" applyAlignment="1">
      <alignment horizontal="center"/>
    </xf>
    <xf numFmtId="0" fontId="71" fillId="56" borderId="0" xfId="3" applyFont="1" applyFill="1" applyBorder="1" applyAlignment="1" applyProtection="1">
      <alignment horizontal="center" wrapText="1"/>
      <protection locked="0"/>
    </xf>
    <xf numFmtId="164" fontId="66" fillId="56" borderId="0" xfId="0" applyFont="1" applyFill="1" applyBorder="1" applyAlignment="1">
      <alignment horizontal="center"/>
    </xf>
    <xf numFmtId="0" fontId="71" fillId="55" borderId="0" xfId="3" applyFont="1" applyFill="1" applyBorder="1" applyAlignment="1" applyProtection="1">
      <alignment horizontal="center" wrapText="1"/>
      <protection locked="0"/>
    </xf>
    <xf numFmtId="164" fontId="66" fillId="55" borderId="0" xfId="0" applyFont="1" applyFill="1" applyBorder="1" applyAlignment="1">
      <alignment horizontal="center"/>
    </xf>
    <xf numFmtId="0" fontId="71" fillId="57" borderId="0" xfId="3" applyFont="1" applyFill="1" applyBorder="1" applyAlignment="1" applyProtection="1">
      <alignment horizontal="center" wrapText="1"/>
      <protection locked="0"/>
    </xf>
    <xf numFmtId="164" fontId="66" fillId="57" borderId="0" xfId="0" applyFont="1" applyFill="1" applyBorder="1" applyAlignment="1">
      <alignment horizontal="center"/>
    </xf>
    <xf numFmtId="0" fontId="71" fillId="58" borderId="0" xfId="3" applyFont="1" applyFill="1" applyBorder="1" applyAlignment="1" applyProtection="1">
      <alignment horizontal="center" wrapText="1"/>
      <protection locked="0"/>
    </xf>
    <xf numFmtId="164" fontId="66" fillId="58" borderId="0" xfId="0" applyFont="1" applyFill="1" applyBorder="1" applyAlignment="1">
      <alignment horizontal="center"/>
    </xf>
    <xf numFmtId="0" fontId="71" fillId="54" borderId="0" xfId="3" applyFont="1" applyFill="1" applyBorder="1" applyAlignment="1" applyProtection="1">
      <alignment horizontal="center" wrapText="1"/>
      <protection locked="0"/>
    </xf>
    <xf numFmtId="164" fontId="66" fillId="54" borderId="0" xfId="0" applyFont="1" applyFill="1" applyBorder="1" applyAlignment="1">
      <alignment horizontal="center"/>
    </xf>
    <xf numFmtId="0" fontId="71" fillId="53" borderId="0" xfId="3" applyFont="1" applyFill="1" applyBorder="1" applyAlignment="1" applyProtection="1">
      <alignment horizontal="center" wrapText="1"/>
      <protection locked="0"/>
    </xf>
    <xf numFmtId="164" fontId="66" fillId="53" borderId="0" xfId="0" applyFont="1" applyFill="1" applyBorder="1" applyAlignment="1">
      <alignment horizontal="center"/>
    </xf>
    <xf numFmtId="0" fontId="71" fillId="52" borderId="1" xfId="3" applyFont="1" applyFill="1" applyBorder="1" applyAlignment="1" applyProtection="1">
      <alignment horizontal="center" wrapText="1"/>
      <protection locked="0"/>
    </xf>
    <xf numFmtId="164" fontId="66" fillId="52" borderId="1" xfId="0" applyFont="1" applyFill="1" applyBorder="1" applyAlignment="1">
      <alignment horizontal="center"/>
    </xf>
    <xf numFmtId="0" fontId="71" fillId="56" borderId="1" xfId="3" applyFont="1" applyFill="1" applyBorder="1" applyAlignment="1" applyProtection="1">
      <alignment horizontal="center" wrapText="1"/>
      <protection locked="0"/>
    </xf>
    <xf numFmtId="164" fontId="66" fillId="56" borderId="1" xfId="0" applyFont="1" applyFill="1" applyBorder="1" applyAlignment="1">
      <alignment horizontal="center"/>
    </xf>
    <xf numFmtId="0" fontId="71" fillId="55" borderId="1" xfId="3" applyFont="1" applyFill="1" applyBorder="1" applyAlignment="1" applyProtection="1">
      <alignment horizontal="center" wrapText="1"/>
      <protection locked="0"/>
    </xf>
    <xf numFmtId="164" fontId="66" fillId="55" borderId="1" xfId="0" applyFont="1" applyFill="1" applyBorder="1" applyAlignment="1">
      <alignment horizontal="center"/>
    </xf>
    <xf numFmtId="0" fontId="71" fillId="57" borderId="1" xfId="3" applyFont="1" applyFill="1" applyBorder="1" applyAlignment="1" applyProtection="1">
      <alignment horizontal="center" wrapText="1"/>
      <protection locked="0"/>
    </xf>
    <xf numFmtId="164" fontId="66" fillId="57" borderId="1" xfId="0" applyFont="1" applyFill="1" applyBorder="1" applyAlignment="1">
      <alignment horizontal="center"/>
    </xf>
    <xf numFmtId="0" fontId="71" fillId="58" borderId="1" xfId="3" applyFont="1" applyFill="1" applyBorder="1" applyAlignment="1" applyProtection="1">
      <alignment horizontal="center" wrapText="1"/>
      <protection locked="0"/>
    </xf>
    <xf numFmtId="164" fontId="66" fillId="58" borderId="1" xfId="0" applyFont="1" applyFill="1" applyBorder="1" applyAlignment="1">
      <alignment horizontal="center"/>
    </xf>
    <xf numFmtId="0" fontId="71" fillId="54" borderId="1" xfId="3" applyFont="1" applyFill="1" applyBorder="1" applyAlignment="1" applyProtection="1">
      <alignment horizontal="center" wrapText="1"/>
      <protection locked="0"/>
    </xf>
    <xf numFmtId="164" fontId="66" fillId="54" borderId="1" xfId="0" applyFont="1" applyFill="1" applyBorder="1" applyAlignment="1">
      <alignment horizontal="center"/>
    </xf>
    <xf numFmtId="0" fontId="71" fillId="53" borderId="1" xfId="3" applyFont="1" applyFill="1" applyBorder="1" applyAlignment="1" applyProtection="1">
      <alignment horizontal="center" wrapText="1"/>
      <protection locked="0"/>
    </xf>
    <xf numFmtId="164" fontId="66" fillId="53" borderId="1" xfId="0" applyFont="1" applyFill="1" applyBorder="1" applyAlignment="1">
      <alignment horizontal="center"/>
    </xf>
    <xf numFmtId="164" fontId="62" fillId="0" borderId="0" xfId="0" applyFont="1"/>
    <xf numFmtId="164" fontId="62" fillId="56" borderId="0" xfId="0" applyFont="1" applyFill="1" applyAlignment="1">
      <alignment horizontal="center"/>
    </xf>
    <xf numFmtId="164" fontId="66" fillId="52" borderId="0" xfId="0" applyFont="1" applyFill="1"/>
    <xf numFmtId="164" fontId="66" fillId="58" borderId="0" xfId="0" applyFont="1" applyFill="1"/>
    <xf numFmtId="164" fontId="66" fillId="57" borderId="0" xfId="0" applyFont="1" applyFill="1"/>
    <xf numFmtId="164" fontId="62" fillId="52" borderId="0" xfId="0" applyFont="1" applyFill="1" applyAlignment="1">
      <alignment horizontal="center"/>
    </xf>
    <xf numFmtId="164" fontId="62" fillId="52" borderId="0" xfId="0" applyFont="1" applyFill="1"/>
    <xf numFmtId="164" fontId="62" fillId="55" borderId="0" xfId="0" applyFont="1" applyFill="1" applyAlignment="1">
      <alignment horizontal="center"/>
    </xf>
    <xf numFmtId="164" fontId="66" fillId="56" borderId="0" xfId="0" applyFont="1" applyFill="1"/>
    <xf numFmtId="164" fontId="62" fillId="56" borderId="0" xfId="0" applyFont="1" applyFill="1"/>
    <xf numFmtId="164" fontId="66" fillId="55" borderId="0" xfId="0" applyFont="1" applyFill="1"/>
    <xf numFmtId="164" fontId="62" fillId="55" borderId="0" xfId="0" applyFont="1" applyFill="1"/>
    <xf numFmtId="164" fontId="62" fillId="57" borderId="0" xfId="0" applyFont="1" applyFill="1" applyAlignment="1">
      <alignment horizontal="center"/>
    </xf>
    <xf numFmtId="164" fontId="62" fillId="57" borderId="0" xfId="0" applyFont="1" applyFill="1"/>
    <xf numFmtId="164" fontId="62" fillId="58" borderId="0" xfId="0" applyFont="1" applyFill="1" applyAlignment="1">
      <alignment horizontal="center"/>
    </xf>
    <xf numFmtId="164" fontId="62" fillId="58" borderId="0" xfId="0" applyFont="1" applyFill="1"/>
    <xf numFmtId="164" fontId="62" fillId="54" borderId="0" xfId="0" applyFont="1" applyFill="1" applyAlignment="1">
      <alignment horizontal="center"/>
    </xf>
    <xf numFmtId="164" fontId="62" fillId="54" borderId="0" xfId="0" applyFont="1" applyFill="1"/>
    <xf numFmtId="164" fontId="62" fillId="53" borderId="0" xfId="0" applyFont="1" applyFill="1" applyAlignment="1">
      <alignment horizontal="center"/>
    </xf>
    <xf numFmtId="164" fontId="62" fillId="53" borderId="0" xfId="0" applyFont="1" applyFill="1"/>
    <xf numFmtId="164" fontId="65" fillId="0" borderId="0" xfId="0" applyFont="1"/>
    <xf numFmtId="164" fontId="70" fillId="56" borderId="0" xfId="0" applyFont="1" applyFill="1" applyAlignment="1">
      <alignment horizontal="center"/>
    </xf>
    <xf numFmtId="164" fontId="70" fillId="52" borderId="0" xfId="0" applyFont="1" applyFill="1"/>
    <xf numFmtId="164" fontId="64" fillId="52" borderId="0" xfId="0" applyFont="1" applyFill="1"/>
    <xf numFmtId="164" fontId="70" fillId="55" borderId="0" xfId="0" applyFont="1" applyFill="1" applyAlignment="1">
      <alignment horizontal="center"/>
    </xf>
    <xf numFmtId="164" fontId="70" fillId="56" borderId="0" xfId="0" applyFont="1" applyFill="1"/>
    <xf numFmtId="164" fontId="70" fillId="55" borderId="0" xfId="0" applyFont="1" applyFill="1"/>
    <xf numFmtId="164" fontId="64" fillId="55" borderId="0" xfId="0" applyFont="1" applyFill="1"/>
    <xf numFmtId="164" fontId="70" fillId="57" borderId="0" xfId="0" applyFont="1" applyFill="1"/>
    <xf numFmtId="164" fontId="70" fillId="57" borderId="0" xfId="0" applyFont="1" applyFill="1" applyAlignment="1">
      <alignment horizontal="center"/>
    </xf>
    <xf numFmtId="164" fontId="64" fillId="57" borderId="0" xfId="0" applyFont="1" applyFill="1"/>
    <xf numFmtId="164" fontId="70" fillId="58" borderId="0" xfId="0" applyFont="1" applyFill="1"/>
    <xf numFmtId="164" fontId="70" fillId="58" borderId="0" xfId="0" applyFont="1" applyFill="1" applyAlignment="1">
      <alignment horizontal="center"/>
    </xf>
    <xf numFmtId="164" fontId="70" fillId="54" borderId="0" xfId="0" applyFont="1" applyFill="1" applyAlignment="1">
      <alignment horizontal="center"/>
    </xf>
    <xf numFmtId="164" fontId="70" fillId="53" borderId="0" xfId="0" applyFont="1" applyFill="1" applyAlignment="1">
      <alignment horizontal="center"/>
    </xf>
    <xf numFmtId="164" fontId="64" fillId="53" borderId="0" xfId="0" applyFont="1" applyFill="1"/>
    <xf numFmtId="164" fontId="64" fillId="56" borderId="0" xfId="0" applyFont="1" applyFill="1"/>
    <xf numFmtId="164" fontId="70" fillId="53" borderId="0" xfId="0" applyFont="1" applyFill="1"/>
    <xf numFmtId="164" fontId="70" fillId="54" borderId="0" xfId="0" applyFont="1" applyFill="1"/>
    <xf numFmtId="164" fontId="64" fillId="58" borderId="0" xfId="0" applyFont="1" applyFill="1"/>
    <xf numFmtId="164" fontId="64" fillId="54" borderId="0" xfId="0" applyFont="1" applyFill="1"/>
    <xf numFmtId="0" fontId="5" fillId="0" borderId="0" xfId="1371"/>
    <xf numFmtId="164" fontId="66" fillId="0" borderId="0" xfId="0" applyFont="1"/>
    <xf numFmtId="0" fontId="0" fillId="0" borderId="0" xfId="1587" applyFont="1"/>
    <xf numFmtId="164" fontId="62" fillId="0" borderId="0" xfId="0" applyFont="1" applyAlignment="1">
      <alignment horizontal="center"/>
    </xf>
    <xf numFmtId="164" fontId="66" fillId="0" borderId="1" xfId="0" applyFont="1" applyBorder="1" applyAlignment="1">
      <alignment horizontal="center"/>
    </xf>
    <xf numFmtId="0" fontId="23" fillId="0" borderId="0" xfId="1587" applyFont="1"/>
    <xf numFmtId="0" fontId="23" fillId="0" borderId="24" xfId="1587" applyFont="1" applyBorder="1"/>
    <xf numFmtId="0" fontId="73" fillId="0" borderId="24" xfId="1587" applyFont="1" applyBorder="1"/>
    <xf numFmtId="0" fontId="23" fillId="0" borderId="1" xfId="1587" applyFont="1" applyBorder="1"/>
    <xf numFmtId="0" fontId="73" fillId="0" borderId="1" xfId="1587" applyFont="1" applyBorder="1"/>
    <xf numFmtId="0" fontId="73" fillId="0" borderId="1" xfId="1587" applyFont="1" applyBorder="1" applyAlignment="1">
      <alignment horizontal="right"/>
    </xf>
    <xf numFmtId="0" fontId="73" fillId="0" borderId="0" xfId="1587" applyFont="1" applyBorder="1"/>
    <xf numFmtId="0" fontId="23" fillId="0" borderId="0" xfId="1587" applyFont="1" applyAlignment="1">
      <alignment horizontal="left"/>
    </xf>
    <xf numFmtId="1" fontId="73" fillId="0" borderId="0" xfId="1587" applyNumberFormat="1" applyFont="1" applyBorder="1"/>
    <xf numFmtId="9" fontId="23" fillId="0" borderId="0" xfId="1586" applyFont="1"/>
    <xf numFmtId="9" fontId="73" fillId="0" borderId="0" xfId="1586" applyFont="1" applyBorder="1"/>
    <xf numFmtId="0" fontId="23" fillId="0" borderId="1" xfId="1587" applyFont="1" applyBorder="1" applyAlignment="1">
      <alignment horizontal="left"/>
    </xf>
    <xf numFmtId="9" fontId="23" fillId="0" borderId="1" xfId="1586" applyFont="1" applyBorder="1"/>
    <xf numFmtId="9" fontId="73" fillId="0" borderId="1" xfId="1586" applyFont="1" applyBorder="1"/>
    <xf numFmtId="0" fontId="74" fillId="0" borderId="0" xfId="1587" applyFont="1" applyAlignment="1">
      <alignment horizontal="left"/>
    </xf>
    <xf numFmtId="164" fontId="73" fillId="0" borderId="0" xfId="0" applyFont="1" applyAlignment="1">
      <alignment horizontal="left" vertical="center"/>
    </xf>
    <xf numFmtId="164" fontId="73" fillId="0" borderId="0" xfId="0" applyFont="1" applyAlignment="1">
      <alignment horizontal="center" vertical="center" wrapText="1"/>
    </xf>
    <xf numFmtId="164" fontId="73" fillId="0" borderId="0" xfId="0" applyFont="1" applyAlignment="1">
      <alignment horizontal="right" vertical="center"/>
    </xf>
    <xf numFmtId="3" fontId="73" fillId="0" borderId="0" xfId="0" applyNumberFormat="1" applyFont="1" applyAlignment="1">
      <alignment horizontal="right" vertical="center"/>
    </xf>
    <xf numFmtId="0" fontId="23" fillId="0" borderId="0" xfId="2029" applyFont="1" applyFill="1" applyAlignment="1">
      <alignment horizontal="center"/>
    </xf>
    <xf numFmtId="164" fontId="73" fillId="0" borderId="0" xfId="0" applyFont="1" applyAlignment="1">
      <alignment horizontal="center" vertical="center"/>
    </xf>
    <xf numFmtId="164" fontId="73" fillId="0" borderId="1" xfId="0" applyFont="1" applyBorder="1" applyAlignment="1">
      <alignment horizontal="left" vertical="center"/>
    </xf>
    <xf numFmtId="164" fontId="73" fillId="0" borderId="1" xfId="0" applyFont="1" applyBorder="1" applyAlignment="1">
      <alignment horizontal="center" vertical="center" wrapText="1"/>
    </xf>
    <xf numFmtId="3" fontId="73" fillId="0" borderId="1" xfId="0" applyNumberFormat="1" applyFont="1" applyBorder="1" applyAlignment="1">
      <alignment horizontal="right" vertical="center"/>
    </xf>
    <xf numFmtId="164" fontId="77" fillId="0" borderId="0" xfId="0" applyFont="1"/>
    <xf numFmtId="3" fontId="0" fillId="0" borderId="0" xfId="0" applyNumberFormat="1"/>
    <xf numFmtId="164" fontId="78" fillId="0" borderId="0" xfId="0" applyFont="1"/>
    <xf numFmtId="164" fontId="79" fillId="0" borderId="0" xfId="0" applyFont="1"/>
    <xf numFmtId="3" fontId="0" fillId="0" borderId="0" xfId="0" applyNumberFormat="1" applyFill="1" applyBorder="1" applyAlignment="1">
      <alignment horizontal="center"/>
    </xf>
    <xf numFmtId="164" fontId="73" fillId="0" borderId="27" xfId="0" applyFont="1" applyBorder="1" applyAlignment="1">
      <alignment horizontal="center" vertical="center"/>
    </xf>
    <xf numFmtId="3" fontId="73" fillId="0" borderId="0" xfId="0" applyNumberFormat="1" applyFont="1" applyFill="1" applyAlignment="1">
      <alignment horizontal="center" vertical="center"/>
    </xf>
    <xf numFmtId="164" fontId="23" fillId="0" borderId="0" xfId="0" applyFont="1"/>
    <xf numFmtId="3" fontId="80" fillId="0" borderId="0" xfId="0" applyNumberFormat="1" applyFont="1" applyFill="1" applyAlignment="1">
      <alignment horizontal="center"/>
    </xf>
    <xf numFmtId="3" fontId="80" fillId="0" borderId="0" xfId="0" applyNumberFormat="1" applyFont="1" applyFill="1" applyBorder="1" applyAlignment="1">
      <alignment horizontal="center"/>
    </xf>
    <xf numFmtId="3" fontId="81" fillId="0" borderId="1" xfId="3" applyNumberFormat="1" applyFont="1" applyFill="1" applyBorder="1" applyAlignment="1" applyProtection="1">
      <alignment horizontal="center" wrapText="1"/>
      <protection locked="0"/>
    </xf>
    <xf numFmtId="164" fontId="62" fillId="59" borderId="0" xfId="0" applyFont="1" applyFill="1"/>
    <xf numFmtId="164" fontId="62" fillId="59" borderId="0" xfId="0" applyFont="1" applyFill="1" applyAlignment="1">
      <alignment horizontal="center"/>
    </xf>
    <xf numFmtId="37" fontId="82" fillId="0" borderId="0" xfId="2031" applyNumberFormat="1" applyFont="1" applyAlignment="1" applyProtection="1">
      <alignment horizontal="center"/>
    </xf>
    <xf numFmtId="3" fontId="82" fillId="60" borderId="0" xfId="2030" applyNumberFormat="1" applyFont="1" applyFill="1"/>
    <xf numFmtId="164" fontId="73" fillId="0" borderId="25" xfId="0" applyFont="1" applyBorder="1" applyAlignment="1">
      <alignment horizontal="center" vertical="center"/>
    </xf>
    <xf numFmtId="164" fontId="73" fillId="0" borderId="26" xfId="0" applyFont="1" applyBorder="1" applyAlignment="1">
      <alignment horizontal="left" vertical="center"/>
    </xf>
    <xf numFmtId="164" fontId="73" fillId="0" borderId="28" xfId="0" applyFont="1" applyBorder="1" applyAlignment="1">
      <alignment horizontal="left" vertical="center"/>
    </xf>
    <xf numFmtId="164" fontId="73" fillId="0" borderId="26" xfId="0" applyFont="1" applyBorder="1" applyAlignment="1">
      <alignment horizontal="center" vertical="center" wrapText="1"/>
    </xf>
    <xf numFmtId="164" fontId="73" fillId="0" borderId="28" xfId="0" applyFont="1" applyBorder="1" applyAlignment="1">
      <alignment horizontal="center" vertical="center" wrapText="1"/>
    </xf>
    <xf numFmtId="0" fontId="75" fillId="0" borderId="0" xfId="1587" applyFont="1" applyBorder="1" applyAlignment="1">
      <alignment horizontal="left" wrapText="1"/>
    </xf>
    <xf numFmtId="0" fontId="75" fillId="0" borderId="0" xfId="1587" applyFont="1" applyAlignment="1">
      <alignment horizontal="left" wrapText="1"/>
    </xf>
    <xf numFmtId="164" fontId="5" fillId="0" borderId="0" xfId="0" applyFont="1" applyAlignment="1">
      <alignment horizontal="center" vertical="center"/>
    </xf>
    <xf numFmtId="164" fontId="1" fillId="0" borderId="0" xfId="0" applyFont="1" applyAlignment="1">
      <alignment vertical="center" wrapText="1"/>
    </xf>
    <xf numFmtId="164" fontId="5" fillId="0" borderId="0" xfId="0" applyFont="1" applyAlignment="1">
      <alignment vertical="center"/>
    </xf>
  </cellXfs>
  <cellStyles count="2032">
    <cellStyle name="20% - Accent1 10" xfId="13"/>
    <cellStyle name="20% - Accent1 2" xfId="14"/>
    <cellStyle name="20% - Accent1 2 2" xfId="15"/>
    <cellStyle name="20% - Accent1 2 2 2" xfId="595"/>
    <cellStyle name="20% - Accent1 2 2 2 2" xfId="1376"/>
    <cellStyle name="20% - Accent1 2 2 2 2 2" xfId="1819"/>
    <cellStyle name="20% - Accent1 2 2 2 3" xfId="1609"/>
    <cellStyle name="20% - Accent1 2 2 3" xfId="1375"/>
    <cellStyle name="20% - Accent1 2 2 3 2" xfId="1818"/>
    <cellStyle name="20% - Accent1 2 2 4" xfId="594"/>
    <cellStyle name="20% - Accent1 2 2 5" xfId="1608"/>
    <cellStyle name="20% - Accent1 2 3" xfId="596"/>
    <cellStyle name="20% - Accent1 2 3 2" xfId="1377"/>
    <cellStyle name="20% - Accent1 2 3 2 2" xfId="1820"/>
    <cellStyle name="20% - Accent1 2 3 3" xfId="1610"/>
    <cellStyle name="20% - Accent1 2 4" xfId="1374"/>
    <cellStyle name="20% - Accent1 2 4 2" xfId="1817"/>
    <cellStyle name="20% - Accent1 2 5" xfId="593"/>
    <cellStyle name="20% - Accent1 2 6" xfId="1607"/>
    <cellStyle name="20% - Accent1 3" xfId="16"/>
    <cellStyle name="20% - Accent1 3 2" xfId="598"/>
    <cellStyle name="20% - Accent1 3 2 2" xfId="599"/>
    <cellStyle name="20% - Accent1 3 2 2 2" xfId="1380"/>
    <cellStyle name="20% - Accent1 3 2 2 2 2" xfId="1823"/>
    <cellStyle name="20% - Accent1 3 2 2 3" xfId="1613"/>
    <cellStyle name="20% - Accent1 3 2 3" xfId="1379"/>
    <cellStyle name="20% - Accent1 3 2 3 2" xfId="1822"/>
    <cellStyle name="20% - Accent1 3 2 4" xfId="1612"/>
    <cellStyle name="20% - Accent1 3 3" xfId="600"/>
    <cellStyle name="20% - Accent1 3 3 2" xfId="1381"/>
    <cellStyle name="20% - Accent1 3 3 2 2" xfId="1824"/>
    <cellStyle name="20% - Accent1 3 3 3" xfId="1614"/>
    <cellStyle name="20% - Accent1 3 4" xfId="1378"/>
    <cellStyle name="20% - Accent1 3 4 2" xfId="1821"/>
    <cellStyle name="20% - Accent1 3 5" xfId="597"/>
    <cellStyle name="20% - Accent1 3 6" xfId="1611"/>
    <cellStyle name="20% - Accent1 4" xfId="17"/>
    <cellStyle name="20% - Accent1 4 2" xfId="18"/>
    <cellStyle name="20% - Accent1 4 2 2" xfId="19"/>
    <cellStyle name="20% - Accent1 4 2 2 2" xfId="1383"/>
    <cellStyle name="20% - Accent1 4 2 2 3" xfId="1826"/>
    <cellStyle name="20% - Accent1 4 2 3" xfId="602"/>
    <cellStyle name="20% - Accent1 4 2 4" xfId="1616"/>
    <cellStyle name="20% - Accent1 4 3" xfId="20"/>
    <cellStyle name="20% - Accent1 4 3 2" xfId="1382"/>
    <cellStyle name="20% - Accent1 4 3 3" xfId="1825"/>
    <cellStyle name="20% - Accent1 4 4" xfId="601"/>
    <cellStyle name="20% - Accent1 4 5" xfId="1615"/>
    <cellStyle name="20% - Accent1 5" xfId="21"/>
    <cellStyle name="20% - Accent1 5 2" xfId="22"/>
    <cellStyle name="20% - Accent1 5 2 2" xfId="1384"/>
    <cellStyle name="20% - Accent1 5 2 3" xfId="1827"/>
    <cellStyle name="20% - Accent1 5 3" xfId="603"/>
    <cellStyle name="20% - Accent1 5 4" xfId="1617"/>
    <cellStyle name="20% - Accent1 6" xfId="23"/>
    <cellStyle name="20% - Accent1 6 2" xfId="24"/>
    <cellStyle name="20% - Accent1 6 2 2" xfId="1385"/>
    <cellStyle name="20% - Accent1 6 2 3" xfId="1828"/>
    <cellStyle name="20% - Accent1 6 3" xfId="604"/>
    <cellStyle name="20% - Accent1 6 4" xfId="1618"/>
    <cellStyle name="20% - Accent1 7" xfId="25"/>
    <cellStyle name="20% - Accent1 7 2" xfId="26"/>
    <cellStyle name="20% - Accent1 8" xfId="27"/>
    <cellStyle name="20% - Accent1 8 2" xfId="28"/>
    <cellStyle name="20% - Accent1 9" xfId="29"/>
    <cellStyle name="20% - Accent2 10" xfId="30"/>
    <cellStyle name="20% - Accent2 2" xfId="31"/>
    <cellStyle name="20% - Accent2 2 2" xfId="32"/>
    <cellStyle name="20% - Accent2 2 2 2" xfId="607"/>
    <cellStyle name="20% - Accent2 2 2 2 2" xfId="1388"/>
    <cellStyle name="20% - Accent2 2 2 2 2 2" xfId="1831"/>
    <cellStyle name="20% - Accent2 2 2 2 3" xfId="1621"/>
    <cellStyle name="20% - Accent2 2 2 3" xfId="1387"/>
    <cellStyle name="20% - Accent2 2 2 3 2" xfId="1830"/>
    <cellStyle name="20% - Accent2 2 2 4" xfId="606"/>
    <cellStyle name="20% - Accent2 2 2 5" xfId="1620"/>
    <cellStyle name="20% - Accent2 2 3" xfId="608"/>
    <cellStyle name="20% - Accent2 2 3 2" xfId="1389"/>
    <cellStyle name="20% - Accent2 2 3 2 2" xfId="1832"/>
    <cellStyle name="20% - Accent2 2 3 3" xfId="1622"/>
    <cellStyle name="20% - Accent2 2 4" xfId="1386"/>
    <cellStyle name="20% - Accent2 2 4 2" xfId="1829"/>
    <cellStyle name="20% - Accent2 2 5" xfId="605"/>
    <cellStyle name="20% - Accent2 2 6" xfId="1619"/>
    <cellStyle name="20% - Accent2 3" xfId="33"/>
    <cellStyle name="20% - Accent2 3 2" xfId="610"/>
    <cellStyle name="20% - Accent2 3 2 2" xfId="611"/>
    <cellStyle name="20% - Accent2 3 2 2 2" xfId="1392"/>
    <cellStyle name="20% - Accent2 3 2 2 2 2" xfId="1835"/>
    <cellStyle name="20% - Accent2 3 2 2 3" xfId="1625"/>
    <cellStyle name="20% - Accent2 3 2 3" xfId="1391"/>
    <cellStyle name="20% - Accent2 3 2 3 2" xfId="1834"/>
    <cellStyle name="20% - Accent2 3 2 4" xfId="1624"/>
    <cellStyle name="20% - Accent2 3 3" xfId="612"/>
    <cellStyle name="20% - Accent2 3 3 2" xfId="1393"/>
    <cellStyle name="20% - Accent2 3 3 2 2" xfId="1836"/>
    <cellStyle name="20% - Accent2 3 3 3" xfId="1626"/>
    <cellStyle name="20% - Accent2 3 4" xfId="1390"/>
    <cellStyle name="20% - Accent2 3 4 2" xfId="1833"/>
    <cellStyle name="20% - Accent2 3 5" xfId="609"/>
    <cellStyle name="20% - Accent2 3 6" xfId="1623"/>
    <cellStyle name="20% - Accent2 4" xfId="34"/>
    <cellStyle name="20% - Accent2 4 2" xfId="35"/>
    <cellStyle name="20% - Accent2 4 2 2" xfId="36"/>
    <cellStyle name="20% - Accent2 4 2 2 2" xfId="1395"/>
    <cellStyle name="20% - Accent2 4 2 2 3" xfId="1838"/>
    <cellStyle name="20% - Accent2 4 2 3" xfId="614"/>
    <cellStyle name="20% - Accent2 4 2 4" xfId="1628"/>
    <cellStyle name="20% - Accent2 4 3" xfId="37"/>
    <cellStyle name="20% - Accent2 4 3 2" xfId="1394"/>
    <cellStyle name="20% - Accent2 4 3 3" xfId="1837"/>
    <cellStyle name="20% - Accent2 4 4" xfId="613"/>
    <cellStyle name="20% - Accent2 4 5" xfId="1627"/>
    <cellStyle name="20% - Accent2 5" xfId="38"/>
    <cellStyle name="20% - Accent2 5 2" xfId="39"/>
    <cellStyle name="20% - Accent2 5 2 2" xfId="1396"/>
    <cellStyle name="20% - Accent2 5 2 3" xfId="1839"/>
    <cellStyle name="20% - Accent2 5 3" xfId="615"/>
    <cellStyle name="20% - Accent2 5 4" xfId="1629"/>
    <cellStyle name="20% - Accent2 6" xfId="40"/>
    <cellStyle name="20% - Accent2 6 2" xfId="41"/>
    <cellStyle name="20% - Accent2 6 2 2" xfId="1397"/>
    <cellStyle name="20% - Accent2 6 2 3" xfId="1840"/>
    <cellStyle name="20% - Accent2 6 3" xfId="616"/>
    <cellStyle name="20% - Accent2 6 4" xfId="1630"/>
    <cellStyle name="20% - Accent2 7" xfId="42"/>
    <cellStyle name="20% - Accent2 7 2" xfId="43"/>
    <cellStyle name="20% - Accent2 8" xfId="44"/>
    <cellStyle name="20% - Accent2 8 2" xfId="45"/>
    <cellStyle name="20% - Accent2 9" xfId="46"/>
    <cellStyle name="20% - Accent3 10" xfId="47"/>
    <cellStyle name="20% - Accent3 2" xfId="48"/>
    <cellStyle name="20% - Accent3 2 2" xfId="49"/>
    <cellStyle name="20% - Accent3 2 2 2" xfId="619"/>
    <cellStyle name="20% - Accent3 2 2 2 2" xfId="1400"/>
    <cellStyle name="20% - Accent3 2 2 2 2 2" xfId="1843"/>
    <cellStyle name="20% - Accent3 2 2 2 3" xfId="1633"/>
    <cellStyle name="20% - Accent3 2 2 3" xfId="1399"/>
    <cellStyle name="20% - Accent3 2 2 3 2" xfId="1842"/>
    <cellStyle name="20% - Accent3 2 2 4" xfId="618"/>
    <cellStyle name="20% - Accent3 2 2 5" xfId="1632"/>
    <cellStyle name="20% - Accent3 2 3" xfId="620"/>
    <cellStyle name="20% - Accent3 2 3 2" xfId="1401"/>
    <cellStyle name="20% - Accent3 2 3 2 2" xfId="1844"/>
    <cellStyle name="20% - Accent3 2 3 3" xfId="1634"/>
    <cellStyle name="20% - Accent3 2 4" xfId="1398"/>
    <cellStyle name="20% - Accent3 2 4 2" xfId="1841"/>
    <cellStyle name="20% - Accent3 2 5" xfId="617"/>
    <cellStyle name="20% - Accent3 2 6" xfId="1631"/>
    <cellStyle name="20% - Accent3 3" xfId="50"/>
    <cellStyle name="20% - Accent3 3 2" xfId="622"/>
    <cellStyle name="20% - Accent3 3 2 2" xfId="623"/>
    <cellStyle name="20% - Accent3 3 2 2 2" xfId="1404"/>
    <cellStyle name="20% - Accent3 3 2 2 2 2" xfId="1847"/>
    <cellStyle name="20% - Accent3 3 2 2 3" xfId="1637"/>
    <cellStyle name="20% - Accent3 3 2 3" xfId="1403"/>
    <cellStyle name="20% - Accent3 3 2 3 2" xfId="1846"/>
    <cellStyle name="20% - Accent3 3 2 4" xfId="1636"/>
    <cellStyle name="20% - Accent3 3 3" xfId="624"/>
    <cellStyle name="20% - Accent3 3 3 2" xfId="1405"/>
    <cellStyle name="20% - Accent3 3 3 2 2" xfId="1848"/>
    <cellStyle name="20% - Accent3 3 3 3" xfId="1638"/>
    <cellStyle name="20% - Accent3 3 4" xfId="1402"/>
    <cellStyle name="20% - Accent3 3 4 2" xfId="1845"/>
    <cellStyle name="20% - Accent3 3 5" xfId="621"/>
    <cellStyle name="20% - Accent3 3 6" xfId="1635"/>
    <cellStyle name="20% - Accent3 4" xfId="51"/>
    <cellStyle name="20% - Accent3 4 2" xfId="52"/>
    <cellStyle name="20% - Accent3 4 2 2" xfId="53"/>
    <cellStyle name="20% - Accent3 4 2 2 2" xfId="1407"/>
    <cellStyle name="20% - Accent3 4 2 2 3" xfId="1850"/>
    <cellStyle name="20% - Accent3 4 2 3" xfId="626"/>
    <cellStyle name="20% - Accent3 4 2 4" xfId="1640"/>
    <cellStyle name="20% - Accent3 4 3" xfId="54"/>
    <cellStyle name="20% - Accent3 4 3 2" xfId="1406"/>
    <cellStyle name="20% - Accent3 4 3 3" xfId="1849"/>
    <cellStyle name="20% - Accent3 4 4" xfId="625"/>
    <cellStyle name="20% - Accent3 4 5" xfId="1639"/>
    <cellStyle name="20% - Accent3 5" xfId="55"/>
    <cellStyle name="20% - Accent3 5 2" xfId="56"/>
    <cellStyle name="20% - Accent3 5 2 2" xfId="1408"/>
    <cellStyle name="20% - Accent3 5 2 3" xfId="1851"/>
    <cellStyle name="20% - Accent3 5 3" xfId="627"/>
    <cellStyle name="20% - Accent3 5 4" xfId="1641"/>
    <cellStyle name="20% - Accent3 6" xfId="57"/>
    <cellStyle name="20% - Accent3 6 2" xfId="58"/>
    <cellStyle name="20% - Accent3 6 2 2" xfId="1409"/>
    <cellStyle name="20% - Accent3 6 2 3" xfId="1852"/>
    <cellStyle name="20% - Accent3 6 3" xfId="628"/>
    <cellStyle name="20% - Accent3 6 4" xfId="1642"/>
    <cellStyle name="20% - Accent3 7" xfId="59"/>
    <cellStyle name="20% - Accent3 7 2" xfId="60"/>
    <cellStyle name="20% - Accent3 8" xfId="61"/>
    <cellStyle name="20% - Accent3 8 2" xfId="62"/>
    <cellStyle name="20% - Accent3 9" xfId="63"/>
    <cellStyle name="20% - Accent4 10" xfId="64"/>
    <cellStyle name="20% - Accent4 2" xfId="65"/>
    <cellStyle name="20% - Accent4 2 2" xfId="66"/>
    <cellStyle name="20% - Accent4 2 2 2" xfId="631"/>
    <cellStyle name="20% - Accent4 2 2 2 2" xfId="1412"/>
    <cellStyle name="20% - Accent4 2 2 2 2 2" xfId="1855"/>
    <cellStyle name="20% - Accent4 2 2 2 3" xfId="1645"/>
    <cellStyle name="20% - Accent4 2 2 3" xfId="1411"/>
    <cellStyle name="20% - Accent4 2 2 3 2" xfId="1854"/>
    <cellStyle name="20% - Accent4 2 2 4" xfId="630"/>
    <cellStyle name="20% - Accent4 2 2 5" xfId="1644"/>
    <cellStyle name="20% - Accent4 2 3" xfId="632"/>
    <cellStyle name="20% - Accent4 2 3 2" xfId="1413"/>
    <cellStyle name="20% - Accent4 2 3 2 2" xfId="1856"/>
    <cellStyle name="20% - Accent4 2 3 3" xfId="1646"/>
    <cellStyle name="20% - Accent4 2 4" xfId="1410"/>
    <cellStyle name="20% - Accent4 2 4 2" xfId="1853"/>
    <cellStyle name="20% - Accent4 2 5" xfId="629"/>
    <cellStyle name="20% - Accent4 2 6" xfId="1643"/>
    <cellStyle name="20% - Accent4 3" xfId="67"/>
    <cellStyle name="20% - Accent4 3 2" xfId="634"/>
    <cellStyle name="20% - Accent4 3 2 2" xfId="635"/>
    <cellStyle name="20% - Accent4 3 2 2 2" xfId="1416"/>
    <cellStyle name="20% - Accent4 3 2 2 2 2" xfId="1859"/>
    <cellStyle name="20% - Accent4 3 2 2 3" xfId="1649"/>
    <cellStyle name="20% - Accent4 3 2 3" xfId="1415"/>
    <cellStyle name="20% - Accent4 3 2 3 2" xfId="1858"/>
    <cellStyle name="20% - Accent4 3 2 4" xfId="1648"/>
    <cellStyle name="20% - Accent4 3 3" xfId="636"/>
    <cellStyle name="20% - Accent4 3 3 2" xfId="1417"/>
    <cellStyle name="20% - Accent4 3 3 2 2" xfId="1860"/>
    <cellStyle name="20% - Accent4 3 3 3" xfId="1650"/>
    <cellStyle name="20% - Accent4 3 4" xfId="1414"/>
    <cellStyle name="20% - Accent4 3 4 2" xfId="1857"/>
    <cellStyle name="20% - Accent4 3 5" xfId="633"/>
    <cellStyle name="20% - Accent4 3 6" xfId="1647"/>
    <cellStyle name="20% - Accent4 4" xfId="68"/>
    <cellStyle name="20% - Accent4 4 2" xfId="69"/>
    <cellStyle name="20% - Accent4 4 2 2" xfId="70"/>
    <cellStyle name="20% - Accent4 4 2 2 2" xfId="1419"/>
    <cellStyle name="20% - Accent4 4 2 2 3" xfId="1862"/>
    <cellStyle name="20% - Accent4 4 2 3" xfId="638"/>
    <cellStyle name="20% - Accent4 4 2 4" xfId="1652"/>
    <cellStyle name="20% - Accent4 4 3" xfId="71"/>
    <cellStyle name="20% - Accent4 4 3 2" xfId="1418"/>
    <cellStyle name="20% - Accent4 4 3 3" xfId="1861"/>
    <cellStyle name="20% - Accent4 4 4" xfId="637"/>
    <cellStyle name="20% - Accent4 4 5" xfId="1651"/>
    <cellStyle name="20% - Accent4 5" xfId="72"/>
    <cellStyle name="20% - Accent4 5 2" xfId="73"/>
    <cellStyle name="20% - Accent4 5 2 2" xfId="1420"/>
    <cellStyle name="20% - Accent4 5 2 3" xfId="1863"/>
    <cellStyle name="20% - Accent4 5 3" xfId="639"/>
    <cellStyle name="20% - Accent4 5 4" xfId="1653"/>
    <cellStyle name="20% - Accent4 6" xfId="74"/>
    <cellStyle name="20% - Accent4 6 2" xfId="75"/>
    <cellStyle name="20% - Accent4 6 2 2" xfId="1421"/>
    <cellStyle name="20% - Accent4 6 2 3" xfId="1864"/>
    <cellStyle name="20% - Accent4 6 3" xfId="640"/>
    <cellStyle name="20% - Accent4 6 4" xfId="1654"/>
    <cellStyle name="20% - Accent4 7" xfId="76"/>
    <cellStyle name="20% - Accent4 7 2" xfId="77"/>
    <cellStyle name="20% - Accent4 8" xfId="78"/>
    <cellStyle name="20% - Accent4 8 2" xfId="79"/>
    <cellStyle name="20% - Accent4 9" xfId="80"/>
    <cellStyle name="20% - Accent5" xfId="11" builtinId="46" customBuiltin="1"/>
    <cellStyle name="20% - Accent5 2" xfId="81"/>
    <cellStyle name="20% - Accent5 2 2" xfId="82"/>
    <cellStyle name="20% - Accent5 2 2 2" xfId="643"/>
    <cellStyle name="20% - Accent5 2 2 2 2" xfId="1424"/>
    <cellStyle name="20% - Accent5 2 2 2 2 2" xfId="1867"/>
    <cellStyle name="20% - Accent5 2 2 2 3" xfId="1657"/>
    <cellStyle name="20% - Accent5 2 2 3" xfId="1423"/>
    <cellStyle name="20% - Accent5 2 2 3 2" xfId="1866"/>
    <cellStyle name="20% - Accent5 2 2 4" xfId="642"/>
    <cellStyle name="20% - Accent5 2 2 5" xfId="1656"/>
    <cellStyle name="20% - Accent5 2 3" xfId="644"/>
    <cellStyle name="20% - Accent5 2 3 2" xfId="1425"/>
    <cellStyle name="20% - Accent5 2 3 2 2" xfId="1868"/>
    <cellStyle name="20% - Accent5 2 3 3" xfId="1658"/>
    <cellStyle name="20% - Accent5 2 4" xfId="1422"/>
    <cellStyle name="20% - Accent5 2 4 2" xfId="1865"/>
    <cellStyle name="20% - Accent5 2 5" xfId="641"/>
    <cellStyle name="20% - Accent5 2 6" xfId="1655"/>
    <cellStyle name="20% - Accent5 3" xfId="83"/>
    <cellStyle name="20% - Accent5 3 2" xfId="646"/>
    <cellStyle name="20% - Accent5 3 2 2" xfId="647"/>
    <cellStyle name="20% - Accent5 3 2 2 2" xfId="1428"/>
    <cellStyle name="20% - Accent5 3 2 2 2 2" xfId="1871"/>
    <cellStyle name="20% - Accent5 3 2 2 3" xfId="1661"/>
    <cellStyle name="20% - Accent5 3 2 3" xfId="1427"/>
    <cellStyle name="20% - Accent5 3 2 3 2" xfId="1870"/>
    <cellStyle name="20% - Accent5 3 2 4" xfId="1660"/>
    <cellStyle name="20% - Accent5 3 3" xfId="648"/>
    <cellStyle name="20% - Accent5 3 3 2" xfId="1429"/>
    <cellStyle name="20% - Accent5 3 3 2 2" xfId="1872"/>
    <cellStyle name="20% - Accent5 3 3 3" xfId="1662"/>
    <cellStyle name="20% - Accent5 3 4" xfId="1426"/>
    <cellStyle name="20% - Accent5 3 4 2" xfId="1869"/>
    <cellStyle name="20% - Accent5 3 5" xfId="645"/>
    <cellStyle name="20% - Accent5 3 6" xfId="1659"/>
    <cellStyle name="20% - Accent5 4" xfId="84"/>
    <cellStyle name="20% - Accent5 4 2" xfId="85"/>
    <cellStyle name="20% - Accent5 4 2 2" xfId="86"/>
    <cellStyle name="20% - Accent5 4 2 2 2" xfId="1431"/>
    <cellStyle name="20% - Accent5 4 2 2 3" xfId="1874"/>
    <cellStyle name="20% - Accent5 4 2 3" xfId="650"/>
    <cellStyle name="20% - Accent5 4 2 4" xfId="1664"/>
    <cellStyle name="20% - Accent5 4 3" xfId="87"/>
    <cellStyle name="20% - Accent5 4 3 2" xfId="1430"/>
    <cellStyle name="20% - Accent5 4 3 3" xfId="1873"/>
    <cellStyle name="20% - Accent5 4 4" xfId="649"/>
    <cellStyle name="20% - Accent5 4 5" xfId="1663"/>
    <cellStyle name="20% - Accent5 5" xfId="88"/>
    <cellStyle name="20% - Accent5 5 2" xfId="89"/>
    <cellStyle name="20% - Accent5 5 2 2" xfId="1432"/>
    <cellStyle name="20% - Accent5 5 2 3" xfId="1875"/>
    <cellStyle name="20% - Accent5 5 3" xfId="651"/>
    <cellStyle name="20% - Accent5 5 4" xfId="1665"/>
    <cellStyle name="20% - Accent5 6" xfId="90"/>
    <cellStyle name="20% - Accent5 6 2" xfId="91"/>
    <cellStyle name="20% - Accent5 6 2 2" xfId="1433"/>
    <cellStyle name="20% - Accent5 6 2 3" xfId="1876"/>
    <cellStyle name="20% - Accent5 6 3" xfId="652"/>
    <cellStyle name="20% - Accent5 6 4" xfId="1666"/>
    <cellStyle name="20% - Accent5 7" xfId="92"/>
    <cellStyle name="20% - Accent5 7 2" xfId="93"/>
    <cellStyle name="20% - Accent5 8" xfId="94"/>
    <cellStyle name="20% - Accent5 8 2" xfId="95"/>
    <cellStyle name="20% - Accent5 9" xfId="96"/>
    <cellStyle name="20% - Accent6 10" xfId="97"/>
    <cellStyle name="20% - Accent6 2" xfId="98"/>
    <cellStyle name="20% - Accent6 2 2" xfId="99"/>
    <cellStyle name="20% - Accent6 2 2 2" xfId="655"/>
    <cellStyle name="20% - Accent6 2 2 2 2" xfId="1436"/>
    <cellStyle name="20% - Accent6 2 2 2 2 2" xfId="1879"/>
    <cellStyle name="20% - Accent6 2 2 2 3" xfId="1669"/>
    <cellStyle name="20% - Accent6 2 2 3" xfId="1435"/>
    <cellStyle name="20% - Accent6 2 2 3 2" xfId="1878"/>
    <cellStyle name="20% - Accent6 2 2 4" xfId="654"/>
    <cellStyle name="20% - Accent6 2 2 5" xfId="1668"/>
    <cellStyle name="20% - Accent6 2 3" xfId="656"/>
    <cellStyle name="20% - Accent6 2 3 2" xfId="1437"/>
    <cellStyle name="20% - Accent6 2 3 2 2" xfId="1880"/>
    <cellStyle name="20% - Accent6 2 3 3" xfId="1670"/>
    <cellStyle name="20% - Accent6 2 4" xfId="1434"/>
    <cellStyle name="20% - Accent6 2 4 2" xfId="1877"/>
    <cellStyle name="20% - Accent6 2 5" xfId="653"/>
    <cellStyle name="20% - Accent6 2 6" xfId="1667"/>
    <cellStyle name="20% - Accent6 3" xfId="100"/>
    <cellStyle name="20% - Accent6 3 2" xfId="658"/>
    <cellStyle name="20% - Accent6 3 2 2" xfId="659"/>
    <cellStyle name="20% - Accent6 3 2 2 2" xfId="1440"/>
    <cellStyle name="20% - Accent6 3 2 2 2 2" xfId="1883"/>
    <cellStyle name="20% - Accent6 3 2 2 3" xfId="1673"/>
    <cellStyle name="20% - Accent6 3 2 3" xfId="1439"/>
    <cellStyle name="20% - Accent6 3 2 3 2" xfId="1882"/>
    <cellStyle name="20% - Accent6 3 2 4" xfId="1672"/>
    <cellStyle name="20% - Accent6 3 3" xfId="660"/>
    <cellStyle name="20% - Accent6 3 3 2" xfId="1441"/>
    <cellStyle name="20% - Accent6 3 3 2 2" xfId="1884"/>
    <cellStyle name="20% - Accent6 3 3 3" xfId="1674"/>
    <cellStyle name="20% - Accent6 3 4" xfId="1438"/>
    <cellStyle name="20% - Accent6 3 4 2" xfId="1881"/>
    <cellStyle name="20% - Accent6 3 5" xfId="657"/>
    <cellStyle name="20% - Accent6 3 6" xfId="1671"/>
    <cellStyle name="20% - Accent6 4" xfId="101"/>
    <cellStyle name="20% - Accent6 4 2" xfId="102"/>
    <cellStyle name="20% - Accent6 4 2 2" xfId="103"/>
    <cellStyle name="20% - Accent6 4 2 2 2" xfId="1443"/>
    <cellStyle name="20% - Accent6 4 2 2 3" xfId="1886"/>
    <cellStyle name="20% - Accent6 4 2 3" xfId="662"/>
    <cellStyle name="20% - Accent6 4 2 4" xfId="1676"/>
    <cellStyle name="20% - Accent6 4 3" xfId="104"/>
    <cellStyle name="20% - Accent6 4 3 2" xfId="1442"/>
    <cellStyle name="20% - Accent6 4 3 3" xfId="1885"/>
    <cellStyle name="20% - Accent6 4 4" xfId="661"/>
    <cellStyle name="20% - Accent6 4 5" xfId="1675"/>
    <cellStyle name="20% - Accent6 5" xfId="105"/>
    <cellStyle name="20% - Accent6 5 2" xfId="106"/>
    <cellStyle name="20% - Accent6 5 2 2" xfId="1444"/>
    <cellStyle name="20% - Accent6 5 2 3" xfId="1887"/>
    <cellStyle name="20% - Accent6 5 3" xfId="663"/>
    <cellStyle name="20% - Accent6 5 4" xfId="1677"/>
    <cellStyle name="20% - Accent6 6" xfId="107"/>
    <cellStyle name="20% - Accent6 6 2" xfId="108"/>
    <cellStyle name="20% - Accent6 6 2 2" xfId="1445"/>
    <cellStyle name="20% - Accent6 6 2 3" xfId="1888"/>
    <cellStyle name="20% - Accent6 6 3" xfId="664"/>
    <cellStyle name="20% - Accent6 6 4" xfId="1678"/>
    <cellStyle name="20% - Accent6 7" xfId="109"/>
    <cellStyle name="20% - Accent6 7 2" xfId="110"/>
    <cellStyle name="20% - Accent6 8" xfId="111"/>
    <cellStyle name="20% - Accent6 8 2" xfId="112"/>
    <cellStyle name="20% - Accent6 9" xfId="113"/>
    <cellStyle name="40% - Accent1 10" xfId="114"/>
    <cellStyle name="40% - Accent1 2" xfId="115"/>
    <cellStyle name="40% - Accent1 2 2" xfId="116"/>
    <cellStyle name="40% - Accent1 2 2 2" xfId="667"/>
    <cellStyle name="40% - Accent1 2 2 2 2" xfId="1448"/>
    <cellStyle name="40% - Accent1 2 2 2 2 2" xfId="1891"/>
    <cellStyle name="40% - Accent1 2 2 2 3" xfId="1681"/>
    <cellStyle name="40% - Accent1 2 2 3" xfId="1447"/>
    <cellStyle name="40% - Accent1 2 2 3 2" xfId="1890"/>
    <cellStyle name="40% - Accent1 2 2 4" xfId="666"/>
    <cellStyle name="40% - Accent1 2 2 5" xfId="1680"/>
    <cellStyle name="40% - Accent1 2 3" xfId="668"/>
    <cellStyle name="40% - Accent1 2 3 2" xfId="1449"/>
    <cellStyle name="40% - Accent1 2 3 2 2" xfId="1892"/>
    <cellStyle name="40% - Accent1 2 3 3" xfId="1682"/>
    <cellStyle name="40% - Accent1 2 4" xfId="1446"/>
    <cellStyle name="40% - Accent1 2 4 2" xfId="1889"/>
    <cellStyle name="40% - Accent1 2 5" xfId="665"/>
    <cellStyle name="40% - Accent1 2 6" xfId="1679"/>
    <cellStyle name="40% - Accent1 3" xfId="117"/>
    <cellStyle name="40% - Accent1 3 2" xfId="670"/>
    <cellStyle name="40% - Accent1 3 2 2" xfId="671"/>
    <cellStyle name="40% - Accent1 3 2 2 2" xfId="1452"/>
    <cellStyle name="40% - Accent1 3 2 2 2 2" xfId="1895"/>
    <cellStyle name="40% - Accent1 3 2 2 3" xfId="1685"/>
    <cellStyle name="40% - Accent1 3 2 3" xfId="1451"/>
    <cellStyle name="40% - Accent1 3 2 3 2" xfId="1894"/>
    <cellStyle name="40% - Accent1 3 2 4" xfId="1684"/>
    <cellStyle name="40% - Accent1 3 3" xfId="672"/>
    <cellStyle name="40% - Accent1 3 3 2" xfId="1453"/>
    <cellStyle name="40% - Accent1 3 3 2 2" xfId="1896"/>
    <cellStyle name="40% - Accent1 3 3 3" xfId="1686"/>
    <cellStyle name="40% - Accent1 3 4" xfId="1450"/>
    <cellStyle name="40% - Accent1 3 4 2" xfId="1893"/>
    <cellStyle name="40% - Accent1 3 5" xfId="669"/>
    <cellStyle name="40% - Accent1 3 6" xfId="1683"/>
    <cellStyle name="40% - Accent1 4" xfId="118"/>
    <cellStyle name="40% - Accent1 4 2" xfId="119"/>
    <cellStyle name="40% - Accent1 4 2 2" xfId="120"/>
    <cellStyle name="40% - Accent1 4 2 2 2" xfId="1455"/>
    <cellStyle name="40% - Accent1 4 2 2 3" xfId="1898"/>
    <cellStyle name="40% - Accent1 4 2 3" xfId="674"/>
    <cellStyle name="40% - Accent1 4 2 4" xfId="1688"/>
    <cellStyle name="40% - Accent1 4 3" xfId="121"/>
    <cellStyle name="40% - Accent1 4 3 2" xfId="1454"/>
    <cellStyle name="40% - Accent1 4 3 3" xfId="1897"/>
    <cellStyle name="40% - Accent1 4 4" xfId="673"/>
    <cellStyle name="40% - Accent1 4 5" xfId="1687"/>
    <cellStyle name="40% - Accent1 5" xfId="122"/>
    <cellStyle name="40% - Accent1 5 2" xfId="123"/>
    <cellStyle name="40% - Accent1 5 2 2" xfId="1456"/>
    <cellStyle name="40% - Accent1 5 2 3" xfId="1899"/>
    <cellStyle name="40% - Accent1 5 3" xfId="675"/>
    <cellStyle name="40% - Accent1 5 4" xfId="1689"/>
    <cellStyle name="40% - Accent1 6" xfId="124"/>
    <cellStyle name="40% - Accent1 6 2" xfId="125"/>
    <cellStyle name="40% - Accent1 6 2 2" xfId="1457"/>
    <cellStyle name="40% - Accent1 6 2 3" xfId="1900"/>
    <cellStyle name="40% - Accent1 6 3" xfId="676"/>
    <cellStyle name="40% - Accent1 6 4" xfId="1690"/>
    <cellStyle name="40% - Accent1 7" xfId="126"/>
    <cellStyle name="40% - Accent1 7 2" xfId="127"/>
    <cellStyle name="40% - Accent1 8" xfId="128"/>
    <cellStyle name="40% - Accent1 8 2" xfId="129"/>
    <cellStyle name="40% - Accent1 9" xfId="130"/>
    <cellStyle name="40% - Accent2" xfId="9" builtinId="35" customBuiltin="1"/>
    <cellStyle name="40% - Accent2 2" xfId="131"/>
    <cellStyle name="40% - Accent2 2 2" xfId="132"/>
    <cellStyle name="40% - Accent2 2 2 2" xfId="679"/>
    <cellStyle name="40% - Accent2 2 2 2 2" xfId="1460"/>
    <cellStyle name="40% - Accent2 2 2 2 2 2" xfId="1903"/>
    <cellStyle name="40% - Accent2 2 2 2 3" xfId="1693"/>
    <cellStyle name="40% - Accent2 2 2 3" xfId="1459"/>
    <cellStyle name="40% - Accent2 2 2 3 2" xfId="1902"/>
    <cellStyle name="40% - Accent2 2 2 4" xfId="678"/>
    <cellStyle name="40% - Accent2 2 2 5" xfId="1692"/>
    <cellStyle name="40% - Accent2 2 3" xfId="680"/>
    <cellStyle name="40% - Accent2 2 3 2" xfId="1461"/>
    <cellStyle name="40% - Accent2 2 3 2 2" xfId="1904"/>
    <cellStyle name="40% - Accent2 2 3 3" xfId="1694"/>
    <cellStyle name="40% - Accent2 2 4" xfId="1458"/>
    <cellStyle name="40% - Accent2 2 4 2" xfId="1901"/>
    <cellStyle name="40% - Accent2 2 5" xfId="677"/>
    <cellStyle name="40% - Accent2 2 6" xfId="1691"/>
    <cellStyle name="40% - Accent2 3" xfId="133"/>
    <cellStyle name="40% - Accent2 3 2" xfId="682"/>
    <cellStyle name="40% - Accent2 3 2 2" xfId="683"/>
    <cellStyle name="40% - Accent2 3 2 2 2" xfId="1464"/>
    <cellStyle name="40% - Accent2 3 2 2 2 2" xfId="1907"/>
    <cellStyle name="40% - Accent2 3 2 2 3" xfId="1697"/>
    <cellStyle name="40% - Accent2 3 2 3" xfId="1463"/>
    <cellStyle name="40% - Accent2 3 2 3 2" xfId="1906"/>
    <cellStyle name="40% - Accent2 3 2 4" xfId="1696"/>
    <cellStyle name="40% - Accent2 3 3" xfId="684"/>
    <cellStyle name="40% - Accent2 3 3 2" xfId="1465"/>
    <cellStyle name="40% - Accent2 3 3 2 2" xfId="1908"/>
    <cellStyle name="40% - Accent2 3 3 3" xfId="1698"/>
    <cellStyle name="40% - Accent2 3 4" xfId="1462"/>
    <cellStyle name="40% - Accent2 3 4 2" xfId="1905"/>
    <cellStyle name="40% - Accent2 3 5" xfId="681"/>
    <cellStyle name="40% - Accent2 3 6" xfId="1695"/>
    <cellStyle name="40% - Accent2 4" xfId="134"/>
    <cellStyle name="40% - Accent2 4 2" xfId="135"/>
    <cellStyle name="40% - Accent2 4 2 2" xfId="136"/>
    <cellStyle name="40% - Accent2 4 2 2 2" xfId="1467"/>
    <cellStyle name="40% - Accent2 4 2 2 3" xfId="1910"/>
    <cellStyle name="40% - Accent2 4 2 3" xfId="686"/>
    <cellStyle name="40% - Accent2 4 2 4" xfId="1700"/>
    <cellStyle name="40% - Accent2 4 3" xfId="137"/>
    <cellStyle name="40% - Accent2 4 3 2" xfId="1466"/>
    <cellStyle name="40% - Accent2 4 3 3" xfId="1909"/>
    <cellStyle name="40% - Accent2 4 4" xfId="685"/>
    <cellStyle name="40% - Accent2 4 5" xfId="1699"/>
    <cellStyle name="40% - Accent2 5" xfId="138"/>
    <cellStyle name="40% - Accent2 5 2" xfId="139"/>
    <cellStyle name="40% - Accent2 5 2 2" xfId="1468"/>
    <cellStyle name="40% - Accent2 5 2 3" xfId="1911"/>
    <cellStyle name="40% - Accent2 5 3" xfId="687"/>
    <cellStyle name="40% - Accent2 5 4" xfId="1701"/>
    <cellStyle name="40% - Accent2 6" xfId="140"/>
    <cellStyle name="40% - Accent2 6 2" xfId="141"/>
    <cellStyle name="40% - Accent2 6 2 2" xfId="1469"/>
    <cellStyle name="40% - Accent2 6 2 3" xfId="1912"/>
    <cellStyle name="40% - Accent2 6 3" xfId="688"/>
    <cellStyle name="40% - Accent2 6 4" xfId="1702"/>
    <cellStyle name="40% - Accent2 7" xfId="142"/>
    <cellStyle name="40% - Accent2 7 2" xfId="143"/>
    <cellStyle name="40% - Accent2 8" xfId="144"/>
    <cellStyle name="40% - Accent2 8 2" xfId="145"/>
    <cellStyle name="40% - Accent2 9" xfId="146"/>
    <cellStyle name="40% - Accent3 10" xfId="147"/>
    <cellStyle name="40% - Accent3 2" xfId="148"/>
    <cellStyle name="40% - Accent3 2 2" xfId="149"/>
    <cellStyle name="40% - Accent3 2 2 2" xfId="691"/>
    <cellStyle name="40% - Accent3 2 2 2 2" xfId="1472"/>
    <cellStyle name="40% - Accent3 2 2 2 2 2" xfId="1915"/>
    <cellStyle name="40% - Accent3 2 2 2 3" xfId="1705"/>
    <cellStyle name="40% - Accent3 2 2 3" xfId="1471"/>
    <cellStyle name="40% - Accent3 2 2 3 2" xfId="1914"/>
    <cellStyle name="40% - Accent3 2 2 4" xfId="690"/>
    <cellStyle name="40% - Accent3 2 2 5" xfId="1704"/>
    <cellStyle name="40% - Accent3 2 3" xfId="692"/>
    <cellStyle name="40% - Accent3 2 3 2" xfId="1473"/>
    <cellStyle name="40% - Accent3 2 3 2 2" xfId="1916"/>
    <cellStyle name="40% - Accent3 2 3 3" xfId="1706"/>
    <cellStyle name="40% - Accent3 2 4" xfId="1470"/>
    <cellStyle name="40% - Accent3 2 4 2" xfId="1913"/>
    <cellStyle name="40% - Accent3 2 5" xfId="689"/>
    <cellStyle name="40% - Accent3 2 6" xfId="1703"/>
    <cellStyle name="40% - Accent3 3" xfId="150"/>
    <cellStyle name="40% - Accent3 3 2" xfId="694"/>
    <cellStyle name="40% - Accent3 3 2 2" xfId="695"/>
    <cellStyle name="40% - Accent3 3 2 2 2" xfId="1476"/>
    <cellStyle name="40% - Accent3 3 2 2 2 2" xfId="1919"/>
    <cellStyle name="40% - Accent3 3 2 2 3" xfId="1709"/>
    <cellStyle name="40% - Accent3 3 2 3" xfId="1475"/>
    <cellStyle name="40% - Accent3 3 2 3 2" xfId="1918"/>
    <cellStyle name="40% - Accent3 3 2 4" xfId="1708"/>
    <cellStyle name="40% - Accent3 3 3" xfId="696"/>
    <cellStyle name="40% - Accent3 3 3 2" xfId="1477"/>
    <cellStyle name="40% - Accent3 3 3 2 2" xfId="1920"/>
    <cellStyle name="40% - Accent3 3 3 3" xfId="1710"/>
    <cellStyle name="40% - Accent3 3 4" xfId="1474"/>
    <cellStyle name="40% - Accent3 3 4 2" xfId="1917"/>
    <cellStyle name="40% - Accent3 3 5" xfId="693"/>
    <cellStyle name="40% - Accent3 3 6" xfId="1707"/>
    <cellStyle name="40% - Accent3 4" xfId="151"/>
    <cellStyle name="40% - Accent3 4 2" xfId="152"/>
    <cellStyle name="40% - Accent3 4 2 2" xfId="153"/>
    <cellStyle name="40% - Accent3 4 2 2 2" xfId="1479"/>
    <cellStyle name="40% - Accent3 4 2 2 3" xfId="1922"/>
    <cellStyle name="40% - Accent3 4 2 3" xfId="698"/>
    <cellStyle name="40% - Accent3 4 2 4" xfId="1712"/>
    <cellStyle name="40% - Accent3 4 3" xfId="154"/>
    <cellStyle name="40% - Accent3 4 3 2" xfId="1478"/>
    <cellStyle name="40% - Accent3 4 3 3" xfId="1921"/>
    <cellStyle name="40% - Accent3 4 4" xfId="697"/>
    <cellStyle name="40% - Accent3 4 5" xfId="1711"/>
    <cellStyle name="40% - Accent3 5" xfId="155"/>
    <cellStyle name="40% - Accent3 5 2" xfId="156"/>
    <cellStyle name="40% - Accent3 5 2 2" xfId="1480"/>
    <cellStyle name="40% - Accent3 5 2 3" xfId="1923"/>
    <cellStyle name="40% - Accent3 5 3" xfId="699"/>
    <cellStyle name="40% - Accent3 5 4" xfId="1713"/>
    <cellStyle name="40% - Accent3 6" xfId="157"/>
    <cellStyle name="40% - Accent3 6 2" xfId="158"/>
    <cellStyle name="40% - Accent3 6 2 2" xfId="1481"/>
    <cellStyle name="40% - Accent3 6 2 3" xfId="1924"/>
    <cellStyle name="40% - Accent3 6 3" xfId="700"/>
    <cellStyle name="40% - Accent3 6 4" xfId="1714"/>
    <cellStyle name="40% - Accent3 7" xfId="159"/>
    <cellStyle name="40% - Accent3 7 2" xfId="160"/>
    <cellStyle name="40% - Accent3 8" xfId="161"/>
    <cellStyle name="40% - Accent3 8 2" xfId="162"/>
    <cellStyle name="40% - Accent3 9" xfId="163"/>
    <cellStyle name="40% - Accent4 10" xfId="164"/>
    <cellStyle name="40% - Accent4 2" xfId="165"/>
    <cellStyle name="40% - Accent4 2 2" xfId="166"/>
    <cellStyle name="40% - Accent4 2 2 2" xfId="703"/>
    <cellStyle name="40% - Accent4 2 2 2 2" xfId="1484"/>
    <cellStyle name="40% - Accent4 2 2 2 2 2" xfId="1927"/>
    <cellStyle name="40% - Accent4 2 2 2 3" xfId="1717"/>
    <cellStyle name="40% - Accent4 2 2 3" xfId="1483"/>
    <cellStyle name="40% - Accent4 2 2 3 2" xfId="1926"/>
    <cellStyle name="40% - Accent4 2 2 4" xfId="702"/>
    <cellStyle name="40% - Accent4 2 2 5" xfId="1716"/>
    <cellStyle name="40% - Accent4 2 3" xfId="704"/>
    <cellStyle name="40% - Accent4 2 3 2" xfId="1485"/>
    <cellStyle name="40% - Accent4 2 3 2 2" xfId="1928"/>
    <cellStyle name="40% - Accent4 2 3 3" xfId="1718"/>
    <cellStyle name="40% - Accent4 2 4" xfId="1482"/>
    <cellStyle name="40% - Accent4 2 4 2" xfId="1925"/>
    <cellStyle name="40% - Accent4 2 5" xfId="701"/>
    <cellStyle name="40% - Accent4 2 6" xfId="1715"/>
    <cellStyle name="40% - Accent4 3" xfId="167"/>
    <cellStyle name="40% - Accent4 3 2" xfId="706"/>
    <cellStyle name="40% - Accent4 3 2 2" xfId="707"/>
    <cellStyle name="40% - Accent4 3 2 2 2" xfId="1488"/>
    <cellStyle name="40% - Accent4 3 2 2 2 2" xfId="1931"/>
    <cellStyle name="40% - Accent4 3 2 2 3" xfId="1721"/>
    <cellStyle name="40% - Accent4 3 2 3" xfId="1487"/>
    <cellStyle name="40% - Accent4 3 2 3 2" xfId="1930"/>
    <cellStyle name="40% - Accent4 3 2 4" xfId="1720"/>
    <cellStyle name="40% - Accent4 3 3" xfId="708"/>
    <cellStyle name="40% - Accent4 3 3 2" xfId="1489"/>
    <cellStyle name="40% - Accent4 3 3 2 2" xfId="1932"/>
    <cellStyle name="40% - Accent4 3 3 3" xfId="1722"/>
    <cellStyle name="40% - Accent4 3 4" xfId="1486"/>
    <cellStyle name="40% - Accent4 3 4 2" xfId="1929"/>
    <cellStyle name="40% - Accent4 3 5" xfId="705"/>
    <cellStyle name="40% - Accent4 3 6" xfId="1719"/>
    <cellStyle name="40% - Accent4 4" xfId="168"/>
    <cellStyle name="40% - Accent4 4 2" xfId="169"/>
    <cellStyle name="40% - Accent4 4 2 2" xfId="170"/>
    <cellStyle name="40% - Accent4 4 2 2 2" xfId="1491"/>
    <cellStyle name="40% - Accent4 4 2 2 3" xfId="1934"/>
    <cellStyle name="40% - Accent4 4 2 3" xfId="710"/>
    <cellStyle name="40% - Accent4 4 2 4" xfId="1724"/>
    <cellStyle name="40% - Accent4 4 3" xfId="171"/>
    <cellStyle name="40% - Accent4 4 3 2" xfId="1490"/>
    <cellStyle name="40% - Accent4 4 3 3" xfId="1933"/>
    <cellStyle name="40% - Accent4 4 4" xfId="709"/>
    <cellStyle name="40% - Accent4 4 5" xfId="1723"/>
    <cellStyle name="40% - Accent4 5" xfId="172"/>
    <cellStyle name="40% - Accent4 5 2" xfId="173"/>
    <cellStyle name="40% - Accent4 5 2 2" xfId="1492"/>
    <cellStyle name="40% - Accent4 5 2 3" xfId="1935"/>
    <cellStyle name="40% - Accent4 5 3" xfId="711"/>
    <cellStyle name="40% - Accent4 5 4" xfId="1725"/>
    <cellStyle name="40% - Accent4 6" xfId="174"/>
    <cellStyle name="40% - Accent4 6 2" xfId="175"/>
    <cellStyle name="40% - Accent4 6 2 2" xfId="1493"/>
    <cellStyle name="40% - Accent4 6 2 3" xfId="1936"/>
    <cellStyle name="40% - Accent4 6 3" xfId="712"/>
    <cellStyle name="40% - Accent4 6 4" xfId="1726"/>
    <cellStyle name="40% - Accent4 7" xfId="176"/>
    <cellStyle name="40% - Accent4 7 2" xfId="177"/>
    <cellStyle name="40% - Accent4 8" xfId="178"/>
    <cellStyle name="40% - Accent4 8 2" xfId="179"/>
    <cellStyle name="40% - Accent4 9" xfId="180"/>
    <cellStyle name="40% - Accent5 10" xfId="181"/>
    <cellStyle name="40% - Accent5 2" xfId="182"/>
    <cellStyle name="40% - Accent5 2 2" xfId="183"/>
    <cellStyle name="40% - Accent5 2 2 2" xfId="715"/>
    <cellStyle name="40% - Accent5 2 2 2 2" xfId="1496"/>
    <cellStyle name="40% - Accent5 2 2 2 2 2" xfId="1939"/>
    <cellStyle name="40% - Accent5 2 2 2 3" xfId="1729"/>
    <cellStyle name="40% - Accent5 2 2 3" xfId="1495"/>
    <cellStyle name="40% - Accent5 2 2 3 2" xfId="1938"/>
    <cellStyle name="40% - Accent5 2 2 4" xfId="714"/>
    <cellStyle name="40% - Accent5 2 2 5" xfId="1728"/>
    <cellStyle name="40% - Accent5 2 3" xfId="716"/>
    <cellStyle name="40% - Accent5 2 3 2" xfId="1497"/>
    <cellStyle name="40% - Accent5 2 3 2 2" xfId="1940"/>
    <cellStyle name="40% - Accent5 2 3 3" xfId="1730"/>
    <cellStyle name="40% - Accent5 2 4" xfId="1494"/>
    <cellStyle name="40% - Accent5 2 4 2" xfId="1937"/>
    <cellStyle name="40% - Accent5 2 5" xfId="713"/>
    <cellStyle name="40% - Accent5 2 6" xfId="1727"/>
    <cellStyle name="40% - Accent5 3" xfId="184"/>
    <cellStyle name="40% - Accent5 3 2" xfId="718"/>
    <cellStyle name="40% - Accent5 3 2 2" xfId="719"/>
    <cellStyle name="40% - Accent5 3 2 2 2" xfId="1500"/>
    <cellStyle name="40% - Accent5 3 2 2 2 2" xfId="1943"/>
    <cellStyle name="40% - Accent5 3 2 2 3" xfId="1733"/>
    <cellStyle name="40% - Accent5 3 2 3" xfId="1499"/>
    <cellStyle name="40% - Accent5 3 2 3 2" xfId="1942"/>
    <cellStyle name="40% - Accent5 3 2 4" xfId="1732"/>
    <cellStyle name="40% - Accent5 3 3" xfId="720"/>
    <cellStyle name="40% - Accent5 3 3 2" xfId="1501"/>
    <cellStyle name="40% - Accent5 3 3 2 2" xfId="1944"/>
    <cellStyle name="40% - Accent5 3 3 3" xfId="1734"/>
    <cellStyle name="40% - Accent5 3 4" xfId="1498"/>
    <cellStyle name="40% - Accent5 3 4 2" xfId="1941"/>
    <cellStyle name="40% - Accent5 3 5" xfId="717"/>
    <cellStyle name="40% - Accent5 3 6" xfId="1731"/>
    <cellStyle name="40% - Accent5 4" xfId="185"/>
    <cellStyle name="40% - Accent5 4 2" xfId="186"/>
    <cellStyle name="40% - Accent5 4 2 2" xfId="187"/>
    <cellStyle name="40% - Accent5 4 2 2 2" xfId="1503"/>
    <cellStyle name="40% - Accent5 4 2 2 3" xfId="1946"/>
    <cellStyle name="40% - Accent5 4 2 3" xfId="722"/>
    <cellStyle name="40% - Accent5 4 2 4" xfId="1736"/>
    <cellStyle name="40% - Accent5 4 3" xfId="188"/>
    <cellStyle name="40% - Accent5 4 3 2" xfId="1502"/>
    <cellStyle name="40% - Accent5 4 3 3" xfId="1945"/>
    <cellStyle name="40% - Accent5 4 4" xfId="721"/>
    <cellStyle name="40% - Accent5 4 5" xfId="1735"/>
    <cellStyle name="40% - Accent5 5" xfId="189"/>
    <cellStyle name="40% - Accent5 5 2" xfId="190"/>
    <cellStyle name="40% - Accent5 5 2 2" xfId="1504"/>
    <cellStyle name="40% - Accent5 5 2 3" xfId="1947"/>
    <cellStyle name="40% - Accent5 5 3" xfId="723"/>
    <cellStyle name="40% - Accent5 5 4" xfId="1737"/>
    <cellStyle name="40% - Accent5 6" xfId="191"/>
    <cellStyle name="40% - Accent5 6 2" xfId="192"/>
    <cellStyle name="40% - Accent5 6 2 2" xfId="1505"/>
    <cellStyle name="40% - Accent5 6 2 3" xfId="1948"/>
    <cellStyle name="40% - Accent5 6 3" xfId="724"/>
    <cellStyle name="40% - Accent5 6 4" xfId="1738"/>
    <cellStyle name="40% - Accent5 7" xfId="193"/>
    <cellStyle name="40% - Accent5 7 2" xfId="194"/>
    <cellStyle name="40% - Accent5 8" xfId="195"/>
    <cellStyle name="40% - Accent5 8 2" xfId="196"/>
    <cellStyle name="40% - Accent5 9" xfId="197"/>
    <cellStyle name="40% - Accent6 10" xfId="198"/>
    <cellStyle name="40% - Accent6 2" xfId="199"/>
    <cellStyle name="40% - Accent6 2 2" xfId="200"/>
    <cellStyle name="40% - Accent6 2 2 2" xfId="727"/>
    <cellStyle name="40% - Accent6 2 2 2 2" xfId="1508"/>
    <cellStyle name="40% - Accent6 2 2 2 2 2" xfId="1951"/>
    <cellStyle name="40% - Accent6 2 2 2 3" xfId="1741"/>
    <cellStyle name="40% - Accent6 2 2 3" xfId="1507"/>
    <cellStyle name="40% - Accent6 2 2 3 2" xfId="1950"/>
    <cellStyle name="40% - Accent6 2 2 4" xfId="726"/>
    <cellStyle name="40% - Accent6 2 2 5" xfId="1740"/>
    <cellStyle name="40% - Accent6 2 3" xfId="728"/>
    <cellStyle name="40% - Accent6 2 3 2" xfId="1509"/>
    <cellStyle name="40% - Accent6 2 3 2 2" xfId="1952"/>
    <cellStyle name="40% - Accent6 2 3 3" xfId="1742"/>
    <cellStyle name="40% - Accent6 2 4" xfId="1506"/>
    <cellStyle name="40% - Accent6 2 4 2" xfId="1949"/>
    <cellStyle name="40% - Accent6 2 5" xfId="725"/>
    <cellStyle name="40% - Accent6 2 6" xfId="1739"/>
    <cellStyle name="40% - Accent6 3" xfId="201"/>
    <cellStyle name="40% - Accent6 3 2" xfId="730"/>
    <cellStyle name="40% - Accent6 3 2 2" xfId="731"/>
    <cellStyle name="40% - Accent6 3 2 2 2" xfId="1512"/>
    <cellStyle name="40% - Accent6 3 2 2 2 2" xfId="1955"/>
    <cellStyle name="40% - Accent6 3 2 2 3" xfId="1745"/>
    <cellStyle name="40% - Accent6 3 2 3" xfId="1511"/>
    <cellStyle name="40% - Accent6 3 2 3 2" xfId="1954"/>
    <cellStyle name="40% - Accent6 3 2 4" xfId="1744"/>
    <cellStyle name="40% - Accent6 3 3" xfId="732"/>
    <cellStyle name="40% - Accent6 3 3 2" xfId="1513"/>
    <cellStyle name="40% - Accent6 3 3 2 2" xfId="1956"/>
    <cellStyle name="40% - Accent6 3 3 3" xfId="1746"/>
    <cellStyle name="40% - Accent6 3 4" xfId="1510"/>
    <cellStyle name="40% - Accent6 3 4 2" xfId="1953"/>
    <cellStyle name="40% - Accent6 3 5" xfId="729"/>
    <cellStyle name="40% - Accent6 3 6" xfId="1743"/>
    <cellStyle name="40% - Accent6 4" xfId="202"/>
    <cellStyle name="40% - Accent6 4 2" xfId="203"/>
    <cellStyle name="40% - Accent6 4 2 2" xfId="204"/>
    <cellStyle name="40% - Accent6 4 2 2 2" xfId="1515"/>
    <cellStyle name="40% - Accent6 4 2 2 3" xfId="1958"/>
    <cellStyle name="40% - Accent6 4 2 3" xfId="734"/>
    <cellStyle name="40% - Accent6 4 2 4" xfId="1748"/>
    <cellStyle name="40% - Accent6 4 3" xfId="205"/>
    <cellStyle name="40% - Accent6 4 3 2" xfId="1514"/>
    <cellStyle name="40% - Accent6 4 3 3" xfId="1957"/>
    <cellStyle name="40% - Accent6 4 4" xfId="733"/>
    <cellStyle name="40% - Accent6 4 5" xfId="1747"/>
    <cellStyle name="40% - Accent6 5" xfId="206"/>
    <cellStyle name="40% - Accent6 5 2" xfId="207"/>
    <cellStyle name="40% - Accent6 5 2 2" xfId="1516"/>
    <cellStyle name="40% - Accent6 5 2 3" xfId="1959"/>
    <cellStyle name="40% - Accent6 5 3" xfId="735"/>
    <cellStyle name="40% - Accent6 5 4" xfId="1749"/>
    <cellStyle name="40% - Accent6 6" xfId="208"/>
    <cellStyle name="40% - Accent6 6 2" xfId="209"/>
    <cellStyle name="40% - Accent6 6 2 2" xfId="1517"/>
    <cellStyle name="40% - Accent6 6 2 3" xfId="1960"/>
    <cellStyle name="40% - Accent6 6 3" xfId="736"/>
    <cellStyle name="40% - Accent6 6 4" xfId="1750"/>
    <cellStyle name="40% - Accent6 7" xfId="210"/>
    <cellStyle name="40% - Accent6 7 2" xfId="211"/>
    <cellStyle name="40% - Accent6 8" xfId="212"/>
    <cellStyle name="40% - Accent6 8 2" xfId="213"/>
    <cellStyle name="40% - Accent6 9" xfId="214"/>
    <cellStyle name="60% - Accent1 2" xfId="216"/>
    <cellStyle name="60% - Accent1 2 2" xfId="217"/>
    <cellStyle name="60% - Accent1 2 3" xfId="737"/>
    <cellStyle name="60% - Accent1 3" xfId="218"/>
    <cellStyle name="60% - Accent1 4" xfId="215"/>
    <cellStyle name="60% - Accent2 2" xfId="220"/>
    <cellStyle name="60% - Accent2 2 2" xfId="221"/>
    <cellStyle name="60% - Accent2 2 3" xfId="738"/>
    <cellStyle name="60% - Accent2 3" xfId="222"/>
    <cellStyle name="60% - Accent2 4" xfId="219"/>
    <cellStyle name="60% - Accent3 2" xfId="224"/>
    <cellStyle name="60% - Accent3 2 2" xfId="225"/>
    <cellStyle name="60% - Accent3 2 3" xfId="739"/>
    <cellStyle name="60% - Accent3 3" xfId="226"/>
    <cellStyle name="60% - Accent3 4" xfId="223"/>
    <cellStyle name="60% - Accent4 2" xfId="228"/>
    <cellStyle name="60% - Accent4 2 2" xfId="229"/>
    <cellStyle name="60% - Accent4 2 3" xfId="740"/>
    <cellStyle name="60% - Accent4 3" xfId="230"/>
    <cellStyle name="60% - Accent4 4" xfId="227"/>
    <cellStyle name="60% - Accent5 2" xfId="232"/>
    <cellStyle name="60% - Accent5 2 2" xfId="233"/>
    <cellStyle name="60% - Accent5 2 3" xfId="741"/>
    <cellStyle name="60% - Accent5 3" xfId="234"/>
    <cellStyle name="60% - Accent5 4" xfId="231"/>
    <cellStyle name="60% - Accent6 2" xfId="236"/>
    <cellStyle name="60% - Accent6 2 2" xfId="237"/>
    <cellStyle name="60% - Accent6 2 3" xfId="742"/>
    <cellStyle name="60% - Accent6 3" xfId="238"/>
    <cellStyle name="60% - Accent6 4" xfId="235"/>
    <cellStyle name="Accent1 2" xfId="240"/>
    <cellStyle name="Accent1 2 2" xfId="241"/>
    <cellStyle name="Accent1 2 3" xfId="743"/>
    <cellStyle name="Accent1 3" xfId="242"/>
    <cellStyle name="Accent1 4" xfId="239"/>
    <cellStyle name="Accent2 2" xfId="244"/>
    <cellStyle name="Accent2 2 2" xfId="245"/>
    <cellStyle name="Accent2 2 3" xfId="744"/>
    <cellStyle name="Accent2 3" xfId="246"/>
    <cellStyle name="Accent2 4" xfId="243"/>
    <cellStyle name="Accent3 2" xfId="248"/>
    <cellStyle name="Accent3 2 2" xfId="249"/>
    <cellStyle name="Accent3 2 3" xfId="745"/>
    <cellStyle name="Accent3 3" xfId="250"/>
    <cellStyle name="Accent3 4" xfId="247"/>
    <cellStyle name="Accent4 2" xfId="252"/>
    <cellStyle name="Accent4 2 2" xfId="253"/>
    <cellStyle name="Accent4 2 3" xfId="746"/>
    <cellStyle name="Accent4 3" xfId="254"/>
    <cellStyle name="Accent4 4" xfId="251"/>
    <cellStyle name="Accent5" xfId="10" builtinId="45" customBuiltin="1"/>
    <cellStyle name="Accent5 2" xfId="255"/>
    <cellStyle name="Accent5 2 2" xfId="256"/>
    <cellStyle name="Accent5 2 3" xfId="747"/>
    <cellStyle name="Accent5 3" xfId="257"/>
    <cellStyle name="Accent6 2" xfId="259"/>
    <cellStyle name="Accent6 2 2" xfId="260"/>
    <cellStyle name="Accent6 2 3" xfId="748"/>
    <cellStyle name="Accent6 3" xfId="261"/>
    <cellStyle name="Accent6 4" xfId="258"/>
    <cellStyle name="Bad 2" xfId="263"/>
    <cellStyle name="Bad 2 2" xfId="264"/>
    <cellStyle name="Bad 2 3" xfId="749"/>
    <cellStyle name="Bad 3" xfId="265"/>
    <cellStyle name="Bad 4" xfId="262"/>
    <cellStyle name="Calculation 2" xfId="267"/>
    <cellStyle name="Calculation 2 2" xfId="268"/>
    <cellStyle name="Calculation 2 3" xfId="750"/>
    <cellStyle name="Calculation 3" xfId="269"/>
    <cellStyle name="Calculation 4" xfId="266"/>
    <cellStyle name="Check Cell" xfId="6" builtinId="23" customBuiltin="1"/>
    <cellStyle name="Check Cell 2" xfId="270"/>
    <cellStyle name="Check Cell 2 2" xfId="271"/>
    <cellStyle name="Check Cell 2 3" xfId="751"/>
    <cellStyle name="Check Cell 3" xfId="272"/>
    <cellStyle name="Comma" xfId="2030" builtinId="3"/>
    <cellStyle name="Comma 10" xfId="274"/>
    <cellStyle name="Comma 11" xfId="275"/>
    <cellStyle name="Comma 12" xfId="276"/>
    <cellStyle name="Comma 13" xfId="277"/>
    <cellStyle name="Comma 14" xfId="752"/>
    <cellStyle name="Comma 15" xfId="753"/>
    <cellStyle name="Comma 16" xfId="754"/>
    <cellStyle name="Comma 2" xfId="5"/>
    <cellStyle name="Comma 2 2" xfId="279"/>
    <cellStyle name="Comma 2 2 2" xfId="280"/>
    <cellStyle name="Comma 2 2 2 2" xfId="1519"/>
    <cellStyle name="Comma 2 2 2 2 2" xfId="1962"/>
    <cellStyle name="Comma 2 2 2 3" xfId="756"/>
    <cellStyle name="Comma 2 2 2 4" xfId="1752"/>
    <cellStyle name="Comma 2 2 3" xfId="281"/>
    <cellStyle name="Comma 2 2 3 2" xfId="1518"/>
    <cellStyle name="Comma 2 2 3 3" xfId="1961"/>
    <cellStyle name="Comma 2 2 4" xfId="755"/>
    <cellStyle name="Comma 2 2 4 2" xfId="1751"/>
    <cellStyle name="Comma 2 2 5" xfId="584"/>
    <cellStyle name="Comma 2 2 6" xfId="1598"/>
    <cellStyle name="Comma 2 3" xfId="282"/>
    <cellStyle name="Comma 2 3 2" xfId="1520"/>
    <cellStyle name="Comma 2 3 2 2" xfId="1963"/>
    <cellStyle name="Comma 2 3 3" xfId="757"/>
    <cellStyle name="Comma 2 3 4" xfId="1753"/>
    <cellStyle name="Comma 2 4" xfId="283"/>
    <cellStyle name="Comma 2 5" xfId="284"/>
    <cellStyle name="Comma 2 5 2" xfId="1521"/>
    <cellStyle name="Comma 2 5 2 2" xfId="1964"/>
    <cellStyle name="Comma 2 5 3" xfId="758"/>
    <cellStyle name="Comma 2 5 4" xfId="1754"/>
    <cellStyle name="Comma 2 6" xfId="285"/>
    <cellStyle name="Comma 2 7" xfId="286"/>
    <cellStyle name="Comma 2 8" xfId="278"/>
    <cellStyle name="Comma 3" xfId="287"/>
    <cellStyle name="Comma 3 2" xfId="288"/>
    <cellStyle name="Comma 3 2 2" xfId="565"/>
    <cellStyle name="Comma 3 2 2 2" xfId="759"/>
    <cellStyle name="Comma 3 2 2 2 2" xfId="1522"/>
    <cellStyle name="Comma 3 2 2 2 2 2" xfId="1965"/>
    <cellStyle name="Comma 3 2 2 2 3" xfId="1755"/>
    <cellStyle name="Comma 3 2 3" xfId="760"/>
    <cellStyle name="Comma 3 2 3 2" xfId="1523"/>
    <cellStyle name="Comma 3 2 3 2 2" xfId="1966"/>
    <cellStyle name="Comma 3 2 3 3" xfId="1756"/>
    <cellStyle name="Comma 3 2 4" xfId="564"/>
    <cellStyle name="Comma 3 3" xfId="289"/>
    <cellStyle name="Comma 3 3 2" xfId="761"/>
    <cellStyle name="Comma 3 3 2 2" xfId="1524"/>
    <cellStyle name="Comma 3 3 2 2 2" xfId="1967"/>
    <cellStyle name="Comma 3 3 2 3" xfId="1757"/>
    <cellStyle name="Comma 3 3 3" xfId="566"/>
    <cellStyle name="Comma 3 4" xfId="290"/>
    <cellStyle name="Comma 3 4 2" xfId="1525"/>
    <cellStyle name="Comma 3 4 2 2" xfId="1968"/>
    <cellStyle name="Comma 3 4 3" xfId="762"/>
    <cellStyle name="Comma 3 4 4" xfId="1758"/>
    <cellStyle name="Comma 3 5" xfId="291"/>
    <cellStyle name="Comma 3 6" xfId="292"/>
    <cellStyle name="Comma 3 7" xfId="293"/>
    <cellStyle name="Comma 3 8" xfId="563"/>
    <cellStyle name="Comma 4" xfId="294"/>
    <cellStyle name="Comma 4 2" xfId="295"/>
    <cellStyle name="Comma 4 2 2" xfId="765"/>
    <cellStyle name="Comma 4 2 2 2" xfId="1528"/>
    <cellStyle name="Comma 4 2 2 2 2" xfId="1971"/>
    <cellStyle name="Comma 4 2 2 3" xfId="1761"/>
    <cellStyle name="Comma 4 2 3" xfId="1527"/>
    <cellStyle name="Comma 4 2 3 2" xfId="1970"/>
    <cellStyle name="Comma 4 2 4" xfId="764"/>
    <cellStyle name="Comma 4 2 5" xfId="1760"/>
    <cellStyle name="Comma 4 3" xfId="296"/>
    <cellStyle name="Comma 4 3 2" xfId="1529"/>
    <cellStyle name="Comma 4 3 2 2" xfId="1972"/>
    <cellStyle name="Comma 4 3 3" xfId="766"/>
    <cellStyle name="Comma 4 3 4" xfId="1762"/>
    <cellStyle name="Comma 4 4" xfId="1526"/>
    <cellStyle name="Comma 4 4 2" xfId="1969"/>
    <cellStyle name="Comma 4 5" xfId="763"/>
    <cellStyle name="Comma 4 6" xfId="1759"/>
    <cellStyle name="Comma 44" xfId="767"/>
    <cellStyle name="Comma 45" xfId="768"/>
    <cellStyle name="Comma 5" xfId="297"/>
    <cellStyle name="Comma 5 2" xfId="298"/>
    <cellStyle name="Comma 5 2 2" xfId="771"/>
    <cellStyle name="Comma 5 2 2 2" xfId="1532"/>
    <cellStyle name="Comma 5 2 2 2 2" xfId="1975"/>
    <cellStyle name="Comma 5 2 2 3" xfId="1765"/>
    <cellStyle name="Comma 5 2 3" xfId="1531"/>
    <cellStyle name="Comma 5 2 3 2" xfId="1974"/>
    <cellStyle name="Comma 5 2 4" xfId="770"/>
    <cellStyle name="Comma 5 2 5" xfId="1764"/>
    <cellStyle name="Comma 5 3" xfId="772"/>
    <cellStyle name="Comma 5 3 2" xfId="1533"/>
    <cellStyle name="Comma 5 3 2 2" xfId="1976"/>
    <cellStyle name="Comma 5 3 3" xfId="1766"/>
    <cellStyle name="Comma 5 4" xfId="1530"/>
    <cellStyle name="Comma 5 4 2" xfId="1973"/>
    <cellStyle name="Comma 5 5" xfId="769"/>
    <cellStyle name="Comma 5 6" xfId="1763"/>
    <cellStyle name="Comma 6" xfId="299"/>
    <cellStyle name="Comma 6 2" xfId="300"/>
    <cellStyle name="Comma 6 3" xfId="301"/>
    <cellStyle name="Comma 6 4" xfId="302"/>
    <cellStyle name="Comma 6 5" xfId="303"/>
    <cellStyle name="Comma 6 6" xfId="304"/>
    <cellStyle name="Comma 6 7" xfId="305"/>
    <cellStyle name="Comma 6 8" xfId="306"/>
    <cellStyle name="Comma 6 9" xfId="307"/>
    <cellStyle name="Comma 7" xfId="308"/>
    <cellStyle name="Comma 8" xfId="309"/>
    <cellStyle name="Comma 9" xfId="310"/>
    <cellStyle name="Comma0" xfId="311"/>
    <cellStyle name="Currency 10" xfId="773"/>
    <cellStyle name="Currency 16" xfId="774"/>
    <cellStyle name="Currency 17" xfId="775"/>
    <cellStyle name="Currency 18" xfId="776"/>
    <cellStyle name="Currency 19" xfId="777"/>
    <cellStyle name="Currency 2" xfId="312"/>
    <cellStyle name="Currency 2 2" xfId="778"/>
    <cellStyle name="Currency 2 3" xfId="779"/>
    <cellStyle name="Currency 26" xfId="780"/>
    <cellStyle name="Currency 27" xfId="781"/>
    <cellStyle name="Currency 28" xfId="782"/>
    <cellStyle name="Currency 29" xfId="783"/>
    <cellStyle name="Currency 3" xfId="313"/>
    <cellStyle name="Currency 3 2" xfId="314"/>
    <cellStyle name="Currency 3 2 2" xfId="785"/>
    <cellStyle name="Currency 3 3" xfId="786"/>
    <cellStyle name="Currency 3 4" xfId="787"/>
    <cellStyle name="Currency 3 5" xfId="788"/>
    <cellStyle name="Currency 3 6" xfId="789"/>
    <cellStyle name="Currency 3 7" xfId="790"/>
    <cellStyle name="Currency 3 8" xfId="784"/>
    <cellStyle name="Currency 30" xfId="791"/>
    <cellStyle name="Currency 31" xfId="792"/>
    <cellStyle name="Currency 6" xfId="793"/>
    <cellStyle name="Currency 7" xfId="794"/>
    <cellStyle name="Currency 8" xfId="795"/>
    <cellStyle name="Currency 9" xfId="796"/>
    <cellStyle name="Currency0" xfId="315"/>
    <cellStyle name="Date" xfId="316"/>
    <cellStyle name="Date 2" xfId="317"/>
    <cellStyle name="Date 3" xfId="318"/>
    <cellStyle name="Date 4" xfId="319"/>
    <cellStyle name="Euro" xfId="320"/>
    <cellStyle name="Euro 2" xfId="321"/>
    <cellStyle name="Explanatory Text" xfId="8" builtinId="53" customBuiltin="1"/>
    <cellStyle name="Explanatory Text 2" xfId="322"/>
    <cellStyle name="Explanatory Text 2 2" xfId="323"/>
    <cellStyle name="Explanatory Text 2 3" xfId="797"/>
    <cellStyle name="Explanatory Text 3" xfId="324"/>
    <cellStyle name="Fixed" xfId="325"/>
    <cellStyle name="Fixed 2" xfId="326"/>
    <cellStyle name="Fixed 3" xfId="327"/>
    <cellStyle name="Fixed 4" xfId="328"/>
    <cellStyle name="Good 2" xfId="330"/>
    <cellStyle name="Good 2 2" xfId="331"/>
    <cellStyle name="Good 2 3" xfId="798"/>
    <cellStyle name="Good 3" xfId="332"/>
    <cellStyle name="Good 4" xfId="329"/>
    <cellStyle name="Heading 1 2" xfId="334"/>
    <cellStyle name="Heading 1 2 2" xfId="335"/>
    <cellStyle name="Heading 1 2 3" xfId="336"/>
    <cellStyle name="Heading 1 2 4" xfId="337"/>
    <cellStyle name="Heading 1 2 5" xfId="338"/>
    <cellStyle name="Heading 1 2 6" xfId="339"/>
    <cellStyle name="Heading 1 2 7" xfId="799"/>
    <cellStyle name="Heading 1 3" xfId="340"/>
    <cellStyle name="Heading 1 4" xfId="341"/>
    <cellStyle name="Heading 1 5" xfId="342"/>
    <cellStyle name="Heading 1 6" xfId="343"/>
    <cellStyle name="Heading 1 7" xfId="344"/>
    <cellStyle name="Heading 1 8" xfId="345"/>
    <cellStyle name="Heading 1 9" xfId="333"/>
    <cellStyle name="Heading 2 2" xfId="347"/>
    <cellStyle name="Heading 2 2 2" xfId="348"/>
    <cellStyle name="Heading 2 2 3" xfId="349"/>
    <cellStyle name="Heading 2 2 4" xfId="350"/>
    <cellStyle name="Heading 2 2 5" xfId="351"/>
    <cellStyle name="Heading 2 2 6" xfId="352"/>
    <cellStyle name="Heading 2 2 7" xfId="800"/>
    <cellStyle name="Heading 2 3" xfId="353"/>
    <cellStyle name="Heading 2 4" xfId="354"/>
    <cellStyle name="Heading 2 5" xfId="355"/>
    <cellStyle name="Heading 2 6" xfId="356"/>
    <cellStyle name="Heading 2 7" xfId="357"/>
    <cellStyle name="Heading 2 8" xfId="358"/>
    <cellStyle name="Heading 2 9" xfId="346"/>
    <cellStyle name="Heading 3 2" xfId="360"/>
    <cellStyle name="Heading 3 2 2" xfId="361"/>
    <cellStyle name="Heading 3 2 3" xfId="801"/>
    <cellStyle name="Heading 3 3" xfId="362"/>
    <cellStyle name="Heading 3 4" xfId="359"/>
    <cellStyle name="Heading 4 2" xfId="364"/>
    <cellStyle name="Heading 4 2 2" xfId="365"/>
    <cellStyle name="Heading 4 2 3" xfId="802"/>
    <cellStyle name="Heading 4 3" xfId="366"/>
    <cellStyle name="Heading 4 4" xfId="363"/>
    <cellStyle name="Heading1" xfId="367"/>
    <cellStyle name="Heading2" xfId="368"/>
    <cellStyle name="Hyperlink 2" xfId="369"/>
    <cellStyle name="Hyperlink 3" xfId="370"/>
    <cellStyle name="Hyperlink 3 2" xfId="371"/>
    <cellStyle name="Hyperlink 4" xfId="372"/>
    <cellStyle name="Input 2" xfId="374"/>
    <cellStyle name="Input 2 2" xfId="375"/>
    <cellStyle name="Input 2 3" xfId="803"/>
    <cellStyle name="Input 3" xfId="376"/>
    <cellStyle name="Input 4" xfId="373"/>
    <cellStyle name="Linked Cell 2" xfId="378"/>
    <cellStyle name="Linked Cell 2 2" xfId="379"/>
    <cellStyle name="Linked Cell 2 3" xfId="804"/>
    <cellStyle name="Linked Cell 3" xfId="380"/>
    <cellStyle name="Linked Cell 4" xfId="377"/>
    <cellStyle name="Neutral 2" xfId="382"/>
    <cellStyle name="Neutral 2 2" xfId="383"/>
    <cellStyle name="Neutral 2 3" xfId="805"/>
    <cellStyle name="Neutral 3" xfId="384"/>
    <cellStyle name="Neutral 4" xfId="381"/>
    <cellStyle name="Normal" xfId="0" builtinId="0"/>
    <cellStyle name="Normal 10" xfId="385"/>
    <cellStyle name="Normal 10 2" xfId="386"/>
    <cellStyle name="Normal 10 2 2" xfId="387"/>
    <cellStyle name="Normal 10 2 2 2" xfId="388"/>
    <cellStyle name="Normal 10 2 2 2 2" xfId="1535"/>
    <cellStyle name="Normal 10 2 2 2 3" xfId="1978"/>
    <cellStyle name="Normal 10 2 2 3" xfId="807"/>
    <cellStyle name="Normal 10 2 2 4" xfId="1768"/>
    <cellStyle name="Normal 10 2 3" xfId="389"/>
    <cellStyle name="Normal 10 2 4" xfId="390"/>
    <cellStyle name="Normal 10 2 4 2" xfId="1534"/>
    <cellStyle name="Normal 10 2 4 3" xfId="1977"/>
    <cellStyle name="Normal 10 2 5" xfId="391"/>
    <cellStyle name="Normal 10 2 6" xfId="806"/>
    <cellStyle name="Normal 10 2 7" xfId="1767"/>
    <cellStyle name="Normal 10 3" xfId="392"/>
    <cellStyle name="Normal 10 3 2" xfId="1536"/>
    <cellStyle name="Normal 10 3 2 2" xfId="1979"/>
    <cellStyle name="Normal 10 3 3" xfId="808"/>
    <cellStyle name="Normal 10 3 4" xfId="1769"/>
    <cellStyle name="Normal 10 4" xfId="393"/>
    <cellStyle name="Normal 10 4 2" xfId="394"/>
    <cellStyle name="Normal 10 4 3" xfId="809"/>
    <cellStyle name="Normal 10 5" xfId="395"/>
    <cellStyle name="Normal 10 6" xfId="810"/>
    <cellStyle name="Normal 10 7" xfId="811"/>
    <cellStyle name="Normal 10 8" xfId="812"/>
    <cellStyle name="Normal 10 9" xfId="813"/>
    <cellStyle name="Normal 10 9 2" xfId="1537"/>
    <cellStyle name="Normal 10 9 2 2" xfId="1980"/>
    <cellStyle name="Normal 10 9 3" xfId="1770"/>
    <cellStyle name="Normal 102" xfId="814"/>
    <cellStyle name="Normal 103" xfId="815"/>
    <cellStyle name="Normal 104" xfId="816"/>
    <cellStyle name="Normal 105" xfId="817"/>
    <cellStyle name="Normal 106" xfId="818"/>
    <cellStyle name="Normal 107" xfId="819"/>
    <cellStyle name="Normal 108" xfId="820"/>
    <cellStyle name="Normal 109" xfId="821"/>
    <cellStyle name="Normal 11" xfId="396"/>
    <cellStyle name="Normal 11 2" xfId="397"/>
    <cellStyle name="Normal 11 2 2" xfId="824"/>
    <cellStyle name="Normal 11 2 2 2" xfId="1540"/>
    <cellStyle name="Normal 11 2 2 2 2" xfId="1983"/>
    <cellStyle name="Normal 11 2 2 3" xfId="1773"/>
    <cellStyle name="Normal 11 2 3" xfId="1539"/>
    <cellStyle name="Normal 11 2 3 2" xfId="1982"/>
    <cellStyle name="Normal 11 2 4" xfId="823"/>
    <cellStyle name="Normal 11 2 5" xfId="1772"/>
    <cellStyle name="Normal 11 3" xfId="825"/>
    <cellStyle name="Normal 11 3 2" xfId="1541"/>
    <cellStyle name="Normal 11 3 2 2" xfId="1984"/>
    <cellStyle name="Normal 11 3 3" xfId="1774"/>
    <cellStyle name="Normal 11 4" xfId="826"/>
    <cellStyle name="Normal 11 5" xfId="827"/>
    <cellStyle name="Normal 11 6" xfId="828"/>
    <cellStyle name="Normal 11 7" xfId="829"/>
    <cellStyle name="Normal 11 8" xfId="1538"/>
    <cellStyle name="Normal 11 8 2" xfId="1981"/>
    <cellStyle name="Normal 11 9" xfId="822"/>
    <cellStyle name="Normal 11 9 2" xfId="1771"/>
    <cellStyle name="Normal 110" xfId="830"/>
    <cellStyle name="Normal 111" xfId="831"/>
    <cellStyle name="Normal 112" xfId="832"/>
    <cellStyle name="Normal 113" xfId="833"/>
    <cellStyle name="Normal 114" xfId="834"/>
    <cellStyle name="Normal 115" xfId="835"/>
    <cellStyle name="Normal 116" xfId="836"/>
    <cellStyle name="Normal 117" xfId="837"/>
    <cellStyle name="Normal 118" xfId="838"/>
    <cellStyle name="Normal 119" xfId="839"/>
    <cellStyle name="Normal 12" xfId="398"/>
    <cellStyle name="Normal 12 2" xfId="399"/>
    <cellStyle name="Normal 12 2 2" xfId="842"/>
    <cellStyle name="Normal 12 2 2 2" xfId="1544"/>
    <cellStyle name="Normal 12 2 2 2 2" xfId="1987"/>
    <cellStyle name="Normal 12 2 2 3" xfId="1777"/>
    <cellStyle name="Normal 12 2 3" xfId="1543"/>
    <cellStyle name="Normal 12 2 3 2" xfId="1986"/>
    <cellStyle name="Normal 12 2 4" xfId="841"/>
    <cellStyle name="Normal 12 2 5" xfId="1776"/>
    <cellStyle name="Normal 12 3" xfId="400"/>
    <cellStyle name="Normal 12 3 2" xfId="1545"/>
    <cellStyle name="Normal 12 3 2 2" xfId="1988"/>
    <cellStyle name="Normal 12 3 3" xfId="843"/>
    <cellStyle name="Normal 12 3 4" xfId="1778"/>
    <cellStyle name="Normal 12 4" xfId="401"/>
    <cellStyle name="Normal 12 4 2" xfId="844"/>
    <cellStyle name="Normal 12 5" xfId="402"/>
    <cellStyle name="Normal 12 5 2" xfId="845"/>
    <cellStyle name="Normal 12 6" xfId="846"/>
    <cellStyle name="Normal 12 7" xfId="847"/>
    <cellStyle name="Normal 12 8" xfId="1542"/>
    <cellStyle name="Normal 12 8 2" xfId="1985"/>
    <cellStyle name="Normal 12 9" xfId="840"/>
    <cellStyle name="Normal 12 9 2" xfId="1775"/>
    <cellStyle name="Normal 120" xfId="848"/>
    <cellStyle name="Normal 122" xfId="849"/>
    <cellStyle name="Normal 123" xfId="850"/>
    <cellStyle name="Normal 124" xfId="851"/>
    <cellStyle name="Normal 125" xfId="852"/>
    <cellStyle name="Normal 126" xfId="853"/>
    <cellStyle name="Normal 127" xfId="854"/>
    <cellStyle name="Normal 128" xfId="855"/>
    <cellStyle name="Normal 129" xfId="856"/>
    <cellStyle name="Normal 13" xfId="403"/>
    <cellStyle name="Normal 13 10" xfId="560"/>
    <cellStyle name="Normal 13 2" xfId="404"/>
    <cellStyle name="Normal 13 2 2" xfId="859"/>
    <cellStyle name="Normal 13 2 2 2" xfId="1548"/>
    <cellStyle name="Normal 13 2 2 2 2" xfId="1991"/>
    <cellStyle name="Normal 13 2 2 3" xfId="1781"/>
    <cellStyle name="Normal 13 2 3" xfId="1547"/>
    <cellStyle name="Normal 13 2 3 2" xfId="1990"/>
    <cellStyle name="Normal 13 2 4" xfId="858"/>
    <cellStyle name="Normal 13 2 5" xfId="1780"/>
    <cellStyle name="Normal 13 3" xfId="860"/>
    <cellStyle name="Normal 13 3 2" xfId="1549"/>
    <cellStyle name="Normal 13 3 2 2" xfId="1992"/>
    <cellStyle name="Normal 13 3 3" xfId="1782"/>
    <cellStyle name="Normal 13 4" xfId="861"/>
    <cellStyle name="Normal 13 5" xfId="862"/>
    <cellStyle name="Normal 13 6" xfId="863"/>
    <cellStyle name="Normal 13 7" xfId="864"/>
    <cellStyle name="Normal 13 8" xfId="1546"/>
    <cellStyle name="Normal 13 8 2" xfId="1989"/>
    <cellStyle name="Normal 13 9" xfId="857"/>
    <cellStyle name="Normal 13 9 2" xfId="1779"/>
    <cellStyle name="Normal 130" xfId="865"/>
    <cellStyle name="Normal 131" xfId="866"/>
    <cellStyle name="Normal 14" xfId="405"/>
    <cellStyle name="Normal 14 2" xfId="406"/>
    <cellStyle name="Normal 14 2 2" xfId="868"/>
    <cellStyle name="Normal 14 3" xfId="869"/>
    <cellStyle name="Normal 14 4" xfId="870"/>
    <cellStyle name="Normal 14 5" xfId="871"/>
    <cellStyle name="Normal 14 6" xfId="872"/>
    <cellStyle name="Normal 14 7" xfId="873"/>
    <cellStyle name="Normal 14 8" xfId="867"/>
    <cellStyle name="Normal 14 9" xfId="562"/>
    <cellStyle name="Normal 15" xfId="407"/>
    <cellStyle name="Normal 15 10" xfId="582"/>
    <cellStyle name="Normal 15 2" xfId="408"/>
    <cellStyle name="Normal 15 2 2" xfId="1551"/>
    <cellStyle name="Normal 15 2 2 2" xfId="1994"/>
    <cellStyle name="Normal 15 2 3" xfId="875"/>
    <cellStyle name="Normal 15 2 4" xfId="1784"/>
    <cellStyle name="Normal 15 3" xfId="876"/>
    <cellStyle name="Normal 15 4" xfId="877"/>
    <cellStyle name="Normal 15 5" xfId="878"/>
    <cellStyle name="Normal 15 6" xfId="879"/>
    <cellStyle name="Normal 15 7" xfId="880"/>
    <cellStyle name="Normal 15 8" xfId="1550"/>
    <cellStyle name="Normal 15 8 2" xfId="1993"/>
    <cellStyle name="Normal 15 9" xfId="874"/>
    <cellStyle name="Normal 15 9 2" xfId="1783"/>
    <cellStyle name="Normal 16" xfId="409"/>
    <cellStyle name="Normal 16 2" xfId="882"/>
    <cellStyle name="Normal 16 3" xfId="883"/>
    <cellStyle name="Normal 16 4" xfId="884"/>
    <cellStyle name="Normal 16 5" xfId="885"/>
    <cellStyle name="Normal 16 6" xfId="881"/>
    <cellStyle name="Normal 17" xfId="410"/>
    <cellStyle name="Normal 17 10" xfId="1785"/>
    <cellStyle name="Normal 17 2" xfId="411"/>
    <cellStyle name="Normal 17 2 2" xfId="412"/>
    <cellStyle name="Normal 17 2 3" xfId="413"/>
    <cellStyle name="Normal 17 2 4" xfId="887"/>
    <cellStyle name="Normal 17 3" xfId="414"/>
    <cellStyle name="Normal 17 3 2" xfId="888"/>
    <cellStyle name="Normal 17 4" xfId="415"/>
    <cellStyle name="Normal 17 4 2" xfId="889"/>
    <cellStyle name="Normal 17 5" xfId="416"/>
    <cellStyle name="Normal 17 5 2" xfId="890"/>
    <cellStyle name="Normal 17 6" xfId="891"/>
    <cellStyle name="Normal 17 7" xfId="892"/>
    <cellStyle name="Normal 17 8" xfId="1552"/>
    <cellStyle name="Normal 17 8 2" xfId="1995"/>
    <cellStyle name="Normal 17 9" xfId="886"/>
    <cellStyle name="Normal 18" xfId="417"/>
    <cellStyle name="Normal 18 10" xfId="893"/>
    <cellStyle name="Normal 18 11" xfId="1786"/>
    <cellStyle name="Normal 18 2" xfId="418"/>
    <cellStyle name="Normal 18 2 2" xfId="894"/>
    <cellStyle name="Normal 18 3" xfId="419"/>
    <cellStyle name="Normal 18 3 2" xfId="895"/>
    <cellStyle name="Normal 18 4" xfId="420"/>
    <cellStyle name="Normal 18 4 2" xfId="896"/>
    <cellStyle name="Normal 18 5" xfId="421"/>
    <cellStyle name="Normal 18 5 2" xfId="897"/>
    <cellStyle name="Normal 18 6" xfId="898"/>
    <cellStyle name="Normal 18 7" xfId="899"/>
    <cellStyle name="Normal 18 8" xfId="900"/>
    <cellStyle name="Normal 18 8 2" xfId="1554"/>
    <cellStyle name="Normal 18 8 2 2" xfId="1997"/>
    <cellStyle name="Normal 18 8 3" xfId="1787"/>
    <cellStyle name="Normal 18 9" xfId="1553"/>
    <cellStyle name="Normal 18 9 2" xfId="1996"/>
    <cellStyle name="Normal 19" xfId="422"/>
    <cellStyle name="Normal 19 2" xfId="423"/>
    <cellStyle name="Normal 19 2 2" xfId="901"/>
    <cellStyle name="Normal 19 3" xfId="424"/>
    <cellStyle name="Normal 19 3 2" xfId="902"/>
    <cellStyle name="Normal 19 4" xfId="425"/>
    <cellStyle name="Normal 19 4 2" xfId="903"/>
    <cellStyle name="Normal 19 5" xfId="904"/>
    <cellStyle name="Normal 19 6" xfId="905"/>
    <cellStyle name="Normal 19 7" xfId="906"/>
    <cellStyle name="Normal 2" xfId="1"/>
    <cellStyle name="Normal 2 2" xfId="4"/>
    <cellStyle name="Normal 2 2 2" xfId="427"/>
    <cellStyle name="Normal 2 2 2 2" xfId="907"/>
    <cellStyle name="Normal 2 2 3" xfId="426"/>
    <cellStyle name="Normal 2 3" xfId="428"/>
    <cellStyle name="Normal 2 3 2" xfId="429"/>
    <cellStyle name="Normal 2 3 2 2" xfId="430"/>
    <cellStyle name="Normal 2 3 3" xfId="431"/>
    <cellStyle name="Normal 2 3 4" xfId="554"/>
    <cellStyle name="Normal 2 4" xfId="432"/>
    <cellStyle name="Normal 2 5" xfId="433"/>
    <cellStyle name="Normal 2 5 2" xfId="434"/>
    <cellStyle name="Normal 2 5 3" xfId="555"/>
    <cellStyle name="Normal 2 6" xfId="435"/>
    <cellStyle name="Normal 2 6 2" xfId="908"/>
    <cellStyle name="Normal 2 6 3" xfId="583"/>
    <cellStyle name="Normal 2 6 4" xfId="1597"/>
    <cellStyle name="Normal 2 7" xfId="909"/>
    <cellStyle name="Normal 2 8" xfId="910"/>
    <cellStyle name="Normal 2 9" xfId="911"/>
    <cellStyle name="Normal 2 9 2" xfId="1555"/>
    <cellStyle name="Normal 2 9 2 2" xfId="1998"/>
    <cellStyle name="Normal 2 9 3" xfId="1788"/>
    <cellStyle name="Normal 20" xfId="436"/>
    <cellStyle name="Normal 20 2" xfId="437"/>
    <cellStyle name="Normal 20 2 2" xfId="912"/>
    <cellStyle name="Normal 20 3" xfId="438"/>
    <cellStyle name="Normal 20 3 2" xfId="913"/>
    <cellStyle name="Normal 20 4" xfId="914"/>
    <cellStyle name="Normal 20 5" xfId="915"/>
    <cellStyle name="Normal 20 6" xfId="916"/>
    <cellStyle name="Normal 20 7" xfId="917"/>
    <cellStyle name="Normal 21" xfId="439"/>
    <cellStyle name="Normal 21 2" xfId="919"/>
    <cellStyle name="Normal 21 3" xfId="920"/>
    <cellStyle name="Normal 21 4" xfId="921"/>
    <cellStyle name="Normal 21 5" xfId="922"/>
    <cellStyle name="Normal 21 6" xfId="918"/>
    <cellStyle name="Normal 22" xfId="440"/>
    <cellStyle name="Normal 22 2" xfId="923"/>
    <cellStyle name="Normal 22 3" xfId="924"/>
    <cellStyle name="Normal 22 4" xfId="925"/>
    <cellStyle name="Normal 22 5" xfId="926"/>
    <cellStyle name="Normal 22 6" xfId="927"/>
    <cellStyle name="Normal 22 7" xfId="928"/>
    <cellStyle name="Normal 22 8" xfId="929"/>
    <cellStyle name="Normal 22 9" xfId="930"/>
    <cellStyle name="Normal 23" xfId="441"/>
    <cellStyle name="Normal 23 2" xfId="931"/>
    <cellStyle name="Normal 23 3" xfId="932"/>
    <cellStyle name="Normal 23 4" xfId="933"/>
    <cellStyle name="Normal 23 5" xfId="934"/>
    <cellStyle name="Normal 23 6" xfId="935"/>
    <cellStyle name="Normal 23 7" xfId="936"/>
    <cellStyle name="Normal 23 8" xfId="937"/>
    <cellStyle name="Normal 23 9" xfId="938"/>
    <cellStyle name="Normal 24" xfId="442"/>
    <cellStyle name="Normal 24 2" xfId="940"/>
    <cellStyle name="Normal 24 3" xfId="941"/>
    <cellStyle name="Normal 24 4" xfId="942"/>
    <cellStyle name="Normal 24 5" xfId="943"/>
    <cellStyle name="Normal 24 6" xfId="944"/>
    <cellStyle name="Normal 24 7" xfId="945"/>
    <cellStyle name="Normal 24 8" xfId="939"/>
    <cellStyle name="Normal 25" xfId="443"/>
    <cellStyle name="Normal 25 2" xfId="947"/>
    <cellStyle name="Normal 25 3" xfId="948"/>
    <cellStyle name="Normal 25 4" xfId="949"/>
    <cellStyle name="Normal 25 5" xfId="950"/>
    <cellStyle name="Normal 25 6" xfId="951"/>
    <cellStyle name="Normal 25 7" xfId="952"/>
    <cellStyle name="Normal 25 8" xfId="946"/>
    <cellStyle name="Normal 26" xfId="444"/>
    <cellStyle name="Normal 26 2" xfId="954"/>
    <cellStyle name="Normal 26 3" xfId="955"/>
    <cellStyle name="Normal 26 4" xfId="956"/>
    <cellStyle name="Normal 26 5" xfId="957"/>
    <cellStyle name="Normal 26 6" xfId="958"/>
    <cellStyle name="Normal 26 7" xfId="959"/>
    <cellStyle name="Normal 26 8" xfId="953"/>
    <cellStyle name="Normal 27" xfId="445"/>
    <cellStyle name="Normal 27 2" xfId="961"/>
    <cellStyle name="Normal 27 3" xfId="962"/>
    <cellStyle name="Normal 27 4" xfId="963"/>
    <cellStyle name="Normal 27 5" xfId="964"/>
    <cellStyle name="Normal 27 6" xfId="965"/>
    <cellStyle name="Normal 27 7" xfId="966"/>
    <cellStyle name="Normal 27 8" xfId="960"/>
    <cellStyle name="Normal 28" xfId="446"/>
    <cellStyle name="Normal 28 2" xfId="968"/>
    <cellStyle name="Normal 28 3" xfId="969"/>
    <cellStyle name="Normal 28 4" xfId="970"/>
    <cellStyle name="Normal 28 5" xfId="971"/>
    <cellStyle name="Normal 28 6" xfId="972"/>
    <cellStyle name="Normal 28 7" xfId="973"/>
    <cellStyle name="Normal 28 8" xfId="967"/>
    <cellStyle name="Normal 29" xfId="447"/>
    <cellStyle name="Normal 29 2" xfId="975"/>
    <cellStyle name="Normal 29 3" xfId="976"/>
    <cellStyle name="Normal 29 4" xfId="977"/>
    <cellStyle name="Normal 29 5" xfId="978"/>
    <cellStyle name="Normal 29 6" xfId="979"/>
    <cellStyle name="Normal 29 7" xfId="980"/>
    <cellStyle name="Normal 29 8" xfId="974"/>
    <cellStyle name="Normal 3" xfId="2"/>
    <cellStyle name="Normal 3 2" xfId="449"/>
    <cellStyle name="Normal 3 2 2" xfId="450"/>
    <cellStyle name="Normal 3 2 2 2" xfId="982"/>
    <cellStyle name="Normal 3 2 2 2 2" xfId="1557"/>
    <cellStyle name="Normal 3 2 2 2 2 2" xfId="2000"/>
    <cellStyle name="Normal 3 2 2 2 3" xfId="1790"/>
    <cellStyle name="Normal 3 2 2 3" xfId="1556"/>
    <cellStyle name="Normal 3 2 2 3 2" xfId="1999"/>
    <cellStyle name="Normal 3 2 2 4" xfId="981"/>
    <cellStyle name="Normal 3 2 2 5" xfId="1789"/>
    <cellStyle name="Normal 3 2 3" xfId="451"/>
    <cellStyle name="Normal 3 2 3 2" xfId="1558"/>
    <cellStyle name="Normal 3 2 3 2 2" xfId="2001"/>
    <cellStyle name="Normal 3 2 3 3" xfId="983"/>
    <cellStyle name="Normal 3 2 3 4" xfId="1791"/>
    <cellStyle name="Normal 3 2 4" xfId="984"/>
    <cellStyle name="Normal 3 2 4 2" xfId="1559"/>
    <cellStyle name="Normal 3 2 4 2 2" xfId="2002"/>
    <cellStyle name="Normal 3 2 4 3" xfId="1792"/>
    <cellStyle name="Normal 3 3" xfId="452"/>
    <cellStyle name="Normal 3 3 2" xfId="453"/>
    <cellStyle name="Normal 3 3 2 2" xfId="985"/>
    <cellStyle name="Normal 3 3 3" xfId="454"/>
    <cellStyle name="Normal 3 4" xfId="455"/>
    <cellStyle name="Normal 3 4 2" xfId="986"/>
    <cellStyle name="Normal 3 5" xfId="456"/>
    <cellStyle name="Normal 3 5 2" xfId="559"/>
    <cellStyle name="Normal 3 6" xfId="457"/>
    <cellStyle name="Normal 3 7" xfId="458"/>
    <cellStyle name="Normal 3 7 2" xfId="987"/>
    <cellStyle name="Normal 3 8" xfId="448"/>
    <cellStyle name="Normal 3 8 2" xfId="988"/>
    <cellStyle name="Normal 3 9" xfId="989"/>
    <cellStyle name="Normal 30" xfId="459"/>
    <cellStyle name="Normal 30 2" xfId="990"/>
    <cellStyle name="Normal 30 3" xfId="991"/>
    <cellStyle name="Normal 30 4" xfId="992"/>
    <cellStyle name="Normal 30 5" xfId="993"/>
    <cellStyle name="Normal 30 6" xfId="994"/>
    <cellStyle name="Normal 30 7" xfId="995"/>
    <cellStyle name="Normal 30 8" xfId="996"/>
    <cellStyle name="Normal 30 9" xfId="997"/>
    <cellStyle name="Normal 31" xfId="460"/>
    <cellStyle name="Normal 31 2" xfId="998"/>
    <cellStyle name="Normal 31 3" xfId="999"/>
    <cellStyle name="Normal 31 4" xfId="1000"/>
    <cellStyle name="Normal 31 5" xfId="1001"/>
    <cellStyle name="Normal 32" xfId="461"/>
    <cellStyle name="Normal 32 2" xfId="1002"/>
    <cellStyle name="Normal 32 3" xfId="1003"/>
    <cellStyle name="Normal 32 4" xfId="1004"/>
    <cellStyle name="Normal 32 5" xfId="1005"/>
    <cellStyle name="Normal 33" xfId="462"/>
    <cellStyle name="Normal 33 2" xfId="1006"/>
    <cellStyle name="Normal 33 3" xfId="1007"/>
    <cellStyle name="Normal 33 4" xfId="1008"/>
    <cellStyle name="Normal 33 5" xfId="1009"/>
    <cellStyle name="Normal 34" xfId="463"/>
    <cellStyle name="Normal 34 2" xfId="1010"/>
    <cellStyle name="Normal 34 3" xfId="1011"/>
    <cellStyle name="Normal 34 4" xfId="1012"/>
    <cellStyle name="Normal 34 5" xfId="1013"/>
    <cellStyle name="Normal 35" xfId="12"/>
    <cellStyle name="Normal 35 2" xfId="1015"/>
    <cellStyle name="Normal 35 2 2" xfId="1016"/>
    <cellStyle name="Normal 35 2 3" xfId="1017"/>
    <cellStyle name="Normal 35 3" xfId="1018"/>
    <cellStyle name="Normal 35 4" xfId="1019"/>
    <cellStyle name="Normal 35 5" xfId="1020"/>
    <cellStyle name="Normal 35 6" xfId="1014"/>
    <cellStyle name="Normal 36" xfId="273"/>
    <cellStyle name="Normal 36 2" xfId="1022"/>
    <cellStyle name="Normal 36 2 2" xfId="1023"/>
    <cellStyle name="Normal 36 2 3" xfId="1024"/>
    <cellStyle name="Normal 36 3" xfId="1025"/>
    <cellStyle name="Normal 36 4" xfId="1026"/>
    <cellStyle name="Normal 36 5" xfId="1027"/>
    <cellStyle name="Normal 36 6" xfId="1021"/>
    <cellStyle name="Normal 37" xfId="1028"/>
    <cellStyle name="Normal 37 2" xfId="1029"/>
    <cellStyle name="Normal 37 3" xfId="1030"/>
    <cellStyle name="Normal 37 4" xfId="1031"/>
    <cellStyle name="Normal 37 5" xfId="1032"/>
    <cellStyle name="Normal 38" xfId="1033"/>
    <cellStyle name="Normal 38 2" xfId="1034"/>
    <cellStyle name="Normal 38 3" xfId="1035"/>
    <cellStyle name="Normal 38 4" xfId="1036"/>
    <cellStyle name="Normal 38 5" xfId="1037"/>
    <cellStyle name="Normal 39" xfId="1038"/>
    <cellStyle name="Normal 39 2" xfId="1039"/>
    <cellStyle name="Normal 39 3" xfId="1040"/>
    <cellStyle name="Normal 39 4" xfId="1041"/>
    <cellStyle name="Normal 39 5" xfId="1042"/>
    <cellStyle name="Normal 4" xfId="464"/>
    <cellStyle name="Normal 4 2" xfId="465"/>
    <cellStyle name="Normal 4 2 2" xfId="466"/>
    <cellStyle name="Normal 4 3" xfId="467"/>
    <cellStyle name="Normal 4 4" xfId="468"/>
    <cellStyle name="Normal 4 5" xfId="469"/>
    <cellStyle name="Normal 4 6" xfId="470"/>
    <cellStyle name="Normal 4 6 2" xfId="1043"/>
    <cellStyle name="Normal 4 7" xfId="1044"/>
    <cellStyle name="Normal 4 8" xfId="1045"/>
    <cellStyle name="Normal 40" xfId="1046"/>
    <cellStyle name="Normal 40 2" xfId="1047"/>
    <cellStyle name="Normal 40 3" xfId="1048"/>
    <cellStyle name="Normal 40 4" xfId="1049"/>
    <cellStyle name="Normal 40 5" xfId="1050"/>
    <cellStyle name="Normal 40 6" xfId="1051"/>
    <cellStyle name="Normal 40 7" xfId="1052"/>
    <cellStyle name="Normal 41" xfId="1053"/>
    <cellStyle name="Normal 41 2" xfId="1054"/>
    <cellStyle name="Normal 41 3" xfId="1055"/>
    <cellStyle name="Normal 41 4" xfId="1056"/>
    <cellStyle name="Normal 41 5" xfId="1057"/>
    <cellStyle name="Normal 41 6" xfId="1058"/>
    <cellStyle name="Normal 41 7" xfId="1059"/>
    <cellStyle name="Normal 41 8" xfId="1560"/>
    <cellStyle name="Normal 41 8 2" xfId="2003"/>
    <cellStyle name="Normal 41 9" xfId="1793"/>
    <cellStyle name="Normal 42" xfId="1060"/>
    <cellStyle name="Normal 42 2" xfId="1061"/>
    <cellStyle name="Normal 42 3" xfId="1062"/>
    <cellStyle name="Normal 42 4" xfId="1063"/>
    <cellStyle name="Normal 42 5" xfId="1064"/>
    <cellStyle name="Normal 42 6" xfId="1065"/>
    <cellStyle name="Normal 42 7" xfId="1066"/>
    <cellStyle name="Normal 42 8" xfId="1561"/>
    <cellStyle name="Normal 42 8 2" xfId="2004"/>
    <cellStyle name="Normal 42 9" xfId="1794"/>
    <cellStyle name="Normal 43" xfId="553"/>
    <cellStyle name="Normal 43 2" xfId="1067"/>
    <cellStyle name="Normal 43 3" xfId="1068"/>
    <cellStyle name="Normal 43 4" xfId="1069"/>
    <cellStyle name="Normal 43 5" xfId="1070"/>
    <cellStyle name="Normal 44" xfId="1371"/>
    <cellStyle name="Normal 44 2" xfId="1071"/>
    <cellStyle name="Normal 44 3" xfId="1072"/>
    <cellStyle name="Normal 44 4" xfId="1073"/>
    <cellStyle name="Normal 44 5" xfId="1074"/>
    <cellStyle name="Normal 44 6" xfId="1075"/>
    <cellStyle name="Normal 44 7" xfId="1076"/>
    <cellStyle name="Normal 45" xfId="1587"/>
    <cellStyle name="Normal 45 2" xfId="1077"/>
    <cellStyle name="Normal 45 3" xfId="1078"/>
    <cellStyle name="Normal 45 4" xfId="1079"/>
    <cellStyle name="Normal 45 5" xfId="1080"/>
    <cellStyle name="Normal 45 6" xfId="1081"/>
    <cellStyle name="Normal 45 7" xfId="1082"/>
    <cellStyle name="Normal 46 2" xfId="1083"/>
    <cellStyle name="Normal 46 3" xfId="1084"/>
    <cellStyle name="Normal 46 4" xfId="1085"/>
    <cellStyle name="Normal 46 5" xfId="1086"/>
    <cellStyle name="Normal 46 6" xfId="1087"/>
    <cellStyle name="Normal 46 7" xfId="1088"/>
    <cellStyle name="Normal 47" xfId="2029"/>
    <cellStyle name="Normal 47 2" xfId="1089"/>
    <cellStyle name="Normal 47 3" xfId="1090"/>
    <cellStyle name="Normal 47 4" xfId="1091"/>
    <cellStyle name="Normal 47 5" xfId="1092"/>
    <cellStyle name="Normal 47 6" xfId="1093"/>
    <cellStyle name="Normal 47 7" xfId="1094"/>
    <cellStyle name="Normal 48 2" xfId="1095"/>
    <cellStyle name="Normal 48 3" xfId="1096"/>
    <cellStyle name="Normal 48 4" xfId="1097"/>
    <cellStyle name="Normal 48 5" xfId="1098"/>
    <cellStyle name="Normal 48 6" xfId="1099"/>
    <cellStyle name="Normal 48 7" xfId="1100"/>
    <cellStyle name="Normal 49 2" xfId="1101"/>
    <cellStyle name="Normal 49 3" xfId="1102"/>
    <cellStyle name="Normal 49 4" xfId="1103"/>
    <cellStyle name="Normal 49 5" xfId="1104"/>
    <cellStyle name="Normal 49 6" xfId="1105"/>
    <cellStyle name="Normal 49 7" xfId="1106"/>
    <cellStyle name="Normal 5" xfId="471"/>
    <cellStyle name="Normal 5 2" xfId="472"/>
    <cellStyle name="Normal 5 2 2" xfId="473"/>
    <cellStyle name="Normal 5 2 2 2" xfId="568"/>
    <cellStyle name="Normal 5 2 3" xfId="474"/>
    <cellStyle name="Normal 5 2 3 2" xfId="569"/>
    <cellStyle name="Normal 5 2 4" xfId="567"/>
    <cellStyle name="Normal 5 2 4 2" xfId="1107"/>
    <cellStyle name="Normal 5 3" xfId="475"/>
    <cellStyle name="Normal 5 3 2" xfId="476"/>
    <cellStyle name="Normal 5 4" xfId="477"/>
    <cellStyle name="Normal 5 4 2" xfId="478"/>
    <cellStyle name="Normal 5 4 2 2" xfId="1108"/>
    <cellStyle name="Normal 5 4 2 3" xfId="570"/>
    <cellStyle name="Normal 5 4 3" xfId="479"/>
    <cellStyle name="Normal 5 4 4" xfId="556"/>
    <cellStyle name="Normal 5 5" xfId="480"/>
    <cellStyle name="Normal 5 5 2" xfId="571"/>
    <cellStyle name="Normal 5 5 2 2" xfId="1109"/>
    <cellStyle name="Normal 5 6" xfId="1110"/>
    <cellStyle name="Normal 5 7" xfId="1111"/>
    <cellStyle name="Normal 5 8" xfId="1112"/>
    <cellStyle name="Normal 50 2" xfId="1113"/>
    <cellStyle name="Normal 50 3" xfId="1114"/>
    <cellStyle name="Normal 50 4" xfId="1115"/>
    <cellStyle name="Normal 50 5" xfId="1116"/>
    <cellStyle name="Normal 50 6" xfId="1117"/>
    <cellStyle name="Normal 50 7" xfId="1118"/>
    <cellStyle name="Normal 51 2" xfId="1119"/>
    <cellStyle name="Normal 51 3" xfId="1120"/>
    <cellStyle name="Normal 51 4" xfId="1121"/>
    <cellStyle name="Normal 51 5" xfId="1122"/>
    <cellStyle name="Normal 51 6" xfId="1123"/>
    <cellStyle name="Normal 51 7" xfId="1124"/>
    <cellStyle name="Normal 52 2" xfId="1125"/>
    <cellStyle name="Normal 52 3" xfId="1126"/>
    <cellStyle name="Normal 52 4" xfId="1127"/>
    <cellStyle name="Normal 52 5" xfId="1128"/>
    <cellStyle name="Normal 52 6" xfId="1129"/>
    <cellStyle name="Normal 52 7" xfId="1130"/>
    <cellStyle name="Normal 53 2" xfId="1131"/>
    <cellStyle name="Normal 53 3" xfId="1132"/>
    <cellStyle name="Normal 53 4" xfId="1133"/>
    <cellStyle name="Normal 53 5" xfId="1134"/>
    <cellStyle name="Normal 53 6" xfId="1135"/>
    <cellStyle name="Normal 53 7" xfId="1136"/>
    <cellStyle name="Normal 54 2" xfId="1137"/>
    <cellStyle name="Normal 54 3" xfId="1138"/>
    <cellStyle name="Normal 54 4" xfId="1139"/>
    <cellStyle name="Normal 54 5" xfId="1140"/>
    <cellStyle name="Normal 54 6" xfId="1141"/>
    <cellStyle name="Normal 54 7" xfId="1142"/>
    <cellStyle name="Normal 55" xfId="1143"/>
    <cellStyle name="Normal 55 2" xfId="1144"/>
    <cellStyle name="Normal 55 3" xfId="1145"/>
    <cellStyle name="Normal 55 4" xfId="1146"/>
    <cellStyle name="Normal 55 5" xfId="1147"/>
    <cellStyle name="Normal 55 6" xfId="1148"/>
    <cellStyle name="Normal 55 7" xfId="1149"/>
    <cellStyle name="Normal 56" xfId="1150"/>
    <cellStyle name="Normal 56 2" xfId="1151"/>
    <cellStyle name="Normal 56 3" xfId="1152"/>
    <cellStyle name="Normal 56 4" xfId="1153"/>
    <cellStyle name="Normal 56 5" xfId="1154"/>
    <cellStyle name="Normal 56 6" xfId="1155"/>
    <cellStyle name="Normal 56 7" xfId="1156"/>
    <cellStyle name="Normal 57" xfId="1157"/>
    <cellStyle name="Normal 57 2" xfId="1158"/>
    <cellStyle name="Normal 57 3" xfId="1159"/>
    <cellStyle name="Normal 57 4" xfId="1160"/>
    <cellStyle name="Normal 57 5" xfId="1161"/>
    <cellStyle name="Normal 57 6" xfId="1162"/>
    <cellStyle name="Normal 57 7" xfId="1163"/>
    <cellStyle name="Normal 58" xfId="1164"/>
    <cellStyle name="Normal 58 2" xfId="1165"/>
    <cellStyle name="Normal 58 3" xfId="1166"/>
    <cellStyle name="Normal 58 4" xfId="1167"/>
    <cellStyle name="Normal 58 5" xfId="1168"/>
    <cellStyle name="Normal 58 6" xfId="1169"/>
    <cellStyle name="Normal 58 7" xfId="1170"/>
    <cellStyle name="Normal 59" xfId="1171"/>
    <cellStyle name="Normal 59 2" xfId="1172"/>
    <cellStyle name="Normal 59 3" xfId="1173"/>
    <cellStyle name="Normal 59 4" xfId="1174"/>
    <cellStyle name="Normal 59 5" xfId="1175"/>
    <cellStyle name="Normal 59 6" xfId="1176"/>
    <cellStyle name="Normal 59 7" xfId="1177"/>
    <cellStyle name="Normal 6" xfId="481"/>
    <cellStyle name="Normal 6 2" xfId="482"/>
    <cellStyle name="Normal 6 3" xfId="483"/>
    <cellStyle name="Normal 6 3 2" xfId="484"/>
    <cellStyle name="Normal 6 3 2 2" xfId="1178"/>
    <cellStyle name="Normal 6 3 2 3" xfId="573"/>
    <cellStyle name="Normal 6 4" xfId="572"/>
    <cellStyle name="Normal 6 4 2" xfId="1179"/>
    <cellStyle name="Normal 6 5" xfId="1180"/>
    <cellStyle name="Normal 6 6" xfId="1181"/>
    <cellStyle name="Normal 6 7" xfId="1182"/>
    <cellStyle name="Normal 6 8" xfId="1183"/>
    <cellStyle name="Normal 60" xfId="1184"/>
    <cellStyle name="Normal 60 2" xfId="1185"/>
    <cellStyle name="Normal 60 3" xfId="1186"/>
    <cellStyle name="Normal 60 4" xfId="1187"/>
    <cellStyle name="Normal 60 5" xfId="1188"/>
    <cellStyle name="Normal 60 6" xfId="1189"/>
    <cellStyle name="Normal 60 7" xfId="1190"/>
    <cellStyle name="Normal 61" xfId="1191"/>
    <cellStyle name="Normal 61 2" xfId="1192"/>
    <cellStyle name="Normal 61 3" xfId="1193"/>
    <cellStyle name="Normal 61 4" xfId="1194"/>
    <cellStyle name="Normal 61 5" xfId="1195"/>
    <cellStyle name="Normal 61 6" xfId="1196"/>
    <cellStyle name="Normal 61 7" xfId="1197"/>
    <cellStyle name="Normal 62" xfId="1198"/>
    <cellStyle name="Normal 62 2" xfId="1199"/>
    <cellStyle name="Normal 62 3" xfId="1200"/>
    <cellStyle name="Normal 62 4" xfId="1201"/>
    <cellStyle name="Normal 62 5" xfId="1202"/>
    <cellStyle name="Normal 62 6" xfId="1203"/>
    <cellStyle name="Normal 62 7" xfId="1204"/>
    <cellStyle name="Normal 63" xfId="1205"/>
    <cellStyle name="Normal 63 2" xfId="1206"/>
    <cellStyle name="Normal 63 3" xfId="1207"/>
    <cellStyle name="Normal 63 4" xfId="1208"/>
    <cellStyle name="Normal 63 5" xfId="1209"/>
    <cellStyle name="Normal 63 6" xfId="1210"/>
    <cellStyle name="Normal 63 7" xfId="1211"/>
    <cellStyle name="Normal 64" xfId="1212"/>
    <cellStyle name="Normal 64 2" xfId="1213"/>
    <cellStyle name="Normal 64 3" xfId="1214"/>
    <cellStyle name="Normal 64 4" xfId="1215"/>
    <cellStyle name="Normal 64 5" xfId="1216"/>
    <cellStyle name="Normal 64 6" xfId="1217"/>
    <cellStyle name="Normal 64 7" xfId="1218"/>
    <cellStyle name="Normal 65" xfId="1219"/>
    <cellStyle name="Normal 65 2" xfId="1220"/>
    <cellStyle name="Normal 65 3" xfId="1221"/>
    <cellStyle name="Normal 65 4" xfId="1222"/>
    <cellStyle name="Normal 65 5" xfId="1223"/>
    <cellStyle name="Normal 65 6" xfId="1224"/>
    <cellStyle name="Normal 65 7" xfId="1225"/>
    <cellStyle name="Normal 66" xfId="1226"/>
    <cellStyle name="Normal 66 2" xfId="1227"/>
    <cellStyle name="Normal 66 3" xfId="1228"/>
    <cellStyle name="Normal 66 4" xfId="1229"/>
    <cellStyle name="Normal 66 5" xfId="1230"/>
    <cellStyle name="Normal 66 6" xfId="1231"/>
    <cellStyle name="Normal 66 7" xfId="1232"/>
    <cellStyle name="Normal 67" xfId="1233"/>
    <cellStyle name="Normal 67 2" xfId="1234"/>
    <cellStyle name="Normal 67 3" xfId="1235"/>
    <cellStyle name="Normal 67 4" xfId="1236"/>
    <cellStyle name="Normal 67 5" xfId="1237"/>
    <cellStyle name="Normal 67 6" xfId="1238"/>
    <cellStyle name="Normal 67 7" xfId="1239"/>
    <cellStyle name="Normal 68" xfId="1240"/>
    <cellStyle name="Normal 68 2" xfId="1241"/>
    <cellStyle name="Normal 68 3" xfId="1242"/>
    <cellStyle name="Normal 68 4" xfId="1243"/>
    <cellStyle name="Normal 68 5" xfId="1244"/>
    <cellStyle name="Normal 68 6" xfId="1245"/>
    <cellStyle name="Normal 68 7" xfId="1246"/>
    <cellStyle name="Normal 69 2" xfId="1247"/>
    <cellStyle name="Normal 69 3" xfId="1248"/>
    <cellStyle name="Normal 69 4" xfId="1249"/>
    <cellStyle name="Normal 69 5" xfId="1250"/>
    <cellStyle name="Normal 69 6" xfId="1251"/>
    <cellStyle name="Normal 69 7" xfId="1252"/>
    <cellStyle name="Normal 7" xfId="485"/>
    <cellStyle name="Normal 7 2" xfId="486"/>
    <cellStyle name="Normal 7 3" xfId="1253"/>
    <cellStyle name="Normal 7 4" xfId="1254"/>
    <cellStyle name="Normal 7 5" xfId="1255"/>
    <cellStyle name="Normal 7 6" xfId="1256"/>
    <cellStyle name="Normal 7 7" xfId="1257"/>
    <cellStyle name="Normal 7 8" xfId="1258"/>
    <cellStyle name="Normal 70 2" xfId="1259"/>
    <cellStyle name="Normal 70 3" xfId="1260"/>
    <cellStyle name="Normal 70 4" xfId="1261"/>
    <cellStyle name="Normal 70 5" xfId="1262"/>
    <cellStyle name="Normal 70 6" xfId="1263"/>
    <cellStyle name="Normal 70 7" xfId="1264"/>
    <cellStyle name="Normal 71" xfId="1265"/>
    <cellStyle name="Normal 71 2" xfId="1266"/>
    <cellStyle name="Normal 71 3" xfId="1267"/>
    <cellStyle name="Normal 71 4" xfId="1268"/>
    <cellStyle name="Normal 71 5" xfId="1269"/>
    <cellStyle name="Normal 71 6" xfId="1270"/>
    <cellStyle name="Normal 71 7" xfId="1271"/>
    <cellStyle name="Normal 72 2" xfId="1272"/>
    <cellStyle name="Normal 72 3" xfId="1273"/>
    <cellStyle name="Normal 72 4" xfId="1274"/>
    <cellStyle name="Normal 72 5" xfId="1275"/>
    <cellStyle name="Normal 72 6" xfId="1276"/>
    <cellStyle name="Normal 72 7" xfId="1277"/>
    <cellStyle name="Normal 73 2" xfId="1278"/>
    <cellStyle name="Normal 73 3" xfId="1279"/>
    <cellStyle name="Normal 73 4" xfId="1280"/>
    <cellStyle name="Normal 73 5" xfId="1281"/>
    <cellStyle name="Normal 73 6" xfId="1282"/>
    <cellStyle name="Normal 73 7" xfId="1283"/>
    <cellStyle name="Normal 74 2" xfId="1284"/>
    <cellStyle name="Normal 74 3" xfId="1285"/>
    <cellStyle name="Normal 74 4" xfId="1286"/>
    <cellStyle name="Normal 74 5" xfId="1287"/>
    <cellStyle name="Normal 74 6" xfId="1288"/>
    <cellStyle name="Normal 74 7" xfId="1289"/>
    <cellStyle name="Normal 75" xfId="1290"/>
    <cellStyle name="Normal 75 2" xfId="1291"/>
    <cellStyle name="Normal 75 3" xfId="1292"/>
    <cellStyle name="Normal 75 4" xfId="1293"/>
    <cellStyle name="Normal 75 5" xfId="1294"/>
    <cellStyle name="Normal 75 6" xfId="1295"/>
    <cellStyle name="Normal 75 7" xfId="1296"/>
    <cellStyle name="Normal 76 2" xfId="1297"/>
    <cellStyle name="Normal 76 3" xfId="1298"/>
    <cellStyle name="Normal 76 4" xfId="1299"/>
    <cellStyle name="Normal 76 5" xfId="1300"/>
    <cellStyle name="Normal 76 6" xfId="1301"/>
    <cellStyle name="Normal 76 7" xfId="1302"/>
    <cellStyle name="Normal 77 2" xfId="1303"/>
    <cellStyle name="Normal 77 3" xfId="1304"/>
    <cellStyle name="Normal 77 4" xfId="1305"/>
    <cellStyle name="Normal 77 5" xfId="1306"/>
    <cellStyle name="Normal 77 6" xfId="1307"/>
    <cellStyle name="Normal 77 7" xfId="1308"/>
    <cellStyle name="Normal 78 2" xfId="1309"/>
    <cellStyle name="Normal 78 3" xfId="1310"/>
    <cellStyle name="Normal 78 4" xfId="1311"/>
    <cellStyle name="Normal 78 5" xfId="1312"/>
    <cellStyle name="Normal 78 6" xfId="1313"/>
    <cellStyle name="Normal 78 7" xfId="1314"/>
    <cellStyle name="Normal 79 2" xfId="1315"/>
    <cellStyle name="Normal 79 3" xfId="1316"/>
    <cellStyle name="Normal 79 4" xfId="1317"/>
    <cellStyle name="Normal 79 5" xfId="1318"/>
    <cellStyle name="Normal 79 6" xfId="1319"/>
    <cellStyle name="Normal 79 7" xfId="1320"/>
    <cellStyle name="Normal 8" xfId="487"/>
    <cellStyle name="Normal 8 10" xfId="1562"/>
    <cellStyle name="Normal 8 10 2" xfId="2005"/>
    <cellStyle name="Normal 8 11" xfId="588"/>
    <cellStyle name="Normal 8 11 2" xfId="1602"/>
    <cellStyle name="Normal 8 2" xfId="488"/>
    <cellStyle name="Normal 8 2 2" xfId="489"/>
    <cellStyle name="Normal 8 2 2 2" xfId="1563"/>
    <cellStyle name="Normal 8 2 2 2 2" xfId="2006"/>
    <cellStyle name="Normal 8 2 2 3" xfId="1322"/>
    <cellStyle name="Normal 8 2 2 4" xfId="1796"/>
    <cellStyle name="Normal 8 2 3" xfId="490"/>
    <cellStyle name="Normal 8 2 3 2" xfId="1564"/>
    <cellStyle name="Normal 8 2 3 2 2" xfId="2007"/>
    <cellStyle name="Normal 8 2 3 3" xfId="1323"/>
    <cellStyle name="Normal 8 2 3 4" xfId="1797"/>
    <cellStyle name="Normal 8 2 4" xfId="491"/>
    <cellStyle name="Normal 8 2 4 2" xfId="492"/>
    <cellStyle name="Normal 8 2 5" xfId="493"/>
    <cellStyle name="Normal 8 3" xfId="494"/>
    <cellStyle name="Normal 8 3 2" xfId="579"/>
    <cellStyle name="Normal 8 3 2 2" xfId="1325"/>
    <cellStyle name="Normal 8 3 2 2 2" xfId="1799"/>
    <cellStyle name="Normal 8 3 2 3" xfId="1566"/>
    <cellStyle name="Normal 8 3 2 3 2" xfId="2009"/>
    <cellStyle name="Normal 8 3 2 4" xfId="590"/>
    <cellStyle name="Normal 8 3 2 4 2" xfId="1604"/>
    <cellStyle name="Normal 8 3 2 5" xfId="1594"/>
    <cellStyle name="Normal 8 3 3" xfId="581"/>
    <cellStyle name="Normal 8 3 3 2" xfId="1326"/>
    <cellStyle name="Normal 8 3 3 2 2" xfId="1800"/>
    <cellStyle name="Normal 8 3 3 3" xfId="1567"/>
    <cellStyle name="Normal 8 3 3 3 2" xfId="2010"/>
    <cellStyle name="Normal 8 3 3 4" xfId="592"/>
    <cellStyle name="Normal 8 3 3 4 2" xfId="1606"/>
    <cellStyle name="Normal 8 3 3 5" xfId="1596"/>
    <cellStyle name="Normal 8 3 4" xfId="1324"/>
    <cellStyle name="Normal 8 3 4 2" xfId="1798"/>
    <cellStyle name="Normal 8 3 5" xfId="1565"/>
    <cellStyle name="Normal 8 3 5 2" xfId="2008"/>
    <cellStyle name="Normal 8 3 6" xfId="587"/>
    <cellStyle name="Normal 8 3 6 2" xfId="1601"/>
    <cellStyle name="Normal 8 3 7" xfId="575"/>
    <cellStyle name="Normal 8 3 8" xfId="1592"/>
    <cellStyle name="Normal 8 4" xfId="495"/>
    <cellStyle name="Normal 8 4 2" xfId="1328"/>
    <cellStyle name="Normal 8 4 3" xfId="1327"/>
    <cellStyle name="Normal 8 4 3 2" xfId="1801"/>
    <cellStyle name="Normal 8 4 4" xfId="1568"/>
    <cellStyle name="Normal 8 4 4 2" xfId="2011"/>
    <cellStyle name="Normal 8 4 5" xfId="589"/>
    <cellStyle name="Normal 8 4 5 2" xfId="1603"/>
    <cellStyle name="Normal 8 4 6" xfId="578"/>
    <cellStyle name="Normal 8 4 7" xfId="1593"/>
    <cellStyle name="Normal 8 5" xfId="580"/>
    <cellStyle name="Normal 8 5 2" xfId="1330"/>
    <cellStyle name="Normal 8 5 3" xfId="1329"/>
    <cellStyle name="Normal 8 5 3 2" xfId="1802"/>
    <cellStyle name="Normal 8 5 4" xfId="1569"/>
    <cellStyle name="Normal 8 5 4 2" xfId="2012"/>
    <cellStyle name="Normal 8 5 5" xfId="591"/>
    <cellStyle name="Normal 8 5 5 2" xfId="1605"/>
    <cellStyle name="Normal 8 5 6" xfId="1595"/>
    <cellStyle name="Normal 8 6" xfId="574"/>
    <cellStyle name="Normal 8 6 2" xfId="1331"/>
    <cellStyle name="Normal 8 6 3" xfId="1591"/>
    <cellStyle name="Normal 8 7" xfId="1332"/>
    <cellStyle name="Normal 8 8" xfId="1333"/>
    <cellStyle name="Normal 8 9" xfId="1321"/>
    <cellStyle name="Normal 8 9 2" xfId="1795"/>
    <cellStyle name="Normal 80 2" xfId="1334"/>
    <cellStyle name="Normal 80 3" xfId="1335"/>
    <cellStyle name="Normal 80 4" xfId="1336"/>
    <cellStyle name="Normal 80 5" xfId="1337"/>
    <cellStyle name="Normal 80 6" xfId="1338"/>
    <cellStyle name="Normal 80 7" xfId="1339"/>
    <cellStyle name="Normal 81 2" xfId="1340"/>
    <cellStyle name="Normal 81 3" xfId="1341"/>
    <cellStyle name="Normal 81 4" xfId="1342"/>
    <cellStyle name="Normal 81 5" xfId="1343"/>
    <cellStyle name="Normal 82 2" xfId="1344"/>
    <cellStyle name="Normal 82 3" xfId="1345"/>
    <cellStyle name="Normal 82 4" xfId="1346"/>
    <cellStyle name="Normal 82 5" xfId="1347"/>
    <cellStyle name="Normal 9" xfId="496"/>
    <cellStyle name="Normal 9 10" xfId="557"/>
    <cellStyle name="Normal 9 11" xfId="1588"/>
    <cellStyle name="Normal 9 2" xfId="497"/>
    <cellStyle name="Normal 9 2 2" xfId="498"/>
    <cellStyle name="Normal 9 2 2 2" xfId="1571"/>
    <cellStyle name="Normal 9 2 2 2 2" xfId="2014"/>
    <cellStyle name="Normal 9 2 2 3" xfId="586"/>
    <cellStyle name="Normal 9 2 2 4" xfId="1600"/>
    <cellStyle name="Normal 9 2 3" xfId="499"/>
    <cellStyle name="Normal 9 2 3 2" xfId="1570"/>
    <cellStyle name="Normal 9 2 3 3" xfId="2013"/>
    <cellStyle name="Normal 9 2 4" xfId="558"/>
    <cellStyle name="Normal 9 2 5" xfId="1589"/>
    <cellStyle name="Normal 9 3" xfId="500"/>
    <cellStyle name="Normal 9 3 2" xfId="1572"/>
    <cellStyle name="Normal 9 3 2 2" xfId="2015"/>
    <cellStyle name="Normal 9 3 3" xfId="1348"/>
    <cellStyle name="Normal 9 3 3 2" xfId="1803"/>
    <cellStyle name="Normal 9 3 4" xfId="561"/>
    <cellStyle name="Normal 9 3 5" xfId="1590"/>
    <cellStyle name="Normal 9 4" xfId="501"/>
    <cellStyle name="Normal 9 4 2" xfId="576"/>
    <cellStyle name="Normal 9 5" xfId="585"/>
    <cellStyle name="Normal 9 5 2" xfId="1349"/>
    <cellStyle name="Normal 9 5 3" xfId="1599"/>
    <cellStyle name="Normal 9 6" xfId="1350"/>
    <cellStyle name="Normal 9 7" xfId="1351"/>
    <cellStyle name="Normal 9 8" xfId="1352"/>
    <cellStyle name="Normal 9 9" xfId="1353"/>
    <cellStyle name="Normal 9 9 2" xfId="1573"/>
    <cellStyle name="Normal 9 9 2 2" xfId="2016"/>
    <cellStyle name="Normal 9 9 3" xfId="1804"/>
    <cellStyle name="Normal 93" xfId="1354"/>
    <cellStyle name="Normal 94" xfId="1355"/>
    <cellStyle name="Normal 95" xfId="1356"/>
    <cellStyle name="Normal 96" xfId="1357"/>
    <cellStyle name="Normal_APP240SM" xfId="3"/>
    <cellStyle name="Normal_FORDRUN2" xfId="2031"/>
    <cellStyle name="Note 10" xfId="502"/>
    <cellStyle name="Note 10 2" xfId="503"/>
    <cellStyle name="Note 2" xfId="504"/>
    <cellStyle name="Note 2 2" xfId="505"/>
    <cellStyle name="Note 2 2 2" xfId="506"/>
    <cellStyle name="Note 2 2 2 2" xfId="1576"/>
    <cellStyle name="Note 2 2 2 2 2" xfId="2019"/>
    <cellStyle name="Note 2 2 2 3" xfId="1360"/>
    <cellStyle name="Note 2 2 2 4" xfId="1807"/>
    <cellStyle name="Note 2 2 3" xfId="1575"/>
    <cellStyle name="Note 2 2 3 2" xfId="2018"/>
    <cellStyle name="Note 2 2 4" xfId="1359"/>
    <cellStyle name="Note 2 2 5" xfId="1806"/>
    <cellStyle name="Note 2 3" xfId="507"/>
    <cellStyle name="Note 2 3 2" xfId="508"/>
    <cellStyle name="Note 2 3 2 2" xfId="509"/>
    <cellStyle name="Note 2 3 2 3" xfId="1577"/>
    <cellStyle name="Note 2 3 2 4" xfId="2020"/>
    <cellStyle name="Note 2 3 3" xfId="510"/>
    <cellStyle name="Note 2 3 4" xfId="1361"/>
    <cellStyle name="Note 2 3 5" xfId="1808"/>
    <cellStyle name="Note 2 4" xfId="511"/>
    <cellStyle name="Note 2 4 2" xfId="512"/>
    <cellStyle name="Note 2 4 3" xfId="1574"/>
    <cellStyle name="Note 2 4 4" xfId="2017"/>
    <cellStyle name="Note 2 5" xfId="1358"/>
    <cellStyle name="Note 2 6" xfId="1805"/>
    <cellStyle name="Note 3" xfId="513"/>
    <cellStyle name="Note 3 2" xfId="514"/>
    <cellStyle name="Note 3 2 2" xfId="1364"/>
    <cellStyle name="Note 3 2 2 2" xfId="1580"/>
    <cellStyle name="Note 3 2 2 2 2" xfId="2023"/>
    <cellStyle name="Note 3 2 2 3" xfId="1811"/>
    <cellStyle name="Note 3 2 3" xfId="1579"/>
    <cellStyle name="Note 3 2 3 2" xfId="2022"/>
    <cellStyle name="Note 3 2 4" xfId="1363"/>
    <cellStyle name="Note 3 2 5" xfId="1810"/>
    <cellStyle name="Note 3 3" xfId="1365"/>
    <cellStyle name="Note 3 3 2" xfId="1581"/>
    <cellStyle name="Note 3 3 2 2" xfId="2024"/>
    <cellStyle name="Note 3 3 3" xfId="1812"/>
    <cellStyle name="Note 3 4" xfId="1578"/>
    <cellStyle name="Note 3 4 2" xfId="2021"/>
    <cellStyle name="Note 3 5" xfId="1362"/>
    <cellStyle name="Note 3 6" xfId="1809"/>
    <cellStyle name="Note 4" xfId="515"/>
    <cellStyle name="Note 4 2" xfId="516"/>
    <cellStyle name="Note 4 2 2" xfId="517"/>
    <cellStyle name="Note 4 2 2 2" xfId="1584"/>
    <cellStyle name="Note 4 2 2 2 2" xfId="2027"/>
    <cellStyle name="Note 4 2 2 3" xfId="1368"/>
    <cellStyle name="Note 4 2 2 4" xfId="1815"/>
    <cellStyle name="Note 4 2 3" xfId="1583"/>
    <cellStyle name="Note 4 2 3 2" xfId="2026"/>
    <cellStyle name="Note 4 2 4" xfId="1367"/>
    <cellStyle name="Note 4 2 5" xfId="1814"/>
    <cellStyle name="Note 4 3" xfId="518"/>
    <cellStyle name="Note 4 3 2" xfId="1585"/>
    <cellStyle name="Note 4 3 2 2" xfId="2028"/>
    <cellStyle name="Note 4 3 3" xfId="1369"/>
    <cellStyle name="Note 4 3 4" xfId="1816"/>
    <cellStyle name="Note 4 4" xfId="1582"/>
    <cellStyle name="Note 4 4 2" xfId="2025"/>
    <cellStyle name="Note 4 5" xfId="1366"/>
    <cellStyle name="Note 4 6" xfId="1813"/>
    <cellStyle name="Note 5" xfId="519"/>
    <cellStyle name="Note 5 2" xfId="520"/>
    <cellStyle name="Note 6" xfId="521"/>
    <cellStyle name="Note 6 2" xfId="522"/>
    <cellStyle name="Note 7" xfId="523"/>
    <cellStyle name="Note 7 2" xfId="524"/>
    <cellStyle name="Note 8" xfId="525"/>
    <cellStyle name="Note 8 2" xfId="526"/>
    <cellStyle name="Note 9" xfId="527"/>
    <cellStyle name="Note 9 2" xfId="528"/>
    <cellStyle name="Output 2" xfId="530"/>
    <cellStyle name="Output 2 2" xfId="531"/>
    <cellStyle name="Output 2 3" xfId="1370"/>
    <cellStyle name="Output 3" xfId="532"/>
    <cellStyle name="Output 4" xfId="529"/>
    <cellStyle name="Percent" xfId="1586" builtinId="5"/>
    <cellStyle name="Percent 2" xfId="533"/>
    <cellStyle name="Percent 2 2" xfId="534"/>
    <cellStyle name="Percent 2 3" xfId="535"/>
    <cellStyle name="Percent 3" xfId="577"/>
    <cellStyle name="Title 2" xfId="537"/>
    <cellStyle name="Title 2 2" xfId="538"/>
    <cellStyle name="Title 3" xfId="539"/>
    <cellStyle name="Title 4" xfId="536"/>
    <cellStyle name="Total 2" xfId="541"/>
    <cellStyle name="Total 2 2" xfId="542"/>
    <cellStyle name="Total 2 3" xfId="543"/>
    <cellStyle name="Total 2 4" xfId="544"/>
    <cellStyle name="Total 2 5" xfId="1372"/>
    <cellStyle name="Total 3" xfId="545"/>
    <cellStyle name="Total 3 2" xfId="546"/>
    <cellStyle name="Total 4" xfId="547"/>
    <cellStyle name="Total 5" xfId="548"/>
    <cellStyle name="Total 6" xfId="549"/>
    <cellStyle name="Total 7" xfId="540"/>
    <cellStyle name="Warning Text" xfId="7" builtinId="11" customBuiltin="1"/>
    <cellStyle name="Warning Text 2" xfId="550"/>
    <cellStyle name="Warning Text 2 2" xfId="551"/>
    <cellStyle name="Warning Text 2 3" xfId="1373"/>
    <cellStyle name="Warning Text 3" xfId="55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FF"/>
      <color rgb="FFCCFFFF"/>
      <color rgb="FFFFCCCC"/>
      <color rgb="FFCCEC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worksheet" Target="worksheets/sheet10.xml"/><Relationship Id="rId18" Type="http://schemas.openxmlformats.org/officeDocument/2006/relationships/chartsheet" Target="chartsheets/sheet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4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2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5.xml"/><Relationship Id="rId20" Type="http://schemas.openxmlformats.org/officeDocument/2006/relationships/chartsheet" Target="chartsheets/sheet7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worksheet" Target="worksheets/sheet8.xml"/><Relationship Id="rId24" Type="http://schemas.openxmlformats.org/officeDocument/2006/relationships/chartsheet" Target="chartsheets/sheet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1.xml"/><Relationship Id="rId23" Type="http://schemas.openxmlformats.org/officeDocument/2006/relationships/worksheet" Target="worksheets/sheet15.xml"/><Relationship Id="rId28" Type="http://schemas.openxmlformats.org/officeDocument/2006/relationships/calcChain" Target="calcChain.xml"/><Relationship Id="rId10" Type="http://schemas.openxmlformats.org/officeDocument/2006/relationships/chartsheet" Target="chartsheets/sheet3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hartsheet" Target="chartsheets/sheet8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Sitka Survey Index</a:t>
            </a:r>
          </a:p>
        </c:rich>
      </c:tx>
      <c:layout>
        <c:manualLayout>
          <c:xMode val="edge"/>
          <c:yMode val="edge"/>
          <c:x val="0.3775539072103862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50541349443469"/>
          <c:y val="0.12843227139299826"/>
          <c:w val="0.83909539376375264"/>
          <c:h val="0.68796799716714629"/>
        </c:manualLayout>
      </c:layout>
      <c:barChart>
        <c:barDir val="col"/>
        <c:grouping val="stacked"/>
        <c:varyColors val="0"/>
        <c:ser>
          <c:idx val="0"/>
          <c:order val="0"/>
          <c:tx>
            <c:v>Above Goal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cat>
            <c:numRef>
              <c:f>'Summary Data'!$A$14:$A$50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Data'!$AY$14:$AY$50</c:f>
              <c:numCache>
                <c:formatCode>General</c:formatCode>
                <c:ptCount val="37"/>
                <c:pt idx="2" formatCode="#,##0">
                  <c:v>1545</c:v>
                </c:pt>
                <c:pt idx="3" formatCode="#,##0">
                  <c:v>457</c:v>
                </c:pt>
                <c:pt idx="4" formatCode="#,##0">
                  <c:v>2063</c:v>
                </c:pt>
                <c:pt idx="5" formatCode="#,##0">
                  <c:v>1246</c:v>
                </c:pt>
                <c:pt idx="6" formatCode="#,##0">
                  <c:v>702</c:v>
                </c:pt>
                <c:pt idx="7" formatCode="#,##0">
                  <c:v>0</c:v>
                </c:pt>
                <c:pt idx="8" formatCode="#,##0">
                  <c:v>403</c:v>
                </c:pt>
                <c:pt idx="9" formatCode="#,##0">
                  <c:v>576</c:v>
                </c:pt>
                <c:pt idx="10" formatCode="#,##0">
                  <c:v>566</c:v>
                </c:pt>
                <c:pt idx="11" formatCode="#,##0">
                  <c:v>1510</c:v>
                </c:pt>
                <c:pt idx="12" formatCode="#,##0">
                  <c:v>1899</c:v>
                </c:pt>
                <c:pt idx="13" formatCode="#,##0">
                  <c:v>1716</c:v>
                </c:pt>
                <c:pt idx="14" formatCode="#,##0">
                  <c:v>1965</c:v>
                </c:pt>
                <c:pt idx="15" formatCode="#,##0">
                  <c:v>1487</c:v>
                </c:pt>
                <c:pt idx="16" formatCode="#,##0">
                  <c:v>1451</c:v>
                </c:pt>
                <c:pt idx="17" formatCode="#,##0">
                  <c:v>809</c:v>
                </c:pt>
                <c:pt idx="18" formatCode="#,##0">
                  <c:v>1242</c:v>
                </c:pt>
                <c:pt idx="19" formatCode="#,##0">
                  <c:v>776</c:v>
                </c:pt>
                <c:pt idx="20" formatCode="#,##0">
                  <c:v>803</c:v>
                </c:pt>
                <c:pt idx="21" formatCode="#,##0">
                  <c:v>1515</c:v>
                </c:pt>
                <c:pt idx="22" formatCode="#,##0">
                  <c:v>1868</c:v>
                </c:pt>
                <c:pt idx="23" formatCode="#,##0">
                  <c:v>1101</c:v>
                </c:pt>
                <c:pt idx="24" formatCode="#,##0">
                  <c:v>1124</c:v>
                </c:pt>
                <c:pt idx="25" formatCode="#,##0">
                  <c:v>1668</c:v>
                </c:pt>
                <c:pt idx="26" formatCode="#,##0">
                  <c:v>2647</c:v>
                </c:pt>
                <c:pt idx="27" formatCode="#,##0">
                  <c:v>1066</c:v>
                </c:pt>
                <c:pt idx="28" formatCode="#,##0">
                  <c:v>1117</c:v>
                </c:pt>
                <c:pt idx="29" formatCode="#,##0">
                  <c:v>1156</c:v>
                </c:pt>
                <c:pt idx="30" formatCode="#,##0">
                  <c:v>1273</c:v>
                </c:pt>
                <c:pt idx="31" formatCode="#,##0">
                  <c:v>2222</c:v>
                </c:pt>
                <c:pt idx="32" formatCode="#,##0">
                  <c:v>1157</c:v>
                </c:pt>
                <c:pt idx="33" formatCode="#,##0">
                  <c:v>1414</c:v>
                </c:pt>
                <c:pt idx="34" formatCode="#,##0">
                  <c:v>2161</c:v>
                </c:pt>
                <c:pt idx="35" formatCode="#,##0">
                  <c:v>2244</c:v>
                </c:pt>
                <c:pt idx="36" formatCode="#,##0">
                  <c:v>2943</c:v>
                </c:pt>
              </c:numCache>
            </c:numRef>
          </c:val>
        </c:ser>
        <c:ser>
          <c:idx val="3"/>
          <c:order val="3"/>
          <c:tx>
            <c:v>Below Goal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Data'!$A$14:$A$50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Data'!$AZ$14:$AZ$50</c:f>
              <c:numCache>
                <c:formatCode>General</c:formatCode>
                <c:ptCount val="37"/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293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0</c:v>
                </c:pt>
                <c:pt idx="20" formatCode="#,##0">
                  <c:v>0</c:v>
                </c:pt>
                <c:pt idx="21" formatCode="#,##0">
                  <c:v>0</c:v>
                </c:pt>
                <c:pt idx="22" formatCode="#,##0">
                  <c:v>0</c:v>
                </c:pt>
                <c:pt idx="23" formatCode="#,##0">
                  <c:v>0</c:v>
                </c:pt>
                <c:pt idx="24" formatCode="#,##0">
                  <c:v>0</c:v>
                </c:pt>
                <c:pt idx="25" formatCode="#,##0">
                  <c:v>0</c:v>
                </c:pt>
                <c:pt idx="26" formatCode="#,##0">
                  <c:v>0</c:v>
                </c:pt>
                <c:pt idx="27" formatCode="#,##0">
                  <c:v>0</c:v>
                </c:pt>
                <c:pt idx="28" formatCode="#,##0">
                  <c:v>0</c:v>
                </c:pt>
                <c:pt idx="29" formatCode="#,##0">
                  <c:v>0</c:v>
                </c:pt>
                <c:pt idx="30" formatCode="#,##0">
                  <c:v>0</c:v>
                </c:pt>
                <c:pt idx="31" formatCode="#,##0">
                  <c:v>0</c:v>
                </c:pt>
                <c:pt idx="32" formatCode="#,##0">
                  <c:v>0</c:v>
                </c:pt>
                <c:pt idx="33" formatCode="#,##0">
                  <c:v>0</c:v>
                </c:pt>
                <c:pt idx="34" formatCode="#,##0">
                  <c:v>0</c:v>
                </c:pt>
                <c:pt idx="35" formatCode="#,##0">
                  <c:v>0</c:v>
                </c:pt>
                <c:pt idx="36" formatCode="#,##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30479488"/>
        <c:axId val="330481024"/>
      </c:barChart>
      <c:lineChart>
        <c:grouping val="standard"/>
        <c:varyColors val="0"/>
        <c:ser>
          <c:idx val="1"/>
          <c:order val="1"/>
          <c:tx>
            <c:v>Upper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Data'!$BB$14:$BB$50</c:f>
              <c:numCache>
                <c:formatCode>General</c:formatCode>
                <c:ptCount val="37"/>
                <c:pt idx="2" formatCode="#,##0">
                  <c:v>800</c:v>
                </c:pt>
                <c:pt idx="3" formatCode="#,##0">
                  <c:v>800</c:v>
                </c:pt>
                <c:pt idx="4" formatCode="#,##0">
                  <c:v>800</c:v>
                </c:pt>
                <c:pt idx="5" formatCode="#,##0">
                  <c:v>800</c:v>
                </c:pt>
                <c:pt idx="6" formatCode="#,##0">
                  <c:v>800</c:v>
                </c:pt>
                <c:pt idx="7" formatCode="#,##0">
                  <c:v>800</c:v>
                </c:pt>
                <c:pt idx="8" formatCode="#,##0">
                  <c:v>800</c:v>
                </c:pt>
                <c:pt idx="9" formatCode="#,##0">
                  <c:v>800</c:v>
                </c:pt>
                <c:pt idx="10" formatCode="#,##0">
                  <c:v>800</c:v>
                </c:pt>
                <c:pt idx="11" formatCode="#,##0">
                  <c:v>800</c:v>
                </c:pt>
                <c:pt idx="12" formatCode="#,##0">
                  <c:v>800</c:v>
                </c:pt>
                <c:pt idx="13" formatCode="#,##0">
                  <c:v>800</c:v>
                </c:pt>
                <c:pt idx="14" formatCode="#,##0">
                  <c:v>800</c:v>
                </c:pt>
                <c:pt idx="15" formatCode="#,##0">
                  <c:v>800</c:v>
                </c:pt>
                <c:pt idx="16" formatCode="#,##0">
                  <c:v>800</c:v>
                </c:pt>
                <c:pt idx="17" formatCode="#,##0">
                  <c:v>800</c:v>
                </c:pt>
                <c:pt idx="18" formatCode="#,##0">
                  <c:v>800</c:v>
                </c:pt>
                <c:pt idx="19" formatCode="#,##0">
                  <c:v>800</c:v>
                </c:pt>
                <c:pt idx="20" formatCode="#,##0">
                  <c:v>800</c:v>
                </c:pt>
                <c:pt idx="21" formatCode="#,##0">
                  <c:v>800</c:v>
                </c:pt>
                <c:pt idx="22" formatCode="#,##0">
                  <c:v>800</c:v>
                </c:pt>
                <c:pt idx="23" formatCode="#,##0">
                  <c:v>800</c:v>
                </c:pt>
                <c:pt idx="24" formatCode="#,##0">
                  <c:v>800</c:v>
                </c:pt>
                <c:pt idx="25" formatCode="#,##0">
                  <c:v>800</c:v>
                </c:pt>
                <c:pt idx="26" formatCode="#,##0">
                  <c:v>800</c:v>
                </c:pt>
                <c:pt idx="27" formatCode="#,##0">
                  <c:v>800</c:v>
                </c:pt>
                <c:pt idx="28" formatCode="#,##0">
                  <c:v>800</c:v>
                </c:pt>
                <c:pt idx="29" formatCode="#,##0">
                  <c:v>800</c:v>
                </c:pt>
                <c:pt idx="30" formatCode="#,##0">
                  <c:v>800</c:v>
                </c:pt>
                <c:pt idx="31" formatCode="#,##0">
                  <c:v>800</c:v>
                </c:pt>
                <c:pt idx="32" formatCode="#,##0">
                  <c:v>800</c:v>
                </c:pt>
                <c:pt idx="33" formatCode="#,##0">
                  <c:v>800</c:v>
                </c:pt>
                <c:pt idx="34" formatCode="#,##0">
                  <c:v>800</c:v>
                </c:pt>
                <c:pt idx="35" formatCode="#,##0">
                  <c:v>800</c:v>
                </c:pt>
                <c:pt idx="36" formatCode="#,##0">
                  <c:v>800</c:v>
                </c:pt>
              </c:numCache>
            </c:numRef>
          </c:val>
          <c:smooth val="0"/>
        </c:ser>
        <c:ser>
          <c:idx val="2"/>
          <c:order val="2"/>
          <c:tx>
            <c:v>Lower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Data'!$BA$14:$BA$50</c:f>
              <c:numCache>
                <c:formatCode>General</c:formatCode>
                <c:ptCount val="37"/>
                <c:pt idx="2" formatCode="#,##0">
                  <c:v>400</c:v>
                </c:pt>
                <c:pt idx="3" formatCode="#,##0">
                  <c:v>400</c:v>
                </c:pt>
                <c:pt idx="4" formatCode="#,##0">
                  <c:v>400</c:v>
                </c:pt>
                <c:pt idx="5" formatCode="#,##0">
                  <c:v>400</c:v>
                </c:pt>
                <c:pt idx="6" formatCode="#,##0">
                  <c:v>400</c:v>
                </c:pt>
                <c:pt idx="7" formatCode="#,##0">
                  <c:v>400</c:v>
                </c:pt>
                <c:pt idx="8" formatCode="#,##0">
                  <c:v>400</c:v>
                </c:pt>
                <c:pt idx="9" formatCode="#,##0">
                  <c:v>400</c:v>
                </c:pt>
                <c:pt idx="10" formatCode="#,##0">
                  <c:v>400</c:v>
                </c:pt>
                <c:pt idx="11" formatCode="#,##0">
                  <c:v>400</c:v>
                </c:pt>
                <c:pt idx="12" formatCode="#,##0">
                  <c:v>400</c:v>
                </c:pt>
                <c:pt idx="13" formatCode="#,##0">
                  <c:v>400</c:v>
                </c:pt>
                <c:pt idx="14" formatCode="#,##0">
                  <c:v>400</c:v>
                </c:pt>
                <c:pt idx="15" formatCode="#,##0">
                  <c:v>400</c:v>
                </c:pt>
                <c:pt idx="16" formatCode="#,##0">
                  <c:v>400</c:v>
                </c:pt>
                <c:pt idx="17" formatCode="#,##0">
                  <c:v>400</c:v>
                </c:pt>
                <c:pt idx="18" formatCode="#,##0">
                  <c:v>400</c:v>
                </c:pt>
                <c:pt idx="19" formatCode="#,##0">
                  <c:v>400</c:v>
                </c:pt>
                <c:pt idx="20" formatCode="#,##0">
                  <c:v>400</c:v>
                </c:pt>
                <c:pt idx="21" formatCode="#,##0">
                  <c:v>400</c:v>
                </c:pt>
                <c:pt idx="22" formatCode="#,##0">
                  <c:v>400</c:v>
                </c:pt>
                <c:pt idx="23" formatCode="#,##0">
                  <c:v>400</c:v>
                </c:pt>
                <c:pt idx="24" formatCode="#,##0">
                  <c:v>400</c:v>
                </c:pt>
                <c:pt idx="25" formatCode="#,##0">
                  <c:v>400</c:v>
                </c:pt>
                <c:pt idx="26" formatCode="#,##0">
                  <c:v>400</c:v>
                </c:pt>
                <c:pt idx="27" formatCode="#,##0">
                  <c:v>400</c:v>
                </c:pt>
                <c:pt idx="28" formatCode="#,##0">
                  <c:v>400</c:v>
                </c:pt>
                <c:pt idx="29" formatCode="#,##0">
                  <c:v>400</c:v>
                </c:pt>
                <c:pt idx="30" formatCode="#,##0">
                  <c:v>400</c:v>
                </c:pt>
                <c:pt idx="31" formatCode="#,##0">
                  <c:v>400</c:v>
                </c:pt>
                <c:pt idx="32" formatCode="#,##0">
                  <c:v>400</c:v>
                </c:pt>
                <c:pt idx="33" formatCode="#,##0">
                  <c:v>400</c:v>
                </c:pt>
                <c:pt idx="34" formatCode="#,##0">
                  <c:v>400</c:v>
                </c:pt>
                <c:pt idx="35" formatCode="#,##0">
                  <c:v>400</c:v>
                </c:pt>
                <c:pt idx="36" formatCode="#,##0">
                  <c:v>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479488"/>
        <c:axId val="330481024"/>
      </c:lineChart>
      <c:catAx>
        <c:axId val="330479488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sz="2000" b="1"/>
            </a:pPr>
            <a:endParaRPr lang="en-US"/>
          </a:p>
        </c:txPr>
        <c:crossAx val="330481024"/>
        <c:crosses val="autoZero"/>
        <c:auto val="1"/>
        <c:lblAlgn val="ctr"/>
        <c:lblOffset val="100"/>
        <c:tickLblSkip val="5"/>
        <c:noMultiLvlLbl val="0"/>
      </c:catAx>
      <c:valAx>
        <c:axId val="330481024"/>
        <c:scaling>
          <c:orientation val="minMax"/>
          <c:max val="4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Index (thousands)</a:t>
                </a:r>
              </a:p>
            </c:rich>
          </c:tx>
          <c:layout>
            <c:manualLayout>
              <c:xMode val="edge"/>
              <c:yMode val="edge"/>
              <c:x val="1.1851556902029337E-3"/>
              <c:y val="0.195776094115254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330479488"/>
        <c:crosses val="autoZero"/>
        <c:crossBetween val="between"/>
        <c:majorUnit val="10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Situk River </a:t>
            </a:r>
            <a:r>
              <a:rPr lang="en-US" sz="3200" baseline="0"/>
              <a:t>(Survey)</a:t>
            </a:r>
            <a:endParaRPr lang="en-US" sz="3200"/>
          </a:p>
        </c:rich>
      </c:tx>
      <c:layout>
        <c:manualLayout>
          <c:xMode val="edge"/>
          <c:yMode val="edge"/>
          <c:x val="0.3551913716533673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50541349443488"/>
          <c:y val="0.12843227139299843"/>
          <c:w val="0.83909539376375264"/>
          <c:h val="0.58913425325038915"/>
        </c:manualLayout>
      </c:layout>
      <c:barChart>
        <c:barDir val="col"/>
        <c:grouping val="stacked"/>
        <c:varyColors val="0"/>
        <c:ser>
          <c:idx val="0"/>
          <c:order val="0"/>
          <c:tx>
            <c:v>Above Goal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cat>
            <c:numRef>
              <c:f>'Summary Data'!$A$14:$A$50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Data'!$BK$14:$BK$50</c:f>
              <c:numCache>
                <c:formatCode>#,##0</c:formatCode>
                <c:ptCount val="37"/>
                <c:pt idx="0">
                  <c:v>8100</c:v>
                </c:pt>
                <c:pt idx="1">
                  <c:v>8430</c:v>
                </c:pt>
                <c:pt idx="2">
                  <c:v>9180</c:v>
                </c:pt>
                <c:pt idx="3">
                  <c:v>5300</c:v>
                </c:pt>
                <c:pt idx="4">
                  <c:v>14000</c:v>
                </c:pt>
                <c:pt idx="5">
                  <c:v>6490</c:v>
                </c:pt>
                <c:pt idx="6">
                  <c:v>0</c:v>
                </c:pt>
                <c:pt idx="7">
                  <c:v>0</c:v>
                </c:pt>
                <c:pt idx="8">
                  <c:v>11000</c:v>
                </c:pt>
                <c:pt idx="9">
                  <c:v>3900</c:v>
                </c:pt>
                <c:pt idx="10">
                  <c:v>0</c:v>
                </c:pt>
                <c:pt idx="11">
                  <c:v>0</c:v>
                </c:pt>
                <c:pt idx="12">
                  <c:v>13820</c:v>
                </c:pt>
                <c:pt idx="13">
                  <c:v>10703</c:v>
                </c:pt>
                <c:pt idx="14">
                  <c:v>21960</c:v>
                </c:pt>
                <c:pt idx="15">
                  <c:v>0</c:v>
                </c:pt>
                <c:pt idx="16">
                  <c:v>0</c:v>
                </c:pt>
                <c:pt idx="17">
                  <c:v>9780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5030</c:v>
                </c:pt>
                <c:pt idx="22">
                  <c:v>40000</c:v>
                </c:pt>
                <c:pt idx="23">
                  <c:v>6009</c:v>
                </c:pt>
                <c:pt idx="24">
                  <c:v>10284</c:v>
                </c:pt>
                <c:pt idx="25">
                  <c:v>0</c:v>
                </c:pt>
                <c:pt idx="26">
                  <c:v>7950</c:v>
                </c:pt>
                <c:pt idx="27">
                  <c:v>5763</c:v>
                </c:pt>
                <c:pt idx="28">
                  <c:v>0</c:v>
                </c:pt>
                <c:pt idx="29">
                  <c:v>5814</c:v>
                </c:pt>
                <c:pt idx="30">
                  <c:v>11195</c:v>
                </c:pt>
                <c:pt idx="31">
                  <c:v>3652</c:v>
                </c:pt>
                <c:pt idx="32">
                  <c:v>0</c:v>
                </c:pt>
                <c:pt idx="33">
                  <c:v>14853</c:v>
                </c:pt>
                <c:pt idx="34">
                  <c:v>8226</c:v>
                </c:pt>
                <c:pt idx="35">
                  <c:v>7062</c:v>
                </c:pt>
                <c:pt idx="36">
                  <c:v>6177</c:v>
                </c:pt>
              </c:numCache>
            </c:numRef>
          </c:val>
        </c:ser>
        <c:ser>
          <c:idx val="3"/>
          <c:order val="3"/>
          <c:tx>
            <c:v>Below Goal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Data'!$A$14:$A$50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Data'!$BL$14:$BL$50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3162</c:v>
                </c:pt>
                <c:pt idx="7">
                  <c:v>2000</c:v>
                </c:pt>
                <c:pt idx="8">
                  <c:v>0</c:v>
                </c:pt>
                <c:pt idx="9">
                  <c:v>0</c:v>
                </c:pt>
                <c:pt idx="10">
                  <c:v>1630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2514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3007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39371520"/>
        <c:axId val="339373056"/>
      </c:barChart>
      <c:lineChart>
        <c:grouping val="standard"/>
        <c:varyColors val="0"/>
        <c:ser>
          <c:idx val="1"/>
          <c:order val="1"/>
          <c:tx>
            <c:v>Upper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Data'!$BN$14:$BN$50</c:f>
              <c:numCache>
                <c:formatCode>#,##0</c:formatCode>
                <c:ptCount val="37"/>
                <c:pt idx="0">
                  <c:v>9800</c:v>
                </c:pt>
                <c:pt idx="1">
                  <c:v>9800</c:v>
                </c:pt>
                <c:pt idx="2">
                  <c:v>9800</c:v>
                </c:pt>
                <c:pt idx="3">
                  <c:v>9800</c:v>
                </c:pt>
                <c:pt idx="4">
                  <c:v>9800</c:v>
                </c:pt>
                <c:pt idx="5">
                  <c:v>9800</c:v>
                </c:pt>
                <c:pt idx="6">
                  <c:v>9800</c:v>
                </c:pt>
                <c:pt idx="7">
                  <c:v>9800</c:v>
                </c:pt>
                <c:pt idx="8">
                  <c:v>9800</c:v>
                </c:pt>
                <c:pt idx="9">
                  <c:v>9800</c:v>
                </c:pt>
                <c:pt idx="10">
                  <c:v>9800</c:v>
                </c:pt>
                <c:pt idx="11">
                  <c:v>9800</c:v>
                </c:pt>
                <c:pt idx="12">
                  <c:v>9800</c:v>
                </c:pt>
                <c:pt idx="13">
                  <c:v>9800</c:v>
                </c:pt>
                <c:pt idx="14">
                  <c:v>9800</c:v>
                </c:pt>
                <c:pt idx="15">
                  <c:v>9800</c:v>
                </c:pt>
                <c:pt idx="16">
                  <c:v>9800</c:v>
                </c:pt>
                <c:pt idx="17">
                  <c:v>9800</c:v>
                </c:pt>
                <c:pt idx="18">
                  <c:v>9800</c:v>
                </c:pt>
                <c:pt idx="19">
                  <c:v>9800</c:v>
                </c:pt>
                <c:pt idx="20">
                  <c:v>9800</c:v>
                </c:pt>
                <c:pt idx="21">
                  <c:v>9800</c:v>
                </c:pt>
                <c:pt idx="22">
                  <c:v>9800</c:v>
                </c:pt>
                <c:pt idx="23">
                  <c:v>9800</c:v>
                </c:pt>
                <c:pt idx="24">
                  <c:v>9800</c:v>
                </c:pt>
                <c:pt idx="25">
                  <c:v>9800</c:v>
                </c:pt>
                <c:pt idx="26">
                  <c:v>9800</c:v>
                </c:pt>
                <c:pt idx="27">
                  <c:v>9800</c:v>
                </c:pt>
                <c:pt idx="28">
                  <c:v>9800</c:v>
                </c:pt>
                <c:pt idx="29">
                  <c:v>9800</c:v>
                </c:pt>
                <c:pt idx="30">
                  <c:v>9800</c:v>
                </c:pt>
                <c:pt idx="31">
                  <c:v>9800</c:v>
                </c:pt>
                <c:pt idx="32">
                  <c:v>9800</c:v>
                </c:pt>
                <c:pt idx="33">
                  <c:v>9800</c:v>
                </c:pt>
                <c:pt idx="34">
                  <c:v>9800</c:v>
                </c:pt>
                <c:pt idx="35">
                  <c:v>9800</c:v>
                </c:pt>
                <c:pt idx="36">
                  <c:v>9800</c:v>
                </c:pt>
              </c:numCache>
            </c:numRef>
          </c:val>
          <c:smooth val="0"/>
        </c:ser>
        <c:ser>
          <c:idx val="2"/>
          <c:order val="2"/>
          <c:tx>
            <c:v>Lower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Data'!$BM$14:$BM$50</c:f>
              <c:numCache>
                <c:formatCode>#,##0</c:formatCode>
                <c:ptCount val="37"/>
                <c:pt idx="0">
                  <c:v>3300</c:v>
                </c:pt>
                <c:pt idx="1">
                  <c:v>3300</c:v>
                </c:pt>
                <c:pt idx="2">
                  <c:v>3300</c:v>
                </c:pt>
                <c:pt idx="3">
                  <c:v>3300</c:v>
                </c:pt>
                <c:pt idx="4">
                  <c:v>3300</c:v>
                </c:pt>
                <c:pt idx="5">
                  <c:v>3300</c:v>
                </c:pt>
                <c:pt idx="6">
                  <c:v>3300</c:v>
                </c:pt>
                <c:pt idx="7">
                  <c:v>3300</c:v>
                </c:pt>
                <c:pt idx="8">
                  <c:v>3300</c:v>
                </c:pt>
                <c:pt idx="9">
                  <c:v>3300</c:v>
                </c:pt>
                <c:pt idx="10">
                  <c:v>3300</c:v>
                </c:pt>
                <c:pt idx="11">
                  <c:v>3300</c:v>
                </c:pt>
                <c:pt idx="12">
                  <c:v>3300</c:v>
                </c:pt>
                <c:pt idx="13">
                  <c:v>3300</c:v>
                </c:pt>
                <c:pt idx="14">
                  <c:v>3300</c:v>
                </c:pt>
                <c:pt idx="15">
                  <c:v>3300</c:v>
                </c:pt>
                <c:pt idx="16">
                  <c:v>3300</c:v>
                </c:pt>
                <c:pt idx="17">
                  <c:v>3300</c:v>
                </c:pt>
                <c:pt idx="18">
                  <c:v>3300</c:v>
                </c:pt>
                <c:pt idx="19">
                  <c:v>3300</c:v>
                </c:pt>
                <c:pt idx="20">
                  <c:v>3300</c:v>
                </c:pt>
                <c:pt idx="21">
                  <c:v>3300</c:v>
                </c:pt>
                <c:pt idx="22">
                  <c:v>3300</c:v>
                </c:pt>
                <c:pt idx="23">
                  <c:v>3300</c:v>
                </c:pt>
                <c:pt idx="24">
                  <c:v>3300</c:v>
                </c:pt>
                <c:pt idx="25">
                  <c:v>3300</c:v>
                </c:pt>
                <c:pt idx="26">
                  <c:v>3300</c:v>
                </c:pt>
                <c:pt idx="27">
                  <c:v>3300</c:v>
                </c:pt>
                <c:pt idx="28">
                  <c:v>3300</c:v>
                </c:pt>
                <c:pt idx="29">
                  <c:v>3300</c:v>
                </c:pt>
                <c:pt idx="30">
                  <c:v>3300</c:v>
                </c:pt>
                <c:pt idx="31">
                  <c:v>3300</c:v>
                </c:pt>
                <c:pt idx="32">
                  <c:v>3300</c:v>
                </c:pt>
                <c:pt idx="33">
                  <c:v>3300</c:v>
                </c:pt>
                <c:pt idx="34">
                  <c:v>3300</c:v>
                </c:pt>
                <c:pt idx="35">
                  <c:v>3300</c:v>
                </c:pt>
                <c:pt idx="36">
                  <c:v>3300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371520"/>
        <c:axId val="339373056"/>
      </c:lineChart>
      <c:catAx>
        <c:axId val="339371520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sz="2000" b="1"/>
            </a:pPr>
            <a:endParaRPr lang="en-US"/>
          </a:p>
        </c:txPr>
        <c:crossAx val="339373056"/>
        <c:crosses val="autoZero"/>
        <c:auto val="1"/>
        <c:lblAlgn val="ctr"/>
        <c:lblOffset val="100"/>
        <c:tickLblSkip val="5"/>
        <c:noMultiLvlLbl val="0"/>
      </c:catAx>
      <c:valAx>
        <c:axId val="339373056"/>
        <c:scaling>
          <c:orientation val="minMax"/>
          <c:max val="4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Index (thousands)</a:t>
                </a:r>
              </a:p>
            </c:rich>
          </c:tx>
          <c:layout>
            <c:manualLayout>
              <c:xMode val="edge"/>
              <c:yMode val="edge"/>
              <c:x val="1.1851556902029341E-3"/>
              <c:y val="0.206907666673386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339371520"/>
        <c:crosses val="autoZero"/>
        <c:crossBetween val="between"/>
        <c:majorUnit val="100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8767980417696952"/>
          <c:y val="0.8762487078732516"/>
          <c:w val="0.41202965894374682"/>
          <c:h val="0.12375129212674857"/>
        </c:manualLayout>
      </c:layout>
      <c:overlay val="0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Tsiu/Tsivat </a:t>
            </a:r>
            <a:r>
              <a:rPr lang="en-US" sz="3200" baseline="0"/>
              <a:t>(Survey)</a:t>
            </a:r>
            <a:endParaRPr lang="en-US" sz="3200"/>
          </a:p>
        </c:rich>
      </c:tx>
      <c:layout>
        <c:manualLayout>
          <c:xMode val="edge"/>
          <c:yMode val="edge"/>
          <c:x val="0.3641363858761748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50541349443494"/>
          <c:y val="0.12843227139299845"/>
          <c:w val="0.83909539376375264"/>
          <c:h val="0.58913425325038915"/>
        </c:manualLayout>
      </c:layout>
      <c:barChart>
        <c:barDir val="col"/>
        <c:grouping val="stacked"/>
        <c:varyColors val="0"/>
        <c:ser>
          <c:idx val="0"/>
          <c:order val="0"/>
          <c:tx>
            <c:v>Above Goal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cat>
            <c:numRef>
              <c:f>'Summary Data'!$A$14:$A$50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Data'!$BQ$14:$BQ$50</c:f>
              <c:numCache>
                <c:formatCode>#,##0</c:formatCode>
                <c:ptCount val="37"/>
                <c:pt idx="0">
                  <c:v>18000</c:v>
                </c:pt>
                <c:pt idx="1">
                  <c:v>20000</c:v>
                </c:pt>
                <c:pt idx="2">
                  <c:v>40000</c:v>
                </c:pt>
                <c:pt idx="3">
                  <c:v>16500</c:v>
                </c:pt>
                <c:pt idx="4">
                  <c:v>30000</c:v>
                </c:pt>
                <c:pt idx="5">
                  <c:v>52350</c:v>
                </c:pt>
                <c:pt idx="6">
                  <c:v>14100</c:v>
                </c:pt>
                <c:pt idx="7">
                  <c:v>0</c:v>
                </c:pt>
                <c:pt idx="8">
                  <c:v>16000</c:v>
                </c:pt>
                <c:pt idx="9">
                  <c:v>38000</c:v>
                </c:pt>
                <c:pt idx="10">
                  <c:v>16800</c:v>
                </c:pt>
                <c:pt idx="11">
                  <c:v>16600</c:v>
                </c:pt>
                <c:pt idx="12">
                  <c:v>30800</c:v>
                </c:pt>
                <c:pt idx="13">
                  <c:v>18500</c:v>
                </c:pt>
                <c:pt idx="14">
                  <c:v>55000</c:v>
                </c:pt>
                <c:pt idx="15">
                  <c:v>30000</c:v>
                </c:pt>
                <c:pt idx="16">
                  <c:v>19000</c:v>
                </c:pt>
                <c:pt idx="17">
                  <c:v>22000</c:v>
                </c:pt>
                <c:pt idx="18">
                  <c:v>12000</c:v>
                </c:pt>
                <c:pt idx="19">
                  <c:v>0</c:v>
                </c:pt>
                <c:pt idx="20">
                  <c:v>12000</c:v>
                </c:pt>
                <c:pt idx="21">
                  <c:v>17000</c:v>
                </c:pt>
                <c:pt idx="22">
                  <c:v>31000</c:v>
                </c:pt>
                <c:pt idx="23">
                  <c:v>35850</c:v>
                </c:pt>
                <c:pt idx="24">
                  <c:v>0</c:v>
                </c:pt>
                <c:pt idx="25">
                  <c:v>16600</c:v>
                </c:pt>
                <c:pt idx="26">
                  <c:v>14500</c:v>
                </c:pt>
                <c:pt idx="27">
                  <c:v>14000</c:v>
                </c:pt>
                <c:pt idx="28">
                  <c:v>25200</c:v>
                </c:pt>
                <c:pt idx="29">
                  <c:v>28000</c:v>
                </c:pt>
                <c:pt idx="30">
                  <c:v>11000</c:v>
                </c:pt>
                <c:pt idx="31">
                  <c:v>21000</c:v>
                </c:pt>
                <c:pt idx="32">
                  <c:v>10500</c:v>
                </c:pt>
                <c:pt idx="33">
                  <c:v>47000</c:v>
                </c:pt>
                <c:pt idx="34">
                  <c:v>27000</c:v>
                </c:pt>
                <c:pt idx="35">
                  <c:v>19500</c:v>
                </c:pt>
                <c:pt idx="36">
                  <c:v>31000</c:v>
                </c:pt>
              </c:numCache>
            </c:numRef>
          </c:val>
        </c:ser>
        <c:ser>
          <c:idx val="3"/>
          <c:order val="3"/>
          <c:tx>
            <c:v>Below Goal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Data'!$A$14:$A$50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Data'!$BR$14:$BR$50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39746816"/>
        <c:axId val="339749120"/>
      </c:barChart>
      <c:lineChart>
        <c:grouping val="standard"/>
        <c:varyColors val="0"/>
        <c:ser>
          <c:idx val="1"/>
          <c:order val="1"/>
          <c:tx>
            <c:v>Upper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Data'!$BT$14:$BT$50</c:f>
              <c:numCache>
                <c:formatCode>#,##0</c:formatCode>
                <c:ptCount val="37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  <c:pt idx="24">
                  <c:v>29000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29000</c:v>
                </c:pt>
                <c:pt idx="30">
                  <c:v>29000</c:v>
                </c:pt>
                <c:pt idx="31">
                  <c:v>29000</c:v>
                </c:pt>
                <c:pt idx="32">
                  <c:v>29000</c:v>
                </c:pt>
                <c:pt idx="33">
                  <c:v>29000</c:v>
                </c:pt>
                <c:pt idx="34">
                  <c:v>29000</c:v>
                </c:pt>
                <c:pt idx="35">
                  <c:v>29000</c:v>
                </c:pt>
                <c:pt idx="36">
                  <c:v>29000</c:v>
                </c:pt>
              </c:numCache>
            </c:numRef>
          </c:val>
          <c:smooth val="0"/>
        </c:ser>
        <c:ser>
          <c:idx val="2"/>
          <c:order val="2"/>
          <c:tx>
            <c:v>Lower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Data'!$BS$14:$BS$50</c:f>
              <c:numCache>
                <c:formatCode>#,##0</c:formatCode>
                <c:ptCount val="37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746816"/>
        <c:axId val="339749120"/>
      </c:lineChart>
      <c:catAx>
        <c:axId val="339746816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sz="2000" b="1"/>
            </a:pPr>
            <a:endParaRPr lang="en-US"/>
          </a:p>
        </c:txPr>
        <c:crossAx val="339749120"/>
        <c:crosses val="autoZero"/>
        <c:auto val="1"/>
        <c:lblAlgn val="ctr"/>
        <c:lblOffset val="100"/>
        <c:tickLblSkip val="5"/>
        <c:noMultiLvlLbl val="0"/>
      </c:catAx>
      <c:valAx>
        <c:axId val="339749120"/>
        <c:scaling>
          <c:orientation val="minMax"/>
          <c:max val="8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Index (thousands)</a:t>
                </a:r>
              </a:p>
            </c:rich>
          </c:tx>
          <c:layout>
            <c:manualLayout>
              <c:xMode val="edge"/>
              <c:yMode val="edge"/>
              <c:x val="1.1851556902029341E-3"/>
              <c:y val="0.206907666673386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339746816"/>
        <c:crosses val="autoZero"/>
        <c:crossBetween val="between"/>
        <c:majorUnit val="200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0370675754738524"/>
          <c:y val="0.88348044186084385"/>
          <c:w val="0.40795075593587454"/>
          <c:h val="0.11651955813915515"/>
        </c:manualLayout>
      </c:layout>
      <c:overlay val="0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Taku River (M-R)</a:t>
            </a:r>
          </a:p>
        </c:rich>
      </c:tx>
      <c:layout>
        <c:manualLayout>
          <c:xMode val="edge"/>
          <c:yMode val="edge"/>
          <c:x val="0.3939530999521997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50541349443483"/>
          <c:y val="0.12843227139299837"/>
          <c:w val="0.83909539376375264"/>
          <c:h val="0.68796799716714629"/>
        </c:manualLayout>
      </c:layout>
      <c:barChart>
        <c:barDir val="col"/>
        <c:grouping val="stacked"/>
        <c:varyColors val="0"/>
        <c:ser>
          <c:idx val="0"/>
          <c:order val="0"/>
          <c:tx>
            <c:v>Above Goal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cat>
            <c:numRef>
              <c:f>'Summary Data'!$A$14:$A$50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Data'!$BW$14:$BW$50</c:f>
              <c:numCache>
                <c:formatCode>General</c:formatCode>
                <c:ptCount val="37"/>
                <c:pt idx="7" formatCode="#,##0">
                  <c:v>55457</c:v>
                </c:pt>
                <c:pt idx="8" formatCode="#,##0">
                  <c:v>0</c:v>
                </c:pt>
                <c:pt idx="9" formatCode="#,##0">
                  <c:v>56808</c:v>
                </c:pt>
                <c:pt idx="10" formatCode="#,##0">
                  <c:v>72196</c:v>
                </c:pt>
                <c:pt idx="11" formatCode="#,##0">
                  <c:v>127484</c:v>
                </c:pt>
                <c:pt idx="12" formatCode="#,##0">
                  <c:v>84853</c:v>
                </c:pt>
                <c:pt idx="13" formatCode="#,##0">
                  <c:v>109457</c:v>
                </c:pt>
                <c:pt idx="14" formatCode="#,##0">
                  <c:v>96343</c:v>
                </c:pt>
                <c:pt idx="15" formatCode="#,##0">
                  <c:v>55710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61382</c:v>
                </c:pt>
                <c:pt idx="19" formatCode="#,##0">
                  <c:v>60768</c:v>
                </c:pt>
                <c:pt idx="20" formatCode="#,##0">
                  <c:v>64699</c:v>
                </c:pt>
                <c:pt idx="21" formatCode="#,##0">
                  <c:v>104394</c:v>
                </c:pt>
                <c:pt idx="22" formatCode="#,##0">
                  <c:v>219360</c:v>
                </c:pt>
                <c:pt idx="23" formatCode="#,##0">
                  <c:v>183112</c:v>
                </c:pt>
                <c:pt idx="24" formatCode="#,##0">
                  <c:v>132153.4</c:v>
                </c:pt>
                <c:pt idx="25" formatCode="#,##0">
                  <c:v>135558</c:v>
                </c:pt>
                <c:pt idx="26" formatCode="#,##0">
                  <c:v>122384.1</c:v>
                </c:pt>
                <c:pt idx="27" formatCode="#,##0">
                  <c:v>74369</c:v>
                </c:pt>
                <c:pt idx="28" formatCode="#,##0">
                  <c:v>95226</c:v>
                </c:pt>
                <c:pt idx="29" formatCode="#,##0">
                  <c:v>103950</c:v>
                </c:pt>
                <c:pt idx="30" formatCode="#,##0">
                  <c:v>126830</c:v>
                </c:pt>
                <c:pt idx="31" formatCode="#,##0">
                  <c:v>70871</c:v>
                </c:pt>
                <c:pt idx="32" formatCode="#,##0">
                  <c:v>70775</c:v>
                </c:pt>
                <c:pt idx="33" formatCode="#,##0">
                  <c:v>68117</c:v>
                </c:pt>
                <c:pt idx="34" formatCode="#,##0">
                  <c:v>124171</c:v>
                </c:pt>
                <c:pt idx="35" formatCode="#,##0">
                  <c:v>60178</c:v>
                </c:pt>
                <c:pt idx="36" formatCode="#,##0">
                  <c:v>87704</c:v>
                </c:pt>
              </c:numCache>
            </c:numRef>
          </c:val>
        </c:ser>
        <c:ser>
          <c:idx val="3"/>
          <c:order val="3"/>
          <c:tx>
            <c:v>Below Goal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Data'!$A$14:$A$50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Data'!$BX$14:$BX$50</c:f>
              <c:numCache>
                <c:formatCode>General</c:formatCode>
                <c:ptCount val="37"/>
                <c:pt idx="7" formatCode="#,##0">
                  <c:v>0</c:v>
                </c:pt>
                <c:pt idx="8" formatCode="#,##0">
                  <c:v>39450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44635</c:v>
                </c:pt>
                <c:pt idx="17" formatCode="#,##0">
                  <c:v>32344</c:v>
                </c:pt>
                <c:pt idx="18" formatCode="#,##0">
                  <c:v>0</c:v>
                </c:pt>
                <c:pt idx="19" formatCode="#,##0">
                  <c:v>0</c:v>
                </c:pt>
                <c:pt idx="20" formatCode="#,##0">
                  <c:v>0</c:v>
                </c:pt>
                <c:pt idx="21" formatCode="#,##0">
                  <c:v>0</c:v>
                </c:pt>
                <c:pt idx="22" formatCode="#,##0">
                  <c:v>0</c:v>
                </c:pt>
                <c:pt idx="23" formatCode="#,##0">
                  <c:v>0</c:v>
                </c:pt>
                <c:pt idx="24" formatCode="#,##0">
                  <c:v>0</c:v>
                </c:pt>
                <c:pt idx="25" formatCode="#,##0">
                  <c:v>0</c:v>
                </c:pt>
                <c:pt idx="26" formatCode="#,##0">
                  <c:v>0</c:v>
                </c:pt>
                <c:pt idx="27" formatCode="#,##0">
                  <c:v>0</c:v>
                </c:pt>
                <c:pt idx="28" formatCode="#,##0">
                  <c:v>0</c:v>
                </c:pt>
                <c:pt idx="29" formatCode="#,##0">
                  <c:v>0</c:v>
                </c:pt>
                <c:pt idx="30" formatCode="#,##0">
                  <c:v>0</c:v>
                </c:pt>
                <c:pt idx="31" formatCode="#,##0">
                  <c:v>0</c:v>
                </c:pt>
                <c:pt idx="32" formatCode="#,##0">
                  <c:v>0</c:v>
                </c:pt>
                <c:pt idx="33" formatCode="#,##0">
                  <c:v>0</c:v>
                </c:pt>
                <c:pt idx="34" formatCode="#,##0">
                  <c:v>0</c:v>
                </c:pt>
                <c:pt idx="35" formatCode="#,##0">
                  <c:v>0</c:v>
                </c:pt>
                <c:pt idx="36" formatCode="#,##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40416768"/>
        <c:axId val="340484480"/>
      </c:barChart>
      <c:lineChart>
        <c:grouping val="standard"/>
        <c:varyColors val="0"/>
        <c:ser>
          <c:idx val="1"/>
          <c:order val="1"/>
          <c:tx>
            <c:v>Upper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Data'!$BZ$14:$BZ$50</c:f>
              <c:numCache>
                <c:formatCode>General</c:formatCode>
                <c:ptCount val="37"/>
                <c:pt idx="7" formatCode="#,##0">
                  <c:v>90000</c:v>
                </c:pt>
                <c:pt idx="8" formatCode="#,##0">
                  <c:v>90000</c:v>
                </c:pt>
                <c:pt idx="9" formatCode="#,##0">
                  <c:v>90000</c:v>
                </c:pt>
                <c:pt idx="10" formatCode="#,##0">
                  <c:v>90000</c:v>
                </c:pt>
                <c:pt idx="11" formatCode="#,##0">
                  <c:v>90000</c:v>
                </c:pt>
                <c:pt idx="12" formatCode="#,##0">
                  <c:v>90000</c:v>
                </c:pt>
                <c:pt idx="13" formatCode="#,##0">
                  <c:v>90000</c:v>
                </c:pt>
                <c:pt idx="14" formatCode="#,##0">
                  <c:v>90000</c:v>
                </c:pt>
                <c:pt idx="15" formatCode="#,##0">
                  <c:v>90000</c:v>
                </c:pt>
                <c:pt idx="16" formatCode="#,##0">
                  <c:v>90000</c:v>
                </c:pt>
                <c:pt idx="17" formatCode="#,##0">
                  <c:v>90000</c:v>
                </c:pt>
                <c:pt idx="18" formatCode="#,##0">
                  <c:v>90000</c:v>
                </c:pt>
                <c:pt idx="19" formatCode="#,##0">
                  <c:v>90000</c:v>
                </c:pt>
                <c:pt idx="20" formatCode="#,##0">
                  <c:v>90000</c:v>
                </c:pt>
                <c:pt idx="21" formatCode="#,##0">
                  <c:v>90000</c:v>
                </c:pt>
                <c:pt idx="22" formatCode="#,##0">
                  <c:v>90000</c:v>
                </c:pt>
                <c:pt idx="23" formatCode="#,##0">
                  <c:v>90000</c:v>
                </c:pt>
                <c:pt idx="24" formatCode="#,##0">
                  <c:v>90000</c:v>
                </c:pt>
                <c:pt idx="25" formatCode="#,##0">
                  <c:v>90000</c:v>
                </c:pt>
                <c:pt idx="26" formatCode="#,##0">
                  <c:v>90000</c:v>
                </c:pt>
                <c:pt idx="27" formatCode="#,##0">
                  <c:v>90000</c:v>
                </c:pt>
                <c:pt idx="28" formatCode="#,##0">
                  <c:v>90000</c:v>
                </c:pt>
                <c:pt idx="29" formatCode="#,##0">
                  <c:v>90000</c:v>
                </c:pt>
                <c:pt idx="30" formatCode="#,##0">
                  <c:v>90000</c:v>
                </c:pt>
                <c:pt idx="31" formatCode="#,##0">
                  <c:v>90000</c:v>
                </c:pt>
                <c:pt idx="32" formatCode="#,##0">
                  <c:v>90000</c:v>
                </c:pt>
                <c:pt idx="33" formatCode="#,##0">
                  <c:v>90000</c:v>
                </c:pt>
                <c:pt idx="34" formatCode="#,##0">
                  <c:v>90000</c:v>
                </c:pt>
                <c:pt idx="35" formatCode="#,##0">
                  <c:v>90000</c:v>
                </c:pt>
                <c:pt idx="36" formatCode="#,##0">
                  <c:v>90000</c:v>
                </c:pt>
              </c:numCache>
            </c:numRef>
          </c:val>
          <c:smooth val="0"/>
        </c:ser>
        <c:ser>
          <c:idx val="2"/>
          <c:order val="2"/>
          <c:tx>
            <c:v>Lower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Data'!$BY$14:$BY$50</c:f>
              <c:numCache>
                <c:formatCode>General</c:formatCode>
                <c:ptCount val="37"/>
                <c:pt idx="7" formatCode="#,##0">
                  <c:v>50000</c:v>
                </c:pt>
                <c:pt idx="8" formatCode="#,##0">
                  <c:v>50000</c:v>
                </c:pt>
                <c:pt idx="9" formatCode="#,##0">
                  <c:v>50000</c:v>
                </c:pt>
                <c:pt idx="10" formatCode="#,##0">
                  <c:v>50000</c:v>
                </c:pt>
                <c:pt idx="11" formatCode="#,##0">
                  <c:v>50000</c:v>
                </c:pt>
                <c:pt idx="12" formatCode="#,##0">
                  <c:v>50000</c:v>
                </c:pt>
                <c:pt idx="13" formatCode="#,##0">
                  <c:v>50000</c:v>
                </c:pt>
                <c:pt idx="14" formatCode="#,##0">
                  <c:v>50000</c:v>
                </c:pt>
                <c:pt idx="15" formatCode="#,##0">
                  <c:v>50000</c:v>
                </c:pt>
                <c:pt idx="16" formatCode="#,##0">
                  <c:v>50000</c:v>
                </c:pt>
                <c:pt idx="17" formatCode="#,##0">
                  <c:v>50000</c:v>
                </c:pt>
                <c:pt idx="18" formatCode="#,##0">
                  <c:v>50000</c:v>
                </c:pt>
                <c:pt idx="19" formatCode="#,##0">
                  <c:v>50000</c:v>
                </c:pt>
                <c:pt idx="20" formatCode="#,##0">
                  <c:v>50000</c:v>
                </c:pt>
                <c:pt idx="21" formatCode="#,##0">
                  <c:v>50000</c:v>
                </c:pt>
                <c:pt idx="22" formatCode="#,##0">
                  <c:v>50000</c:v>
                </c:pt>
                <c:pt idx="23" formatCode="#,##0">
                  <c:v>50000</c:v>
                </c:pt>
                <c:pt idx="24" formatCode="#,##0">
                  <c:v>50000</c:v>
                </c:pt>
                <c:pt idx="25" formatCode="#,##0">
                  <c:v>50000</c:v>
                </c:pt>
                <c:pt idx="26" formatCode="#,##0">
                  <c:v>50000</c:v>
                </c:pt>
                <c:pt idx="27" formatCode="#,##0">
                  <c:v>50000</c:v>
                </c:pt>
                <c:pt idx="28" formatCode="#,##0">
                  <c:v>50000</c:v>
                </c:pt>
                <c:pt idx="29" formatCode="#,##0">
                  <c:v>50000</c:v>
                </c:pt>
                <c:pt idx="30" formatCode="#,##0">
                  <c:v>50000</c:v>
                </c:pt>
                <c:pt idx="31" formatCode="#,##0">
                  <c:v>50000</c:v>
                </c:pt>
                <c:pt idx="32" formatCode="#,##0">
                  <c:v>50000</c:v>
                </c:pt>
                <c:pt idx="33" formatCode="#,##0">
                  <c:v>50000</c:v>
                </c:pt>
                <c:pt idx="34" formatCode="#,##0">
                  <c:v>50000</c:v>
                </c:pt>
                <c:pt idx="35" formatCode="#,##0">
                  <c:v>50000</c:v>
                </c:pt>
                <c:pt idx="36" formatCode="#,##0">
                  <c:v>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416768"/>
        <c:axId val="340484480"/>
      </c:lineChart>
      <c:catAx>
        <c:axId val="340416768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sz="2000" b="1"/>
            </a:pPr>
            <a:endParaRPr lang="en-US"/>
          </a:p>
        </c:txPr>
        <c:crossAx val="340484480"/>
        <c:crosses val="autoZero"/>
        <c:auto val="1"/>
        <c:lblAlgn val="ctr"/>
        <c:lblOffset val="100"/>
        <c:tickLblSkip val="5"/>
        <c:noMultiLvlLbl val="0"/>
      </c:catAx>
      <c:valAx>
        <c:axId val="340484480"/>
        <c:scaling>
          <c:orientation val="minMax"/>
          <c:max val="25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Escapement (thousands)</a:t>
                </a:r>
              </a:p>
            </c:rich>
          </c:tx>
          <c:layout>
            <c:manualLayout>
              <c:xMode val="edge"/>
              <c:yMode val="edge"/>
              <c:x val="1.1851556902029341E-3"/>
              <c:y val="0.123420872487398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340416768"/>
        <c:crosses val="autoZero"/>
        <c:crossBetween val="between"/>
        <c:majorUnit val="500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Tawah Creek (Lost River)</a:t>
            </a:r>
          </a:p>
        </c:rich>
      </c:tx>
      <c:layout>
        <c:manualLayout>
          <c:xMode val="edge"/>
          <c:yMode val="edge"/>
          <c:x val="0.3000304506127217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50541349443494"/>
          <c:y val="0.12843227139299845"/>
          <c:w val="0.83909539376375264"/>
          <c:h val="0.57949194126693149"/>
        </c:manualLayout>
      </c:layout>
      <c:barChart>
        <c:barDir val="col"/>
        <c:grouping val="stacked"/>
        <c:varyColors val="0"/>
        <c:ser>
          <c:idx val="0"/>
          <c:order val="0"/>
          <c:tx>
            <c:v>Above Goal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cat>
            <c:numRef>
              <c:f>'Summary Data'!$BC$14:$BC$50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Data'!$BE$14:$BE$50</c:f>
              <c:numCache>
                <c:formatCode>#,##0</c:formatCode>
                <c:ptCount val="37"/>
                <c:pt idx="0">
                  <c:v>3200</c:v>
                </c:pt>
                <c:pt idx="1">
                  <c:v>5793</c:v>
                </c:pt>
                <c:pt idx="2">
                  <c:v>7100</c:v>
                </c:pt>
                <c:pt idx="3">
                  <c:v>5950</c:v>
                </c:pt>
                <c:pt idx="4">
                  <c:v>4200</c:v>
                </c:pt>
                <c:pt idx="5">
                  <c:v>3300</c:v>
                </c:pt>
                <c:pt idx="6">
                  <c:v>3300</c:v>
                </c:pt>
                <c:pt idx="7">
                  <c:v>5000</c:v>
                </c:pt>
                <c:pt idx="8">
                  <c:v>0</c:v>
                </c:pt>
                <c:pt idx="9">
                  <c:v>0</c:v>
                </c:pt>
                <c:pt idx="10">
                  <c:v>9460</c:v>
                </c:pt>
                <c:pt idx="11">
                  <c:v>0</c:v>
                </c:pt>
                <c:pt idx="12">
                  <c:v>4235</c:v>
                </c:pt>
                <c:pt idx="13">
                  <c:v>5436</c:v>
                </c:pt>
                <c:pt idx="14">
                  <c:v>6000</c:v>
                </c:pt>
                <c:pt idx="15">
                  <c:v>2642</c:v>
                </c:pt>
                <c:pt idx="16">
                  <c:v>4030</c:v>
                </c:pt>
                <c:pt idx="17">
                  <c:v>2550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3190</c:v>
                </c:pt>
                <c:pt idx="22">
                  <c:v>8093</c:v>
                </c:pt>
                <c:pt idx="23">
                  <c:v>5907</c:v>
                </c:pt>
                <c:pt idx="24">
                  <c:v>2214</c:v>
                </c:pt>
                <c:pt idx="25">
                  <c:v>0</c:v>
                </c:pt>
                <c:pt idx="26">
                  <c:v>0</c:v>
                </c:pt>
                <c:pt idx="27">
                  <c:v>1751</c:v>
                </c:pt>
                <c:pt idx="28">
                  <c:v>0</c:v>
                </c:pt>
                <c:pt idx="29">
                  <c:v>3581</c:v>
                </c:pt>
                <c:pt idx="30">
                  <c:v>2393</c:v>
                </c:pt>
                <c:pt idx="31">
                  <c:v>0</c:v>
                </c:pt>
                <c:pt idx="32">
                  <c:v>0</c:v>
                </c:pt>
                <c:pt idx="33">
                  <c:v>2593</c:v>
                </c:pt>
                <c:pt idx="34">
                  <c:v>3555</c:v>
                </c:pt>
                <c:pt idx="35">
                  <c:v>2015</c:v>
                </c:pt>
                <c:pt idx="36">
                  <c:v>0</c:v>
                </c:pt>
              </c:numCache>
            </c:numRef>
          </c:val>
        </c:ser>
        <c:ser>
          <c:idx val="3"/>
          <c:order val="3"/>
          <c:tx>
            <c:v>Below Goal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Data'!$BC$14:$BC$50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Data'!$BF$14:$BF$50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1490</c:v>
                </c:pt>
                <c:pt idx="10">
                  <c:v>0</c:v>
                </c:pt>
                <c:pt idx="11">
                  <c:v>975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1572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1241</c:v>
                </c:pt>
                <c:pt idx="26">
                  <c:v>1156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41409792"/>
        <c:axId val="341504768"/>
      </c:barChart>
      <c:lineChart>
        <c:grouping val="standard"/>
        <c:varyColors val="0"/>
        <c:ser>
          <c:idx val="1"/>
          <c:order val="1"/>
          <c:tx>
            <c:v>Upper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Data'!$BH$14:$BH$50</c:f>
              <c:numCache>
                <c:formatCode>#,##0</c:formatCode>
                <c:ptCount val="37"/>
                <c:pt idx="0">
                  <c:v>4800</c:v>
                </c:pt>
                <c:pt idx="1">
                  <c:v>4800</c:v>
                </c:pt>
                <c:pt idx="2">
                  <c:v>4800</c:v>
                </c:pt>
                <c:pt idx="3">
                  <c:v>4800</c:v>
                </c:pt>
                <c:pt idx="4">
                  <c:v>4800</c:v>
                </c:pt>
                <c:pt idx="5">
                  <c:v>4800</c:v>
                </c:pt>
                <c:pt idx="6">
                  <c:v>4800</c:v>
                </c:pt>
                <c:pt idx="7">
                  <c:v>4800</c:v>
                </c:pt>
                <c:pt idx="8">
                  <c:v>4800</c:v>
                </c:pt>
                <c:pt idx="9">
                  <c:v>4800</c:v>
                </c:pt>
                <c:pt idx="10">
                  <c:v>4800</c:v>
                </c:pt>
                <c:pt idx="11">
                  <c:v>4800</c:v>
                </c:pt>
                <c:pt idx="12">
                  <c:v>4800</c:v>
                </c:pt>
                <c:pt idx="13">
                  <c:v>4800</c:v>
                </c:pt>
                <c:pt idx="14">
                  <c:v>4800</c:v>
                </c:pt>
                <c:pt idx="15">
                  <c:v>4800</c:v>
                </c:pt>
                <c:pt idx="16">
                  <c:v>4800</c:v>
                </c:pt>
                <c:pt idx="17">
                  <c:v>4800</c:v>
                </c:pt>
                <c:pt idx="18">
                  <c:v>4800</c:v>
                </c:pt>
                <c:pt idx="19">
                  <c:v>4800</c:v>
                </c:pt>
                <c:pt idx="20">
                  <c:v>4800</c:v>
                </c:pt>
                <c:pt idx="21">
                  <c:v>4800</c:v>
                </c:pt>
                <c:pt idx="22">
                  <c:v>4800</c:v>
                </c:pt>
                <c:pt idx="23">
                  <c:v>4800</c:v>
                </c:pt>
                <c:pt idx="24">
                  <c:v>4800</c:v>
                </c:pt>
                <c:pt idx="25">
                  <c:v>4800</c:v>
                </c:pt>
                <c:pt idx="26">
                  <c:v>4800</c:v>
                </c:pt>
                <c:pt idx="27">
                  <c:v>4800</c:v>
                </c:pt>
                <c:pt idx="28">
                  <c:v>4800</c:v>
                </c:pt>
                <c:pt idx="29">
                  <c:v>4800</c:v>
                </c:pt>
                <c:pt idx="30">
                  <c:v>4800</c:v>
                </c:pt>
                <c:pt idx="31">
                  <c:v>4800</c:v>
                </c:pt>
                <c:pt idx="32">
                  <c:v>4800</c:v>
                </c:pt>
                <c:pt idx="33">
                  <c:v>4800</c:v>
                </c:pt>
                <c:pt idx="34">
                  <c:v>4800</c:v>
                </c:pt>
                <c:pt idx="35">
                  <c:v>4800</c:v>
                </c:pt>
                <c:pt idx="36">
                  <c:v>4800</c:v>
                </c:pt>
              </c:numCache>
            </c:numRef>
          </c:val>
          <c:smooth val="0"/>
        </c:ser>
        <c:ser>
          <c:idx val="2"/>
          <c:order val="2"/>
          <c:tx>
            <c:v>Lower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Data'!$BG$14:$BG$50</c:f>
              <c:numCache>
                <c:formatCode>General</c:formatCode>
                <c:ptCount val="37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1600</c:v>
                </c:pt>
                <c:pt idx="20">
                  <c:v>1600</c:v>
                </c:pt>
                <c:pt idx="21">
                  <c:v>1600</c:v>
                </c:pt>
                <c:pt idx="22">
                  <c:v>1600</c:v>
                </c:pt>
                <c:pt idx="23">
                  <c:v>1600</c:v>
                </c:pt>
                <c:pt idx="24">
                  <c:v>1600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1600</c:v>
                </c:pt>
                <c:pt idx="31">
                  <c:v>1600</c:v>
                </c:pt>
                <c:pt idx="32">
                  <c:v>1600</c:v>
                </c:pt>
                <c:pt idx="33">
                  <c:v>1600</c:v>
                </c:pt>
                <c:pt idx="34">
                  <c:v>1600</c:v>
                </c:pt>
                <c:pt idx="35">
                  <c:v>1600</c:v>
                </c:pt>
                <c:pt idx="36">
                  <c:v>1600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409792"/>
        <c:axId val="341504768"/>
      </c:lineChart>
      <c:catAx>
        <c:axId val="341409792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sz="2000" b="1"/>
            </a:pPr>
            <a:endParaRPr lang="en-US"/>
          </a:p>
        </c:txPr>
        <c:crossAx val="341504768"/>
        <c:crosses val="autoZero"/>
        <c:auto val="1"/>
        <c:lblAlgn val="ctr"/>
        <c:lblOffset val="100"/>
        <c:tickLblSkip val="5"/>
        <c:noMultiLvlLbl val="0"/>
      </c:catAx>
      <c:valAx>
        <c:axId val="341504768"/>
        <c:scaling>
          <c:orientation val="minMax"/>
          <c:max val="1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Index (thousands)</a:t>
                </a:r>
              </a:p>
            </c:rich>
          </c:tx>
          <c:layout>
            <c:manualLayout>
              <c:xMode val="edge"/>
              <c:yMode val="edge"/>
              <c:x val="1.1851556902029335E-3"/>
              <c:y val="0.18368528404770607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341409792"/>
        <c:crosses val="autoZero"/>
        <c:crossBetween val="between"/>
        <c:majorUnit val="20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4355806370728364"/>
          <c:y val="0.86820326145508564"/>
          <c:w val="0.6560041001503516"/>
          <c:h val="0.10769095858627027"/>
        </c:manualLayout>
      </c:layout>
      <c:overlay val="0"/>
      <c:txPr>
        <a:bodyPr/>
        <a:lstStyle/>
        <a:p>
          <a:pPr>
            <a:defRPr sz="3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Chilkat</a:t>
            </a:r>
            <a:r>
              <a:rPr lang="en-US" sz="3200" baseline="0"/>
              <a:t> </a:t>
            </a:r>
            <a:r>
              <a:rPr lang="en-US" sz="3200"/>
              <a:t>River </a:t>
            </a:r>
            <a:r>
              <a:rPr lang="en-US" sz="3200" baseline="0"/>
              <a:t>(M-R)</a:t>
            </a:r>
            <a:endParaRPr lang="en-US" sz="3200"/>
          </a:p>
        </c:rich>
      </c:tx>
      <c:layout>
        <c:manualLayout>
          <c:xMode val="edge"/>
          <c:yMode val="edge"/>
          <c:x val="0.3551913716533673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50541349443494"/>
          <c:y val="0.12843227139299845"/>
          <c:w val="0.83909539376375264"/>
          <c:h val="0.58913425325038915"/>
        </c:manualLayout>
      </c:layout>
      <c:barChart>
        <c:barDir val="col"/>
        <c:grouping val="stacked"/>
        <c:varyColors val="0"/>
        <c:ser>
          <c:idx val="0"/>
          <c:order val="0"/>
          <c:tx>
            <c:v>Above Goal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cat>
            <c:numRef>
              <c:f>'Summary Data'!$A$14:$A$50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Data'!$AM$14:$AM$50</c:f>
              <c:numCache>
                <c:formatCode>General</c:formatCode>
                <c:ptCount val="37"/>
                <c:pt idx="7" formatCode="#,##0">
                  <c:v>37432.15</c:v>
                </c:pt>
                <c:pt idx="8" formatCode="#,##0">
                  <c:v>0</c:v>
                </c:pt>
                <c:pt idx="9" formatCode="#,##0">
                  <c:v>48833.31</c:v>
                </c:pt>
                <c:pt idx="10" formatCode="#,##0">
                  <c:v>79807</c:v>
                </c:pt>
                <c:pt idx="11" formatCode="#,##0">
                  <c:v>84516.61</c:v>
                </c:pt>
                <c:pt idx="12" formatCode="#,##0">
                  <c:v>77588.47</c:v>
                </c:pt>
                <c:pt idx="13" formatCode="#,##0">
                  <c:v>58216.58</c:v>
                </c:pt>
                <c:pt idx="14" formatCode="#,##0">
                  <c:v>194425.2</c:v>
                </c:pt>
                <c:pt idx="15" formatCode="#,##0">
                  <c:v>56736.78</c:v>
                </c:pt>
                <c:pt idx="16" formatCode="#,##0">
                  <c:v>37331.25</c:v>
                </c:pt>
                <c:pt idx="17" formatCode="#,##0">
                  <c:v>43519.5</c:v>
                </c:pt>
                <c:pt idx="18" formatCode="#,##0">
                  <c:v>50758</c:v>
                </c:pt>
                <c:pt idx="19" formatCode="#,##0">
                  <c:v>57140.36</c:v>
                </c:pt>
                <c:pt idx="20" formatCode="#,##0">
                  <c:v>84843</c:v>
                </c:pt>
                <c:pt idx="21" formatCode="#,##0">
                  <c:v>107697</c:v>
                </c:pt>
                <c:pt idx="22" formatCode="#,##0">
                  <c:v>204805</c:v>
                </c:pt>
                <c:pt idx="23" formatCode="#,##0">
                  <c:v>133045</c:v>
                </c:pt>
                <c:pt idx="24" formatCode="#,##0">
                  <c:v>67053</c:v>
                </c:pt>
                <c:pt idx="25" formatCode="#,##0">
                  <c:v>34575</c:v>
                </c:pt>
                <c:pt idx="26" formatCode="#,##0">
                  <c:v>79050</c:v>
                </c:pt>
                <c:pt idx="27" formatCode="#,##0">
                  <c:v>0</c:v>
                </c:pt>
                <c:pt idx="28" formatCode="#,##0">
                  <c:v>56369</c:v>
                </c:pt>
                <c:pt idx="29" formatCode="#,##0">
                  <c:v>47911</c:v>
                </c:pt>
                <c:pt idx="30" formatCode="#,##0">
                  <c:v>84909</c:v>
                </c:pt>
                <c:pt idx="31" formatCode="#,##0">
                  <c:v>61099</c:v>
                </c:pt>
                <c:pt idx="32" formatCode="#,##0">
                  <c:v>36961</c:v>
                </c:pt>
                <c:pt idx="33" formatCode="#,##0">
                  <c:v>51324</c:v>
                </c:pt>
                <c:pt idx="34" formatCode="#,##0">
                  <c:v>130200</c:v>
                </c:pt>
                <c:pt idx="35" formatCode="#,##0">
                  <c:v>47372</c:v>
                </c:pt>
                <c:pt idx="36" formatCode="#,##0">
                  <c:v>0</c:v>
                </c:pt>
              </c:numCache>
            </c:numRef>
          </c:val>
        </c:ser>
        <c:ser>
          <c:idx val="3"/>
          <c:order val="3"/>
          <c:tx>
            <c:v>Below Goal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Data'!$A$14:$A$50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Data'!$AN$14:$AN$50</c:f>
              <c:numCache>
                <c:formatCode>General</c:formatCode>
                <c:ptCount val="37"/>
                <c:pt idx="7" formatCode="#,##0">
                  <c:v>0</c:v>
                </c:pt>
                <c:pt idx="8" formatCode="#,##0">
                  <c:v>29495.05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0</c:v>
                </c:pt>
                <c:pt idx="20" formatCode="#,##0">
                  <c:v>0</c:v>
                </c:pt>
                <c:pt idx="21" formatCode="#,##0">
                  <c:v>0</c:v>
                </c:pt>
                <c:pt idx="22" formatCode="#,##0">
                  <c:v>0</c:v>
                </c:pt>
                <c:pt idx="23" formatCode="#,##0">
                  <c:v>0</c:v>
                </c:pt>
                <c:pt idx="24" formatCode="#,##0">
                  <c:v>0</c:v>
                </c:pt>
                <c:pt idx="25" formatCode="#,##0">
                  <c:v>0</c:v>
                </c:pt>
                <c:pt idx="26" formatCode="#,##0">
                  <c:v>0</c:v>
                </c:pt>
                <c:pt idx="27" formatCode="#,##0">
                  <c:v>24770</c:v>
                </c:pt>
                <c:pt idx="28" formatCode="#,##0">
                  <c:v>0</c:v>
                </c:pt>
                <c:pt idx="29" formatCode="#,##0">
                  <c:v>0</c:v>
                </c:pt>
                <c:pt idx="30" formatCode="#,##0">
                  <c:v>0</c:v>
                </c:pt>
                <c:pt idx="31" formatCode="#,##0">
                  <c:v>0</c:v>
                </c:pt>
                <c:pt idx="32" formatCode="#,##0">
                  <c:v>0</c:v>
                </c:pt>
                <c:pt idx="33" formatCode="#,##0">
                  <c:v>0</c:v>
                </c:pt>
                <c:pt idx="34" formatCode="#,##0">
                  <c:v>0</c:v>
                </c:pt>
                <c:pt idx="35" formatCode="#,##0">
                  <c:v>0</c:v>
                </c:pt>
                <c:pt idx="36" formatCode="#,##0">
                  <c:v>26280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42086400"/>
        <c:axId val="342088320"/>
      </c:barChart>
      <c:lineChart>
        <c:grouping val="standard"/>
        <c:varyColors val="0"/>
        <c:ser>
          <c:idx val="1"/>
          <c:order val="1"/>
          <c:tx>
            <c:v>Upper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Data'!$AP$14:$AP$50</c:f>
              <c:numCache>
                <c:formatCode>General</c:formatCode>
                <c:ptCount val="37"/>
                <c:pt idx="7" formatCode="#,##0">
                  <c:v>70000</c:v>
                </c:pt>
                <c:pt idx="8" formatCode="#,##0">
                  <c:v>70000</c:v>
                </c:pt>
                <c:pt idx="9" formatCode="#,##0">
                  <c:v>70000</c:v>
                </c:pt>
                <c:pt idx="10" formatCode="#,##0">
                  <c:v>70000</c:v>
                </c:pt>
                <c:pt idx="11" formatCode="#,##0">
                  <c:v>70000</c:v>
                </c:pt>
                <c:pt idx="12" formatCode="#,##0">
                  <c:v>70000</c:v>
                </c:pt>
                <c:pt idx="13" formatCode="#,##0">
                  <c:v>70000</c:v>
                </c:pt>
                <c:pt idx="14" formatCode="#,##0">
                  <c:v>70000</c:v>
                </c:pt>
                <c:pt idx="15" formatCode="#,##0">
                  <c:v>70000</c:v>
                </c:pt>
                <c:pt idx="16" formatCode="#,##0">
                  <c:v>70000</c:v>
                </c:pt>
                <c:pt idx="17" formatCode="#,##0">
                  <c:v>70000</c:v>
                </c:pt>
                <c:pt idx="18" formatCode="#,##0">
                  <c:v>70000</c:v>
                </c:pt>
                <c:pt idx="19" formatCode="#,##0">
                  <c:v>70000</c:v>
                </c:pt>
                <c:pt idx="20" formatCode="#,##0">
                  <c:v>70000</c:v>
                </c:pt>
                <c:pt idx="21" formatCode="#,##0">
                  <c:v>70000</c:v>
                </c:pt>
                <c:pt idx="22" formatCode="#,##0">
                  <c:v>70000</c:v>
                </c:pt>
                <c:pt idx="23" formatCode="#,##0">
                  <c:v>70000</c:v>
                </c:pt>
                <c:pt idx="24" formatCode="#,##0">
                  <c:v>70000</c:v>
                </c:pt>
                <c:pt idx="25" formatCode="#,##0">
                  <c:v>70000</c:v>
                </c:pt>
                <c:pt idx="26" formatCode="#,##0">
                  <c:v>70000</c:v>
                </c:pt>
                <c:pt idx="27" formatCode="#,##0">
                  <c:v>70000</c:v>
                </c:pt>
                <c:pt idx="28" formatCode="#,##0">
                  <c:v>70000</c:v>
                </c:pt>
                <c:pt idx="29" formatCode="#,##0">
                  <c:v>70000</c:v>
                </c:pt>
                <c:pt idx="30" formatCode="#,##0">
                  <c:v>70000</c:v>
                </c:pt>
                <c:pt idx="31" formatCode="#,##0">
                  <c:v>70000</c:v>
                </c:pt>
                <c:pt idx="32" formatCode="#,##0">
                  <c:v>70000</c:v>
                </c:pt>
                <c:pt idx="33" formatCode="#,##0">
                  <c:v>70000</c:v>
                </c:pt>
                <c:pt idx="34" formatCode="#,##0">
                  <c:v>70000</c:v>
                </c:pt>
                <c:pt idx="35" formatCode="#,##0">
                  <c:v>70000</c:v>
                </c:pt>
                <c:pt idx="36" formatCode="#,##0">
                  <c:v>70000</c:v>
                </c:pt>
              </c:numCache>
            </c:numRef>
          </c:val>
          <c:smooth val="0"/>
        </c:ser>
        <c:ser>
          <c:idx val="2"/>
          <c:order val="2"/>
          <c:tx>
            <c:v>Lower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Data'!$AO$14:$AO$50</c:f>
              <c:numCache>
                <c:formatCode>General</c:formatCode>
                <c:ptCount val="37"/>
                <c:pt idx="7" formatCode="#,##0">
                  <c:v>30000</c:v>
                </c:pt>
                <c:pt idx="8" formatCode="#,##0">
                  <c:v>30000</c:v>
                </c:pt>
                <c:pt idx="9" formatCode="#,##0">
                  <c:v>30000</c:v>
                </c:pt>
                <c:pt idx="10" formatCode="#,##0">
                  <c:v>30000</c:v>
                </c:pt>
                <c:pt idx="11" formatCode="#,##0">
                  <c:v>30000</c:v>
                </c:pt>
                <c:pt idx="12" formatCode="#,##0">
                  <c:v>30000</c:v>
                </c:pt>
                <c:pt idx="13" formatCode="#,##0">
                  <c:v>30000</c:v>
                </c:pt>
                <c:pt idx="14" formatCode="#,##0">
                  <c:v>30000</c:v>
                </c:pt>
                <c:pt idx="15" formatCode="#,##0">
                  <c:v>30000</c:v>
                </c:pt>
                <c:pt idx="16" formatCode="#,##0">
                  <c:v>30000</c:v>
                </c:pt>
                <c:pt idx="17" formatCode="#,##0">
                  <c:v>30000</c:v>
                </c:pt>
                <c:pt idx="18" formatCode="#,##0">
                  <c:v>30000</c:v>
                </c:pt>
                <c:pt idx="19" formatCode="#,##0">
                  <c:v>30000</c:v>
                </c:pt>
                <c:pt idx="20" formatCode="#,##0">
                  <c:v>30000</c:v>
                </c:pt>
                <c:pt idx="21" formatCode="#,##0">
                  <c:v>30000</c:v>
                </c:pt>
                <c:pt idx="22" formatCode="#,##0">
                  <c:v>30000</c:v>
                </c:pt>
                <c:pt idx="23" formatCode="#,##0">
                  <c:v>30000</c:v>
                </c:pt>
                <c:pt idx="24" formatCode="#,##0">
                  <c:v>30000</c:v>
                </c:pt>
                <c:pt idx="25" formatCode="#,##0">
                  <c:v>30000</c:v>
                </c:pt>
                <c:pt idx="26" formatCode="#,##0">
                  <c:v>30000</c:v>
                </c:pt>
                <c:pt idx="27" formatCode="#,##0">
                  <c:v>30000</c:v>
                </c:pt>
                <c:pt idx="28" formatCode="#,##0">
                  <c:v>30000</c:v>
                </c:pt>
                <c:pt idx="29" formatCode="#,##0">
                  <c:v>30000</c:v>
                </c:pt>
                <c:pt idx="30" formatCode="#,##0">
                  <c:v>30000</c:v>
                </c:pt>
                <c:pt idx="31" formatCode="#,##0">
                  <c:v>30000</c:v>
                </c:pt>
                <c:pt idx="32" formatCode="#,##0">
                  <c:v>30000</c:v>
                </c:pt>
                <c:pt idx="33" formatCode="#,##0">
                  <c:v>30000</c:v>
                </c:pt>
                <c:pt idx="34" formatCode="#,##0">
                  <c:v>30000</c:v>
                </c:pt>
                <c:pt idx="35" formatCode="#,##0">
                  <c:v>30000</c:v>
                </c:pt>
                <c:pt idx="36" formatCode="#,##0">
                  <c:v>30000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086400"/>
        <c:axId val="342088320"/>
      </c:lineChart>
      <c:catAx>
        <c:axId val="342086400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sz="2000" b="1"/>
            </a:pPr>
            <a:endParaRPr lang="en-US"/>
          </a:p>
        </c:txPr>
        <c:crossAx val="342088320"/>
        <c:crosses val="autoZero"/>
        <c:auto val="1"/>
        <c:lblAlgn val="ctr"/>
        <c:lblOffset val="100"/>
        <c:tickLblSkip val="5"/>
        <c:noMultiLvlLbl val="0"/>
      </c:catAx>
      <c:valAx>
        <c:axId val="342088320"/>
        <c:scaling>
          <c:orientation val="minMax"/>
          <c:max val="25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Index (thousands)</a:t>
                </a:r>
              </a:p>
            </c:rich>
          </c:tx>
          <c:layout>
            <c:manualLayout>
              <c:xMode val="edge"/>
              <c:yMode val="edge"/>
              <c:x val="1.1851556902029341E-3"/>
              <c:y val="0.206907666673386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342086400"/>
        <c:crosses val="autoZero"/>
        <c:crossBetween val="between"/>
        <c:majorUnit val="500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8767980417696952"/>
          <c:y val="0.8762487078732516"/>
          <c:w val="0.41202965894374682"/>
          <c:h val="0.12375129212674857"/>
        </c:manualLayout>
      </c:layout>
      <c:overlay val="0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Montana Creek (Survey)</a:t>
            </a:r>
          </a:p>
        </c:rich>
      </c:tx>
      <c:layout>
        <c:manualLayout>
          <c:xMode val="edge"/>
          <c:yMode val="edge"/>
          <c:x val="0.3179204790583369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50541349443474"/>
          <c:y val="0.12843227139299829"/>
          <c:w val="0.83909539376375264"/>
          <c:h val="0.68796799716714629"/>
        </c:manualLayout>
      </c:layout>
      <c:barChart>
        <c:barDir val="col"/>
        <c:grouping val="stacked"/>
        <c:varyColors val="0"/>
        <c:ser>
          <c:idx val="0"/>
          <c:order val="0"/>
          <c:tx>
            <c:v>Above Goal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cat>
            <c:numRef>
              <c:f>'Summary Data'!$A$14:$A$50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Data'!$AA$14:$AA$50</c:f>
              <c:numCache>
                <c:formatCode>#,##0</c:formatCode>
                <c:ptCount val="37"/>
                <c:pt idx="1">
                  <c:v>0</c:v>
                </c:pt>
                <c:pt idx="2">
                  <c:v>545</c:v>
                </c:pt>
                <c:pt idx="3">
                  <c:v>636</c:v>
                </c:pt>
                <c:pt idx="4">
                  <c:v>581</c:v>
                </c:pt>
                <c:pt idx="5">
                  <c:v>810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566</c:v>
                </c:pt>
                <c:pt idx="10">
                  <c:v>1711</c:v>
                </c:pt>
                <c:pt idx="11">
                  <c:v>1415</c:v>
                </c:pt>
                <c:pt idx="12">
                  <c:v>2512</c:v>
                </c:pt>
                <c:pt idx="13">
                  <c:v>1352</c:v>
                </c:pt>
                <c:pt idx="14">
                  <c:v>1829</c:v>
                </c:pt>
                <c:pt idx="15">
                  <c:v>600</c:v>
                </c:pt>
                <c:pt idx="16">
                  <c:v>798</c:v>
                </c:pt>
                <c:pt idx="17">
                  <c:v>1018</c:v>
                </c:pt>
                <c:pt idx="18">
                  <c:v>1160</c:v>
                </c:pt>
                <c:pt idx="19">
                  <c:v>1000</c:v>
                </c:pt>
                <c:pt idx="20">
                  <c:v>961</c:v>
                </c:pt>
                <c:pt idx="21">
                  <c:v>1119</c:v>
                </c:pt>
                <c:pt idx="22">
                  <c:v>2448</c:v>
                </c:pt>
                <c:pt idx="23">
                  <c:v>808</c:v>
                </c:pt>
                <c:pt idx="24">
                  <c:v>0</c:v>
                </c:pt>
                <c:pt idx="25">
                  <c:v>0</c:v>
                </c:pt>
                <c:pt idx="26">
                  <c:v>1110</c:v>
                </c:pt>
                <c:pt idx="27">
                  <c:v>0</c:v>
                </c:pt>
                <c:pt idx="28">
                  <c:v>405</c:v>
                </c:pt>
                <c:pt idx="29">
                  <c:v>698</c:v>
                </c:pt>
                <c:pt idx="30">
                  <c:v>630</c:v>
                </c:pt>
                <c:pt idx="31">
                  <c:v>709</c:v>
                </c:pt>
                <c:pt idx="32">
                  <c:v>0</c:v>
                </c:pt>
                <c:pt idx="33">
                  <c:v>0</c:v>
                </c:pt>
                <c:pt idx="34">
                  <c:v>911</c:v>
                </c:pt>
                <c:pt idx="35">
                  <c:v>1204</c:v>
                </c:pt>
                <c:pt idx="36">
                  <c:v>717</c:v>
                </c:pt>
              </c:numCache>
            </c:numRef>
          </c:val>
        </c:ser>
        <c:ser>
          <c:idx val="3"/>
          <c:order val="3"/>
          <c:tx>
            <c:v>Below Goal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Data'!$A$14:$A$50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Data'!$AB$14:$AB$50</c:f>
              <c:numCache>
                <c:formatCode>#,##0</c:formatCode>
                <c:ptCount val="37"/>
                <c:pt idx="1">
                  <c:v>227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</c:v>
                </c:pt>
                <c:pt idx="7">
                  <c:v>314</c:v>
                </c:pt>
                <c:pt idx="8">
                  <c:v>164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364</c:v>
                </c:pt>
                <c:pt idx="25">
                  <c:v>351</c:v>
                </c:pt>
                <c:pt idx="26">
                  <c:v>0</c:v>
                </c:pt>
                <c:pt idx="27">
                  <c:v>324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394</c:v>
                </c:pt>
                <c:pt idx="33">
                  <c:v>367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42328448"/>
        <c:axId val="344156032"/>
      </c:barChart>
      <c:lineChart>
        <c:grouping val="standard"/>
        <c:varyColors val="0"/>
        <c:ser>
          <c:idx val="1"/>
          <c:order val="1"/>
          <c:tx>
            <c:v>Upper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Data'!$AD$14:$AD$50</c:f>
              <c:numCache>
                <c:formatCode>#,##0</c:formatCode>
                <c:ptCount val="37"/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</c:numCache>
            </c:numRef>
          </c:val>
          <c:smooth val="0"/>
        </c:ser>
        <c:ser>
          <c:idx val="2"/>
          <c:order val="2"/>
          <c:tx>
            <c:v>Lower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Data'!$AC$14:$AC$50</c:f>
              <c:numCache>
                <c:formatCode>General</c:formatCode>
                <c:ptCount val="37"/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328448"/>
        <c:axId val="344156032"/>
      </c:lineChart>
      <c:catAx>
        <c:axId val="342328448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sz="2000" b="1"/>
            </a:pPr>
            <a:endParaRPr lang="en-US"/>
          </a:p>
        </c:txPr>
        <c:crossAx val="344156032"/>
        <c:crosses val="autoZero"/>
        <c:auto val="1"/>
        <c:lblAlgn val="ctr"/>
        <c:lblOffset val="100"/>
        <c:tickLblSkip val="5"/>
        <c:noMultiLvlLbl val="0"/>
      </c:catAx>
      <c:valAx>
        <c:axId val="344156032"/>
        <c:scaling>
          <c:orientation val="minMax"/>
          <c:max val="3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Index (thousands)</a:t>
                </a:r>
              </a:p>
            </c:rich>
          </c:tx>
          <c:layout>
            <c:manualLayout>
              <c:xMode val="edge"/>
              <c:yMode val="edge"/>
              <c:x val="1.1851556902029339E-3"/>
              <c:y val="0.195776094115254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342328448"/>
        <c:crosses val="autoZero"/>
        <c:crossBetween val="between"/>
        <c:majorUnit val="10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Peterson Creek (Survey)</a:t>
            </a:r>
          </a:p>
        </c:rich>
      </c:tx>
      <c:layout>
        <c:manualLayout>
          <c:xMode val="edge"/>
          <c:yMode val="edge"/>
          <c:x val="0.3179204790583370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50541349443477"/>
          <c:y val="0.12843227139299832"/>
          <c:w val="0.83909539376375264"/>
          <c:h val="0.68796799716714629"/>
        </c:manualLayout>
      </c:layout>
      <c:barChart>
        <c:barDir val="col"/>
        <c:grouping val="stacked"/>
        <c:varyColors val="0"/>
        <c:ser>
          <c:idx val="0"/>
          <c:order val="0"/>
          <c:tx>
            <c:v>Above Goal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cat>
            <c:numRef>
              <c:f>'Summary Data'!$A$14:$A$50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Data'!$AG$14:$AG$50</c:f>
              <c:numCache>
                <c:formatCode>#,##0</c:formatCode>
                <c:ptCount val="37"/>
                <c:pt idx="1">
                  <c:v>219</c:v>
                </c:pt>
                <c:pt idx="2">
                  <c:v>320</c:v>
                </c:pt>
                <c:pt idx="3">
                  <c:v>219</c:v>
                </c:pt>
                <c:pt idx="4">
                  <c:v>189</c:v>
                </c:pt>
                <c:pt idx="5">
                  <c:v>276</c:v>
                </c:pt>
                <c:pt idx="6">
                  <c:v>363</c:v>
                </c:pt>
                <c:pt idx="7">
                  <c:v>204</c:v>
                </c:pt>
                <c:pt idx="8">
                  <c:v>542</c:v>
                </c:pt>
                <c:pt idx="9">
                  <c:v>242</c:v>
                </c:pt>
                <c:pt idx="10">
                  <c:v>324</c:v>
                </c:pt>
                <c:pt idx="11">
                  <c:v>410</c:v>
                </c:pt>
                <c:pt idx="12">
                  <c:v>403</c:v>
                </c:pt>
                <c:pt idx="13">
                  <c:v>112</c:v>
                </c:pt>
                <c:pt idx="14">
                  <c:v>318</c:v>
                </c:pt>
                <c:pt idx="15">
                  <c:v>277</c:v>
                </c:pt>
                <c:pt idx="16">
                  <c:v>263</c:v>
                </c:pt>
                <c:pt idx="17">
                  <c:v>186</c:v>
                </c:pt>
                <c:pt idx="18">
                  <c:v>102</c:v>
                </c:pt>
                <c:pt idx="19">
                  <c:v>272</c:v>
                </c:pt>
                <c:pt idx="20">
                  <c:v>202</c:v>
                </c:pt>
                <c:pt idx="21">
                  <c:v>106</c:v>
                </c:pt>
                <c:pt idx="22">
                  <c:v>195</c:v>
                </c:pt>
                <c:pt idx="23">
                  <c:v>203</c:v>
                </c:pt>
                <c:pt idx="24">
                  <c:v>284</c:v>
                </c:pt>
                <c:pt idx="25">
                  <c:v>139</c:v>
                </c:pt>
                <c:pt idx="26">
                  <c:v>439</c:v>
                </c:pt>
                <c:pt idx="27">
                  <c:v>226</c:v>
                </c:pt>
                <c:pt idx="28">
                  <c:v>660</c:v>
                </c:pt>
                <c:pt idx="29">
                  <c:v>123</c:v>
                </c:pt>
                <c:pt idx="30">
                  <c:v>467</c:v>
                </c:pt>
                <c:pt idx="31">
                  <c:v>138</c:v>
                </c:pt>
                <c:pt idx="32">
                  <c:v>190</c:v>
                </c:pt>
                <c:pt idx="33">
                  <c:v>126</c:v>
                </c:pt>
                <c:pt idx="34">
                  <c:v>284</c:v>
                </c:pt>
                <c:pt idx="35">
                  <c:v>202</c:v>
                </c:pt>
                <c:pt idx="36">
                  <c:v>0</c:v>
                </c:pt>
              </c:numCache>
            </c:numRef>
          </c:val>
        </c:ser>
        <c:ser>
          <c:idx val="3"/>
          <c:order val="3"/>
          <c:tx>
            <c:v>Below Goal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Data'!$A$14:$A$50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Data'!$AH$14:$AH$50</c:f>
              <c:numCache>
                <c:formatCode>#,##0</c:formatCode>
                <c:ptCount val="3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35988736"/>
        <c:axId val="437636096"/>
      </c:barChart>
      <c:lineChart>
        <c:grouping val="standard"/>
        <c:varyColors val="0"/>
        <c:ser>
          <c:idx val="1"/>
          <c:order val="1"/>
          <c:tx>
            <c:v>Upper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Data'!$AJ$14:$AJ$50</c:f>
              <c:numCache>
                <c:formatCode>General</c:formatCode>
                <c:ptCount val="37"/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</c:numCache>
            </c:numRef>
          </c:val>
          <c:smooth val="0"/>
        </c:ser>
        <c:ser>
          <c:idx val="2"/>
          <c:order val="2"/>
          <c:tx>
            <c:v>Lower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Data'!$AI$14:$AI$50</c:f>
              <c:numCache>
                <c:formatCode>General</c:formatCode>
                <c:ptCount val="37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988736"/>
        <c:axId val="437636096"/>
      </c:lineChart>
      <c:catAx>
        <c:axId val="435988736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sz="2000" b="1"/>
            </a:pPr>
            <a:endParaRPr lang="en-US"/>
          </a:p>
        </c:txPr>
        <c:crossAx val="437636096"/>
        <c:crosses val="autoZero"/>
        <c:auto val="1"/>
        <c:lblAlgn val="ctr"/>
        <c:lblOffset val="100"/>
        <c:tickLblSkip val="5"/>
        <c:noMultiLvlLbl val="0"/>
      </c:catAx>
      <c:valAx>
        <c:axId val="437636096"/>
        <c:scaling>
          <c:orientation val="minMax"/>
          <c:max val="1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Index (thousands)</a:t>
                </a:r>
              </a:p>
            </c:rich>
          </c:tx>
          <c:layout>
            <c:manualLayout>
              <c:xMode val="edge"/>
              <c:yMode val="edge"/>
              <c:x val="1.1851556902029341E-3"/>
              <c:y val="0.19577609411525473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35988736"/>
        <c:crosses val="autoZero"/>
        <c:crossBetween val="between"/>
        <c:majorUnit val="5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Tawah Creek (Lost River)</a:t>
            </a:r>
          </a:p>
        </c:rich>
      </c:tx>
      <c:layout>
        <c:manualLayout>
          <c:xMode val="edge"/>
          <c:yMode val="edge"/>
          <c:x val="0.3000304506127217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50541349443496"/>
          <c:y val="0.12843227139299848"/>
          <c:w val="0.83909539376375264"/>
          <c:h val="0.57949194126693149"/>
        </c:manualLayout>
      </c:layout>
      <c:barChart>
        <c:barDir val="col"/>
        <c:grouping val="stacked"/>
        <c:varyColors val="0"/>
        <c:ser>
          <c:idx val="0"/>
          <c:order val="0"/>
          <c:tx>
            <c:v>Above Goal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cat>
            <c:numRef>
              <c:f>'Summary Data'!$BC$6:$BC$50</c:f>
              <c:numCache>
                <c:formatCode>General_)</c:formatCode>
                <c:ptCount val="45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</c:numCache>
            </c:numRef>
          </c:cat>
          <c:val>
            <c:numRef>
              <c:f>'Summary Data'!$BE$6:$BE$50</c:f>
              <c:numCache>
                <c:formatCode>#,##0</c:formatCode>
                <c:ptCount val="45"/>
                <c:pt idx="0">
                  <c:v>3000</c:v>
                </c:pt>
                <c:pt idx="1">
                  <c:v>1978</c:v>
                </c:pt>
                <c:pt idx="2">
                  <c:v>2500</c:v>
                </c:pt>
                <c:pt idx="3">
                  <c:v>0</c:v>
                </c:pt>
                <c:pt idx="4">
                  <c:v>0</c:v>
                </c:pt>
                <c:pt idx="5">
                  <c:v>3000</c:v>
                </c:pt>
                <c:pt idx="6">
                  <c:v>2200</c:v>
                </c:pt>
                <c:pt idx="7">
                  <c:v>3250</c:v>
                </c:pt>
                <c:pt idx="8">
                  <c:v>3200</c:v>
                </c:pt>
                <c:pt idx="9">
                  <c:v>5793</c:v>
                </c:pt>
                <c:pt idx="10">
                  <c:v>7100</c:v>
                </c:pt>
                <c:pt idx="11">
                  <c:v>5950</c:v>
                </c:pt>
                <c:pt idx="12">
                  <c:v>4200</c:v>
                </c:pt>
                <c:pt idx="13">
                  <c:v>3300</c:v>
                </c:pt>
                <c:pt idx="14">
                  <c:v>3300</c:v>
                </c:pt>
                <c:pt idx="15">
                  <c:v>5000</c:v>
                </c:pt>
                <c:pt idx="16">
                  <c:v>0</c:v>
                </c:pt>
                <c:pt idx="17">
                  <c:v>0</c:v>
                </c:pt>
                <c:pt idx="18">
                  <c:v>9460</c:v>
                </c:pt>
                <c:pt idx="19">
                  <c:v>0</c:v>
                </c:pt>
                <c:pt idx="20">
                  <c:v>4235</c:v>
                </c:pt>
                <c:pt idx="21">
                  <c:v>5436</c:v>
                </c:pt>
                <c:pt idx="22">
                  <c:v>6000</c:v>
                </c:pt>
                <c:pt idx="23">
                  <c:v>2642</c:v>
                </c:pt>
                <c:pt idx="24">
                  <c:v>4030</c:v>
                </c:pt>
                <c:pt idx="25">
                  <c:v>2550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3190</c:v>
                </c:pt>
                <c:pt idx="30">
                  <c:v>8093</c:v>
                </c:pt>
                <c:pt idx="31">
                  <c:v>5907</c:v>
                </c:pt>
                <c:pt idx="32">
                  <c:v>2214</c:v>
                </c:pt>
                <c:pt idx="33">
                  <c:v>0</c:v>
                </c:pt>
                <c:pt idx="34">
                  <c:v>0</c:v>
                </c:pt>
                <c:pt idx="35">
                  <c:v>1751</c:v>
                </c:pt>
                <c:pt idx="36">
                  <c:v>0</c:v>
                </c:pt>
                <c:pt idx="37">
                  <c:v>3581</c:v>
                </c:pt>
                <c:pt idx="38">
                  <c:v>2393</c:v>
                </c:pt>
                <c:pt idx="39">
                  <c:v>0</c:v>
                </c:pt>
                <c:pt idx="40">
                  <c:v>0</c:v>
                </c:pt>
                <c:pt idx="41">
                  <c:v>2593</c:v>
                </c:pt>
                <c:pt idx="42">
                  <c:v>3555</c:v>
                </c:pt>
                <c:pt idx="43">
                  <c:v>2015</c:v>
                </c:pt>
                <c:pt idx="44">
                  <c:v>0</c:v>
                </c:pt>
              </c:numCache>
            </c:numRef>
          </c:val>
        </c:ser>
        <c:ser>
          <c:idx val="3"/>
          <c:order val="3"/>
          <c:tx>
            <c:v>Below Goal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Data'!$BC$6:$BC$50</c:f>
              <c:numCache>
                <c:formatCode>General_)</c:formatCode>
                <c:ptCount val="45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</c:numCache>
            </c:numRef>
          </c:cat>
          <c:val>
            <c:numRef>
              <c:f>'Summary Data'!$BF$6:$BF$50</c:f>
              <c:numCache>
                <c:formatCode>#,##0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800</c:v>
                </c:pt>
                <c:pt idx="4">
                  <c:v>1200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1490</c:v>
                </c:pt>
                <c:pt idx="18">
                  <c:v>0</c:v>
                </c:pt>
                <c:pt idx="19">
                  <c:v>975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1572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1241</c:v>
                </c:pt>
                <c:pt idx="34">
                  <c:v>1156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1221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94531456"/>
        <c:axId val="294532992"/>
      </c:barChart>
      <c:lineChart>
        <c:grouping val="standard"/>
        <c:varyColors val="0"/>
        <c:ser>
          <c:idx val="1"/>
          <c:order val="1"/>
          <c:tx>
            <c:v>Upper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Data'!$BH$6:$BH$50</c:f>
              <c:numCache>
                <c:formatCode>#,##0</c:formatCode>
                <c:ptCount val="45"/>
                <c:pt idx="0">
                  <c:v>4800</c:v>
                </c:pt>
                <c:pt idx="1">
                  <c:v>4800</c:v>
                </c:pt>
                <c:pt idx="2">
                  <c:v>4800</c:v>
                </c:pt>
                <c:pt idx="3">
                  <c:v>4800</c:v>
                </c:pt>
                <c:pt idx="4">
                  <c:v>4800</c:v>
                </c:pt>
                <c:pt idx="5">
                  <c:v>4800</c:v>
                </c:pt>
                <c:pt idx="6">
                  <c:v>4800</c:v>
                </c:pt>
                <c:pt idx="7">
                  <c:v>4800</c:v>
                </c:pt>
                <c:pt idx="8">
                  <c:v>4800</c:v>
                </c:pt>
                <c:pt idx="9">
                  <c:v>4800</c:v>
                </c:pt>
                <c:pt idx="10">
                  <c:v>4800</c:v>
                </c:pt>
                <c:pt idx="11">
                  <c:v>4800</c:v>
                </c:pt>
                <c:pt idx="12">
                  <c:v>4800</c:v>
                </c:pt>
                <c:pt idx="13">
                  <c:v>4800</c:v>
                </c:pt>
                <c:pt idx="14">
                  <c:v>4800</c:v>
                </c:pt>
                <c:pt idx="15">
                  <c:v>4800</c:v>
                </c:pt>
                <c:pt idx="16">
                  <c:v>4800</c:v>
                </c:pt>
                <c:pt idx="17">
                  <c:v>4800</c:v>
                </c:pt>
                <c:pt idx="18">
                  <c:v>4800</c:v>
                </c:pt>
                <c:pt idx="19">
                  <c:v>4800</c:v>
                </c:pt>
                <c:pt idx="20">
                  <c:v>4800</c:v>
                </c:pt>
                <c:pt idx="21">
                  <c:v>4800</c:v>
                </c:pt>
                <c:pt idx="22">
                  <c:v>4800</c:v>
                </c:pt>
                <c:pt idx="23">
                  <c:v>4800</c:v>
                </c:pt>
                <c:pt idx="24">
                  <c:v>4800</c:v>
                </c:pt>
                <c:pt idx="25">
                  <c:v>4800</c:v>
                </c:pt>
                <c:pt idx="26">
                  <c:v>4800</c:v>
                </c:pt>
                <c:pt idx="27">
                  <c:v>4800</c:v>
                </c:pt>
                <c:pt idx="28">
                  <c:v>4800</c:v>
                </c:pt>
                <c:pt idx="29">
                  <c:v>4800</c:v>
                </c:pt>
                <c:pt idx="30">
                  <c:v>4800</c:v>
                </c:pt>
                <c:pt idx="31">
                  <c:v>4800</c:v>
                </c:pt>
                <c:pt idx="32">
                  <c:v>4800</c:v>
                </c:pt>
                <c:pt idx="33">
                  <c:v>4800</c:v>
                </c:pt>
                <c:pt idx="34">
                  <c:v>4800</c:v>
                </c:pt>
                <c:pt idx="35">
                  <c:v>4800</c:v>
                </c:pt>
                <c:pt idx="36">
                  <c:v>4800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4800</c:v>
                </c:pt>
                <c:pt idx="42">
                  <c:v>4800</c:v>
                </c:pt>
                <c:pt idx="43">
                  <c:v>4800</c:v>
                </c:pt>
                <c:pt idx="44">
                  <c:v>4800</c:v>
                </c:pt>
              </c:numCache>
            </c:numRef>
          </c:val>
          <c:smooth val="0"/>
        </c:ser>
        <c:ser>
          <c:idx val="2"/>
          <c:order val="2"/>
          <c:tx>
            <c:v>Lower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Data'!$BG$6:$BG$50</c:f>
              <c:numCache>
                <c:formatCode>General</c:formatCode>
                <c:ptCount val="45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1600</c:v>
                </c:pt>
                <c:pt idx="20">
                  <c:v>1600</c:v>
                </c:pt>
                <c:pt idx="21">
                  <c:v>1600</c:v>
                </c:pt>
                <c:pt idx="22">
                  <c:v>1600</c:v>
                </c:pt>
                <c:pt idx="23">
                  <c:v>1600</c:v>
                </c:pt>
                <c:pt idx="24">
                  <c:v>1600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1600</c:v>
                </c:pt>
                <c:pt idx="31">
                  <c:v>1600</c:v>
                </c:pt>
                <c:pt idx="32">
                  <c:v>1600</c:v>
                </c:pt>
                <c:pt idx="33">
                  <c:v>1600</c:v>
                </c:pt>
                <c:pt idx="34">
                  <c:v>1600</c:v>
                </c:pt>
                <c:pt idx="35">
                  <c:v>1600</c:v>
                </c:pt>
                <c:pt idx="36">
                  <c:v>1600</c:v>
                </c:pt>
                <c:pt idx="37">
                  <c:v>1600</c:v>
                </c:pt>
                <c:pt idx="38">
                  <c:v>1600</c:v>
                </c:pt>
                <c:pt idx="39">
                  <c:v>1600</c:v>
                </c:pt>
                <c:pt idx="40">
                  <c:v>1600</c:v>
                </c:pt>
                <c:pt idx="41">
                  <c:v>1600</c:v>
                </c:pt>
                <c:pt idx="42">
                  <c:v>1600</c:v>
                </c:pt>
                <c:pt idx="43">
                  <c:v>1600</c:v>
                </c:pt>
                <c:pt idx="44">
                  <c:v>1600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531456"/>
        <c:axId val="294532992"/>
      </c:lineChart>
      <c:catAx>
        <c:axId val="294531456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sz="2000" b="1"/>
            </a:pPr>
            <a:endParaRPr lang="en-US"/>
          </a:p>
        </c:txPr>
        <c:crossAx val="294532992"/>
        <c:crosses val="autoZero"/>
        <c:auto val="1"/>
        <c:lblAlgn val="ctr"/>
        <c:lblOffset val="100"/>
        <c:tickLblSkip val="5"/>
        <c:noMultiLvlLbl val="0"/>
      </c:catAx>
      <c:valAx>
        <c:axId val="294532992"/>
        <c:scaling>
          <c:orientation val="minMax"/>
          <c:max val="1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Index (thousands)</a:t>
                </a:r>
              </a:p>
            </c:rich>
          </c:tx>
          <c:layout>
            <c:manualLayout>
              <c:xMode val="edge"/>
              <c:yMode val="edge"/>
              <c:x val="1.1851556902029337E-3"/>
              <c:y val="0.1836852840477061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294531456"/>
        <c:crosses val="autoZero"/>
        <c:crossBetween val="between"/>
        <c:majorUnit val="20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4355806370728367"/>
          <c:y val="0.86820326145508564"/>
          <c:w val="0.6560041001503516"/>
          <c:h val="0.1076909585862703"/>
        </c:manualLayout>
      </c:layout>
      <c:overlay val="0"/>
      <c:txPr>
        <a:bodyPr/>
        <a:lstStyle/>
        <a:p>
          <a:pPr>
            <a:defRPr sz="3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 baseline="0"/>
              <a:t>Klawock River (Weir)</a:t>
            </a:r>
            <a:endParaRPr lang="en-US" sz="3200"/>
          </a:p>
        </c:rich>
      </c:tx>
      <c:layout>
        <c:manualLayout>
          <c:xMode val="edge"/>
          <c:yMode val="edge"/>
          <c:x val="0.3477371931343611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50541349443494"/>
          <c:y val="0.12843227139299845"/>
          <c:w val="0.83909539376375264"/>
          <c:h val="0.58913425325038915"/>
        </c:manualLayout>
      </c:layout>
      <c:barChart>
        <c:barDir val="col"/>
        <c:grouping val="stacked"/>
        <c:varyColors val="0"/>
        <c:ser>
          <c:idx val="0"/>
          <c:order val="0"/>
          <c:tx>
            <c:v>Above Goal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cat>
            <c:numRef>
              <c:f>'Summary Data'!$A$14:$A$50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Data'!$CC$14:$CC$50</c:f>
              <c:numCache>
                <c:formatCode>General</c:formatCode>
                <c:ptCount val="37"/>
                <c:pt idx="17" formatCode="#,##0">
                  <c:v>15007</c:v>
                </c:pt>
                <c:pt idx="18" formatCode="#,##0">
                  <c:v>9023</c:v>
                </c:pt>
                <c:pt idx="19" formatCode="#,##0">
                  <c:v>8506</c:v>
                </c:pt>
                <c:pt idx="20" formatCode="#,##0">
                  <c:v>10478</c:v>
                </c:pt>
                <c:pt idx="21" formatCode="#,##0">
                  <c:v>5058</c:v>
                </c:pt>
                <c:pt idx="22" formatCode="#,##0">
                  <c:v>15694</c:v>
                </c:pt>
                <c:pt idx="23" formatCode="#,##0">
                  <c:v>5954</c:v>
                </c:pt>
                <c:pt idx="24" formatCode="#,##0">
                  <c:v>4137</c:v>
                </c:pt>
                <c:pt idx="25" formatCode="#,##0">
                  <c:v>9876</c:v>
                </c:pt>
                <c:pt idx="26" formatCode="#,##0">
                  <c:v>6800</c:v>
                </c:pt>
                <c:pt idx="27" formatCode="#,##0">
                  <c:v>7462</c:v>
                </c:pt>
                <c:pt idx="28" formatCode="#,##0">
                  <c:v>6210</c:v>
                </c:pt>
                <c:pt idx="29" formatCode="#,##0">
                  <c:v>5415</c:v>
                </c:pt>
                <c:pt idx="30" formatCode="#,##0">
                  <c:v>9707</c:v>
                </c:pt>
                <c:pt idx="31" formatCode="#,##0">
                  <c:v>5572</c:v>
                </c:pt>
                <c:pt idx="32" formatCode="#,##0">
                  <c:v>7507</c:v>
                </c:pt>
                <c:pt idx="33" formatCode="#,##0">
                  <c:v>8323</c:v>
                </c:pt>
                <c:pt idx="34" formatCode="#,##0">
                  <c:v>7698</c:v>
                </c:pt>
                <c:pt idx="35" formatCode="#,##0">
                  <c:v>12780</c:v>
                </c:pt>
                <c:pt idx="36" formatCode="#,##0">
                  <c:v>24242</c:v>
                </c:pt>
              </c:numCache>
            </c:numRef>
          </c:val>
        </c:ser>
        <c:ser>
          <c:idx val="3"/>
          <c:order val="3"/>
          <c:tx>
            <c:v>Below Goal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Data'!$A$14:$A$50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Data'!$CD$14:$CD$50</c:f>
              <c:numCache>
                <c:formatCode>General</c:formatCode>
                <c:ptCount val="37"/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0</c:v>
                </c:pt>
                <c:pt idx="20" formatCode="#,##0">
                  <c:v>0</c:v>
                </c:pt>
                <c:pt idx="21" formatCode="#,##0">
                  <c:v>0</c:v>
                </c:pt>
                <c:pt idx="22" formatCode="#,##0">
                  <c:v>0</c:v>
                </c:pt>
                <c:pt idx="23" formatCode="#,##0">
                  <c:v>0</c:v>
                </c:pt>
                <c:pt idx="24" formatCode="#,##0">
                  <c:v>0</c:v>
                </c:pt>
                <c:pt idx="25" formatCode="#,##0">
                  <c:v>0</c:v>
                </c:pt>
                <c:pt idx="26" formatCode="#,##0">
                  <c:v>0</c:v>
                </c:pt>
                <c:pt idx="27" formatCode="#,##0">
                  <c:v>0</c:v>
                </c:pt>
                <c:pt idx="28" formatCode="#,##0">
                  <c:v>0</c:v>
                </c:pt>
                <c:pt idx="29" formatCode="#,##0">
                  <c:v>0</c:v>
                </c:pt>
                <c:pt idx="30" formatCode="#,##0">
                  <c:v>0</c:v>
                </c:pt>
                <c:pt idx="31" formatCode="#,##0">
                  <c:v>0</c:v>
                </c:pt>
                <c:pt idx="32" formatCode="#,##0">
                  <c:v>0</c:v>
                </c:pt>
                <c:pt idx="33" formatCode="#,##0">
                  <c:v>0</c:v>
                </c:pt>
                <c:pt idx="34" formatCode="#,##0">
                  <c:v>0</c:v>
                </c:pt>
                <c:pt idx="35" formatCode="#,##0">
                  <c:v>0</c:v>
                </c:pt>
                <c:pt idx="36" formatCode="#,##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94811904"/>
        <c:axId val="294813696"/>
      </c:barChart>
      <c:lineChart>
        <c:grouping val="standard"/>
        <c:varyColors val="0"/>
        <c:ser>
          <c:idx val="1"/>
          <c:order val="1"/>
          <c:tx>
            <c:v>Upper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Data'!$CF$14:$CF$50</c:f>
              <c:numCache>
                <c:formatCode>General</c:formatCode>
                <c:ptCount val="37"/>
                <c:pt idx="17" formatCode="#,##0">
                  <c:v>9000</c:v>
                </c:pt>
                <c:pt idx="18" formatCode="#,##0">
                  <c:v>9000</c:v>
                </c:pt>
                <c:pt idx="19" formatCode="#,##0">
                  <c:v>9000</c:v>
                </c:pt>
                <c:pt idx="20" formatCode="#,##0">
                  <c:v>9000</c:v>
                </c:pt>
                <c:pt idx="21" formatCode="#,##0">
                  <c:v>9000</c:v>
                </c:pt>
                <c:pt idx="22" formatCode="#,##0">
                  <c:v>9000</c:v>
                </c:pt>
                <c:pt idx="23" formatCode="#,##0">
                  <c:v>9000</c:v>
                </c:pt>
                <c:pt idx="24" formatCode="#,##0">
                  <c:v>9000</c:v>
                </c:pt>
                <c:pt idx="25" formatCode="#,##0">
                  <c:v>9000</c:v>
                </c:pt>
                <c:pt idx="26" formatCode="#,##0">
                  <c:v>9000</c:v>
                </c:pt>
                <c:pt idx="27" formatCode="#,##0">
                  <c:v>9000</c:v>
                </c:pt>
                <c:pt idx="28" formatCode="#,##0">
                  <c:v>9000</c:v>
                </c:pt>
                <c:pt idx="29" formatCode="#,##0">
                  <c:v>9000</c:v>
                </c:pt>
                <c:pt idx="30" formatCode="#,##0">
                  <c:v>9000</c:v>
                </c:pt>
                <c:pt idx="31" formatCode="#,##0">
                  <c:v>9000</c:v>
                </c:pt>
                <c:pt idx="32" formatCode="#,##0">
                  <c:v>9000</c:v>
                </c:pt>
                <c:pt idx="33" formatCode="#,##0">
                  <c:v>9000</c:v>
                </c:pt>
                <c:pt idx="34" formatCode="#,##0">
                  <c:v>9000</c:v>
                </c:pt>
                <c:pt idx="35" formatCode="#,##0">
                  <c:v>9000</c:v>
                </c:pt>
                <c:pt idx="36" formatCode="#,##0">
                  <c:v>9000</c:v>
                </c:pt>
              </c:numCache>
            </c:numRef>
          </c:val>
          <c:smooth val="0"/>
        </c:ser>
        <c:ser>
          <c:idx val="2"/>
          <c:order val="2"/>
          <c:tx>
            <c:v>Lower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Data'!$CE$14:$CE$50</c:f>
              <c:numCache>
                <c:formatCode>General</c:formatCode>
                <c:ptCount val="37"/>
                <c:pt idx="17" formatCode="#,##0">
                  <c:v>4000</c:v>
                </c:pt>
                <c:pt idx="18" formatCode="#,##0">
                  <c:v>4000</c:v>
                </c:pt>
                <c:pt idx="19" formatCode="#,##0">
                  <c:v>4000</c:v>
                </c:pt>
                <c:pt idx="20" formatCode="#,##0">
                  <c:v>4000</c:v>
                </c:pt>
                <c:pt idx="21" formatCode="#,##0">
                  <c:v>4000</c:v>
                </c:pt>
                <c:pt idx="22" formatCode="#,##0">
                  <c:v>4000</c:v>
                </c:pt>
                <c:pt idx="23" formatCode="#,##0">
                  <c:v>4000</c:v>
                </c:pt>
                <c:pt idx="24" formatCode="#,##0">
                  <c:v>4000</c:v>
                </c:pt>
                <c:pt idx="25" formatCode="#,##0">
                  <c:v>4000</c:v>
                </c:pt>
                <c:pt idx="26" formatCode="#,##0">
                  <c:v>4000</c:v>
                </c:pt>
                <c:pt idx="27" formatCode="#,##0">
                  <c:v>4000</c:v>
                </c:pt>
                <c:pt idx="28" formatCode="#,##0">
                  <c:v>4000</c:v>
                </c:pt>
                <c:pt idx="29" formatCode="#,##0">
                  <c:v>4000</c:v>
                </c:pt>
                <c:pt idx="30" formatCode="#,##0">
                  <c:v>4000</c:v>
                </c:pt>
                <c:pt idx="31" formatCode="#,##0">
                  <c:v>4000</c:v>
                </c:pt>
                <c:pt idx="32" formatCode="#,##0">
                  <c:v>4000</c:v>
                </c:pt>
                <c:pt idx="33" formatCode="#,##0">
                  <c:v>4000</c:v>
                </c:pt>
                <c:pt idx="34" formatCode="#,##0">
                  <c:v>4000</c:v>
                </c:pt>
                <c:pt idx="35" formatCode="#,##0">
                  <c:v>4000</c:v>
                </c:pt>
                <c:pt idx="36" formatCode="#,##0">
                  <c:v>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811904"/>
        <c:axId val="294813696"/>
      </c:lineChart>
      <c:catAx>
        <c:axId val="294811904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sz="2000" b="1"/>
            </a:pPr>
            <a:endParaRPr lang="en-US"/>
          </a:p>
        </c:txPr>
        <c:crossAx val="294813696"/>
        <c:crosses val="autoZero"/>
        <c:auto val="1"/>
        <c:lblAlgn val="ctr"/>
        <c:lblOffset val="100"/>
        <c:tickLblSkip val="5"/>
        <c:noMultiLvlLbl val="0"/>
      </c:catAx>
      <c:valAx>
        <c:axId val="294813696"/>
        <c:scaling>
          <c:orientation val="minMax"/>
          <c:max val="2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Index (thousands)</a:t>
                </a:r>
              </a:p>
            </c:rich>
          </c:tx>
          <c:layout>
            <c:manualLayout>
              <c:xMode val="edge"/>
              <c:yMode val="edge"/>
              <c:x val="1.1851556902029341E-3"/>
              <c:y val="0.206907666673386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294811904"/>
        <c:crosses val="autoZero"/>
        <c:crossBetween val="between"/>
        <c:majorUnit val="50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0370675754738524"/>
          <c:y val="0.88348044186084385"/>
          <c:w val="0.40795075593587454"/>
          <c:h val="0.11651955813915515"/>
        </c:manualLayout>
      </c:layout>
      <c:overlay val="0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/>
              <a:t>Sitka Area coho salmon</a:t>
            </a:r>
          </a:p>
        </c:rich>
      </c:tx>
      <c:layout>
        <c:manualLayout>
          <c:xMode val="edge"/>
          <c:yMode val="edge"/>
          <c:x val="0.37431565832809438"/>
          <c:y val="2.422391673076317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7988440973403871"/>
          <c:y val="5.5036134803871588E-2"/>
          <c:w val="0.81194732683090021"/>
          <c:h val="0.69945431018025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'Sitka data'!$C$4</c:f>
              <c:strCache>
                <c:ptCount val="1"/>
                <c:pt idx="0">
                  <c:v>Escapement goal met or exceeded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'Sitka data'!$A$5:$A$39</c:f>
              <c:numCache>
                <c:formatCode>General_)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'Sitka data'!$C$5:$C$39</c:f>
              <c:numCache>
                <c:formatCode>#,##0</c:formatCode>
                <c:ptCount val="35"/>
                <c:pt idx="0">
                  <c:v>1545</c:v>
                </c:pt>
                <c:pt idx="1">
                  <c:v>457</c:v>
                </c:pt>
                <c:pt idx="2">
                  <c:v>2063</c:v>
                </c:pt>
                <c:pt idx="3">
                  <c:v>1246</c:v>
                </c:pt>
                <c:pt idx="4">
                  <c:v>702</c:v>
                </c:pt>
                <c:pt idx="5">
                  <c:v>0</c:v>
                </c:pt>
                <c:pt idx="6">
                  <c:v>403</c:v>
                </c:pt>
                <c:pt idx="7">
                  <c:v>576</c:v>
                </c:pt>
                <c:pt idx="8">
                  <c:v>566</c:v>
                </c:pt>
                <c:pt idx="9">
                  <c:v>1510</c:v>
                </c:pt>
                <c:pt idx="10">
                  <c:v>1899</c:v>
                </c:pt>
                <c:pt idx="11">
                  <c:v>1716</c:v>
                </c:pt>
                <c:pt idx="12">
                  <c:v>1965</c:v>
                </c:pt>
                <c:pt idx="13">
                  <c:v>1487</c:v>
                </c:pt>
                <c:pt idx="14">
                  <c:v>1451</c:v>
                </c:pt>
                <c:pt idx="15">
                  <c:v>809</c:v>
                </c:pt>
                <c:pt idx="16">
                  <c:v>1242</c:v>
                </c:pt>
                <c:pt idx="17">
                  <c:v>776</c:v>
                </c:pt>
                <c:pt idx="18">
                  <c:v>803</c:v>
                </c:pt>
                <c:pt idx="19">
                  <c:v>1515</c:v>
                </c:pt>
                <c:pt idx="20">
                  <c:v>1868</c:v>
                </c:pt>
                <c:pt idx="21">
                  <c:v>1101</c:v>
                </c:pt>
                <c:pt idx="22">
                  <c:v>1124</c:v>
                </c:pt>
                <c:pt idx="23">
                  <c:v>1668</c:v>
                </c:pt>
                <c:pt idx="24">
                  <c:v>2647</c:v>
                </c:pt>
                <c:pt idx="25">
                  <c:v>1066</c:v>
                </c:pt>
                <c:pt idx="26">
                  <c:v>1117</c:v>
                </c:pt>
                <c:pt idx="27">
                  <c:v>1156</c:v>
                </c:pt>
                <c:pt idx="28">
                  <c:v>1273</c:v>
                </c:pt>
                <c:pt idx="29">
                  <c:v>2222</c:v>
                </c:pt>
                <c:pt idx="30">
                  <c:v>1157</c:v>
                </c:pt>
                <c:pt idx="31">
                  <c:v>1414</c:v>
                </c:pt>
                <c:pt idx="32">
                  <c:v>2161</c:v>
                </c:pt>
                <c:pt idx="33">
                  <c:v>2244</c:v>
                </c:pt>
                <c:pt idx="34">
                  <c:v>2943</c:v>
                </c:pt>
              </c:numCache>
            </c:numRef>
          </c:val>
        </c:ser>
        <c:ser>
          <c:idx val="4"/>
          <c:order val="1"/>
          <c:tx>
            <c:strRef>
              <c:f>'Sitka data'!$D$4</c:f>
              <c:strCache>
                <c:ptCount val="1"/>
                <c:pt idx="0">
                  <c:v>Escapement less than goal</c:v>
                </c:pt>
              </c:strCache>
            </c:strRef>
          </c:tx>
          <c:spPr>
            <a:solidFill>
              <a:schemeClr val="tx1"/>
            </a:solidFill>
            <a:ln w="254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'Sitka data'!$A$5:$A$39</c:f>
              <c:numCache>
                <c:formatCode>General_)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'Sitka data'!$D$5:$D$39</c:f>
              <c:numCache>
                <c:formatCode>#,##0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100"/>
        <c:axId val="294922880"/>
        <c:axId val="294924672"/>
      </c:barChart>
      <c:lineChart>
        <c:grouping val="standard"/>
        <c:varyColors val="0"/>
        <c:ser>
          <c:idx val="5"/>
          <c:order val="2"/>
          <c:tx>
            <c:strRef>
              <c:f>'Sitka data'!$E$4</c:f>
              <c:strCache>
                <c:ptCount val="1"/>
                <c:pt idx="0">
                  <c:v>Escapement goal lower bound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'Sitka data'!$A$5:$A$39</c:f>
              <c:numCache>
                <c:formatCode>General_)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'Sitka data'!$E$5:$E$39</c:f>
              <c:numCache>
                <c:formatCode>#,##0</c:formatCode>
                <c:ptCount val="35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'Sitka data'!$F$4</c:f>
              <c:strCache>
                <c:ptCount val="1"/>
                <c:pt idx="0">
                  <c:v>Escapement goal upper bound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'Sitka data'!$A$5:$A$39</c:f>
              <c:numCache>
                <c:formatCode>General_)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'Sitka data'!$F$5:$F$39</c:f>
              <c:numCache>
                <c:formatCode>#,##0</c:formatCode>
                <c:ptCount val="35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922880"/>
        <c:axId val="294924672"/>
      </c:lineChart>
      <c:catAx>
        <c:axId val="294922880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294924672"/>
        <c:crosses val="autoZero"/>
        <c:auto val="1"/>
        <c:lblAlgn val="ctr"/>
        <c:lblOffset val="0"/>
        <c:tickLblSkip val="2"/>
        <c:tickMarkSkip val="1"/>
        <c:noMultiLvlLbl val="0"/>
      </c:catAx>
      <c:valAx>
        <c:axId val="294924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Escapement index</a:t>
                </a:r>
              </a:p>
            </c:rich>
          </c:tx>
          <c:layout>
            <c:manualLayout>
              <c:xMode val="edge"/>
              <c:yMode val="edge"/>
              <c:x val="1.4905145612588093E-2"/>
              <c:y val="0.2341257446986736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94922880"/>
        <c:crosses val="autoZero"/>
        <c:crossBetween val="between"/>
        <c:majorUnit val="500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0870087846294941"/>
          <c:y val="0.88456667879451956"/>
          <c:w val="0.77598698744311534"/>
          <c:h val="9.1209404474716912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Hugh Smith Lake (Weir)</a:t>
            </a:r>
          </a:p>
        </c:rich>
      </c:tx>
      <c:layout>
        <c:manualLayout>
          <c:xMode val="edge"/>
          <c:yMode val="edge"/>
          <c:x val="0.313447971946933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50541349443474"/>
          <c:y val="0.12843227139299829"/>
          <c:w val="0.83909539376375264"/>
          <c:h val="0.68796799716714629"/>
        </c:manualLayout>
      </c:layout>
      <c:barChart>
        <c:barDir val="col"/>
        <c:grouping val="stacked"/>
        <c:varyColors val="0"/>
        <c:ser>
          <c:idx val="0"/>
          <c:order val="0"/>
          <c:tx>
            <c:v>Above Goal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cat>
            <c:numRef>
              <c:f>'Summary Data'!$A$14:$A$50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Data'!$I$14:$I$50</c:f>
              <c:numCache>
                <c:formatCode>General</c:formatCode>
                <c:ptCount val="37"/>
                <c:pt idx="2" formatCode="#,##0">
                  <c:v>2144</c:v>
                </c:pt>
                <c:pt idx="3" formatCode="#,##0">
                  <c:v>1487</c:v>
                </c:pt>
                <c:pt idx="4" formatCode="#,##0">
                  <c:v>1407</c:v>
                </c:pt>
                <c:pt idx="5" formatCode="#,##0">
                  <c:v>903</c:v>
                </c:pt>
                <c:pt idx="6" formatCode="#,##0">
                  <c:v>1782</c:v>
                </c:pt>
                <c:pt idx="7" formatCode="#,##0">
                  <c:v>1117</c:v>
                </c:pt>
                <c:pt idx="8" formatCode="#,##0">
                  <c:v>513</c:v>
                </c:pt>
                <c:pt idx="9" formatCode="#,##0">
                  <c:v>0</c:v>
                </c:pt>
                <c:pt idx="10" formatCode="#,##0">
                  <c:v>870</c:v>
                </c:pt>
                <c:pt idx="11" formatCode="#,##0">
                  <c:v>1836</c:v>
                </c:pt>
                <c:pt idx="12" formatCode="#,##0">
                  <c:v>1426</c:v>
                </c:pt>
                <c:pt idx="13" formatCode="#,##0">
                  <c:v>832</c:v>
                </c:pt>
                <c:pt idx="14" formatCode="#,##0">
                  <c:v>1753</c:v>
                </c:pt>
                <c:pt idx="15" formatCode="#,##0">
                  <c:v>1781</c:v>
                </c:pt>
                <c:pt idx="16" formatCode="#,##0">
                  <c:v>950</c:v>
                </c:pt>
                <c:pt idx="17" formatCode="#,##0">
                  <c:v>732</c:v>
                </c:pt>
                <c:pt idx="18" formatCode="#,##0">
                  <c:v>983</c:v>
                </c:pt>
                <c:pt idx="19" formatCode="#,##0">
                  <c:v>1246</c:v>
                </c:pt>
                <c:pt idx="20" formatCode="#,##0">
                  <c:v>600</c:v>
                </c:pt>
                <c:pt idx="21" formatCode="#,##0">
                  <c:v>1580</c:v>
                </c:pt>
                <c:pt idx="22" formatCode="#,##0">
                  <c:v>3291</c:v>
                </c:pt>
                <c:pt idx="23" formatCode="#,##0">
                  <c:v>1510</c:v>
                </c:pt>
                <c:pt idx="24" formatCode="#,##0">
                  <c:v>840</c:v>
                </c:pt>
                <c:pt idx="25" formatCode="#,##0">
                  <c:v>1732</c:v>
                </c:pt>
                <c:pt idx="26" formatCode="#,##0">
                  <c:v>891</c:v>
                </c:pt>
                <c:pt idx="27" formatCode="#,##0">
                  <c:v>1244</c:v>
                </c:pt>
                <c:pt idx="28" formatCode="#,##0">
                  <c:v>1741</c:v>
                </c:pt>
                <c:pt idx="29" formatCode="#,##0">
                  <c:v>2281</c:v>
                </c:pt>
                <c:pt idx="30" formatCode="#,##0">
                  <c:v>2878</c:v>
                </c:pt>
                <c:pt idx="31" formatCode="#,##0">
                  <c:v>2137</c:v>
                </c:pt>
                <c:pt idx="32" formatCode="#,##0">
                  <c:v>1908</c:v>
                </c:pt>
                <c:pt idx="33" formatCode="#,##0">
                  <c:v>3048</c:v>
                </c:pt>
                <c:pt idx="34" formatCode="#,##0">
                  <c:v>4110</c:v>
                </c:pt>
                <c:pt idx="35" formatCode="#,##0">
                  <c:v>956</c:v>
                </c:pt>
                <c:pt idx="36" formatCode="#,##0">
                  <c:v>948</c:v>
                </c:pt>
              </c:numCache>
            </c:numRef>
          </c:val>
        </c:ser>
        <c:ser>
          <c:idx val="3"/>
          <c:order val="3"/>
          <c:tx>
            <c:v>Below Goal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Data'!$A$14:$A$50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Data'!$J$14:$J$50</c:f>
              <c:numCache>
                <c:formatCode>General</c:formatCode>
                <c:ptCount val="37"/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433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0</c:v>
                </c:pt>
                <c:pt idx="20" formatCode="#,##0">
                  <c:v>0</c:v>
                </c:pt>
                <c:pt idx="21" formatCode="#,##0">
                  <c:v>0</c:v>
                </c:pt>
                <c:pt idx="22" formatCode="#,##0">
                  <c:v>0</c:v>
                </c:pt>
                <c:pt idx="23" formatCode="#,##0">
                  <c:v>0</c:v>
                </c:pt>
                <c:pt idx="24" formatCode="#,##0">
                  <c:v>0</c:v>
                </c:pt>
                <c:pt idx="25" formatCode="#,##0">
                  <c:v>0</c:v>
                </c:pt>
                <c:pt idx="26" formatCode="#,##0">
                  <c:v>0</c:v>
                </c:pt>
                <c:pt idx="27" formatCode="#,##0">
                  <c:v>0</c:v>
                </c:pt>
                <c:pt idx="28" formatCode="#,##0">
                  <c:v>0</c:v>
                </c:pt>
                <c:pt idx="29" formatCode="#,##0">
                  <c:v>0</c:v>
                </c:pt>
                <c:pt idx="30" formatCode="#,##0">
                  <c:v>0</c:v>
                </c:pt>
                <c:pt idx="31" formatCode="#,##0">
                  <c:v>0</c:v>
                </c:pt>
                <c:pt idx="32" formatCode="#,##0">
                  <c:v>0</c:v>
                </c:pt>
                <c:pt idx="33" formatCode="#,##0">
                  <c:v>0</c:v>
                </c:pt>
                <c:pt idx="34" formatCode="#,##0">
                  <c:v>0</c:v>
                </c:pt>
                <c:pt idx="35" formatCode="#,##0">
                  <c:v>0</c:v>
                </c:pt>
                <c:pt idx="36" formatCode="#,##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30696576"/>
        <c:axId val="330771072"/>
      </c:barChart>
      <c:lineChart>
        <c:grouping val="standard"/>
        <c:varyColors val="0"/>
        <c:ser>
          <c:idx val="1"/>
          <c:order val="1"/>
          <c:tx>
            <c:v>Upper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Data'!$L$14:$L$50</c:f>
              <c:numCache>
                <c:formatCode>General</c:formatCode>
                <c:ptCount val="37"/>
                <c:pt idx="2" formatCode="#,##0">
                  <c:v>1600</c:v>
                </c:pt>
                <c:pt idx="3" formatCode="#,##0">
                  <c:v>1600</c:v>
                </c:pt>
                <c:pt idx="4" formatCode="#,##0">
                  <c:v>1600</c:v>
                </c:pt>
                <c:pt idx="5" formatCode="#,##0">
                  <c:v>1600</c:v>
                </c:pt>
                <c:pt idx="6" formatCode="#,##0">
                  <c:v>1600</c:v>
                </c:pt>
                <c:pt idx="7" formatCode="#,##0">
                  <c:v>1600</c:v>
                </c:pt>
                <c:pt idx="8" formatCode="#,##0">
                  <c:v>1600</c:v>
                </c:pt>
                <c:pt idx="9" formatCode="#,##0">
                  <c:v>1600</c:v>
                </c:pt>
                <c:pt idx="10" formatCode="#,##0">
                  <c:v>1600</c:v>
                </c:pt>
                <c:pt idx="11" formatCode="#,##0">
                  <c:v>1600</c:v>
                </c:pt>
                <c:pt idx="12" formatCode="#,##0">
                  <c:v>1600</c:v>
                </c:pt>
                <c:pt idx="13" formatCode="#,##0">
                  <c:v>1600</c:v>
                </c:pt>
                <c:pt idx="14" formatCode="#,##0">
                  <c:v>1600</c:v>
                </c:pt>
                <c:pt idx="15" formatCode="#,##0">
                  <c:v>1600</c:v>
                </c:pt>
                <c:pt idx="16" formatCode="#,##0">
                  <c:v>1600</c:v>
                </c:pt>
                <c:pt idx="17" formatCode="#,##0">
                  <c:v>1600</c:v>
                </c:pt>
                <c:pt idx="18" formatCode="#,##0">
                  <c:v>1600</c:v>
                </c:pt>
                <c:pt idx="19" formatCode="#,##0">
                  <c:v>1600</c:v>
                </c:pt>
                <c:pt idx="20" formatCode="#,##0">
                  <c:v>1600</c:v>
                </c:pt>
                <c:pt idx="21" formatCode="#,##0">
                  <c:v>1600</c:v>
                </c:pt>
                <c:pt idx="22" formatCode="#,##0">
                  <c:v>1600</c:v>
                </c:pt>
                <c:pt idx="23" formatCode="#,##0">
                  <c:v>1600</c:v>
                </c:pt>
                <c:pt idx="24" formatCode="#,##0">
                  <c:v>1600</c:v>
                </c:pt>
                <c:pt idx="25" formatCode="#,##0">
                  <c:v>1600</c:v>
                </c:pt>
                <c:pt idx="26" formatCode="#,##0">
                  <c:v>1600</c:v>
                </c:pt>
                <c:pt idx="27" formatCode="#,##0">
                  <c:v>1600</c:v>
                </c:pt>
                <c:pt idx="28" formatCode="#,##0">
                  <c:v>1600</c:v>
                </c:pt>
                <c:pt idx="29" formatCode="#,##0">
                  <c:v>1600</c:v>
                </c:pt>
                <c:pt idx="30" formatCode="#,##0">
                  <c:v>1600</c:v>
                </c:pt>
                <c:pt idx="31" formatCode="#,##0">
                  <c:v>1600</c:v>
                </c:pt>
                <c:pt idx="32" formatCode="#,##0">
                  <c:v>1600</c:v>
                </c:pt>
                <c:pt idx="33" formatCode="#,##0">
                  <c:v>1600</c:v>
                </c:pt>
                <c:pt idx="34" formatCode="#,##0">
                  <c:v>1600</c:v>
                </c:pt>
                <c:pt idx="35" formatCode="#,##0">
                  <c:v>1600</c:v>
                </c:pt>
                <c:pt idx="36" formatCode="#,##0">
                  <c:v>1600</c:v>
                </c:pt>
              </c:numCache>
            </c:numRef>
          </c:val>
          <c:smooth val="0"/>
        </c:ser>
        <c:ser>
          <c:idx val="2"/>
          <c:order val="2"/>
          <c:tx>
            <c:v>Lower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Data'!$K$14:$K$50</c:f>
              <c:numCache>
                <c:formatCode>General</c:formatCode>
                <c:ptCount val="37"/>
                <c:pt idx="2" formatCode="#,##0">
                  <c:v>500</c:v>
                </c:pt>
                <c:pt idx="3" formatCode="#,##0">
                  <c:v>500</c:v>
                </c:pt>
                <c:pt idx="4" formatCode="#,##0">
                  <c:v>500</c:v>
                </c:pt>
                <c:pt idx="5" formatCode="#,##0">
                  <c:v>500</c:v>
                </c:pt>
                <c:pt idx="6" formatCode="#,##0">
                  <c:v>500</c:v>
                </c:pt>
                <c:pt idx="7" formatCode="#,##0">
                  <c:v>500</c:v>
                </c:pt>
                <c:pt idx="8" formatCode="#,##0">
                  <c:v>500</c:v>
                </c:pt>
                <c:pt idx="9" formatCode="#,##0">
                  <c:v>500</c:v>
                </c:pt>
                <c:pt idx="10" formatCode="#,##0">
                  <c:v>500</c:v>
                </c:pt>
                <c:pt idx="11" formatCode="#,##0">
                  <c:v>500</c:v>
                </c:pt>
                <c:pt idx="12" formatCode="#,##0">
                  <c:v>500</c:v>
                </c:pt>
                <c:pt idx="13" formatCode="#,##0">
                  <c:v>500</c:v>
                </c:pt>
                <c:pt idx="14" formatCode="#,##0">
                  <c:v>500</c:v>
                </c:pt>
                <c:pt idx="15" formatCode="#,##0">
                  <c:v>500</c:v>
                </c:pt>
                <c:pt idx="16" formatCode="#,##0">
                  <c:v>500</c:v>
                </c:pt>
                <c:pt idx="17" formatCode="#,##0">
                  <c:v>500</c:v>
                </c:pt>
                <c:pt idx="18" formatCode="#,##0">
                  <c:v>500</c:v>
                </c:pt>
                <c:pt idx="19" formatCode="#,##0">
                  <c:v>500</c:v>
                </c:pt>
                <c:pt idx="20" formatCode="#,##0">
                  <c:v>500</c:v>
                </c:pt>
                <c:pt idx="21" formatCode="#,##0">
                  <c:v>500</c:v>
                </c:pt>
                <c:pt idx="22" formatCode="#,##0">
                  <c:v>500</c:v>
                </c:pt>
                <c:pt idx="23" formatCode="#,##0">
                  <c:v>500</c:v>
                </c:pt>
                <c:pt idx="24" formatCode="#,##0">
                  <c:v>500</c:v>
                </c:pt>
                <c:pt idx="25" formatCode="#,##0">
                  <c:v>500</c:v>
                </c:pt>
                <c:pt idx="26" formatCode="#,##0">
                  <c:v>500</c:v>
                </c:pt>
                <c:pt idx="27" formatCode="#,##0">
                  <c:v>500</c:v>
                </c:pt>
                <c:pt idx="28" formatCode="#,##0">
                  <c:v>500</c:v>
                </c:pt>
                <c:pt idx="29" formatCode="#,##0">
                  <c:v>500</c:v>
                </c:pt>
                <c:pt idx="30" formatCode="#,##0">
                  <c:v>500</c:v>
                </c:pt>
                <c:pt idx="31" formatCode="#,##0">
                  <c:v>500</c:v>
                </c:pt>
                <c:pt idx="32" formatCode="#,##0">
                  <c:v>500</c:v>
                </c:pt>
                <c:pt idx="33" formatCode="#,##0">
                  <c:v>500</c:v>
                </c:pt>
                <c:pt idx="34" formatCode="#,##0">
                  <c:v>500</c:v>
                </c:pt>
                <c:pt idx="35" formatCode="#,##0">
                  <c:v>500</c:v>
                </c:pt>
                <c:pt idx="36" formatCode="#,##0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696576"/>
        <c:axId val="330771072"/>
      </c:lineChart>
      <c:catAx>
        <c:axId val="330696576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sz="2000" b="1"/>
            </a:pPr>
            <a:endParaRPr lang="en-US"/>
          </a:p>
        </c:txPr>
        <c:crossAx val="330771072"/>
        <c:crosses val="autoZero"/>
        <c:auto val="1"/>
        <c:lblAlgn val="ctr"/>
        <c:lblOffset val="100"/>
        <c:tickLblSkip val="5"/>
        <c:noMultiLvlLbl val="0"/>
      </c:catAx>
      <c:valAx>
        <c:axId val="330771072"/>
        <c:scaling>
          <c:orientation val="minMax"/>
          <c:max val="5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Escapement (thousands)</a:t>
                </a:r>
              </a:p>
            </c:rich>
          </c:tx>
          <c:layout>
            <c:manualLayout>
              <c:xMode val="edge"/>
              <c:yMode val="edge"/>
              <c:x val="1.1851556902029337E-3"/>
              <c:y val="0.123420872487398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330696576"/>
        <c:crosses val="autoZero"/>
        <c:crossBetween val="between"/>
        <c:majorUnit val="10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/>
              <a:t>Ketchikan Area coho salmon</a:t>
            </a:r>
          </a:p>
        </c:rich>
      </c:tx>
      <c:layout>
        <c:manualLayout>
          <c:xMode val="edge"/>
          <c:yMode val="edge"/>
          <c:x val="0.37431565832809438"/>
          <c:y val="2.42239167307631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134947597925841"/>
          <c:y val="5.5036134803871609E-2"/>
          <c:w val="0.8104822605856804"/>
          <c:h val="0.69945431018025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'Ketchikan data'!$C$4</c:f>
              <c:strCache>
                <c:ptCount val="1"/>
                <c:pt idx="0">
                  <c:v>Escapement goal met or exceeded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'Ketchikan data'!$A$5:$A$39</c:f>
              <c:numCache>
                <c:formatCode>General_)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'Ketchikan data'!$C$5:$C$39</c:f>
              <c:numCache>
                <c:formatCode>#,##0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4792</c:v>
                </c:pt>
                <c:pt idx="6">
                  <c:v>5007</c:v>
                </c:pt>
                <c:pt idx="7">
                  <c:v>6761</c:v>
                </c:pt>
                <c:pt idx="8">
                  <c:v>0</c:v>
                </c:pt>
                <c:pt idx="9">
                  <c:v>5721</c:v>
                </c:pt>
                <c:pt idx="10">
                  <c:v>7017</c:v>
                </c:pt>
                <c:pt idx="11">
                  <c:v>7270</c:v>
                </c:pt>
                <c:pt idx="12">
                  <c:v>8690</c:v>
                </c:pt>
                <c:pt idx="13">
                  <c:v>8627</c:v>
                </c:pt>
                <c:pt idx="14">
                  <c:v>8831</c:v>
                </c:pt>
                <c:pt idx="15">
                  <c:v>5025</c:v>
                </c:pt>
                <c:pt idx="16">
                  <c:v>7095</c:v>
                </c:pt>
                <c:pt idx="17">
                  <c:v>8038</c:v>
                </c:pt>
                <c:pt idx="18">
                  <c:v>8634</c:v>
                </c:pt>
                <c:pt idx="19">
                  <c:v>11267</c:v>
                </c:pt>
                <c:pt idx="20">
                  <c:v>12223</c:v>
                </c:pt>
                <c:pt idx="21">
                  <c:v>11899</c:v>
                </c:pt>
                <c:pt idx="22">
                  <c:v>9904</c:v>
                </c:pt>
                <c:pt idx="23">
                  <c:v>14840</c:v>
                </c:pt>
                <c:pt idx="24">
                  <c:v>6901</c:v>
                </c:pt>
                <c:pt idx="25">
                  <c:v>4316</c:v>
                </c:pt>
                <c:pt idx="26">
                  <c:v>16752</c:v>
                </c:pt>
                <c:pt idx="27">
                  <c:v>8710</c:v>
                </c:pt>
                <c:pt idx="28">
                  <c:v>4563</c:v>
                </c:pt>
                <c:pt idx="29">
                  <c:v>5098</c:v>
                </c:pt>
                <c:pt idx="30">
                  <c:v>11960</c:v>
                </c:pt>
                <c:pt idx="31">
                  <c:v>11295</c:v>
                </c:pt>
                <c:pt idx="32">
                  <c:v>16675</c:v>
                </c:pt>
                <c:pt idx="33">
                  <c:v>10128</c:v>
                </c:pt>
                <c:pt idx="34">
                  <c:v>13420</c:v>
                </c:pt>
              </c:numCache>
            </c:numRef>
          </c:val>
        </c:ser>
        <c:ser>
          <c:idx val="4"/>
          <c:order val="1"/>
          <c:tx>
            <c:strRef>
              <c:f>'Ketchikan data'!$D$4</c:f>
              <c:strCache>
                <c:ptCount val="1"/>
                <c:pt idx="0">
                  <c:v>Escapement less than goal</c:v>
                </c:pt>
              </c:strCache>
            </c:strRef>
          </c:tx>
          <c:spPr>
            <a:solidFill>
              <a:schemeClr val="tx1"/>
            </a:solidFill>
            <a:ln w="254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'Ketchikan data'!$A$5:$A$39</c:f>
              <c:numCache>
                <c:formatCode>General_)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'Ketchikan data'!$D$5:$D$39</c:f>
              <c:numCache>
                <c:formatCode>#,##0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3444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100"/>
        <c:axId val="295411712"/>
        <c:axId val="295413248"/>
      </c:barChart>
      <c:lineChart>
        <c:grouping val="standard"/>
        <c:varyColors val="0"/>
        <c:ser>
          <c:idx val="5"/>
          <c:order val="2"/>
          <c:tx>
            <c:strRef>
              <c:f>'Ketchikan data'!$E$4</c:f>
              <c:strCache>
                <c:ptCount val="1"/>
                <c:pt idx="0">
                  <c:v>Escapement goal lower bound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'Ketchikan data'!$A$5:$A$39</c:f>
              <c:numCache>
                <c:formatCode>General_)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'Ketchikan data'!$E$5:$E$39</c:f>
              <c:numCache>
                <c:formatCode>#,##0</c:formatCode>
                <c:ptCount val="35"/>
                <c:pt idx="0">
                  <c:v>4250</c:v>
                </c:pt>
                <c:pt idx="1">
                  <c:v>4250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4250</c:v>
                </c:pt>
                <c:pt idx="6">
                  <c:v>4250</c:v>
                </c:pt>
                <c:pt idx="7">
                  <c:v>4250</c:v>
                </c:pt>
                <c:pt idx="8">
                  <c:v>4250</c:v>
                </c:pt>
                <c:pt idx="9">
                  <c:v>4250</c:v>
                </c:pt>
                <c:pt idx="10">
                  <c:v>4250</c:v>
                </c:pt>
                <c:pt idx="11">
                  <c:v>4250</c:v>
                </c:pt>
                <c:pt idx="12">
                  <c:v>4250</c:v>
                </c:pt>
                <c:pt idx="13">
                  <c:v>4250</c:v>
                </c:pt>
                <c:pt idx="14">
                  <c:v>4250</c:v>
                </c:pt>
                <c:pt idx="15">
                  <c:v>4250</c:v>
                </c:pt>
                <c:pt idx="16">
                  <c:v>4250</c:v>
                </c:pt>
                <c:pt idx="17">
                  <c:v>4250</c:v>
                </c:pt>
                <c:pt idx="18">
                  <c:v>4250</c:v>
                </c:pt>
                <c:pt idx="19">
                  <c:v>4250</c:v>
                </c:pt>
                <c:pt idx="20">
                  <c:v>4250</c:v>
                </c:pt>
                <c:pt idx="21">
                  <c:v>4250</c:v>
                </c:pt>
                <c:pt idx="22">
                  <c:v>4250</c:v>
                </c:pt>
                <c:pt idx="23">
                  <c:v>4250</c:v>
                </c:pt>
                <c:pt idx="24">
                  <c:v>4250</c:v>
                </c:pt>
                <c:pt idx="25">
                  <c:v>4250</c:v>
                </c:pt>
                <c:pt idx="26">
                  <c:v>4250</c:v>
                </c:pt>
                <c:pt idx="27">
                  <c:v>4250</c:v>
                </c:pt>
                <c:pt idx="28">
                  <c:v>4250</c:v>
                </c:pt>
                <c:pt idx="29">
                  <c:v>4250</c:v>
                </c:pt>
                <c:pt idx="30">
                  <c:v>4250</c:v>
                </c:pt>
                <c:pt idx="31">
                  <c:v>4250</c:v>
                </c:pt>
                <c:pt idx="32">
                  <c:v>4250</c:v>
                </c:pt>
                <c:pt idx="33">
                  <c:v>4250</c:v>
                </c:pt>
                <c:pt idx="34">
                  <c:v>4250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'Ketchikan data'!$F$4</c:f>
              <c:strCache>
                <c:ptCount val="1"/>
                <c:pt idx="0">
                  <c:v>Escapement goal upper bound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'Ketchikan data'!$A$5:$A$39</c:f>
              <c:numCache>
                <c:formatCode>General_)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'Ketchikan data'!$F$5:$F$39</c:f>
              <c:numCache>
                <c:formatCode>#,##0</c:formatCode>
                <c:ptCount val="35"/>
                <c:pt idx="0">
                  <c:v>8500</c:v>
                </c:pt>
                <c:pt idx="1">
                  <c:v>8500</c:v>
                </c:pt>
                <c:pt idx="2">
                  <c:v>8500</c:v>
                </c:pt>
                <c:pt idx="3">
                  <c:v>8500</c:v>
                </c:pt>
                <c:pt idx="4">
                  <c:v>8500</c:v>
                </c:pt>
                <c:pt idx="5">
                  <c:v>8500</c:v>
                </c:pt>
                <c:pt idx="6">
                  <c:v>8500</c:v>
                </c:pt>
                <c:pt idx="7">
                  <c:v>8500</c:v>
                </c:pt>
                <c:pt idx="8">
                  <c:v>8500</c:v>
                </c:pt>
                <c:pt idx="9">
                  <c:v>8500</c:v>
                </c:pt>
                <c:pt idx="10">
                  <c:v>8500</c:v>
                </c:pt>
                <c:pt idx="11">
                  <c:v>8500</c:v>
                </c:pt>
                <c:pt idx="12">
                  <c:v>8500</c:v>
                </c:pt>
                <c:pt idx="13">
                  <c:v>8500</c:v>
                </c:pt>
                <c:pt idx="14">
                  <c:v>8500</c:v>
                </c:pt>
                <c:pt idx="15">
                  <c:v>8500</c:v>
                </c:pt>
                <c:pt idx="16">
                  <c:v>8500</c:v>
                </c:pt>
                <c:pt idx="17">
                  <c:v>8500</c:v>
                </c:pt>
                <c:pt idx="18">
                  <c:v>8500</c:v>
                </c:pt>
                <c:pt idx="19">
                  <c:v>8500</c:v>
                </c:pt>
                <c:pt idx="20">
                  <c:v>8500</c:v>
                </c:pt>
                <c:pt idx="21">
                  <c:v>8500</c:v>
                </c:pt>
                <c:pt idx="22">
                  <c:v>8500</c:v>
                </c:pt>
                <c:pt idx="23">
                  <c:v>8500</c:v>
                </c:pt>
                <c:pt idx="24">
                  <c:v>8500</c:v>
                </c:pt>
                <c:pt idx="25">
                  <c:v>8500</c:v>
                </c:pt>
                <c:pt idx="26">
                  <c:v>8500</c:v>
                </c:pt>
                <c:pt idx="27">
                  <c:v>8500</c:v>
                </c:pt>
                <c:pt idx="28">
                  <c:v>8500</c:v>
                </c:pt>
                <c:pt idx="29">
                  <c:v>8500</c:v>
                </c:pt>
                <c:pt idx="30">
                  <c:v>8500</c:v>
                </c:pt>
                <c:pt idx="31">
                  <c:v>8500</c:v>
                </c:pt>
                <c:pt idx="32">
                  <c:v>8500</c:v>
                </c:pt>
                <c:pt idx="33">
                  <c:v>8500</c:v>
                </c:pt>
                <c:pt idx="34">
                  <c:v>8500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411712"/>
        <c:axId val="295413248"/>
      </c:lineChart>
      <c:catAx>
        <c:axId val="295411712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295413248"/>
        <c:crosses val="autoZero"/>
        <c:auto val="1"/>
        <c:lblAlgn val="ctr"/>
        <c:lblOffset val="0"/>
        <c:tickLblSkip val="2"/>
        <c:tickMarkSkip val="1"/>
        <c:noMultiLvlLbl val="0"/>
      </c:catAx>
      <c:valAx>
        <c:axId val="295413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Escapement index</a:t>
                </a:r>
              </a:p>
            </c:rich>
          </c:tx>
          <c:layout>
            <c:manualLayout>
              <c:xMode val="edge"/>
              <c:yMode val="edge"/>
              <c:x val="1.4905145612588096E-2"/>
              <c:y val="0.2341257446986736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95411712"/>
        <c:crosses val="autoZero"/>
        <c:crossBetween val="between"/>
        <c:majorUnit val="2000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0870087846294941"/>
          <c:y val="0.88456667879451956"/>
          <c:w val="0.77598698744311545"/>
          <c:h val="9.1209404474716912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/>
              <a:t>Klawock River coho salmon</a:t>
            </a:r>
          </a:p>
        </c:rich>
      </c:tx>
      <c:layout>
        <c:manualLayout>
          <c:xMode val="edge"/>
          <c:yMode val="edge"/>
          <c:x val="0.37431565832809438"/>
          <c:y val="2.422391673076319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134947597925841"/>
          <c:y val="5.5036134803871629E-2"/>
          <c:w val="0.8104822605856804"/>
          <c:h val="0.69945431018025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'Klawock data'!$C$4</c:f>
              <c:strCache>
                <c:ptCount val="1"/>
                <c:pt idx="0">
                  <c:v>Escapement goal met or exceeded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'Sitka data'!$A$5:$A$39</c:f>
              <c:numCache>
                <c:formatCode>General_)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'Klawock data'!$C$5:$C$39</c:f>
              <c:numCache>
                <c:formatCode>#,##0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15007</c:v>
                </c:pt>
                <c:pt idx="16">
                  <c:v>9023</c:v>
                </c:pt>
                <c:pt idx="17">
                  <c:v>8506</c:v>
                </c:pt>
                <c:pt idx="18">
                  <c:v>10478</c:v>
                </c:pt>
                <c:pt idx="19">
                  <c:v>5058</c:v>
                </c:pt>
                <c:pt idx="20">
                  <c:v>15694</c:v>
                </c:pt>
                <c:pt idx="21">
                  <c:v>5954</c:v>
                </c:pt>
                <c:pt idx="22">
                  <c:v>4137</c:v>
                </c:pt>
                <c:pt idx="23">
                  <c:v>9876</c:v>
                </c:pt>
                <c:pt idx="24">
                  <c:v>6800</c:v>
                </c:pt>
                <c:pt idx="25">
                  <c:v>7462</c:v>
                </c:pt>
                <c:pt idx="26">
                  <c:v>6210</c:v>
                </c:pt>
                <c:pt idx="27">
                  <c:v>5415</c:v>
                </c:pt>
                <c:pt idx="28">
                  <c:v>9707</c:v>
                </c:pt>
                <c:pt idx="29">
                  <c:v>5572</c:v>
                </c:pt>
                <c:pt idx="30">
                  <c:v>7507</c:v>
                </c:pt>
                <c:pt idx="31">
                  <c:v>8323</c:v>
                </c:pt>
                <c:pt idx="32">
                  <c:v>7698</c:v>
                </c:pt>
                <c:pt idx="33">
                  <c:v>12780</c:v>
                </c:pt>
                <c:pt idx="34">
                  <c:v>24242</c:v>
                </c:pt>
              </c:numCache>
            </c:numRef>
          </c:val>
        </c:ser>
        <c:ser>
          <c:idx val="4"/>
          <c:order val="1"/>
          <c:tx>
            <c:strRef>
              <c:f>'Klawock data'!$D$4</c:f>
              <c:strCache>
                <c:ptCount val="1"/>
                <c:pt idx="0">
                  <c:v>Escapement less than goal</c:v>
                </c:pt>
              </c:strCache>
            </c:strRef>
          </c:tx>
          <c:spPr>
            <a:solidFill>
              <a:schemeClr val="tx1"/>
            </a:solidFill>
            <a:ln w="254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'Sitka data'!$A$5:$A$39</c:f>
              <c:numCache>
                <c:formatCode>General_)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'Klawock data'!$D$5:$D$39</c:f>
              <c:numCache>
                <c:formatCode>#,##0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100"/>
        <c:axId val="296711296"/>
        <c:axId val="296712832"/>
      </c:barChart>
      <c:lineChart>
        <c:grouping val="standard"/>
        <c:varyColors val="0"/>
        <c:ser>
          <c:idx val="5"/>
          <c:order val="2"/>
          <c:tx>
            <c:strRef>
              <c:f>'Klawock data'!$E$4</c:f>
              <c:strCache>
                <c:ptCount val="1"/>
                <c:pt idx="0">
                  <c:v>Escapement goal lower bound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'Klawock data'!$A$5:$A$39</c:f>
              <c:numCache>
                <c:formatCode>General_)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'Klawock data'!$E$5:$E$39</c:f>
              <c:numCache>
                <c:formatCode>#,##0</c:formatCode>
                <c:ptCount val="35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  <c:pt idx="33">
                  <c:v>4000</c:v>
                </c:pt>
                <c:pt idx="34">
                  <c:v>4000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'Klawock data'!$F$4</c:f>
              <c:strCache>
                <c:ptCount val="1"/>
                <c:pt idx="0">
                  <c:v>Escapement goal upper bound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'Klawock data'!$A$5:$A$39</c:f>
              <c:numCache>
                <c:formatCode>General_)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'Klawock data'!$F$5:$F$39</c:f>
              <c:numCache>
                <c:formatCode>#,##0</c:formatCode>
                <c:ptCount val="35"/>
                <c:pt idx="0">
                  <c:v>9000</c:v>
                </c:pt>
                <c:pt idx="1">
                  <c:v>9000</c:v>
                </c:pt>
                <c:pt idx="2">
                  <c:v>9000</c:v>
                </c:pt>
                <c:pt idx="3">
                  <c:v>9000</c:v>
                </c:pt>
                <c:pt idx="4">
                  <c:v>9000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9000</c:v>
                </c:pt>
                <c:pt idx="9">
                  <c:v>9000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9000</c:v>
                </c:pt>
                <c:pt idx="20">
                  <c:v>9000</c:v>
                </c:pt>
                <c:pt idx="21">
                  <c:v>9000</c:v>
                </c:pt>
                <c:pt idx="22">
                  <c:v>9000</c:v>
                </c:pt>
                <c:pt idx="23">
                  <c:v>9000</c:v>
                </c:pt>
                <c:pt idx="24">
                  <c:v>9000</c:v>
                </c:pt>
                <c:pt idx="25">
                  <c:v>9000</c:v>
                </c:pt>
                <c:pt idx="26">
                  <c:v>9000</c:v>
                </c:pt>
                <c:pt idx="27">
                  <c:v>9000</c:v>
                </c:pt>
                <c:pt idx="28">
                  <c:v>9000</c:v>
                </c:pt>
                <c:pt idx="29">
                  <c:v>9000</c:v>
                </c:pt>
                <c:pt idx="30">
                  <c:v>9000</c:v>
                </c:pt>
                <c:pt idx="31">
                  <c:v>9000</c:v>
                </c:pt>
                <c:pt idx="32">
                  <c:v>9000</c:v>
                </c:pt>
                <c:pt idx="33">
                  <c:v>9000</c:v>
                </c:pt>
                <c:pt idx="34">
                  <c:v>9000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11296"/>
        <c:axId val="296712832"/>
      </c:lineChart>
      <c:catAx>
        <c:axId val="296711296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296712832"/>
        <c:crosses val="autoZero"/>
        <c:auto val="1"/>
        <c:lblAlgn val="ctr"/>
        <c:lblOffset val="0"/>
        <c:tickLblSkip val="2"/>
        <c:tickMarkSkip val="1"/>
        <c:noMultiLvlLbl val="0"/>
      </c:catAx>
      <c:valAx>
        <c:axId val="296712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Escapement</a:t>
                </a:r>
              </a:p>
            </c:rich>
          </c:tx>
          <c:layout>
            <c:manualLayout>
              <c:xMode val="edge"/>
              <c:yMode val="edge"/>
              <c:x val="1.6370211857807824E-2"/>
              <c:y val="0.2946855365255813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96711296"/>
        <c:crosses val="autoZero"/>
        <c:crossBetween val="between"/>
        <c:majorUnit val="2000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0870087846294941"/>
          <c:y val="0.88456667879451956"/>
          <c:w val="0.77598698744311556"/>
          <c:h val="9.1209404474716912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Peterson Creek coho salmon</a:t>
            </a:r>
          </a:p>
        </c:rich>
      </c:tx>
      <c:layout>
        <c:manualLayout>
          <c:xMode val="edge"/>
          <c:yMode val="edge"/>
          <c:x val="0.34139378563081174"/>
          <c:y val="3.174603174603174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620936069122747"/>
          <c:y val="6.0696579594217412E-2"/>
          <c:w val="0.82261268436335977"/>
          <c:h val="0.4946373075047035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'Juneau data'!$I$3</c:f>
              <c:strCache>
                <c:ptCount val="1"/>
                <c:pt idx="0">
                  <c:v>Escapement goal met or exceeded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3175">
              <a:solidFill>
                <a:schemeClr val="tx1"/>
              </a:solidFill>
            </a:ln>
          </c:spPr>
          <c:invertIfNegative val="0"/>
          <c:cat>
            <c:numRef>
              <c:f>'Juneau data'!$A$4:$A$39</c:f>
              <c:numCache>
                <c:formatCode>General_)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'Juneau data'!$I$4:$I$39</c:f>
              <c:numCache>
                <c:formatCode>#,##0</c:formatCode>
                <c:ptCount val="36"/>
                <c:pt idx="0">
                  <c:v>219</c:v>
                </c:pt>
                <c:pt idx="1">
                  <c:v>320</c:v>
                </c:pt>
                <c:pt idx="2">
                  <c:v>219</c:v>
                </c:pt>
                <c:pt idx="3">
                  <c:v>189</c:v>
                </c:pt>
                <c:pt idx="4">
                  <c:v>276</c:v>
                </c:pt>
                <c:pt idx="5">
                  <c:v>363</c:v>
                </c:pt>
                <c:pt idx="6">
                  <c:v>204</c:v>
                </c:pt>
                <c:pt idx="7">
                  <c:v>542</c:v>
                </c:pt>
                <c:pt idx="8">
                  <c:v>242</c:v>
                </c:pt>
                <c:pt idx="9">
                  <c:v>324</c:v>
                </c:pt>
                <c:pt idx="10">
                  <c:v>410</c:v>
                </c:pt>
                <c:pt idx="11">
                  <c:v>403</c:v>
                </c:pt>
                <c:pt idx="12">
                  <c:v>112</c:v>
                </c:pt>
                <c:pt idx="13">
                  <c:v>318</c:v>
                </c:pt>
                <c:pt idx="14">
                  <c:v>277</c:v>
                </c:pt>
                <c:pt idx="15">
                  <c:v>263</c:v>
                </c:pt>
                <c:pt idx="16">
                  <c:v>186</c:v>
                </c:pt>
                <c:pt idx="17">
                  <c:v>102</c:v>
                </c:pt>
                <c:pt idx="18">
                  <c:v>272</c:v>
                </c:pt>
                <c:pt idx="19">
                  <c:v>202</c:v>
                </c:pt>
                <c:pt idx="20">
                  <c:v>106</c:v>
                </c:pt>
                <c:pt idx="21">
                  <c:v>195</c:v>
                </c:pt>
                <c:pt idx="22">
                  <c:v>203</c:v>
                </c:pt>
                <c:pt idx="23">
                  <c:v>284</c:v>
                </c:pt>
                <c:pt idx="24">
                  <c:v>139</c:v>
                </c:pt>
                <c:pt idx="25">
                  <c:v>439</c:v>
                </c:pt>
                <c:pt idx="26">
                  <c:v>226</c:v>
                </c:pt>
                <c:pt idx="27">
                  <c:v>660</c:v>
                </c:pt>
                <c:pt idx="28">
                  <c:v>123</c:v>
                </c:pt>
                <c:pt idx="29">
                  <c:v>467</c:v>
                </c:pt>
                <c:pt idx="30">
                  <c:v>138</c:v>
                </c:pt>
                <c:pt idx="31">
                  <c:v>190</c:v>
                </c:pt>
                <c:pt idx="32">
                  <c:v>126</c:v>
                </c:pt>
                <c:pt idx="33">
                  <c:v>284</c:v>
                </c:pt>
                <c:pt idx="34">
                  <c:v>202</c:v>
                </c:pt>
                <c:pt idx="35">
                  <c:v>0</c:v>
                </c:pt>
              </c:numCache>
            </c:numRef>
          </c:val>
        </c:ser>
        <c:ser>
          <c:idx val="2"/>
          <c:order val="1"/>
          <c:tx>
            <c:strRef>
              <c:f>'Juneau data'!$J$3</c:f>
              <c:strCache>
                <c:ptCount val="1"/>
                <c:pt idx="0">
                  <c:v>Escapement less than goal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'Juneau data'!$A$4:$A$39</c:f>
              <c:numCache>
                <c:formatCode>General_)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'Juneau data'!$J$4:$J$39</c:f>
              <c:numCache>
                <c:formatCode>#,##0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297179392"/>
        <c:axId val="297275392"/>
      </c:barChart>
      <c:lineChart>
        <c:grouping val="standard"/>
        <c:varyColors val="0"/>
        <c:ser>
          <c:idx val="3"/>
          <c:order val="2"/>
          <c:tx>
            <c:strRef>
              <c:f>'Juneau data'!$K$3</c:f>
              <c:strCache>
                <c:ptCount val="1"/>
                <c:pt idx="0">
                  <c:v>Escapement goal lower bound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'Juneau data'!$A$4:$A$39</c:f>
              <c:numCache>
                <c:formatCode>General_)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'Juneau data'!$K$4:$K$39</c:f>
              <c:numCache>
                <c:formatCode>General</c:formatCode>
                <c:ptCount val="3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'Juneau data'!$L$3</c:f>
              <c:strCache>
                <c:ptCount val="1"/>
                <c:pt idx="0">
                  <c:v>Escapement goal upper bound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'Juneau data'!$A$4:$A$39</c:f>
              <c:numCache>
                <c:formatCode>General_)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'Juneau data'!$L$4:$L$39</c:f>
              <c:numCache>
                <c:formatCode>General</c:formatCode>
                <c:ptCount val="36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179392"/>
        <c:axId val="297275392"/>
      </c:lineChart>
      <c:catAx>
        <c:axId val="297179392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txPr>
          <a:bodyPr rot="-5400000"/>
          <a:lstStyle/>
          <a:p>
            <a:pPr>
              <a:defRPr/>
            </a:pPr>
            <a:endParaRPr lang="en-US"/>
          </a:p>
        </c:txPr>
        <c:crossAx val="297275392"/>
        <c:crosses val="autoZero"/>
        <c:auto val="1"/>
        <c:lblAlgn val="ctr"/>
        <c:lblOffset val="100"/>
        <c:noMultiLvlLbl val="0"/>
      </c:catAx>
      <c:valAx>
        <c:axId val="297275392"/>
        <c:scaling>
          <c:orientation val="minMax"/>
          <c:max val="8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Peak survey count</a:t>
                </a:r>
              </a:p>
            </c:rich>
          </c:tx>
          <c:layout>
            <c:manualLayout>
              <c:xMode val="edge"/>
              <c:yMode val="edge"/>
              <c:x val="1.7741891489438742E-2"/>
              <c:y val="5.9118528325552283E-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297179392"/>
        <c:crosses val="autoZero"/>
        <c:crossBetween val="between"/>
        <c:majorUnit val="200"/>
      </c:valAx>
    </c:plotArea>
    <c:legend>
      <c:legendPos val="b"/>
      <c:layout>
        <c:manualLayout>
          <c:xMode val="edge"/>
          <c:yMode val="edge"/>
          <c:x val="0.18420784993116793"/>
          <c:y val="0.77962743595103889"/>
          <c:w val="0.80823079596802239"/>
          <c:h val="0.1735739669709427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Montana Creek coho salmon</a:t>
            </a:r>
          </a:p>
        </c:rich>
      </c:tx>
      <c:layout>
        <c:manualLayout>
          <c:xMode val="edge"/>
          <c:yMode val="edge"/>
          <c:x val="0.34139378563081185"/>
          <c:y val="3.174603174603174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620936069122747"/>
          <c:y val="6.0696579594217412E-2"/>
          <c:w val="0.82261268436335977"/>
          <c:h val="0.6778731494138715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'Juneau data'!$I$3</c:f>
              <c:strCache>
                <c:ptCount val="1"/>
                <c:pt idx="0">
                  <c:v>Escapement goal met or exceeded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3175">
              <a:solidFill>
                <a:schemeClr val="tx1"/>
              </a:solidFill>
            </a:ln>
          </c:spPr>
          <c:invertIfNegative val="0"/>
          <c:cat>
            <c:numRef>
              <c:f>'Juneau data'!$A$4:$A$39</c:f>
              <c:numCache>
                <c:formatCode>General_)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'Juneau data'!$C$4:$C$39</c:f>
              <c:numCache>
                <c:formatCode>#,##0</c:formatCode>
                <c:ptCount val="36"/>
                <c:pt idx="0">
                  <c:v>0</c:v>
                </c:pt>
                <c:pt idx="1">
                  <c:v>545</c:v>
                </c:pt>
                <c:pt idx="2">
                  <c:v>636</c:v>
                </c:pt>
                <c:pt idx="3">
                  <c:v>581</c:v>
                </c:pt>
                <c:pt idx="4">
                  <c:v>810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566</c:v>
                </c:pt>
                <c:pt idx="9">
                  <c:v>1711</c:v>
                </c:pt>
                <c:pt idx="10">
                  <c:v>1415</c:v>
                </c:pt>
                <c:pt idx="11">
                  <c:v>2512</c:v>
                </c:pt>
                <c:pt idx="12">
                  <c:v>1352</c:v>
                </c:pt>
                <c:pt idx="13">
                  <c:v>1829</c:v>
                </c:pt>
                <c:pt idx="14">
                  <c:v>600</c:v>
                </c:pt>
                <c:pt idx="15">
                  <c:v>798</c:v>
                </c:pt>
                <c:pt idx="16">
                  <c:v>1018</c:v>
                </c:pt>
                <c:pt idx="17">
                  <c:v>1160</c:v>
                </c:pt>
                <c:pt idx="18">
                  <c:v>1000</c:v>
                </c:pt>
                <c:pt idx="19">
                  <c:v>961</c:v>
                </c:pt>
                <c:pt idx="20">
                  <c:v>1119</c:v>
                </c:pt>
                <c:pt idx="21">
                  <c:v>2448</c:v>
                </c:pt>
                <c:pt idx="22">
                  <c:v>808</c:v>
                </c:pt>
                <c:pt idx="23">
                  <c:v>0</c:v>
                </c:pt>
                <c:pt idx="24">
                  <c:v>0</c:v>
                </c:pt>
                <c:pt idx="25">
                  <c:v>1110</c:v>
                </c:pt>
                <c:pt idx="26">
                  <c:v>0</c:v>
                </c:pt>
                <c:pt idx="27">
                  <c:v>405</c:v>
                </c:pt>
                <c:pt idx="28">
                  <c:v>698</c:v>
                </c:pt>
                <c:pt idx="29">
                  <c:v>630</c:v>
                </c:pt>
                <c:pt idx="30">
                  <c:v>709</c:v>
                </c:pt>
                <c:pt idx="31">
                  <c:v>0</c:v>
                </c:pt>
                <c:pt idx="32">
                  <c:v>0</c:v>
                </c:pt>
                <c:pt idx="33">
                  <c:v>911</c:v>
                </c:pt>
                <c:pt idx="34">
                  <c:v>1204</c:v>
                </c:pt>
                <c:pt idx="35">
                  <c:v>717</c:v>
                </c:pt>
              </c:numCache>
            </c:numRef>
          </c:val>
        </c:ser>
        <c:ser>
          <c:idx val="2"/>
          <c:order val="1"/>
          <c:tx>
            <c:strRef>
              <c:f>'Juneau data'!$J$3</c:f>
              <c:strCache>
                <c:ptCount val="1"/>
                <c:pt idx="0">
                  <c:v>Escapement less than goal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'Juneau data'!$A$4:$A$39</c:f>
              <c:numCache>
                <c:formatCode>General_)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'Juneau data'!$D$4:$D$36</c:f>
              <c:numCache>
                <c:formatCode>#,##0</c:formatCode>
                <c:ptCount val="33"/>
                <c:pt idx="0">
                  <c:v>227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60</c:v>
                </c:pt>
                <c:pt idx="6">
                  <c:v>314</c:v>
                </c:pt>
                <c:pt idx="7">
                  <c:v>164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364</c:v>
                </c:pt>
                <c:pt idx="24">
                  <c:v>351</c:v>
                </c:pt>
                <c:pt idx="25">
                  <c:v>0</c:v>
                </c:pt>
                <c:pt idx="26">
                  <c:v>324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394</c:v>
                </c:pt>
                <c:pt idx="32">
                  <c:v>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297307136"/>
        <c:axId val="297317120"/>
      </c:barChart>
      <c:lineChart>
        <c:grouping val="standard"/>
        <c:varyColors val="0"/>
        <c:ser>
          <c:idx val="3"/>
          <c:order val="2"/>
          <c:tx>
            <c:strRef>
              <c:f>'Juneau data'!$K$3</c:f>
              <c:strCache>
                <c:ptCount val="1"/>
                <c:pt idx="0">
                  <c:v>Escapement goal lower bound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'Juneau data'!$A$4:$A$39</c:f>
              <c:numCache>
                <c:formatCode>General_)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'Juneau data'!$E$4:$E$39</c:f>
              <c:numCache>
                <c:formatCode>General</c:formatCode>
                <c:ptCount val="36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'Juneau data'!$L$3</c:f>
              <c:strCache>
                <c:ptCount val="1"/>
                <c:pt idx="0">
                  <c:v>Escapement goal upper bound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'Juneau data'!$A$4:$A$39</c:f>
              <c:numCache>
                <c:formatCode>General_)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'Juneau data'!$F$4:$F$39</c:f>
              <c:numCache>
                <c:formatCode>#,##0</c:formatCode>
                <c:ptCount val="36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307136"/>
        <c:axId val="297317120"/>
      </c:lineChart>
      <c:catAx>
        <c:axId val="297307136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txPr>
          <a:bodyPr rot="-5400000"/>
          <a:lstStyle/>
          <a:p>
            <a:pPr>
              <a:defRPr/>
            </a:pPr>
            <a:endParaRPr lang="en-US"/>
          </a:p>
        </c:txPr>
        <c:crossAx val="297317120"/>
        <c:crosses val="autoZero"/>
        <c:auto val="1"/>
        <c:lblAlgn val="ctr"/>
        <c:lblOffset val="100"/>
        <c:noMultiLvlLbl val="0"/>
      </c:catAx>
      <c:valAx>
        <c:axId val="297317120"/>
        <c:scaling>
          <c:orientation val="minMax"/>
          <c:max val="3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Peak survey count</a:t>
                </a:r>
              </a:p>
            </c:rich>
          </c:tx>
          <c:layout>
            <c:manualLayout>
              <c:xMode val="edge"/>
              <c:yMode val="edge"/>
              <c:x val="1.7741891489438746E-2"/>
              <c:y val="5.9118528325552283E-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297307136"/>
        <c:crosses val="autoZero"/>
        <c:crossBetween val="between"/>
        <c:majorUnit val="50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Tsiu/Tsivat River coho salmon</a:t>
            </a:r>
          </a:p>
        </c:rich>
      </c:tx>
      <c:layout>
        <c:manualLayout>
          <c:xMode val="edge"/>
          <c:yMode val="edge"/>
          <c:x val="0.31002541941930406"/>
          <c:y val="3.478147601087959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047466760186259"/>
          <c:y val="6.0696579594217412E-2"/>
          <c:w val="0.80423165025898946"/>
          <c:h val="0.4946373075047035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'Yakutat data'!$O$3</c:f>
              <c:strCache>
                <c:ptCount val="1"/>
                <c:pt idx="0">
                  <c:v>Escapement goal met or exceeded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3175">
              <a:solidFill>
                <a:schemeClr val="tx1"/>
              </a:solidFill>
            </a:ln>
          </c:spPr>
          <c:invertIfNegative val="0"/>
          <c:cat>
            <c:numRef>
              <c:f>'Yakutat data'!$A$4:$A$48</c:f>
              <c:numCache>
                <c:formatCode>General_)</c:formatCode>
                <c:ptCount val="45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</c:numCache>
            </c:numRef>
          </c:cat>
          <c:val>
            <c:numRef>
              <c:f>'Yakutat data'!$O$4:$O$48</c:f>
              <c:numCache>
                <c:formatCode>#,##0</c:formatCode>
                <c:ptCount val="45"/>
                <c:pt idx="1">
                  <c:v>30000</c:v>
                </c:pt>
                <c:pt idx="2">
                  <c:v>15000</c:v>
                </c:pt>
                <c:pt idx="3">
                  <c:v>0</c:v>
                </c:pt>
                <c:pt idx="4">
                  <c:v>30000</c:v>
                </c:pt>
                <c:pt idx="5">
                  <c:v>25000</c:v>
                </c:pt>
                <c:pt idx="6">
                  <c:v>40000</c:v>
                </c:pt>
                <c:pt idx="7">
                  <c:v>25000</c:v>
                </c:pt>
                <c:pt idx="8">
                  <c:v>18000</c:v>
                </c:pt>
                <c:pt idx="9">
                  <c:v>20000</c:v>
                </c:pt>
                <c:pt idx="10">
                  <c:v>40000</c:v>
                </c:pt>
                <c:pt idx="11">
                  <c:v>16500</c:v>
                </c:pt>
                <c:pt idx="12">
                  <c:v>30000</c:v>
                </c:pt>
                <c:pt idx="13">
                  <c:v>52350</c:v>
                </c:pt>
                <c:pt idx="14">
                  <c:v>14100</c:v>
                </c:pt>
                <c:pt idx="15">
                  <c:v>0</c:v>
                </c:pt>
                <c:pt idx="16">
                  <c:v>16000</c:v>
                </c:pt>
                <c:pt idx="17">
                  <c:v>38000</c:v>
                </c:pt>
                <c:pt idx="18">
                  <c:v>16800</c:v>
                </c:pt>
                <c:pt idx="19">
                  <c:v>16600</c:v>
                </c:pt>
                <c:pt idx="20">
                  <c:v>30800</c:v>
                </c:pt>
                <c:pt idx="21">
                  <c:v>18500</c:v>
                </c:pt>
                <c:pt idx="22">
                  <c:v>55000</c:v>
                </c:pt>
                <c:pt idx="23">
                  <c:v>30000</c:v>
                </c:pt>
                <c:pt idx="24">
                  <c:v>19000</c:v>
                </c:pt>
                <c:pt idx="25">
                  <c:v>22000</c:v>
                </c:pt>
                <c:pt idx="26">
                  <c:v>12000</c:v>
                </c:pt>
                <c:pt idx="27">
                  <c:v>0</c:v>
                </c:pt>
                <c:pt idx="28">
                  <c:v>12000</c:v>
                </c:pt>
                <c:pt idx="29">
                  <c:v>17000</c:v>
                </c:pt>
                <c:pt idx="30">
                  <c:v>31000</c:v>
                </c:pt>
                <c:pt idx="31">
                  <c:v>35850</c:v>
                </c:pt>
                <c:pt idx="32">
                  <c:v>0</c:v>
                </c:pt>
                <c:pt idx="33">
                  <c:v>16600</c:v>
                </c:pt>
                <c:pt idx="34">
                  <c:v>14500</c:v>
                </c:pt>
                <c:pt idx="35">
                  <c:v>14000</c:v>
                </c:pt>
                <c:pt idx="36">
                  <c:v>25200</c:v>
                </c:pt>
                <c:pt idx="37">
                  <c:v>28000</c:v>
                </c:pt>
                <c:pt idx="38">
                  <c:v>11000</c:v>
                </c:pt>
                <c:pt idx="39">
                  <c:v>21000</c:v>
                </c:pt>
                <c:pt idx="40">
                  <c:v>10500</c:v>
                </c:pt>
                <c:pt idx="41">
                  <c:v>47000</c:v>
                </c:pt>
                <c:pt idx="42">
                  <c:v>27000</c:v>
                </c:pt>
                <c:pt idx="43">
                  <c:v>19500</c:v>
                </c:pt>
                <c:pt idx="44">
                  <c:v>31000</c:v>
                </c:pt>
              </c:numCache>
            </c:numRef>
          </c:val>
        </c:ser>
        <c:ser>
          <c:idx val="2"/>
          <c:order val="1"/>
          <c:tx>
            <c:strRef>
              <c:f>'Yakutat data'!$P$3</c:f>
              <c:strCache>
                <c:ptCount val="1"/>
                <c:pt idx="0">
                  <c:v>Escapement less than goal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'Yakutat data'!$A$4:$A$48</c:f>
              <c:numCache>
                <c:formatCode>General_)</c:formatCode>
                <c:ptCount val="45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</c:numCache>
            </c:numRef>
          </c:cat>
          <c:val>
            <c:numRef>
              <c:f>'Yakutat data'!$P$4:$P$48</c:f>
              <c:numCache>
                <c:formatCode>#,##0</c:formatCode>
                <c:ptCount val="45"/>
                <c:pt idx="1">
                  <c:v>0</c:v>
                </c:pt>
                <c:pt idx="2">
                  <c:v>0</c:v>
                </c:pt>
                <c:pt idx="3">
                  <c:v>8150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8500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297552896"/>
        <c:axId val="297566976"/>
      </c:barChart>
      <c:lineChart>
        <c:grouping val="standard"/>
        <c:varyColors val="0"/>
        <c:ser>
          <c:idx val="3"/>
          <c:order val="2"/>
          <c:tx>
            <c:strRef>
              <c:f>'Yakutat data'!$Q$3</c:f>
              <c:strCache>
                <c:ptCount val="1"/>
                <c:pt idx="0">
                  <c:v>Escapement goal lower bound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'Yakutat data'!$A$4:$A$48</c:f>
              <c:numCache>
                <c:formatCode>General_)</c:formatCode>
                <c:ptCount val="45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</c:numCache>
            </c:numRef>
          </c:cat>
          <c:val>
            <c:numRef>
              <c:f>'Yakutat data'!$Q$4:$Q$48</c:f>
              <c:numCache>
                <c:formatCode>#,##0</c:formatCode>
                <c:ptCount val="45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'Yakutat data'!$R$3</c:f>
              <c:strCache>
                <c:ptCount val="1"/>
                <c:pt idx="0">
                  <c:v>Escapement goal upper bound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'Yakutat data'!$A$4:$A$48</c:f>
              <c:numCache>
                <c:formatCode>General_)</c:formatCode>
                <c:ptCount val="45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</c:numCache>
            </c:numRef>
          </c:cat>
          <c:val>
            <c:numRef>
              <c:f>'Yakutat data'!$R$4:$R$48</c:f>
              <c:numCache>
                <c:formatCode>#,##0</c:formatCode>
                <c:ptCount val="45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  <c:pt idx="24">
                  <c:v>29000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29000</c:v>
                </c:pt>
                <c:pt idx="30">
                  <c:v>29000</c:v>
                </c:pt>
                <c:pt idx="31">
                  <c:v>29000</c:v>
                </c:pt>
                <c:pt idx="32">
                  <c:v>29000</c:v>
                </c:pt>
                <c:pt idx="33">
                  <c:v>29000</c:v>
                </c:pt>
                <c:pt idx="34">
                  <c:v>29000</c:v>
                </c:pt>
                <c:pt idx="35">
                  <c:v>29000</c:v>
                </c:pt>
                <c:pt idx="36">
                  <c:v>29000</c:v>
                </c:pt>
                <c:pt idx="37">
                  <c:v>29000</c:v>
                </c:pt>
                <c:pt idx="38">
                  <c:v>29000</c:v>
                </c:pt>
                <c:pt idx="39">
                  <c:v>29000</c:v>
                </c:pt>
                <c:pt idx="40">
                  <c:v>29000</c:v>
                </c:pt>
                <c:pt idx="41">
                  <c:v>29000</c:v>
                </c:pt>
                <c:pt idx="42">
                  <c:v>29000</c:v>
                </c:pt>
                <c:pt idx="43">
                  <c:v>29000</c:v>
                </c:pt>
                <c:pt idx="44">
                  <c:v>29000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552896"/>
        <c:axId val="297566976"/>
      </c:lineChart>
      <c:catAx>
        <c:axId val="297552896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txPr>
          <a:bodyPr rot="-5400000"/>
          <a:lstStyle/>
          <a:p>
            <a:pPr>
              <a:defRPr/>
            </a:pPr>
            <a:endParaRPr lang="en-US"/>
          </a:p>
        </c:txPr>
        <c:crossAx val="297566976"/>
        <c:crosses val="autoZero"/>
        <c:auto val="1"/>
        <c:lblAlgn val="ctr"/>
        <c:lblOffset val="100"/>
        <c:noMultiLvlLbl val="0"/>
      </c:catAx>
      <c:valAx>
        <c:axId val="297566976"/>
        <c:scaling>
          <c:orientation val="minMax"/>
          <c:max val="8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Peak survey count</a:t>
                </a:r>
              </a:p>
            </c:rich>
          </c:tx>
          <c:layout>
            <c:manualLayout>
              <c:xMode val="edge"/>
              <c:yMode val="edge"/>
              <c:x val="1.7741891489438749E-2"/>
              <c:y val="5.9118528325552283E-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297552896"/>
        <c:crosses val="autoZero"/>
        <c:crossBetween val="between"/>
        <c:majorUnit val="20000"/>
      </c:valAx>
    </c:plotArea>
    <c:legend>
      <c:legendPos val="b"/>
      <c:layout>
        <c:manualLayout>
          <c:xMode val="edge"/>
          <c:yMode val="edge"/>
          <c:x val="0.18420784993116798"/>
          <c:y val="0.77962743595103912"/>
          <c:w val="0.80823079596802239"/>
          <c:h val="0.1735739669709427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Situk River coho salmon</a:t>
            </a:r>
          </a:p>
        </c:rich>
      </c:tx>
      <c:layout>
        <c:manualLayout>
          <c:xMode val="edge"/>
          <c:yMode val="edge"/>
          <c:x val="0.35975480489387596"/>
          <c:y val="3.174586078160861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188859478461272"/>
          <c:y val="6.0696579594217412E-2"/>
          <c:w val="0.80281772307623656"/>
          <c:h val="0.6778731494138721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'Yakutat data'!$I$3</c:f>
              <c:strCache>
                <c:ptCount val="1"/>
                <c:pt idx="0">
                  <c:v>Escapement goal met or exceeded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3175">
              <a:solidFill>
                <a:schemeClr val="tx1"/>
              </a:solidFill>
            </a:ln>
          </c:spPr>
          <c:invertIfNegative val="0"/>
          <c:cat>
            <c:numRef>
              <c:f>'Yakutat data'!$A$4:$A$48</c:f>
              <c:numCache>
                <c:formatCode>General_)</c:formatCode>
                <c:ptCount val="45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</c:numCache>
            </c:numRef>
          </c:cat>
          <c:val>
            <c:numRef>
              <c:f>'Yakutat data'!$I$4:$I$48</c:f>
              <c:numCache>
                <c:formatCode>#,##0</c:formatCode>
                <c:ptCount val="45"/>
                <c:pt idx="0">
                  <c:v>5100</c:v>
                </c:pt>
                <c:pt idx="1">
                  <c:v>0</c:v>
                </c:pt>
                <c:pt idx="2">
                  <c:v>4260</c:v>
                </c:pt>
                <c:pt idx="3">
                  <c:v>4500</c:v>
                </c:pt>
                <c:pt idx="4">
                  <c:v>0</c:v>
                </c:pt>
                <c:pt idx="5">
                  <c:v>3750</c:v>
                </c:pt>
                <c:pt idx="6">
                  <c:v>3850</c:v>
                </c:pt>
                <c:pt idx="7">
                  <c:v>7000</c:v>
                </c:pt>
                <c:pt idx="8">
                  <c:v>8100</c:v>
                </c:pt>
                <c:pt idx="9">
                  <c:v>8430</c:v>
                </c:pt>
                <c:pt idx="10">
                  <c:v>9180</c:v>
                </c:pt>
                <c:pt idx="11">
                  <c:v>5300</c:v>
                </c:pt>
                <c:pt idx="12">
                  <c:v>14000</c:v>
                </c:pt>
                <c:pt idx="13">
                  <c:v>6490</c:v>
                </c:pt>
                <c:pt idx="14">
                  <c:v>0</c:v>
                </c:pt>
                <c:pt idx="15">
                  <c:v>0</c:v>
                </c:pt>
                <c:pt idx="16">
                  <c:v>11000</c:v>
                </c:pt>
                <c:pt idx="17">
                  <c:v>3900</c:v>
                </c:pt>
                <c:pt idx="18">
                  <c:v>0</c:v>
                </c:pt>
                <c:pt idx="19">
                  <c:v>0</c:v>
                </c:pt>
                <c:pt idx="20">
                  <c:v>13820</c:v>
                </c:pt>
                <c:pt idx="21">
                  <c:v>10703</c:v>
                </c:pt>
                <c:pt idx="22">
                  <c:v>21960</c:v>
                </c:pt>
                <c:pt idx="23">
                  <c:v>0</c:v>
                </c:pt>
                <c:pt idx="24">
                  <c:v>0</c:v>
                </c:pt>
                <c:pt idx="25">
                  <c:v>9780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5030</c:v>
                </c:pt>
                <c:pt idx="30">
                  <c:v>40000</c:v>
                </c:pt>
                <c:pt idx="31">
                  <c:v>6009</c:v>
                </c:pt>
                <c:pt idx="32">
                  <c:v>10284</c:v>
                </c:pt>
                <c:pt idx="33">
                  <c:v>0</c:v>
                </c:pt>
                <c:pt idx="34">
                  <c:v>7950</c:v>
                </c:pt>
                <c:pt idx="35">
                  <c:v>5763</c:v>
                </c:pt>
                <c:pt idx="36">
                  <c:v>0</c:v>
                </c:pt>
                <c:pt idx="37">
                  <c:v>5814</c:v>
                </c:pt>
                <c:pt idx="38">
                  <c:v>11195</c:v>
                </c:pt>
                <c:pt idx="39">
                  <c:v>3652</c:v>
                </c:pt>
                <c:pt idx="40">
                  <c:v>0</c:v>
                </c:pt>
                <c:pt idx="41">
                  <c:v>14853</c:v>
                </c:pt>
                <c:pt idx="42">
                  <c:v>8226</c:v>
                </c:pt>
                <c:pt idx="43">
                  <c:v>7062</c:v>
                </c:pt>
                <c:pt idx="44">
                  <c:v>6177</c:v>
                </c:pt>
              </c:numCache>
            </c:numRef>
          </c:val>
        </c:ser>
        <c:ser>
          <c:idx val="2"/>
          <c:order val="1"/>
          <c:tx>
            <c:strRef>
              <c:f>'Yakutat data'!$J$3</c:f>
              <c:strCache>
                <c:ptCount val="1"/>
                <c:pt idx="0">
                  <c:v>Escapement less than goal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'Yakutat data'!$A$4:$A$48</c:f>
              <c:numCache>
                <c:formatCode>General_)</c:formatCode>
                <c:ptCount val="45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</c:numCache>
            </c:numRef>
          </c:cat>
          <c:val>
            <c:numRef>
              <c:f>'Yakutat data'!$J$4:$J$48</c:f>
              <c:numCache>
                <c:formatCode>#,##0</c:formatCode>
                <c:ptCount val="45"/>
                <c:pt idx="0">
                  <c:v>0</c:v>
                </c:pt>
                <c:pt idx="1">
                  <c:v>1719</c:v>
                </c:pt>
                <c:pt idx="2">
                  <c:v>0</c:v>
                </c:pt>
                <c:pt idx="3">
                  <c:v>0</c:v>
                </c:pt>
                <c:pt idx="4">
                  <c:v>3280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3162</c:v>
                </c:pt>
                <c:pt idx="15">
                  <c:v>2000</c:v>
                </c:pt>
                <c:pt idx="16">
                  <c:v>0</c:v>
                </c:pt>
                <c:pt idx="17">
                  <c:v>0</c:v>
                </c:pt>
                <c:pt idx="18">
                  <c:v>1630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2514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3007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297733120"/>
        <c:axId val="297755392"/>
      </c:barChart>
      <c:lineChart>
        <c:grouping val="standard"/>
        <c:varyColors val="0"/>
        <c:ser>
          <c:idx val="3"/>
          <c:order val="2"/>
          <c:tx>
            <c:strRef>
              <c:f>'Yakutat data'!$K$3</c:f>
              <c:strCache>
                <c:ptCount val="1"/>
                <c:pt idx="0">
                  <c:v>Escapement goal lower bound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'Yakutat data'!$A$4:$A$48</c:f>
              <c:numCache>
                <c:formatCode>General_)</c:formatCode>
                <c:ptCount val="45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</c:numCache>
            </c:numRef>
          </c:cat>
          <c:val>
            <c:numRef>
              <c:f>'Yakutat data'!$K$4:$K$48</c:f>
              <c:numCache>
                <c:formatCode>#,##0</c:formatCode>
                <c:ptCount val="45"/>
                <c:pt idx="0">
                  <c:v>3300</c:v>
                </c:pt>
                <c:pt idx="1">
                  <c:v>3300</c:v>
                </c:pt>
                <c:pt idx="2">
                  <c:v>3300</c:v>
                </c:pt>
                <c:pt idx="3">
                  <c:v>3300</c:v>
                </c:pt>
                <c:pt idx="4">
                  <c:v>3300</c:v>
                </c:pt>
                <c:pt idx="5">
                  <c:v>3300</c:v>
                </c:pt>
                <c:pt idx="6">
                  <c:v>3300</c:v>
                </c:pt>
                <c:pt idx="7">
                  <c:v>3300</c:v>
                </c:pt>
                <c:pt idx="8">
                  <c:v>3300</c:v>
                </c:pt>
                <c:pt idx="9">
                  <c:v>3300</c:v>
                </c:pt>
                <c:pt idx="10">
                  <c:v>3300</c:v>
                </c:pt>
                <c:pt idx="11">
                  <c:v>3300</c:v>
                </c:pt>
                <c:pt idx="12">
                  <c:v>3300</c:v>
                </c:pt>
                <c:pt idx="13">
                  <c:v>3300</c:v>
                </c:pt>
                <c:pt idx="14">
                  <c:v>3300</c:v>
                </c:pt>
                <c:pt idx="15">
                  <c:v>3300</c:v>
                </c:pt>
                <c:pt idx="16">
                  <c:v>3300</c:v>
                </c:pt>
                <c:pt idx="17">
                  <c:v>3300</c:v>
                </c:pt>
                <c:pt idx="18">
                  <c:v>3300</c:v>
                </c:pt>
                <c:pt idx="19">
                  <c:v>3300</c:v>
                </c:pt>
                <c:pt idx="20">
                  <c:v>3300</c:v>
                </c:pt>
                <c:pt idx="21">
                  <c:v>3300</c:v>
                </c:pt>
                <c:pt idx="22">
                  <c:v>3300</c:v>
                </c:pt>
                <c:pt idx="23">
                  <c:v>3300</c:v>
                </c:pt>
                <c:pt idx="24">
                  <c:v>3300</c:v>
                </c:pt>
                <c:pt idx="25">
                  <c:v>3300</c:v>
                </c:pt>
                <c:pt idx="26">
                  <c:v>3300</c:v>
                </c:pt>
                <c:pt idx="27">
                  <c:v>3300</c:v>
                </c:pt>
                <c:pt idx="28">
                  <c:v>3300</c:v>
                </c:pt>
                <c:pt idx="29">
                  <c:v>3300</c:v>
                </c:pt>
                <c:pt idx="30">
                  <c:v>3300</c:v>
                </c:pt>
                <c:pt idx="31">
                  <c:v>3300</c:v>
                </c:pt>
                <c:pt idx="32">
                  <c:v>3300</c:v>
                </c:pt>
                <c:pt idx="33">
                  <c:v>3300</c:v>
                </c:pt>
                <c:pt idx="34">
                  <c:v>3300</c:v>
                </c:pt>
                <c:pt idx="35">
                  <c:v>3300</c:v>
                </c:pt>
                <c:pt idx="36">
                  <c:v>3300</c:v>
                </c:pt>
                <c:pt idx="37">
                  <c:v>3300</c:v>
                </c:pt>
                <c:pt idx="38">
                  <c:v>3300</c:v>
                </c:pt>
                <c:pt idx="39">
                  <c:v>3300</c:v>
                </c:pt>
                <c:pt idx="40">
                  <c:v>3300</c:v>
                </c:pt>
                <c:pt idx="41">
                  <c:v>3300</c:v>
                </c:pt>
                <c:pt idx="42">
                  <c:v>3300</c:v>
                </c:pt>
                <c:pt idx="43">
                  <c:v>3300</c:v>
                </c:pt>
                <c:pt idx="44">
                  <c:v>3300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'Yakutat data'!$L$3</c:f>
              <c:strCache>
                <c:ptCount val="1"/>
                <c:pt idx="0">
                  <c:v>Escapement goal upper bound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'Yakutat data'!$A$4:$A$48</c:f>
              <c:numCache>
                <c:formatCode>General_)</c:formatCode>
                <c:ptCount val="45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</c:numCache>
            </c:numRef>
          </c:cat>
          <c:val>
            <c:numRef>
              <c:f>'Yakutat data'!$L$4:$L$48</c:f>
              <c:numCache>
                <c:formatCode>#,##0</c:formatCode>
                <c:ptCount val="45"/>
                <c:pt idx="0">
                  <c:v>9800</c:v>
                </c:pt>
                <c:pt idx="1">
                  <c:v>9800</c:v>
                </c:pt>
                <c:pt idx="2">
                  <c:v>9800</c:v>
                </c:pt>
                <c:pt idx="3">
                  <c:v>9800</c:v>
                </c:pt>
                <c:pt idx="4">
                  <c:v>9800</c:v>
                </c:pt>
                <c:pt idx="5">
                  <c:v>9800</c:v>
                </c:pt>
                <c:pt idx="6">
                  <c:v>9800</c:v>
                </c:pt>
                <c:pt idx="7">
                  <c:v>9800</c:v>
                </c:pt>
                <c:pt idx="8">
                  <c:v>9800</c:v>
                </c:pt>
                <c:pt idx="9">
                  <c:v>9800</c:v>
                </c:pt>
                <c:pt idx="10">
                  <c:v>9800</c:v>
                </c:pt>
                <c:pt idx="11">
                  <c:v>9800</c:v>
                </c:pt>
                <c:pt idx="12">
                  <c:v>9800</c:v>
                </c:pt>
                <c:pt idx="13">
                  <c:v>9800</c:v>
                </c:pt>
                <c:pt idx="14">
                  <c:v>9800</c:v>
                </c:pt>
                <c:pt idx="15">
                  <c:v>9800</c:v>
                </c:pt>
                <c:pt idx="16">
                  <c:v>9800</c:v>
                </c:pt>
                <c:pt idx="17">
                  <c:v>9800</c:v>
                </c:pt>
                <c:pt idx="18">
                  <c:v>9800</c:v>
                </c:pt>
                <c:pt idx="19">
                  <c:v>9800</c:v>
                </c:pt>
                <c:pt idx="20">
                  <c:v>9800</c:v>
                </c:pt>
                <c:pt idx="21">
                  <c:v>9800</c:v>
                </c:pt>
                <c:pt idx="22">
                  <c:v>9800</c:v>
                </c:pt>
                <c:pt idx="23">
                  <c:v>9800</c:v>
                </c:pt>
                <c:pt idx="24">
                  <c:v>9800</c:v>
                </c:pt>
                <c:pt idx="25">
                  <c:v>9800</c:v>
                </c:pt>
                <c:pt idx="26">
                  <c:v>9800</c:v>
                </c:pt>
                <c:pt idx="27">
                  <c:v>9800</c:v>
                </c:pt>
                <c:pt idx="28">
                  <c:v>9800</c:v>
                </c:pt>
                <c:pt idx="29">
                  <c:v>9800</c:v>
                </c:pt>
                <c:pt idx="30">
                  <c:v>9800</c:v>
                </c:pt>
                <c:pt idx="31">
                  <c:v>9800</c:v>
                </c:pt>
                <c:pt idx="32">
                  <c:v>9800</c:v>
                </c:pt>
                <c:pt idx="33">
                  <c:v>9800</c:v>
                </c:pt>
                <c:pt idx="34">
                  <c:v>9800</c:v>
                </c:pt>
                <c:pt idx="35">
                  <c:v>9800</c:v>
                </c:pt>
                <c:pt idx="36">
                  <c:v>9800</c:v>
                </c:pt>
                <c:pt idx="37">
                  <c:v>9800</c:v>
                </c:pt>
                <c:pt idx="38">
                  <c:v>9800</c:v>
                </c:pt>
                <c:pt idx="39">
                  <c:v>9800</c:v>
                </c:pt>
                <c:pt idx="40">
                  <c:v>9800</c:v>
                </c:pt>
                <c:pt idx="41">
                  <c:v>9800</c:v>
                </c:pt>
                <c:pt idx="42">
                  <c:v>9800</c:v>
                </c:pt>
                <c:pt idx="43">
                  <c:v>9800</c:v>
                </c:pt>
                <c:pt idx="44">
                  <c:v>9800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733120"/>
        <c:axId val="297755392"/>
      </c:lineChart>
      <c:catAx>
        <c:axId val="297733120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txPr>
          <a:bodyPr rot="-5400000"/>
          <a:lstStyle/>
          <a:p>
            <a:pPr>
              <a:defRPr/>
            </a:pPr>
            <a:endParaRPr lang="en-US"/>
          </a:p>
        </c:txPr>
        <c:crossAx val="297755392"/>
        <c:crosses val="autoZero"/>
        <c:auto val="1"/>
        <c:lblAlgn val="ctr"/>
        <c:lblOffset val="100"/>
        <c:noMultiLvlLbl val="0"/>
      </c:catAx>
      <c:valAx>
        <c:axId val="297755392"/>
        <c:scaling>
          <c:orientation val="minMax"/>
          <c:max val="4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Peak survey count</a:t>
                </a:r>
              </a:p>
            </c:rich>
          </c:tx>
          <c:layout>
            <c:manualLayout>
              <c:xMode val="edge"/>
              <c:yMode val="edge"/>
              <c:x val="1.7741891489438739E-2"/>
              <c:y val="2.0132314203101791E-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297733120"/>
        <c:crosses val="autoZero"/>
        <c:crossBetween val="between"/>
        <c:majorUnit val="1000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Tawah Creek coho salmon</a:t>
            </a:r>
          </a:p>
        </c:rich>
      </c:tx>
      <c:layout>
        <c:manualLayout>
          <c:xMode val="edge"/>
          <c:yMode val="edge"/>
          <c:x val="0.33005702794014885"/>
          <c:y val="3.97922384670554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188859478461272"/>
          <c:y val="6.0696579594217412E-2"/>
          <c:w val="0.80281772307623656"/>
          <c:h val="0.6778731494138723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'Yakutat data'!$C$3</c:f>
              <c:strCache>
                <c:ptCount val="1"/>
                <c:pt idx="0">
                  <c:v>Escapement goal met or exceeded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3175">
              <a:solidFill>
                <a:schemeClr val="tx1"/>
              </a:solidFill>
            </a:ln>
          </c:spPr>
          <c:invertIfNegative val="0"/>
          <c:cat>
            <c:numRef>
              <c:f>'Yakutat data'!$A$4:$A$48</c:f>
              <c:numCache>
                <c:formatCode>General_)</c:formatCode>
                <c:ptCount val="45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</c:numCache>
            </c:numRef>
          </c:cat>
          <c:val>
            <c:numRef>
              <c:f>'Yakutat data'!$C$4:$C$48</c:f>
              <c:numCache>
                <c:formatCode>#,##0</c:formatCode>
                <c:ptCount val="45"/>
                <c:pt idx="0">
                  <c:v>3000</c:v>
                </c:pt>
                <c:pt idx="1">
                  <c:v>1978</c:v>
                </c:pt>
                <c:pt idx="2">
                  <c:v>2500</c:v>
                </c:pt>
                <c:pt idx="3">
                  <c:v>0</c:v>
                </c:pt>
                <c:pt idx="4">
                  <c:v>0</c:v>
                </c:pt>
                <c:pt idx="5">
                  <c:v>3000</c:v>
                </c:pt>
                <c:pt idx="6">
                  <c:v>2200</c:v>
                </c:pt>
                <c:pt idx="7">
                  <c:v>3250</c:v>
                </c:pt>
                <c:pt idx="8">
                  <c:v>3200</c:v>
                </c:pt>
                <c:pt idx="9">
                  <c:v>5793</c:v>
                </c:pt>
                <c:pt idx="10">
                  <c:v>7100</c:v>
                </c:pt>
                <c:pt idx="11">
                  <c:v>5950</c:v>
                </c:pt>
                <c:pt idx="12">
                  <c:v>4200</c:v>
                </c:pt>
                <c:pt idx="13">
                  <c:v>3300</c:v>
                </c:pt>
                <c:pt idx="14">
                  <c:v>3300</c:v>
                </c:pt>
                <c:pt idx="15">
                  <c:v>5000</c:v>
                </c:pt>
                <c:pt idx="16">
                  <c:v>0</c:v>
                </c:pt>
                <c:pt idx="17">
                  <c:v>0</c:v>
                </c:pt>
                <c:pt idx="18">
                  <c:v>9460</c:v>
                </c:pt>
                <c:pt idx="19">
                  <c:v>0</c:v>
                </c:pt>
                <c:pt idx="20">
                  <c:v>4235</c:v>
                </c:pt>
                <c:pt idx="21">
                  <c:v>5436</c:v>
                </c:pt>
                <c:pt idx="22">
                  <c:v>6000</c:v>
                </c:pt>
                <c:pt idx="23">
                  <c:v>2642</c:v>
                </c:pt>
                <c:pt idx="24">
                  <c:v>4030</c:v>
                </c:pt>
                <c:pt idx="25">
                  <c:v>2550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3190</c:v>
                </c:pt>
                <c:pt idx="30">
                  <c:v>8093</c:v>
                </c:pt>
                <c:pt idx="31">
                  <c:v>5907</c:v>
                </c:pt>
                <c:pt idx="32">
                  <c:v>2214</c:v>
                </c:pt>
                <c:pt idx="33">
                  <c:v>0</c:v>
                </c:pt>
                <c:pt idx="34">
                  <c:v>0</c:v>
                </c:pt>
                <c:pt idx="35">
                  <c:v>1751</c:v>
                </c:pt>
                <c:pt idx="36">
                  <c:v>0</c:v>
                </c:pt>
                <c:pt idx="37">
                  <c:v>3581</c:v>
                </c:pt>
                <c:pt idx="38">
                  <c:v>2393</c:v>
                </c:pt>
                <c:pt idx="39">
                  <c:v>0</c:v>
                </c:pt>
                <c:pt idx="40">
                  <c:v>0</c:v>
                </c:pt>
                <c:pt idx="41">
                  <c:v>2593</c:v>
                </c:pt>
                <c:pt idx="42">
                  <c:v>3555</c:v>
                </c:pt>
                <c:pt idx="43">
                  <c:v>2015</c:v>
                </c:pt>
                <c:pt idx="44">
                  <c:v>0</c:v>
                </c:pt>
              </c:numCache>
            </c:numRef>
          </c:val>
        </c:ser>
        <c:ser>
          <c:idx val="2"/>
          <c:order val="1"/>
          <c:tx>
            <c:strRef>
              <c:f>'Yakutat data'!$D$3</c:f>
              <c:strCache>
                <c:ptCount val="1"/>
                <c:pt idx="0">
                  <c:v>Escapement less than goal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'Yakutat data'!$A$4:$A$48</c:f>
              <c:numCache>
                <c:formatCode>General_)</c:formatCode>
                <c:ptCount val="45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</c:numCache>
            </c:numRef>
          </c:cat>
          <c:val>
            <c:numRef>
              <c:f>'Yakutat data'!$D$4:$D$48</c:f>
              <c:numCache>
                <c:formatCode>#,##0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800</c:v>
                </c:pt>
                <c:pt idx="4">
                  <c:v>1200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1490</c:v>
                </c:pt>
                <c:pt idx="18">
                  <c:v>0</c:v>
                </c:pt>
                <c:pt idx="19">
                  <c:v>975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1572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1241</c:v>
                </c:pt>
                <c:pt idx="34">
                  <c:v>1156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1221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297949824"/>
        <c:axId val="297959808"/>
      </c:barChart>
      <c:lineChart>
        <c:grouping val="standard"/>
        <c:varyColors val="0"/>
        <c:ser>
          <c:idx val="3"/>
          <c:order val="2"/>
          <c:tx>
            <c:strRef>
              <c:f>'Yakutat data'!$E$3</c:f>
              <c:strCache>
                <c:ptCount val="1"/>
                <c:pt idx="0">
                  <c:v>Escapement goal lower bound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'Yakutat data'!$A$4:$A$48</c:f>
              <c:numCache>
                <c:formatCode>General_)</c:formatCode>
                <c:ptCount val="45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</c:numCache>
            </c:numRef>
          </c:cat>
          <c:val>
            <c:numRef>
              <c:f>'Yakutat data'!$E$4:$E$48</c:f>
              <c:numCache>
                <c:formatCode>General</c:formatCode>
                <c:ptCount val="45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1600</c:v>
                </c:pt>
                <c:pt idx="20">
                  <c:v>1600</c:v>
                </c:pt>
                <c:pt idx="21">
                  <c:v>1600</c:v>
                </c:pt>
                <c:pt idx="22">
                  <c:v>1600</c:v>
                </c:pt>
                <c:pt idx="23">
                  <c:v>1600</c:v>
                </c:pt>
                <c:pt idx="24">
                  <c:v>1600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1600</c:v>
                </c:pt>
                <c:pt idx="31">
                  <c:v>1600</c:v>
                </c:pt>
                <c:pt idx="32">
                  <c:v>1600</c:v>
                </c:pt>
                <c:pt idx="33">
                  <c:v>1600</c:v>
                </c:pt>
                <c:pt idx="34">
                  <c:v>1600</c:v>
                </c:pt>
                <c:pt idx="35">
                  <c:v>1600</c:v>
                </c:pt>
                <c:pt idx="36">
                  <c:v>1600</c:v>
                </c:pt>
                <c:pt idx="37">
                  <c:v>1600</c:v>
                </c:pt>
                <c:pt idx="38">
                  <c:v>1600</c:v>
                </c:pt>
                <c:pt idx="39">
                  <c:v>1600</c:v>
                </c:pt>
                <c:pt idx="40">
                  <c:v>1600</c:v>
                </c:pt>
                <c:pt idx="41">
                  <c:v>1600</c:v>
                </c:pt>
                <c:pt idx="42">
                  <c:v>1600</c:v>
                </c:pt>
                <c:pt idx="43">
                  <c:v>1600</c:v>
                </c:pt>
                <c:pt idx="44">
                  <c:v>1600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'Yakutat data'!$F$3</c:f>
              <c:strCache>
                <c:ptCount val="1"/>
                <c:pt idx="0">
                  <c:v>Escapement goal upper bound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'Yakutat data'!$A$4:$A$48</c:f>
              <c:numCache>
                <c:formatCode>General_)</c:formatCode>
                <c:ptCount val="45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</c:numCache>
            </c:numRef>
          </c:cat>
          <c:val>
            <c:numRef>
              <c:f>'Yakutat data'!$F$4:$F$48</c:f>
              <c:numCache>
                <c:formatCode>#,##0</c:formatCode>
                <c:ptCount val="45"/>
                <c:pt idx="0">
                  <c:v>4800</c:v>
                </c:pt>
                <c:pt idx="1">
                  <c:v>4800</c:v>
                </c:pt>
                <c:pt idx="2">
                  <c:v>4800</c:v>
                </c:pt>
                <c:pt idx="3">
                  <c:v>4800</c:v>
                </c:pt>
                <c:pt idx="4">
                  <c:v>4800</c:v>
                </c:pt>
                <c:pt idx="5">
                  <c:v>4800</c:v>
                </c:pt>
                <c:pt idx="6">
                  <c:v>4800</c:v>
                </c:pt>
                <c:pt idx="7">
                  <c:v>4800</c:v>
                </c:pt>
                <c:pt idx="8">
                  <c:v>4800</c:v>
                </c:pt>
                <c:pt idx="9">
                  <c:v>4800</c:v>
                </c:pt>
                <c:pt idx="10">
                  <c:v>4800</c:v>
                </c:pt>
                <c:pt idx="11">
                  <c:v>4800</c:v>
                </c:pt>
                <c:pt idx="12">
                  <c:v>4800</c:v>
                </c:pt>
                <c:pt idx="13">
                  <c:v>4800</c:v>
                </c:pt>
                <c:pt idx="14">
                  <c:v>4800</c:v>
                </c:pt>
                <c:pt idx="15">
                  <c:v>4800</c:v>
                </c:pt>
                <c:pt idx="16">
                  <c:v>4800</c:v>
                </c:pt>
                <c:pt idx="17">
                  <c:v>4800</c:v>
                </c:pt>
                <c:pt idx="18">
                  <c:v>4800</c:v>
                </c:pt>
                <c:pt idx="19">
                  <c:v>4800</c:v>
                </c:pt>
                <c:pt idx="20">
                  <c:v>4800</c:v>
                </c:pt>
                <c:pt idx="21">
                  <c:v>4800</c:v>
                </c:pt>
                <c:pt idx="22">
                  <c:v>4800</c:v>
                </c:pt>
                <c:pt idx="23">
                  <c:v>4800</c:v>
                </c:pt>
                <c:pt idx="24">
                  <c:v>4800</c:v>
                </c:pt>
                <c:pt idx="25">
                  <c:v>4800</c:v>
                </c:pt>
                <c:pt idx="26">
                  <c:v>4800</c:v>
                </c:pt>
                <c:pt idx="27">
                  <c:v>4800</c:v>
                </c:pt>
                <c:pt idx="28">
                  <c:v>4800</c:v>
                </c:pt>
                <c:pt idx="29">
                  <c:v>4800</c:v>
                </c:pt>
                <c:pt idx="30">
                  <c:v>4800</c:v>
                </c:pt>
                <c:pt idx="31">
                  <c:v>4800</c:v>
                </c:pt>
                <c:pt idx="32">
                  <c:v>4800</c:v>
                </c:pt>
                <c:pt idx="33">
                  <c:v>4800</c:v>
                </c:pt>
                <c:pt idx="34">
                  <c:v>4800</c:v>
                </c:pt>
                <c:pt idx="35">
                  <c:v>4800</c:v>
                </c:pt>
                <c:pt idx="36">
                  <c:v>4800</c:v>
                </c:pt>
                <c:pt idx="37">
                  <c:v>4800</c:v>
                </c:pt>
                <c:pt idx="38">
                  <c:v>4800</c:v>
                </c:pt>
                <c:pt idx="39">
                  <c:v>4800</c:v>
                </c:pt>
                <c:pt idx="40">
                  <c:v>4800</c:v>
                </c:pt>
                <c:pt idx="41">
                  <c:v>4800</c:v>
                </c:pt>
                <c:pt idx="42">
                  <c:v>4800</c:v>
                </c:pt>
                <c:pt idx="43">
                  <c:v>4800</c:v>
                </c:pt>
                <c:pt idx="44">
                  <c:v>4800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949824"/>
        <c:axId val="297959808"/>
      </c:lineChart>
      <c:catAx>
        <c:axId val="297949824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txPr>
          <a:bodyPr rot="-5400000"/>
          <a:lstStyle/>
          <a:p>
            <a:pPr>
              <a:defRPr/>
            </a:pPr>
            <a:endParaRPr lang="en-US"/>
          </a:p>
        </c:txPr>
        <c:crossAx val="297959808"/>
        <c:crosses val="autoZero"/>
        <c:auto val="1"/>
        <c:lblAlgn val="ctr"/>
        <c:lblOffset val="100"/>
        <c:noMultiLvlLbl val="0"/>
      </c:catAx>
      <c:valAx>
        <c:axId val="297959808"/>
        <c:scaling>
          <c:orientation val="minMax"/>
          <c:max val="12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Peak survey count</a:t>
                </a:r>
              </a:p>
            </c:rich>
          </c:tx>
          <c:layout>
            <c:manualLayout>
              <c:xMode val="edge"/>
              <c:yMode val="edge"/>
              <c:x val="1.7741891489438742E-2"/>
              <c:y val="2.0132314203101791E-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297949824"/>
        <c:crosses val="autoZero"/>
        <c:crossBetween val="between"/>
        <c:majorUnit val="200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/>
              <a:t>Berners River coho salmon</a:t>
            </a:r>
          </a:p>
        </c:rich>
      </c:tx>
      <c:layout>
        <c:manualLayout>
          <c:xMode val="edge"/>
          <c:yMode val="edge"/>
          <c:x val="0.37431565832809438"/>
          <c:y val="2.422391673076319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134947597925841"/>
          <c:y val="5.5036134803871629E-2"/>
          <c:w val="0.8104822605856804"/>
          <c:h val="0.826629873016768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'Berners data'!$B$4</c:f>
              <c:strCache>
                <c:ptCount val="1"/>
                <c:pt idx="0">
                  <c:v>Escapement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'Berners data'!$A$5:$A$39</c:f>
              <c:numCache>
                <c:formatCode>General_)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'Berners data'!$B$5:$B$39</c:f>
              <c:numCache>
                <c:formatCode>#,##0</c:formatCode>
                <c:ptCount val="35"/>
                <c:pt idx="0">
                  <c:v>7505</c:v>
                </c:pt>
                <c:pt idx="1">
                  <c:v>9840</c:v>
                </c:pt>
                <c:pt idx="2">
                  <c:v>2825</c:v>
                </c:pt>
                <c:pt idx="3">
                  <c:v>6169</c:v>
                </c:pt>
                <c:pt idx="4">
                  <c:v>1752</c:v>
                </c:pt>
                <c:pt idx="5">
                  <c:v>3260</c:v>
                </c:pt>
                <c:pt idx="6">
                  <c:v>2724</c:v>
                </c:pt>
                <c:pt idx="7">
                  <c:v>7509</c:v>
                </c:pt>
                <c:pt idx="8">
                  <c:v>11050</c:v>
                </c:pt>
                <c:pt idx="9">
                  <c:v>11530</c:v>
                </c:pt>
                <c:pt idx="10">
                  <c:v>15300</c:v>
                </c:pt>
                <c:pt idx="11">
                  <c:v>15670</c:v>
                </c:pt>
                <c:pt idx="12">
                  <c:v>15920</c:v>
                </c:pt>
                <c:pt idx="13">
                  <c:v>4945</c:v>
                </c:pt>
                <c:pt idx="14">
                  <c:v>6050</c:v>
                </c:pt>
                <c:pt idx="15">
                  <c:v>10050</c:v>
                </c:pt>
                <c:pt idx="16">
                  <c:v>6802</c:v>
                </c:pt>
                <c:pt idx="17">
                  <c:v>9920</c:v>
                </c:pt>
                <c:pt idx="18">
                  <c:v>10650</c:v>
                </c:pt>
                <c:pt idx="19">
                  <c:v>19290</c:v>
                </c:pt>
                <c:pt idx="20">
                  <c:v>27700</c:v>
                </c:pt>
                <c:pt idx="21">
                  <c:v>10110</c:v>
                </c:pt>
                <c:pt idx="22">
                  <c:v>14450</c:v>
                </c:pt>
                <c:pt idx="23">
                  <c:v>5220</c:v>
                </c:pt>
                <c:pt idx="24">
                  <c:v>5470</c:v>
                </c:pt>
                <c:pt idx="25">
                  <c:v>3915</c:v>
                </c:pt>
                <c:pt idx="26">
                  <c:v>6870</c:v>
                </c:pt>
                <c:pt idx="27">
                  <c:v>4230</c:v>
                </c:pt>
                <c:pt idx="28">
                  <c:v>7520</c:v>
                </c:pt>
                <c:pt idx="29">
                  <c:v>6050</c:v>
                </c:pt>
                <c:pt idx="30">
                  <c:v>5480</c:v>
                </c:pt>
                <c:pt idx="31">
                  <c:v>6280</c:v>
                </c:pt>
                <c:pt idx="32">
                  <c:v>15480</c:v>
                </c:pt>
                <c:pt idx="33">
                  <c:v>9940</c:v>
                </c:pt>
                <c:pt idx="34">
                  <c:v>6733</c:v>
                </c:pt>
              </c:numCache>
            </c:numRef>
          </c:val>
        </c:ser>
        <c:ser>
          <c:idx val="2"/>
          <c:order val="1"/>
          <c:tx>
            <c:strRef>
              <c:f>'Berners data'!$H$4</c:f>
              <c:strCache>
                <c:ptCount val="1"/>
                <c:pt idx="0">
                  <c:v>Other harvest</c:v>
                </c:pt>
              </c:strCache>
            </c:strRef>
          </c:tx>
          <c:spPr>
            <a:solidFill>
              <a:sysClr val="windowText" lastClr="000000"/>
            </a:solidFill>
            <a:ln w="6350">
              <a:solidFill>
                <a:schemeClr val="tx1"/>
              </a:solidFill>
            </a:ln>
          </c:spPr>
          <c:invertIfNegative val="0"/>
          <c:cat>
            <c:numRef>
              <c:f>'Berners data'!$A$5:$A$39</c:f>
              <c:numCache>
                <c:formatCode>General_)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'Berners data'!$H$5:$H$39</c:f>
              <c:numCache>
                <c:formatCode>#,##0</c:formatCode>
                <c:ptCount val="35"/>
                <c:pt idx="0">
                  <c:v>10964</c:v>
                </c:pt>
                <c:pt idx="1">
                  <c:v>7398</c:v>
                </c:pt>
                <c:pt idx="3">
                  <c:v>7306</c:v>
                </c:pt>
                <c:pt idx="4">
                  <c:v>9370</c:v>
                </c:pt>
                <c:pt idx="5">
                  <c:v>3483</c:v>
                </c:pt>
                <c:pt idx="6">
                  <c:v>6364</c:v>
                </c:pt>
                <c:pt idx="7">
                  <c:v>1664</c:v>
                </c:pt>
                <c:pt idx="8">
                  <c:v>7904</c:v>
                </c:pt>
                <c:pt idx="9">
                  <c:v>17008</c:v>
                </c:pt>
                <c:pt idx="10">
                  <c:v>15377</c:v>
                </c:pt>
                <c:pt idx="11">
                  <c:v>14628</c:v>
                </c:pt>
                <c:pt idx="12">
                  <c:v>30110</c:v>
                </c:pt>
                <c:pt idx="13">
                  <c:v>15104</c:v>
                </c:pt>
                <c:pt idx="14">
                  <c:v>7075</c:v>
                </c:pt>
                <c:pt idx="15">
                  <c:v>2781</c:v>
                </c:pt>
                <c:pt idx="16">
                  <c:v>5911</c:v>
                </c:pt>
                <c:pt idx="17">
                  <c:v>10349</c:v>
                </c:pt>
                <c:pt idx="18">
                  <c:v>6004</c:v>
                </c:pt>
                <c:pt idx="19">
                  <c:v>4049</c:v>
                </c:pt>
                <c:pt idx="20">
                  <c:v>13468</c:v>
                </c:pt>
                <c:pt idx="21">
                  <c:v>12178</c:v>
                </c:pt>
                <c:pt idx="22">
                  <c:v>7932</c:v>
                </c:pt>
                <c:pt idx="23">
                  <c:v>2899</c:v>
                </c:pt>
                <c:pt idx="24">
                  <c:v>6270</c:v>
                </c:pt>
                <c:pt idx="25">
                  <c:v>1870</c:v>
                </c:pt>
                <c:pt idx="26">
                  <c:v>3619</c:v>
                </c:pt>
                <c:pt idx="27">
                  <c:v>2280</c:v>
                </c:pt>
                <c:pt idx="28">
                  <c:v>7846</c:v>
                </c:pt>
                <c:pt idx="29">
                  <c:v>2257</c:v>
                </c:pt>
                <c:pt idx="30">
                  <c:v>980</c:v>
                </c:pt>
                <c:pt idx="31">
                  <c:v>7267</c:v>
                </c:pt>
                <c:pt idx="32">
                  <c:v>6867</c:v>
                </c:pt>
                <c:pt idx="33">
                  <c:v>2166</c:v>
                </c:pt>
                <c:pt idx="34">
                  <c:v>2296</c:v>
                </c:pt>
              </c:numCache>
            </c:numRef>
          </c:val>
        </c:ser>
        <c:ser>
          <c:idx val="4"/>
          <c:order val="2"/>
          <c:tx>
            <c:strRef>
              <c:f>'Berners data'!$G$4</c:f>
              <c:strCache>
                <c:ptCount val="1"/>
                <c:pt idx="0">
                  <c:v>Troll harvest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'Berners data'!$A$5:$A$39</c:f>
              <c:numCache>
                <c:formatCode>General_)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'Berners data'!$G$5:$G$39</c:f>
              <c:numCache>
                <c:formatCode>#,##0</c:formatCode>
                <c:ptCount val="35"/>
                <c:pt idx="0">
                  <c:v>14140</c:v>
                </c:pt>
                <c:pt idx="1">
                  <c:v>17176</c:v>
                </c:pt>
                <c:pt idx="3">
                  <c:v>10861</c:v>
                </c:pt>
                <c:pt idx="4">
                  <c:v>13565</c:v>
                </c:pt>
                <c:pt idx="5">
                  <c:v>7211</c:v>
                </c:pt>
                <c:pt idx="6">
                  <c:v>6060</c:v>
                </c:pt>
                <c:pt idx="7">
                  <c:v>10583</c:v>
                </c:pt>
                <c:pt idx="8">
                  <c:v>15007</c:v>
                </c:pt>
                <c:pt idx="9">
                  <c:v>6449</c:v>
                </c:pt>
                <c:pt idx="10">
                  <c:v>15318</c:v>
                </c:pt>
                <c:pt idx="11">
                  <c:v>19308</c:v>
                </c:pt>
                <c:pt idx="12">
                  <c:v>27339</c:v>
                </c:pt>
                <c:pt idx="13">
                  <c:v>8766</c:v>
                </c:pt>
                <c:pt idx="14">
                  <c:v>10529</c:v>
                </c:pt>
                <c:pt idx="15">
                  <c:v>2453</c:v>
                </c:pt>
                <c:pt idx="16">
                  <c:v>10424</c:v>
                </c:pt>
                <c:pt idx="17">
                  <c:v>12876</c:v>
                </c:pt>
                <c:pt idx="18">
                  <c:v>4811</c:v>
                </c:pt>
                <c:pt idx="19">
                  <c:v>8814</c:v>
                </c:pt>
                <c:pt idx="20">
                  <c:v>8650</c:v>
                </c:pt>
                <c:pt idx="21">
                  <c:v>6823</c:v>
                </c:pt>
                <c:pt idx="22">
                  <c:v>10792</c:v>
                </c:pt>
                <c:pt idx="23">
                  <c:v>4639</c:v>
                </c:pt>
                <c:pt idx="24">
                  <c:v>4082</c:v>
                </c:pt>
                <c:pt idx="25">
                  <c:v>2937</c:v>
                </c:pt>
                <c:pt idx="26">
                  <c:v>3878</c:v>
                </c:pt>
                <c:pt idx="27">
                  <c:v>2807</c:v>
                </c:pt>
                <c:pt idx="28">
                  <c:v>6451</c:v>
                </c:pt>
                <c:pt idx="29">
                  <c:v>3722</c:v>
                </c:pt>
                <c:pt idx="30">
                  <c:v>2071</c:v>
                </c:pt>
                <c:pt idx="31">
                  <c:v>7521</c:v>
                </c:pt>
                <c:pt idx="32">
                  <c:v>4301</c:v>
                </c:pt>
                <c:pt idx="33">
                  <c:v>3543</c:v>
                </c:pt>
                <c:pt idx="34">
                  <c:v>919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100"/>
        <c:axId val="298054016"/>
        <c:axId val="298055552"/>
      </c:barChart>
      <c:lineChart>
        <c:grouping val="standard"/>
        <c:varyColors val="0"/>
        <c:ser>
          <c:idx val="5"/>
          <c:order val="3"/>
          <c:tx>
            <c:strRef>
              <c:f>'Berners data'!$E$4</c:f>
              <c:strCache>
                <c:ptCount val="1"/>
                <c:pt idx="0">
                  <c:v>Escapement goal lower bound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'Berners data'!$A$5:$A$39</c:f>
              <c:numCache>
                <c:formatCode>General_)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'Berners data'!$E$5:$E$39</c:f>
              <c:numCache>
                <c:formatCode>#,##0</c:formatCode>
                <c:ptCount val="35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  <c:pt idx="33">
                  <c:v>4000</c:v>
                </c:pt>
                <c:pt idx="34">
                  <c:v>4000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'Berners data'!$F$4</c:f>
              <c:strCache>
                <c:ptCount val="1"/>
                <c:pt idx="0">
                  <c:v>Escapement goal upper bound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'Berners data'!$A$5:$A$39</c:f>
              <c:numCache>
                <c:formatCode>General_)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'Berners data'!$F$5:$F$39</c:f>
              <c:numCache>
                <c:formatCode>#,##0</c:formatCode>
                <c:ptCount val="35"/>
                <c:pt idx="0">
                  <c:v>9200</c:v>
                </c:pt>
                <c:pt idx="1">
                  <c:v>9200</c:v>
                </c:pt>
                <c:pt idx="2">
                  <c:v>9200</c:v>
                </c:pt>
                <c:pt idx="3">
                  <c:v>9200</c:v>
                </c:pt>
                <c:pt idx="4">
                  <c:v>9200</c:v>
                </c:pt>
                <c:pt idx="5">
                  <c:v>9200</c:v>
                </c:pt>
                <c:pt idx="6">
                  <c:v>9200</c:v>
                </c:pt>
                <c:pt idx="7">
                  <c:v>9200</c:v>
                </c:pt>
                <c:pt idx="8">
                  <c:v>9200</c:v>
                </c:pt>
                <c:pt idx="9">
                  <c:v>9200</c:v>
                </c:pt>
                <c:pt idx="10">
                  <c:v>9200</c:v>
                </c:pt>
                <c:pt idx="11">
                  <c:v>9200</c:v>
                </c:pt>
                <c:pt idx="12">
                  <c:v>9200</c:v>
                </c:pt>
                <c:pt idx="13">
                  <c:v>9200</c:v>
                </c:pt>
                <c:pt idx="14">
                  <c:v>9200</c:v>
                </c:pt>
                <c:pt idx="15">
                  <c:v>9200</c:v>
                </c:pt>
                <c:pt idx="16">
                  <c:v>9200</c:v>
                </c:pt>
                <c:pt idx="17">
                  <c:v>9200</c:v>
                </c:pt>
                <c:pt idx="18">
                  <c:v>9200</c:v>
                </c:pt>
                <c:pt idx="19">
                  <c:v>9200</c:v>
                </c:pt>
                <c:pt idx="20">
                  <c:v>9200</c:v>
                </c:pt>
                <c:pt idx="21">
                  <c:v>9200</c:v>
                </c:pt>
                <c:pt idx="22">
                  <c:v>9200</c:v>
                </c:pt>
                <c:pt idx="23">
                  <c:v>9200</c:v>
                </c:pt>
                <c:pt idx="24">
                  <c:v>9200</c:v>
                </c:pt>
                <c:pt idx="25">
                  <c:v>9200</c:v>
                </c:pt>
                <c:pt idx="26">
                  <c:v>9200</c:v>
                </c:pt>
                <c:pt idx="27">
                  <c:v>9200</c:v>
                </c:pt>
                <c:pt idx="28">
                  <c:v>9200</c:v>
                </c:pt>
                <c:pt idx="29">
                  <c:v>9200</c:v>
                </c:pt>
                <c:pt idx="30">
                  <c:v>9200</c:v>
                </c:pt>
                <c:pt idx="31">
                  <c:v>9200</c:v>
                </c:pt>
                <c:pt idx="32">
                  <c:v>9200</c:v>
                </c:pt>
                <c:pt idx="33">
                  <c:v>9200</c:v>
                </c:pt>
                <c:pt idx="34">
                  <c:v>9200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054016"/>
        <c:axId val="298055552"/>
      </c:lineChart>
      <c:catAx>
        <c:axId val="298054016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298055552"/>
        <c:crosses val="autoZero"/>
        <c:auto val="1"/>
        <c:lblAlgn val="ctr"/>
        <c:lblOffset val="0"/>
        <c:tickLblSkip val="2"/>
        <c:tickMarkSkip val="1"/>
        <c:noMultiLvlLbl val="0"/>
      </c:catAx>
      <c:valAx>
        <c:axId val="298055552"/>
        <c:scaling>
          <c:orientation val="minMax"/>
          <c:max val="8000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Escapement index</a:t>
                </a:r>
              </a:p>
            </c:rich>
          </c:tx>
          <c:layout>
            <c:manualLayout>
              <c:xMode val="edge"/>
              <c:yMode val="edge"/>
              <c:x val="1.4905145612588102E-2"/>
              <c:y val="0.2341257446986736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98054016"/>
        <c:crosses val="autoZero"/>
        <c:crossBetween val="between"/>
        <c:majorUnit val="10000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60426881255227716"/>
          <c:y val="9.3215123526858082E-2"/>
          <c:w val="0.3675705856227412"/>
          <c:h val="0.25940572247116306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/>
              <a:t>Chilkat River coho salmon</a:t>
            </a:r>
          </a:p>
        </c:rich>
      </c:tx>
      <c:layout>
        <c:manualLayout>
          <c:xMode val="edge"/>
          <c:yMode val="edge"/>
          <c:x val="0.37431565832809438"/>
          <c:y val="2.42239167307632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134947597925841"/>
          <c:y val="5.503613480387165E-2"/>
          <c:w val="0.8104822605856804"/>
          <c:h val="0.82662987301676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'Chilkat data'!$B$4</c:f>
              <c:strCache>
                <c:ptCount val="1"/>
                <c:pt idx="0">
                  <c:v>Escapement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'Chilkat data'!$A$5:$A$39</c:f>
              <c:numCache>
                <c:formatCode>General_)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'Chilkat data'!$B$5:$B$39</c:f>
              <c:numCache>
                <c:formatCode>#,##0</c:formatCode>
                <c:ptCount val="35"/>
                <c:pt idx="5">
                  <c:v>37432.15</c:v>
                </c:pt>
                <c:pt idx="6">
                  <c:v>29495.05</c:v>
                </c:pt>
                <c:pt idx="7">
                  <c:v>48833.31</c:v>
                </c:pt>
                <c:pt idx="8">
                  <c:v>79807</c:v>
                </c:pt>
                <c:pt idx="9">
                  <c:v>84516.61</c:v>
                </c:pt>
                <c:pt idx="10">
                  <c:v>77588.47</c:v>
                </c:pt>
                <c:pt idx="11">
                  <c:v>58216.58</c:v>
                </c:pt>
                <c:pt idx="12">
                  <c:v>194425.2</c:v>
                </c:pt>
                <c:pt idx="13">
                  <c:v>56736.78</c:v>
                </c:pt>
                <c:pt idx="14">
                  <c:v>37331.25</c:v>
                </c:pt>
                <c:pt idx="15">
                  <c:v>43519.5</c:v>
                </c:pt>
                <c:pt idx="16">
                  <c:v>50758</c:v>
                </c:pt>
                <c:pt idx="17">
                  <c:v>57140.36</c:v>
                </c:pt>
                <c:pt idx="18">
                  <c:v>84843</c:v>
                </c:pt>
                <c:pt idx="19">
                  <c:v>107697</c:v>
                </c:pt>
                <c:pt idx="20">
                  <c:v>204805</c:v>
                </c:pt>
                <c:pt idx="21">
                  <c:v>133045</c:v>
                </c:pt>
                <c:pt idx="22">
                  <c:v>67053</c:v>
                </c:pt>
                <c:pt idx="23">
                  <c:v>34575</c:v>
                </c:pt>
                <c:pt idx="24">
                  <c:v>79050</c:v>
                </c:pt>
                <c:pt idx="25">
                  <c:v>24770</c:v>
                </c:pt>
                <c:pt idx="26">
                  <c:v>56369</c:v>
                </c:pt>
                <c:pt idx="27">
                  <c:v>47911</c:v>
                </c:pt>
                <c:pt idx="28">
                  <c:v>84909</c:v>
                </c:pt>
                <c:pt idx="29">
                  <c:v>61099</c:v>
                </c:pt>
                <c:pt idx="30">
                  <c:v>36961</c:v>
                </c:pt>
                <c:pt idx="31">
                  <c:v>51324</c:v>
                </c:pt>
                <c:pt idx="32">
                  <c:v>130200</c:v>
                </c:pt>
                <c:pt idx="33">
                  <c:v>47372</c:v>
                </c:pt>
                <c:pt idx="34">
                  <c:v>26280</c:v>
                </c:pt>
              </c:numCache>
            </c:numRef>
          </c:val>
        </c:ser>
        <c:ser>
          <c:idx val="2"/>
          <c:order val="1"/>
          <c:tx>
            <c:strRef>
              <c:f>'Chilkat data'!$H$4</c:f>
              <c:strCache>
                <c:ptCount val="1"/>
                <c:pt idx="0">
                  <c:v>Other harvest</c:v>
                </c:pt>
              </c:strCache>
            </c:strRef>
          </c:tx>
          <c:spPr>
            <a:solidFill>
              <a:sysClr val="windowText" lastClr="000000"/>
            </a:solidFill>
            <a:ln w="6350">
              <a:solidFill>
                <a:schemeClr val="tx1"/>
              </a:solidFill>
            </a:ln>
          </c:spPr>
          <c:invertIfNegative val="0"/>
          <c:cat>
            <c:numRef>
              <c:f>'Chilkat data'!$A$5:$A$39</c:f>
              <c:numCache>
                <c:formatCode>General_)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'Chilkat data'!$H$5:$H$39</c:f>
              <c:numCache>
                <c:formatCode>#,##0</c:formatCode>
                <c:ptCount val="35"/>
                <c:pt idx="18">
                  <c:v>20347</c:v>
                </c:pt>
                <c:pt idx="19">
                  <c:v>17703</c:v>
                </c:pt>
                <c:pt idx="20">
                  <c:v>73335</c:v>
                </c:pt>
                <c:pt idx="21">
                  <c:v>34376</c:v>
                </c:pt>
                <c:pt idx="22">
                  <c:v>45369</c:v>
                </c:pt>
                <c:pt idx="23">
                  <c:v>13216</c:v>
                </c:pt>
                <c:pt idx="24">
                  <c:v>29157</c:v>
                </c:pt>
                <c:pt idx="25">
                  <c:v>4193</c:v>
                </c:pt>
                <c:pt idx="26">
                  <c:v>30773</c:v>
                </c:pt>
                <c:pt idx="27">
                  <c:v>18254</c:v>
                </c:pt>
                <c:pt idx="28">
                  <c:v>40405</c:v>
                </c:pt>
                <c:pt idx="29">
                  <c:v>17292</c:v>
                </c:pt>
                <c:pt idx="30">
                  <c:v>16715</c:v>
                </c:pt>
                <c:pt idx="31">
                  <c:v>44794</c:v>
                </c:pt>
                <c:pt idx="32">
                  <c:v>15453</c:v>
                </c:pt>
                <c:pt idx="33">
                  <c:v>13886</c:v>
                </c:pt>
                <c:pt idx="34">
                  <c:v>11775</c:v>
                </c:pt>
              </c:numCache>
            </c:numRef>
          </c:val>
        </c:ser>
        <c:ser>
          <c:idx val="4"/>
          <c:order val="2"/>
          <c:tx>
            <c:strRef>
              <c:f>'Chilkat data'!$G$4</c:f>
              <c:strCache>
                <c:ptCount val="1"/>
                <c:pt idx="0">
                  <c:v>Troll harvest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'Chilkat data'!$A$5:$A$39</c:f>
              <c:numCache>
                <c:formatCode>General_)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'Chilkat data'!$G$5:$G$39</c:f>
              <c:numCache>
                <c:formatCode>#,##0</c:formatCode>
                <c:ptCount val="35"/>
                <c:pt idx="18">
                  <c:v>19988</c:v>
                </c:pt>
                <c:pt idx="19">
                  <c:v>30465</c:v>
                </c:pt>
                <c:pt idx="20">
                  <c:v>61724</c:v>
                </c:pt>
                <c:pt idx="21">
                  <c:v>51629</c:v>
                </c:pt>
                <c:pt idx="22">
                  <c:v>82827</c:v>
                </c:pt>
                <c:pt idx="23">
                  <c:v>17409</c:v>
                </c:pt>
                <c:pt idx="24">
                  <c:v>37077</c:v>
                </c:pt>
                <c:pt idx="25">
                  <c:v>9307</c:v>
                </c:pt>
                <c:pt idx="26">
                  <c:v>20999</c:v>
                </c:pt>
                <c:pt idx="27">
                  <c:v>11931</c:v>
                </c:pt>
                <c:pt idx="28">
                  <c:v>29028</c:v>
                </c:pt>
                <c:pt idx="29">
                  <c:v>19329</c:v>
                </c:pt>
                <c:pt idx="30">
                  <c:v>11421</c:v>
                </c:pt>
                <c:pt idx="31">
                  <c:v>25419</c:v>
                </c:pt>
                <c:pt idx="32">
                  <c:v>10792</c:v>
                </c:pt>
                <c:pt idx="33">
                  <c:v>10558</c:v>
                </c:pt>
                <c:pt idx="34">
                  <c:v>2412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100"/>
        <c:axId val="298891520"/>
        <c:axId val="301027328"/>
      </c:barChart>
      <c:lineChart>
        <c:grouping val="standard"/>
        <c:varyColors val="0"/>
        <c:ser>
          <c:idx val="5"/>
          <c:order val="3"/>
          <c:tx>
            <c:strRef>
              <c:f>'Chilkat data'!$E$4</c:f>
              <c:strCache>
                <c:ptCount val="1"/>
                <c:pt idx="0">
                  <c:v>Escapement goal lower bound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'Berners data'!$A$5:$A$39</c:f>
              <c:numCache>
                <c:formatCode>General_)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'Chilkat data'!$E$5:$E$39</c:f>
              <c:numCache>
                <c:formatCode>#,##0</c:formatCode>
                <c:ptCount val="35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'Chilkat data'!$F$4</c:f>
              <c:strCache>
                <c:ptCount val="1"/>
                <c:pt idx="0">
                  <c:v>Escapement goal upper bound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'Berners data'!$A$5:$A$39</c:f>
              <c:numCache>
                <c:formatCode>General_)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'Chilkat data'!$F$5:$F$39</c:f>
              <c:numCache>
                <c:formatCode>#,##0</c:formatCode>
                <c:ptCount val="35"/>
                <c:pt idx="0">
                  <c:v>70000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  <c:pt idx="5">
                  <c:v>70000</c:v>
                </c:pt>
                <c:pt idx="6">
                  <c:v>70000</c:v>
                </c:pt>
                <c:pt idx="7">
                  <c:v>70000</c:v>
                </c:pt>
                <c:pt idx="8">
                  <c:v>70000</c:v>
                </c:pt>
                <c:pt idx="9">
                  <c:v>70000</c:v>
                </c:pt>
                <c:pt idx="10">
                  <c:v>70000</c:v>
                </c:pt>
                <c:pt idx="11">
                  <c:v>70000</c:v>
                </c:pt>
                <c:pt idx="12">
                  <c:v>70000</c:v>
                </c:pt>
                <c:pt idx="13">
                  <c:v>70000</c:v>
                </c:pt>
                <c:pt idx="14">
                  <c:v>70000</c:v>
                </c:pt>
                <c:pt idx="15">
                  <c:v>70000</c:v>
                </c:pt>
                <c:pt idx="16">
                  <c:v>70000</c:v>
                </c:pt>
                <c:pt idx="17">
                  <c:v>70000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70000</c:v>
                </c:pt>
                <c:pt idx="24">
                  <c:v>70000</c:v>
                </c:pt>
                <c:pt idx="25">
                  <c:v>70000</c:v>
                </c:pt>
                <c:pt idx="26">
                  <c:v>70000</c:v>
                </c:pt>
                <c:pt idx="27">
                  <c:v>70000</c:v>
                </c:pt>
                <c:pt idx="28">
                  <c:v>70000</c:v>
                </c:pt>
                <c:pt idx="29">
                  <c:v>70000</c:v>
                </c:pt>
                <c:pt idx="30">
                  <c:v>70000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91520"/>
        <c:axId val="301027328"/>
      </c:lineChart>
      <c:catAx>
        <c:axId val="298891520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301027328"/>
        <c:crosses val="autoZero"/>
        <c:auto val="1"/>
        <c:lblAlgn val="ctr"/>
        <c:lblOffset val="0"/>
        <c:tickLblSkip val="2"/>
        <c:tickMarkSkip val="1"/>
        <c:noMultiLvlLbl val="0"/>
      </c:catAx>
      <c:valAx>
        <c:axId val="301027328"/>
        <c:scaling>
          <c:orientation val="minMax"/>
          <c:max val="40000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Estimated escapement</a:t>
                </a:r>
              </a:p>
            </c:rich>
          </c:tx>
          <c:layout>
            <c:manualLayout>
              <c:xMode val="edge"/>
              <c:yMode val="edge"/>
              <c:x val="1.4905145612588088E-2"/>
              <c:y val="0.2603683211570016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98891520"/>
        <c:crosses val="autoZero"/>
        <c:crossBetween val="between"/>
        <c:majorUnit val="100000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204214084247077"/>
          <c:y val="0.13362526014086434"/>
          <c:w val="0.36757058562274136"/>
          <c:h val="0.259405722471163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n-US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/>
              <a:t>Hugh Smith Lake coho salmon</a:t>
            </a:r>
          </a:p>
        </c:rich>
      </c:tx>
      <c:layout>
        <c:manualLayout>
          <c:xMode val="edge"/>
          <c:yMode val="edge"/>
          <c:x val="0.35087248709295954"/>
          <c:y val="2.220066194305378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6669747050849412"/>
          <c:y val="5.5036134803871678E-2"/>
          <c:w val="0.82513431974849305"/>
          <c:h val="0.82662987301676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'Hugh Smith data'!$B$4</c:f>
              <c:strCache>
                <c:ptCount val="1"/>
                <c:pt idx="0">
                  <c:v>Escapement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'Hugh Smith data'!$A$5:$A$39</c:f>
              <c:numCache>
                <c:formatCode>General_)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'Hugh Smith data'!$B$5:$B$39</c:f>
              <c:numCache>
                <c:formatCode>#,##0</c:formatCode>
                <c:ptCount val="35"/>
                <c:pt idx="0">
                  <c:v>2144</c:v>
                </c:pt>
                <c:pt idx="1">
                  <c:v>1487</c:v>
                </c:pt>
                <c:pt idx="2">
                  <c:v>1407</c:v>
                </c:pt>
                <c:pt idx="3">
                  <c:v>903</c:v>
                </c:pt>
                <c:pt idx="4">
                  <c:v>1782</c:v>
                </c:pt>
                <c:pt idx="5">
                  <c:v>1118</c:v>
                </c:pt>
                <c:pt idx="6">
                  <c:v>513</c:v>
                </c:pt>
                <c:pt idx="7">
                  <c:v>433</c:v>
                </c:pt>
                <c:pt idx="8">
                  <c:v>870</c:v>
                </c:pt>
                <c:pt idx="9">
                  <c:v>1826</c:v>
                </c:pt>
                <c:pt idx="10">
                  <c:v>1426</c:v>
                </c:pt>
                <c:pt idx="11">
                  <c:v>830</c:v>
                </c:pt>
                <c:pt idx="12">
                  <c:v>1753</c:v>
                </c:pt>
                <c:pt idx="13">
                  <c:v>1781</c:v>
                </c:pt>
                <c:pt idx="14">
                  <c:v>958</c:v>
                </c:pt>
                <c:pt idx="15">
                  <c:v>732</c:v>
                </c:pt>
                <c:pt idx="16">
                  <c:v>983</c:v>
                </c:pt>
                <c:pt idx="17">
                  <c:v>1246</c:v>
                </c:pt>
                <c:pt idx="18">
                  <c:v>600</c:v>
                </c:pt>
                <c:pt idx="19">
                  <c:v>1580</c:v>
                </c:pt>
                <c:pt idx="20">
                  <c:v>3291</c:v>
                </c:pt>
                <c:pt idx="21">
                  <c:v>1510</c:v>
                </c:pt>
                <c:pt idx="22">
                  <c:v>840</c:v>
                </c:pt>
                <c:pt idx="23">
                  <c:v>1732</c:v>
                </c:pt>
                <c:pt idx="24">
                  <c:v>891</c:v>
                </c:pt>
                <c:pt idx="25">
                  <c:v>1244</c:v>
                </c:pt>
                <c:pt idx="26">
                  <c:v>1741</c:v>
                </c:pt>
                <c:pt idx="27">
                  <c:v>2282</c:v>
                </c:pt>
                <c:pt idx="28">
                  <c:v>2878</c:v>
                </c:pt>
                <c:pt idx="29">
                  <c:v>2137</c:v>
                </c:pt>
                <c:pt idx="30">
                  <c:v>1908</c:v>
                </c:pt>
                <c:pt idx="31">
                  <c:v>3048</c:v>
                </c:pt>
                <c:pt idx="32">
                  <c:v>4110</c:v>
                </c:pt>
                <c:pt idx="33">
                  <c:v>956</c:v>
                </c:pt>
                <c:pt idx="34">
                  <c:v>948</c:v>
                </c:pt>
              </c:numCache>
            </c:numRef>
          </c:val>
        </c:ser>
        <c:ser>
          <c:idx val="2"/>
          <c:order val="1"/>
          <c:tx>
            <c:strRef>
              <c:f>'Hugh Smith data'!$H$4</c:f>
              <c:strCache>
                <c:ptCount val="1"/>
                <c:pt idx="0">
                  <c:v>Other harvest</c:v>
                </c:pt>
              </c:strCache>
            </c:strRef>
          </c:tx>
          <c:spPr>
            <a:solidFill>
              <a:sysClr val="windowText" lastClr="000000"/>
            </a:solidFill>
            <a:ln w="6350">
              <a:solidFill>
                <a:schemeClr val="tx1"/>
              </a:solidFill>
            </a:ln>
          </c:spPr>
          <c:invertIfNegative val="0"/>
          <c:cat>
            <c:numRef>
              <c:f>'Hugh Smith data'!$A$5:$A$39</c:f>
              <c:numCache>
                <c:formatCode>General_)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'Hugh Smith data'!$H$5:$H$39</c:f>
              <c:numCache>
                <c:formatCode>#,##0</c:formatCode>
                <c:ptCount val="35"/>
                <c:pt idx="0">
                  <c:v>1231</c:v>
                </c:pt>
                <c:pt idx="1">
                  <c:v>1014</c:v>
                </c:pt>
                <c:pt idx="2">
                  <c:v>1351</c:v>
                </c:pt>
                <c:pt idx="3">
                  <c:v>669</c:v>
                </c:pt>
                <c:pt idx="4">
                  <c:v>986</c:v>
                </c:pt>
                <c:pt idx="5">
                  <c:v>470</c:v>
                </c:pt>
                <c:pt idx="6">
                  <c:v>554</c:v>
                </c:pt>
                <c:pt idx="7">
                  <c:v>755</c:v>
                </c:pt>
                <c:pt idx="8">
                  <c:v>2120</c:v>
                </c:pt>
                <c:pt idx="9">
                  <c:v>1827</c:v>
                </c:pt>
                <c:pt idx="10">
                  <c:v>1615</c:v>
                </c:pt>
                <c:pt idx="11">
                  <c:v>1183</c:v>
                </c:pt>
                <c:pt idx="12">
                  <c:v>3378</c:v>
                </c:pt>
                <c:pt idx="13">
                  <c:v>2908</c:v>
                </c:pt>
                <c:pt idx="14">
                  <c:v>1412</c:v>
                </c:pt>
                <c:pt idx="15">
                  <c:v>641</c:v>
                </c:pt>
                <c:pt idx="16">
                  <c:v>1616</c:v>
                </c:pt>
                <c:pt idx="17">
                  <c:v>1219</c:v>
                </c:pt>
                <c:pt idx="18">
                  <c:v>258</c:v>
                </c:pt>
                <c:pt idx="19">
                  <c:v>843</c:v>
                </c:pt>
                <c:pt idx="20">
                  <c:v>1223</c:v>
                </c:pt>
                <c:pt idx="21">
                  <c:v>1272</c:v>
                </c:pt>
                <c:pt idx="22">
                  <c:v>636</c:v>
                </c:pt>
                <c:pt idx="23">
                  <c:v>757</c:v>
                </c:pt>
                <c:pt idx="24">
                  <c:v>333</c:v>
                </c:pt>
                <c:pt idx="25">
                  <c:v>803</c:v>
                </c:pt>
                <c:pt idx="26">
                  <c:v>1319</c:v>
                </c:pt>
                <c:pt idx="27">
                  <c:v>1053</c:v>
                </c:pt>
                <c:pt idx="28">
                  <c:v>1334</c:v>
                </c:pt>
                <c:pt idx="29">
                  <c:v>1022</c:v>
                </c:pt>
                <c:pt idx="30">
                  <c:v>1434</c:v>
                </c:pt>
                <c:pt idx="31">
                  <c:v>2104</c:v>
                </c:pt>
                <c:pt idx="32">
                  <c:v>1724</c:v>
                </c:pt>
                <c:pt idx="33">
                  <c:v>528</c:v>
                </c:pt>
                <c:pt idx="34">
                  <c:v>751</c:v>
                </c:pt>
              </c:numCache>
            </c:numRef>
          </c:val>
        </c:ser>
        <c:ser>
          <c:idx val="4"/>
          <c:order val="2"/>
          <c:tx>
            <c:strRef>
              <c:f>'Hugh Smith data'!$G$4</c:f>
              <c:strCache>
                <c:ptCount val="1"/>
                <c:pt idx="0">
                  <c:v>Troll harvest</c:v>
                </c:pt>
              </c:strCache>
            </c:strRef>
          </c:tx>
          <c:spPr>
            <a:pattFill prst="ltUpDiag">
              <a:fgClr>
                <a:srgbClr val="0D0D0D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'Hugh Smith data'!$A$5:$A$39</c:f>
              <c:numCache>
                <c:formatCode>General_)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'Hugh Smith data'!$G$5:$G$39</c:f>
              <c:numCache>
                <c:formatCode>#,##0</c:formatCode>
                <c:ptCount val="35"/>
                <c:pt idx="0">
                  <c:v>2758</c:v>
                </c:pt>
                <c:pt idx="1">
                  <c:v>1374</c:v>
                </c:pt>
                <c:pt idx="2">
                  <c:v>1266</c:v>
                </c:pt>
                <c:pt idx="3">
                  <c:v>868</c:v>
                </c:pt>
                <c:pt idx="4">
                  <c:v>1598</c:v>
                </c:pt>
                <c:pt idx="5">
                  <c:v>657</c:v>
                </c:pt>
                <c:pt idx="6">
                  <c:v>406</c:v>
                </c:pt>
                <c:pt idx="7">
                  <c:v>1217</c:v>
                </c:pt>
                <c:pt idx="8">
                  <c:v>1803</c:v>
                </c:pt>
                <c:pt idx="9">
                  <c:v>2103</c:v>
                </c:pt>
                <c:pt idx="10">
                  <c:v>1854</c:v>
                </c:pt>
                <c:pt idx="11">
                  <c:v>2227</c:v>
                </c:pt>
                <c:pt idx="12">
                  <c:v>4333</c:v>
                </c:pt>
                <c:pt idx="13">
                  <c:v>2018</c:v>
                </c:pt>
                <c:pt idx="14">
                  <c:v>1585</c:v>
                </c:pt>
                <c:pt idx="15">
                  <c:v>1321</c:v>
                </c:pt>
                <c:pt idx="16">
                  <c:v>1771</c:v>
                </c:pt>
                <c:pt idx="17">
                  <c:v>1757</c:v>
                </c:pt>
                <c:pt idx="18">
                  <c:v>489</c:v>
                </c:pt>
                <c:pt idx="19">
                  <c:v>696</c:v>
                </c:pt>
                <c:pt idx="20">
                  <c:v>892</c:v>
                </c:pt>
                <c:pt idx="21">
                  <c:v>894</c:v>
                </c:pt>
                <c:pt idx="22">
                  <c:v>1017</c:v>
                </c:pt>
                <c:pt idx="23">
                  <c:v>1163</c:v>
                </c:pt>
                <c:pt idx="24">
                  <c:v>703</c:v>
                </c:pt>
                <c:pt idx="25">
                  <c:v>1262</c:v>
                </c:pt>
                <c:pt idx="26">
                  <c:v>716</c:v>
                </c:pt>
                <c:pt idx="27">
                  <c:v>1049</c:v>
                </c:pt>
                <c:pt idx="28">
                  <c:v>1205</c:v>
                </c:pt>
                <c:pt idx="29">
                  <c:v>778</c:v>
                </c:pt>
                <c:pt idx="30">
                  <c:v>821</c:v>
                </c:pt>
                <c:pt idx="31">
                  <c:v>1754</c:v>
                </c:pt>
                <c:pt idx="32" formatCode="General_)">
                  <c:v>1873</c:v>
                </c:pt>
                <c:pt idx="33" formatCode="General_)">
                  <c:v>470</c:v>
                </c:pt>
                <c:pt idx="34" formatCode="General_)">
                  <c:v>767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100"/>
        <c:axId val="301285760"/>
        <c:axId val="301287296"/>
      </c:barChart>
      <c:lineChart>
        <c:grouping val="standard"/>
        <c:varyColors val="0"/>
        <c:ser>
          <c:idx val="5"/>
          <c:order val="3"/>
          <c:tx>
            <c:strRef>
              <c:f>'Hugh Smith data'!$E$4</c:f>
              <c:strCache>
                <c:ptCount val="1"/>
                <c:pt idx="0">
                  <c:v>Escapement goal lower bound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'Berners data'!$A$5:$A$39</c:f>
              <c:numCache>
                <c:formatCode>General_)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'Hugh Smith data'!$E$5:$E$39</c:f>
              <c:numCache>
                <c:formatCode>#,##0</c:formatCode>
                <c:ptCount val="35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'Hugh Smith data'!$F$4</c:f>
              <c:strCache>
                <c:ptCount val="1"/>
                <c:pt idx="0">
                  <c:v>Escapement goal upper bound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'Berners data'!$A$5:$A$39</c:f>
              <c:numCache>
                <c:formatCode>General_)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'Hugh Smith data'!$F$5:$F$39</c:f>
              <c:numCache>
                <c:formatCode>#,##0</c:formatCode>
                <c:ptCount val="35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1600</c:v>
                </c:pt>
                <c:pt idx="20">
                  <c:v>1600</c:v>
                </c:pt>
                <c:pt idx="21">
                  <c:v>1600</c:v>
                </c:pt>
                <c:pt idx="22">
                  <c:v>1600</c:v>
                </c:pt>
                <c:pt idx="23">
                  <c:v>1600</c:v>
                </c:pt>
                <c:pt idx="24">
                  <c:v>1600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1600</c:v>
                </c:pt>
                <c:pt idx="31">
                  <c:v>1600</c:v>
                </c:pt>
                <c:pt idx="32">
                  <c:v>1600</c:v>
                </c:pt>
                <c:pt idx="33">
                  <c:v>1600</c:v>
                </c:pt>
                <c:pt idx="34">
                  <c:v>1600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285760"/>
        <c:axId val="301287296"/>
      </c:lineChart>
      <c:catAx>
        <c:axId val="301285760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301287296"/>
        <c:crosses val="autoZero"/>
        <c:auto val="1"/>
        <c:lblAlgn val="ctr"/>
        <c:lblOffset val="0"/>
        <c:tickLblSkip val="2"/>
        <c:tickMarkSkip val="1"/>
        <c:noMultiLvlLbl val="0"/>
      </c:catAx>
      <c:valAx>
        <c:axId val="301287296"/>
        <c:scaling>
          <c:orientation val="minMax"/>
          <c:max val="1000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Escapement</a:t>
                </a:r>
              </a:p>
            </c:rich>
          </c:tx>
          <c:layout>
            <c:manualLayout>
              <c:xMode val="edge"/>
              <c:yMode val="edge"/>
              <c:x val="1.0509532462288369E-2"/>
              <c:y val="0.3653385587803041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01285760"/>
        <c:crosses val="autoZero"/>
        <c:crossBetween val="between"/>
        <c:majorUnit val="2000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5178252718410199"/>
          <c:y val="0.12151792862007575"/>
          <c:w val="0.36757058562274147"/>
          <c:h val="0.25940572247116295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Auke Creek (Weir)</a:t>
            </a:r>
          </a:p>
        </c:rich>
      </c:tx>
      <c:layout>
        <c:manualLayout>
          <c:xMode val="edge"/>
          <c:yMode val="edge"/>
          <c:x val="0.3537005359495665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50541349443477"/>
          <c:y val="0.12843227139299832"/>
          <c:w val="0.83909539376375264"/>
          <c:h val="0.68796799716714629"/>
        </c:manualLayout>
      </c:layout>
      <c:barChart>
        <c:barDir val="col"/>
        <c:grouping val="stacked"/>
        <c:varyColors val="0"/>
        <c:ser>
          <c:idx val="0"/>
          <c:order val="0"/>
          <c:tx>
            <c:v>Above Goal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cat>
            <c:numRef>
              <c:f>'Summary Data'!$A$14:$A$50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Data'!$O$14:$O$50</c:f>
              <c:numCache>
                <c:formatCode>#,##0</c:formatCode>
                <c:ptCount val="37"/>
                <c:pt idx="0">
                  <c:v>698</c:v>
                </c:pt>
                <c:pt idx="1">
                  <c:v>646</c:v>
                </c:pt>
                <c:pt idx="2">
                  <c:v>447</c:v>
                </c:pt>
                <c:pt idx="3">
                  <c:v>694</c:v>
                </c:pt>
                <c:pt idx="4">
                  <c:v>651</c:v>
                </c:pt>
                <c:pt idx="5">
                  <c:v>942</c:v>
                </c:pt>
                <c:pt idx="6">
                  <c:v>454</c:v>
                </c:pt>
                <c:pt idx="7">
                  <c:v>668</c:v>
                </c:pt>
                <c:pt idx="8">
                  <c:v>756</c:v>
                </c:pt>
                <c:pt idx="9">
                  <c:v>502</c:v>
                </c:pt>
                <c:pt idx="10">
                  <c:v>697</c:v>
                </c:pt>
                <c:pt idx="11">
                  <c:v>808</c:v>
                </c:pt>
                <c:pt idx="12">
                  <c:v>1020</c:v>
                </c:pt>
                <c:pt idx="13">
                  <c:v>859</c:v>
                </c:pt>
                <c:pt idx="14">
                  <c:v>1437</c:v>
                </c:pt>
                <c:pt idx="15">
                  <c:v>460</c:v>
                </c:pt>
                <c:pt idx="16">
                  <c:v>515</c:v>
                </c:pt>
                <c:pt idx="17">
                  <c:v>609</c:v>
                </c:pt>
                <c:pt idx="18">
                  <c:v>862</c:v>
                </c:pt>
                <c:pt idx="19">
                  <c:v>845</c:v>
                </c:pt>
                <c:pt idx="20">
                  <c:v>683</c:v>
                </c:pt>
                <c:pt idx="21">
                  <c:v>865</c:v>
                </c:pt>
                <c:pt idx="22">
                  <c:v>1176</c:v>
                </c:pt>
                <c:pt idx="23">
                  <c:v>585</c:v>
                </c:pt>
                <c:pt idx="24">
                  <c:v>416</c:v>
                </c:pt>
                <c:pt idx="25">
                  <c:v>450</c:v>
                </c:pt>
                <c:pt idx="26">
                  <c:v>581</c:v>
                </c:pt>
                <c:pt idx="27">
                  <c:v>352</c:v>
                </c:pt>
                <c:pt idx="28">
                  <c:v>600</c:v>
                </c:pt>
                <c:pt idx="29">
                  <c:v>360</c:v>
                </c:pt>
                <c:pt idx="30">
                  <c:v>417</c:v>
                </c:pt>
                <c:pt idx="31">
                  <c:v>517</c:v>
                </c:pt>
                <c:pt idx="32">
                  <c:v>837</c:v>
                </c:pt>
                <c:pt idx="33">
                  <c:v>736</c:v>
                </c:pt>
                <c:pt idx="34">
                  <c:v>1533</c:v>
                </c:pt>
                <c:pt idx="35">
                  <c:v>517</c:v>
                </c:pt>
                <c:pt idx="36">
                  <c:v>204</c:v>
                </c:pt>
              </c:numCache>
            </c:numRef>
          </c:val>
        </c:ser>
        <c:ser>
          <c:idx val="3"/>
          <c:order val="3"/>
          <c:tx>
            <c:v>Below Goal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Data'!$A$14:$A$50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Data'!$P$14:$P$50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31692672"/>
        <c:axId val="332145024"/>
      </c:barChart>
      <c:lineChart>
        <c:grouping val="standard"/>
        <c:varyColors val="0"/>
        <c:ser>
          <c:idx val="1"/>
          <c:order val="1"/>
          <c:tx>
            <c:v>Upper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Data'!$R$14:$R$50</c:f>
              <c:numCache>
                <c:formatCode>General</c:formatCode>
                <c:ptCount val="37"/>
                <c:pt idx="0">
                  <c:v>500</c:v>
                </c:pt>
                <c:pt idx="1">
                  <c:v>500</c:v>
                </c:pt>
                <c:pt idx="2" formatCode="#,##0">
                  <c:v>500</c:v>
                </c:pt>
                <c:pt idx="3" formatCode="#,##0">
                  <c:v>500</c:v>
                </c:pt>
                <c:pt idx="4" formatCode="#,##0">
                  <c:v>500</c:v>
                </c:pt>
                <c:pt idx="5" formatCode="#,##0">
                  <c:v>500</c:v>
                </c:pt>
                <c:pt idx="6" formatCode="#,##0">
                  <c:v>500</c:v>
                </c:pt>
                <c:pt idx="7" formatCode="#,##0">
                  <c:v>500</c:v>
                </c:pt>
                <c:pt idx="8" formatCode="#,##0">
                  <c:v>500</c:v>
                </c:pt>
                <c:pt idx="9" formatCode="#,##0">
                  <c:v>500</c:v>
                </c:pt>
                <c:pt idx="10" formatCode="#,##0">
                  <c:v>500</c:v>
                </c:pt>
                <c:pt idx="11" formatCode="#,##0">
                  <c:v>500</c:v>
                </c:pt>
                <c:pt idx="12" formatCode="#,##0">
                  <c:v>500</c:v>
                </c:pt>
                <c:pt idx="13" formatCode="#,##0">
                  <c:v>500</c:v>
                </c:pt>
                <c:pt idx="14" formatCode="#,##0">
                  <c:v>500</c:v>
                </c:pt>
                <c:pt idx="15" formatCode="#,##0">
                  <c:v>500</c:v>
                </c:pt>
                <c:pt idx="16" formatCode="#,##0">
                  <c:v>500</c:v>
                </c:pt>
                <c:pt idx="17" formatCode="#,##0">
                  <c:v>500</c:v>
                </c:pt>
                <c:pt idx="18" formatCode="#,##0">
                  <c:v>500</c:v>
                </c:pt>
                <c:pt idx="19" formatCode="#,##0">
                  <c:v>500</c:v>
                </c:pt>
                <c:pt idx="20" formatCode="#,##0">
                  <c:v>500</c:v>
                </c:pt>
                <c:pt idx="21" formatCode="#,##0">
                  <c:v>500</c:v>
                </c:pt>
                <c:pt idx="22" formatCode="#,##0">
                  <c:v>500</c:v>
                </c:pt>
                <c:pt idx="23" formatCode="#,##0">
                  <c:v>500</c:v>
                </c:pt>
                <c:pt idx="24" formatCode="#,##0">
                  <c:v>500</c:v>
                </c:pt>
                <c:pt idx="25" formatCode="#,##0">
                  <c:v>500</c:v>
                </c:pt>
                <c:pt idx="26" formatCode="#,##0">
                  <c:v>500</c:v>
                </c:pt>
                <c:pt idx="27" formatCode="#,##0">
                  <c:v>500</c:v>
                </c:pt>
                <c:pt idx="28" formatCode="#,##0">
                  <c:v>500</c:v>
                </c:pt>
                <c:pt idx="29" formatCode="#,##0">
                  <c:v>500</c:v>
                </c:pt>
                <c:pt idx="30" formatCode="#,##0">
                  <c:v>500</c:v>
                </c:pt>
                <c:pt idx="31" formatCode="#,##0">
                  <c:v>500</c:v>
                </c:pt>
                <c:pt idx="32" formatCode="#,##0">
                  <c:v>500</c:v>
                </c:pt>
                <c:pt idx="33" formatCode="#,##0">
                  <c:v>500</c:v>
                </c:pt>
                <c:pt idx="34" formatCode="#,##0">
                  <c:v>500</c:v>
                </c:pt>
                <c:pt idx="35" formatCode="#,##0">
                  <c:v>500</c:v>
                </c:pt>
                <c:pt idx="36" formatCode="#,##0">
                  <c:v>500</c:v>
                </c:pt>
              </c:numCache>
            </c:numRef>
          </c:val>
          <c:smooth val="0"/>
        </c:ser>
        <c:ser>
          <c:idx val="2"/>
          <c:order val="2"/>
          <c:tx>
            <c:v>Lower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Data'!$Q$14:$Q$50</c:f>
              <c:numCache>
                <c:formatCode>General</c:formatCode>
                <c:ptCount val="37"/>
                <c:pt idx="0">
                  <c:v>200</c:v>
                </c:pt>
                <c:pt idx="1">
                  <c:v>200</c:v>
                </c:pt>
                <c:pt idx="2" formatCode="#,##0">
                  <c:v>200</c:v>
                </c:pt>
                <c:pt idx="3" formatCode="#,##0">
                  <c:v>200</c:v>
                </c:pt>
                <c:pt idx="4" formatCode="#,##0">
                  <c:v>200</c:v>
                </c:pt>
                <c:pt idx="5" formatCode="#,##0">
                  <c:v>200</c:v>
                </c:pt>
                <c:pt idx="6" formatCode="#,##0">
                  <c:v>200</c:v>
                </c:pt>
                <c:pt idx="7" formatCode="#,##0">
                  <c:v>200</c:v>
                </c:pt>
                <c:pt idx="8" formatCode="#,##0">
                  <c:v>200</c:v>
                </c:pt>
                <c:pt idx="9" formatCode="#,##0">
                  <c:v>200</c:v>
                </c:pt>
                <c:pt idx="10" formatCode="#,##0">
                  <c:v>200</c:v>
                </c:pt>
                <c:pt idx="11" formatCode="#,##0">
                  <c:v>200</c:v>
                </c:pt>
                <c:pt idx="12" formatCode="#,##0">
                  <c:v>200</c:v>
                </c:pt>
                <c:pt idx="13" formatCode="#,##0">
                  <c:v>200</c:v>
                </c:pt>
                <c:pt idx="14" formatCode="#,##0">
                  <c:v>200</c:v>
                </c:pt>
                <c:pt idx="15" formatCode="#,##0">
                  <c:v>200</c:v>
                </c:pt>
                <c:pt idx="16" formatCode="#,##0">
                  <c:v>200</c:v>
                </c:pt>
                <c:pt idx="17" formatCode="#,##0">
                  <c:v>200</c:v>
                </c:pt>
                <c:pt idx="18" formatCode="#,##0">
                  <c:v>200</c:v>
                </c:pt>
                <c:pt idx="19" formatCode="#,##0">
                  <c:v>200</c:v>
                </c:pt>
                <c:pt idx="20" formatCode="#,##0">
                  <c:v>200</c:v>
                </c:pt>
                <c:pt idx="21" formatCode="#,##0">
                  <c:v>200</c:v>
                </c:pt>
                <c:pt idx="22" formatCode="#,##0">
                  <c:v>200</c:v>
                </c:pt>
                <c:pt idx="23" formatCode="#,##0">
                  <c:v>200</c:v>
                </c:pt>
                <c:pt idx="24" formatCode="#,##0">
                  <c:v>200</c:v>
                </c:pt>
                <c:pt idx="25" formatCode="#,##0">
                  <c:v>200</c:v>
                </c:pt>
                <c:pt idx="26" formatCode="#,##0">
                  <c:v>200</c:v>
                </c:pt>
                <c:pt idx="27" formatCode="#,##0">
                  <c:v>200</c:v>
                </c:pt>
                <c:pt idx="28" formatCode="#,##0">
                  <c:v>200</c:v>
                </c:pt>
                <c:pt idx="29" formatCode="#,##0">
                  <c:v>200</c:v>
                </c:pt>
                <c:pt idx="30" formatCode="#,##0">
                  <c:v>200</c:v>
                </c:pt>
                <c:pt idx="31" formatCode="#,##0">
                  <c:v>200</c:v>
                </c:pt>
                <c:pt idx="32" formatCode="#,##0">
                  <c:v>200</c:v>
                </c:pt>
                <c:pt idx="33" formatCode="#,##0">
                  <c:v>200</c:v>
                </c:pt>
                <c:pt idx="34" formatCode="#,##0">
                  <c:v>200</c:v>
                </c:pt>
                <c:pt idx="35" formatCode="#,##0">
                  <c:v>200</c:v>
                </c:pt>
                <c:pt idx="36" formatCode="#,##0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692672"/>
        <c:axId val="332145024"/>
      </c:lineChart>
      <c:catAx>
        <c:axId val="331692672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sz="2000" b="1"/>
            </a:pPr>
            <a:endParaRPr lang="en-US"/>
          </a:p>
        </c:txPr>
        <c:crossAx val="332145024"/>
        <c:crosses val="autoZero"/>
        <c:auto val="1"/>
        <c:lblAlgn val="ctr"/>
        <c:lblOffset val="100"/>
        <c:tickLblSkip val="5"/>
        <c:noMultiLvlLbl val="0"/>
      </c:catAx>
      <c:valAx>
        <c:axId val="332145024"/>
        <c:scaling>
          <c:orientation val="minMax"/>
          <c:max val="2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Escapement (thousands)</a:t>
                </a:r>
              </a:p>
            </c:rich>
          </c:tx>
          <c:layout>
            <c:manualLayout>
              <c:xMode val="edge"/>
              <c:yMode val="edge"/>
              <c:x val="1.1851556902029339E-3"/>
              <c:y val="0.1234208724873981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331692672"/>
        <c:crosses val="autoZero"/>
        <c:crossBetween val="between"/>
        <c:majorUnit val="10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/>
              <a:t>Auke Creek coho salmon</a:t>
            </a:r>
          </a:p>
        </c:rich>
      </c:tx>
      <c:layout>
        <c:manualLayout>
          <c:xMode val="edge"/>
          <c:yMode val="edge"/>
          <c:x val="0.37431565832809438"/>
          <c:y val="2.422391673076320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134947597925841"/>
          <c:y val="5.5036134803871706E-2"/>
          <c:w val="0.8104822605856804"/>
          <c:h val="0.82662987301676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'Auke Creek data'!$B$4</c:f>
              <c:strCache>
                <c:ptCount val="1"/>
                <c:pt idx="0">
                  <c:v>Escapement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'Auke Creek data'!$A$5:$A$41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'Auke Creek data'!$B$5:$B$41</c:f>
              <c:numCache>
                <c:formatCode>General_)</c:formatCode>
                <c:ptCount val="37"/>
                <c:pt idx="0">
                  <c:v>698</c:v>
                </c:pt>
                <c:pt idx="1">
                  <c:v>646</c:v>
                </c:pt>
                <c:pt idx="2" formatCode="#,##0">
                  <c:v>447</c:v>
                </c:pt>
                <c:pt idx="3" formatCode="#,##0">
                  <c:v>694</c:v>
                </c:pt>
                <c:pt idx="4" formatCode="#,##0">
                  <c:v>651</c:v>
                </c:pt>
                <c:pt idx="5" formatCode="#,##0">
                  <c:v>942</c:v>
                </c:pt>
                <c:pt idx="6" formatCode="#,##0">
                  <c:v>454</c:v>
                </c:pt>
                <c:pt idx="7" formatCode="#,##0">
                  <c:v>668</c:v>
                </c:pt>
                <c:pt idx="8" formatCode="#,##0">
                  <c:v>756</c:v>
                </c:pt>
                <c:pt idx="9" formatCode="#,##0">
                  <c:v>502</c:v>
                </c:pt>
                <c:pt idx="10" formatCode="#,##0">
                  <c:v>697</c:v>
                </c:pt>
                <c:pt idx="11" formatCode="#,##0">
                  <c:v>808</c:v>
                </c:pt>
                <c:pt idx="12" formatCode="#,##0">
                  <c:v>1020</c:v>
                </c:pt>
                <c:pt idx="13" formatCode="#,##0">
                  <c:v>859</c:v>
                </c:pt>
                <c:pt idx="14" formatCode="#,##0">
                  <c:v>1437</c:v>
                </c:pt>
                <c:pt idx="15" formatCode="#,##0">
                  <c:v>460</c:v>
                </c:pt>
                <c:pt idx="16" formatCode="#,##0">
                  <c:v>515</c:v>
                </c:pt>
                <c:pt idx="17" formatCode="#,##0">
                  <c:v>609</c:v>
                </c:pt>
                <c:pt idx="18" formatCode="#,##0">
                  <c:v>862</c:v>
                </c:pt>
                <c:pt idx="19" formatCode="#,##0">
                  <c:v>845</c:v>
                </c:pt>
                <c:pt idx="20" formatCode="#,##0">
                  <c:v>683</c:v>
                </c:pt>
                <c:pt idx="21" formatCode="#,##0">
                  <c:v>865</c:v>
                </c:pt>
                <c:pt idx="22" formatCode="#,##0">
                  <c:v>1176</c:v>
                </c:pt>
                <c:pt idx="23" formatCode="#,##0">
                  <c:v>585</c:v>
                </c:pt>
                <c:pt idx="24" formatCode="#,##0">
                  <c:v>416</c:v>
                </c:pt>
                <c:pt idx="25" formatCode="#,##0">
                  <c:v>450</c:v>
                </c:pt>
                <c:pt idx="26" formatCode="#,##0">
                  <c:v>581</c:v>
                </c:pt>
                <c:pt idx="27" formatCode="#,##0">
                  <c:v>352</c:v>
                </c:pt>
                <c:pt idx="28" formatCode="#,##0">
                  <c:v>600</c:v>
                </c:pt>
                <c:pt idx="29" formatCode="#,##0">
                  <c:v>360</c:v>
                </c:pt>
                <c:pt idx="30" formatCode="#,##0">
                  <c:v>417</c:v>
                </c:pt>
                <c:pt idx="31" formatCode="#,##0">
                  <c:v>517</c:v>
                </c:pt>
                <c:pt idx="32" formatCode="#,##0">
                  <c:v>837</c:v>
                </c:pt>
                <c:pt idx="33" formatCode="#,##0">
                  <c:v>736</c:v>
                </c:pt>
                <c:pt idx="34" formatCode="#,##0">
                  <c:v>1533</c:v>
                </c:pt>
                <c:pt idx="35" formatCode="#,##0">
                  <c:v>517</c:v>
                </c:pt>
                <c:pt idx="36" formatCode="#,##0">
                  <c:v>204</c:v>
                </c:pt>
              </c:numCache>
            </c:numRef>
          </c:val>
        </c:ser>
        <c:ser>
          <c:idx val="2"/>
          <c:order val="1"/>
          <c:tx>
            <c:strRef>
              <c:f>'Auke Creek data'!$H$4</c:f>
              <c:strCache>
                <c:ptCount val="1"/>
                <c:pt idx="0">
                  <c:v>Other Harvest</c:v>
                </c:pt>
              </c:strCache>
            </c:strRef>
          </c:tx>
          <c:spPr>
            <a:solidFill>
              <a:sysClr val="windowText" lastClr="000000"/>
            </a:solidFill>
            <a:ln w="6350">
              <a:solidFill>
                <a:schemeClr val="tx1"/>
              </a:solidFill>
            </a:ln>
          </c:spPr>
          <c:invertIfNegative val="0"/>
          <c:cat>
            <c:numRef>
              <c:f>'Auke Creek data'!$A$5:$A$41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'Auke Creek data'!$H$5:$H$41</c:f>
              <c:numCache>
                <c:formatCode>General</c:formatCode>
                <c:ptCount val="37"/>
                <c:pt idx="0">
                  <c:v>53</c:v>
                </c:pt>
                <c:pt idx="1">
                  <c:v>50</c:v>
                </c:pt>
                <c:pt idx="2" formatCode="#,##0">
                  <c:v>143</c:v>
                </c:pt>
                <c:pt idx="3" formatCode="#,##0">
                  <c:v>160</c:v>
                </c:pt>
                <c:pt idx="4" formatCode="#,##0">
                  <c:v>72</c:v>
                </c:pt>
                <c:pt idx="5" formatCode="#,##0">
                  <c:v>147</c:v>
                </c:pt>
                <c:pt idx="6" formatCode="#,##0">
                  <c:v>99</c:v>
                </c:pt>
                <c:pt idx="7" formatCode="#,##0">
                  <c:v>73</c:v>
                </c:pt>
                <c:pt idx="8" formatCode="#,##0">
                  <c:v>139</c:v>
                </c:pt>
                <c:pt idx="9" formatCode="#,##0">
                  <c:v>71</c:v>
                </c:pt>
                <c:pt idx="10" formatCode="#,##0">
                  <c:v>150</c:v>
                </c:pt>
                <c:pt idx="11" formatCode="#,##0">
                  <c:v>171</c:v>
                </c:pt>
                <c:pt idx="12" formatCode="#,##0">
                  <c:v>252</c:v>
                </c:pt>
                <c:pt idx="13" formatCode="#,##0">
                  <c:v>119</c:v>
                </c:pt>
                <c:pt idx="14" formatCode="#,##0">
                  <c:v>554</c:v>
                </c:pt>
                <c:pt idx="15" formatCode="#,##0">
                  <c:v>96</c:v>
                </c:pt>
                <c:pt idx="16" formatCode="#,##0">
                  <c:v>180</c:v>
                </c:pt>
                <c:pt idx="17" formatCode="#,##0">
                  <c:v>54</c:v>
                </c:pt>
                <c:pt idx="18" formatCode="#,##0">
                  <c:v>114</c:v>
                </c:pt>
                <c:pt idx="19" formatCode="#,##0">
                  <c:v>105</c:v>
                </c:pt>
                <c:pt idx="20" formatCode="#,##0">
                  <c:v>58</c:v>
                </c:pt>
                <c:pt idx="21" formatCode="#,##0">
                  <c:v>106</c:v>
                </c:pt>
                <c:pt idx="22" formatCode="#,##0">
                  <c:v>136</c:v>
                </c:pt>
                <c:pt idx="23" formatCode="#,##0">
                  <c:v>108</c:v>
                </c:pt>
                <c:pt idx="24" formatCode="#,##0">
                  <c:v>133</c:v>
                </c:pt>
                <c:pt idx="25" formatCode="#,##0">
                  <c:v>37</c:v>
                </c:pt>
                <c:pt idx="26" formatCode="#,##0">
                  <c:v>103</c:v>
                </c:pt>
                <c:pt idx="27" formatCode="#,##0">
                  <c:v>50</c:v>
                </c:pt>
                <c:pt idx="28" formatCode="#,##0">
                  <c:v>85</c:v>
                </c:pt>
                <c:pt idx="29" formatCode="#,##0">
                  <c:v>54</c:v>
                </c:pt>
                <c:pt idx="30" formatCode="#,##0">
                  <c:v>156</c:v>
                </c:pt>
                <c:pt idx="31" formatCode="#,##0">
                  <c:v>140</c:v>
                </c:pt>
                <c:pt idx="32" formatCode="#,##0">
                  <c:v>28</c:v>
                </c:pt>
                <c:pt idx="33" formatCode="#,##0">
                  <c:v>126</c:v>
                </c:pt>
                <c:pt idx="34" formatCode="#,##0">
                  <c:v>128</c:v>
                </c:pt>
                <c:pt idx="35" formatCode="#,##0">
                  <c:v>33</c:v>
                </c:pt>
                <c:pt idx="36" formatCode="#,##0">
                  <c:v>49</c:v>
                </c:pt>
              </c:numCache>
            </c:numRef>
          </c:val>
        </c:ser>
        <c:ser>
          <c:idx val="4"/>
          <c:order val="2"/>
          <c:tx>
            <c:strRef>
              <c:f>'Auke Creek data'!$G$4</c:f>
              <c:strCache>
                <c:ptCount val="1"/>
                <c:pt idx="0">
                  <c:v>Troll harvest</c:v>
                </c:pt>
              </c:strCache>
            </c:strRef>
          </c:tx>
          <c:spPr>
            <a:pattFill prst="ltUpDiag">
              <a:fgClr>
                <a:srgbClr val="0D0D0D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'Auke Creek data'!$A$5:$A$41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'Auke Creek data'!$G$5:$G$41</c:f>
              <c:numCache>
                <c:formatCode>General</c:formatCode>
                <c:ptCount val="37"/>
                <c:pt idx="0">
                  <c:v>117</c:v>
                </c:pt>
                <c:pt idx="1">
                  <c:v>280</c:v>
                </c:pt>
                <c:pt idx="2" formatCode="#,##0">
                  <c:v>149</c:v>
                </c:pt>
                <c:pt idx="3" formatCode="#,##0">
                  <c:v>385</c:v>
                </c:pt>
                <c:pt idx="4" formatCode="#,##0">
                  <c:v>372</c:v>
                </c:pt>
                <c:pt idx="5" formatCode="#,##0">
                  <c:v>594</c:v>
                </c:pt>
                <c:pt idx="6" formatCode="#,##0">
                  <c:v>421</c:v>
                </c:pt>
                <c:pt idx="7" formatCode="#,##0">
                  <c:v>438</c:v>
                </c:pt>
                <c:pt idx="8" formatCode="#,##0">
                  <c:v>306</c:v>
                </c:pt>
                <c:pt idx="9" formatCode="#,##0">
                  <c:v>533</c:v>
                </c:pt>
                <c:pt idx="10" formatCode="#,##0">
                  <c:v>635</c:v>
                </c:pt>
                <c:pt idx="11" formatCode="#,##0">
                  <c:v>200</c:v>
                </c:pt>
                <c:pt idx="12" formatCode="#,##0">
                  <c:v>603</c:v>
                </c:pt>
                <c:pt idx="13" formatCode="#,##0">
                  <c:v>611</c:v>
                </c:pt>
                <c:pt idx="14" formatCode="#,##0">
                  <c:v>1064</c:v>
                </c:pt>
                <c:pt idx="15" formatCode="#,##0">
                  <c:v>264</c:v>
                </c:pt>
                <c:pt idx="16" formatCode="#,##0">
                  <c:v>446</c:v>
                </c:pt>
                <c:pt idx="17" formatCode="#,##0">
                  <c:v>94</c:v>
                </c:pt>
                <c:pt idx="18" formatCode="#,##0">
                  <c:v>437</c:v>
                </c:pt>
                <c:pt idx="19" formatCode="#,##0">
                  <c:v>485</c:v>
                </c:pt>
                <c:pt idx="20" formatCode="#,##0">
                  <c:v>228</c:v>
                </c:pt>
                <c:pt idx="21" formatCode="#,##0">
                  <c:v>435</c:v>
                </c:pt>
                <c:pt idx="22" formatCode="#,##0">
                  <c:v>288</c:v>
                </c:pt>
                <c:pt idx="23" formatCode="#,##0">
                  <c:v>211</c:v>
                </c:pt>
                <c:pt idx="24" formatCode="#,##0">
                  <c:v>199</c:v>
                </c:pt>
                <c:pt idx="25" formatCode="#,##0">
                  <c:v>240</c:v>
                </c:pt>
                <c:pt idx="26" formatCode="#,##0">
                  <c:v>196</c:v>
                </c:pt>
                <c:pt idx="27" formatCode="#,##0">
                  <c:v>134</c:v>
                </c:pt>
                <c:pt idx="28" formatCode="#,##0">
                  <c:v>292</c:v>
                </c:pt>
                <c:pt idx="29" formatCode="#,##0">
                  <c:v>179</c:v>
                </c:pt>
                <c:pt idx="30" formatCode="#,##0">
                  <c:v>194</c:v>
                </c:pt>
                <c:pt idx="31" formatCode="#,##0">
                  <c:v>137</c:v>
                </c:pt>
                <c:pt idx="32" formatCode="#,##0">
                  <c:v>212</c:v>
                </c:pt>
                <c:pt idx="33" formatCode="#,##0">
                  <c:v>406</c:v>
                </c:pt>
                <c:pt idx="34" formatCode="#,##0">
                  <c:v>265</c:v>
                </c:pt>
                <c:pt idx="35" formatCode="#,##0">
                  <c:v>140</c:v>
                </c:pt>
                <c:pt idx="36" formatCode="#,##0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100"/>
        <c:axId val="301963520"/>
        <c:axId val="302018560"/>
      </c:barChart>
      <c:lineChart>
        <c:grouping val="standard"/>
        <c:varyColors val="0"/>
        <c:ser>
          <c:idx val="5"/>
          <c:order val="3"/>
          <c:tx>
            <c:strRef>
              <c:f>'Auke Creek data'!$E$4</c:f>
              <c:strCache>
                <c:ptCount val="1"/>
                <c:pt idx="0">
                  <c:v>Escapement goal lower bound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'Auke Creek data'!$A$5:$A$41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'Auke Creek data'!$E$5:$E$41</c:f>
              <c:numCache>
                <c:formatCode>General</c:formatCode>
                <c:ptCount val="37"/>
                <c:pt idx="0">
                  <c:v>200</c:v>
                </c:pt>
                <c:pt idx="1">
                  <c:v>200</c:v>
                </c:pt>
                <c:pt idx="2" formatCode="#,##0">
                  <c:v>200</c:v>
                </c:pt>
                <c:pt idx="3" formatCode="#,##0">
                  <c:v>200</c:v>
                </c:pt>
                <c:pt idx="4" formatCode="#,##0">
                  <c:v>200</c:v>
                </c:pt>
                <c:pt idx="5" formatCode="#,##0">
                  <c:v>200</c:v>
                </c:pt>
                <c:pt idx="6" formatCode="#,##0">
                  <c:v>200</c:v>
                </c:pt>
                <c:pt idx="7" formatCode="#,##0">
                  <c:v>200</c:v>
                </c:pt>
                <c:pt idx="8" formatCode="#,##0">
                  <c:v>200</c:v>
                </c:pt>
                <c:pt idx="9" formatCode="#,##0">
                  <c:v>200</c:v>
                </c:pt>
                <c:pt idx="10" formatCode="#,##0">
                  <c:v>200</c:v>
                </c:pt>
                <c:pt idx="11" formatCode="#,##0">
                  <c:v>200</c:v>
                </c:pt>
                <c:pt idx="12" formatCode="#,##0">
                  <c:v>200</c:v>
                </c:pt>
                <c:pt idx="13" formatCode="#,##0">
                  <c:v>200</c:v>
                </c:pt>
                <c:pt idx="14" formatCode="#,##0">
                  <c:v>200</c:v>
                </c:pt>
                <c:pt idx="15" formatCode="#,##0">
                  <c:v>200</c:v>
                </c:pt>
                <c:pt idx="16" formatCode="#,##0">
                  <c:v>200</c:v>
                </c:pt>
                <c:pt idx="17" formatCode="#,##0">
                  <c:v>200</c:v>
                </c:pt>
                <c:pt idx="18" formatCode="#,##0">
                  <c:v>200</c:v>
                </c:pt>
                <c:pt idx="19" formatCode="#,##0">
                  <c:v>200</c:v>
                </c:pt>
                <c:pt idx="20" formatCode="#,##0">
                  <c:v>200</c:v>
                </c:pt>
                <c:pt idx="21" formatCode="#,##0">
                  <c:v>200</c:v>
                </c:pt>
                <c:pt idx="22" formatCode="#,##0">
                  <c:v>200</c:v>
                </c:pt>
                <c:pt idx="23" formatCode="#,##0">
                  <c:v>200</c:v>
                </c:pt>
                <c:pt idx="24" formatCode="#,##0">
                  <c:v>200</c:v>
                </c:pt>
                <c:pt idx="25" formatCode="#,##0">
                  <c:v>200</c:v>
                </c:pt>
                <c:pt idx="26" formatCode="#,##0">
                  <c:v>200</c:v>
                </c:pt>
                <c:pt idx="27" formatCode="#,##0">
                  <c:v>200</c:v>
                </c:pt>
                <c:pt idx="28" formatCode="#,##0">
                  <c:v>200</c:v>
                </c:pt>
                <c:pt idx="29" formatCode="#,##0">
                  <c:v>200</c:v>
                </c:pt>
                <c:pt idx="30" formatCode="#,##0">
                  <c:v>200</c:v>
                </c:pt>
                <c:pt idx="31" formatCode="#,##0">
                  <c:v>200</c:v>
                </c:pt>
                <c:pt idx="32" formatCode="#,##0">
                  <c:v>200</c:v>
                </c:pt>
                <c:pt idx="33" formatCode="#,##0">
                  <c:v>200</c:v>
                </c:pt>
                <c:pt idx="34" formatCode="#,##0">
                  <c:v>200</c:v>
                </c:pt>
                <c:pt idx="35" formatCode="#,##0">
                  <c:v>200</c:v>
                </c:pt>
                <c:pt idx="36" formatCode="#,##0">
                  <c:v>200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'Auke Creek data'!$F$4</c:f>
              <c:strCache>
                <c:ptCount val="1"/>
                <c:pt idx="0">
                  <c:v>Escapement goal upper bound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'Auke Creek data'!$A$5:$A$41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'Auke Creek data'!$F$5:$F$41</c:f>
              <c:numCache>
                <c:formatCode>General</c:formatCode>
                <c:ptCount val="37"/>
                <c:pt idx="0">
                  <c:v>500</c:v>
                </c:pt>
                <c:pt idx="1">
                  <c:v>500</c:v>
                </c:pt>
                <c:pt idx="2" formatCode="#,##0">
                  <c:v>500</c:v>
                </c:pt>
                <c:pt idx="3" formatCode="#,##0">
                  <c:v>500</c:v>
                </c:pt>
                <c:pt idx="4" formatCode="#,##0">
                  <c:v>500</c:v>
                </c:pt>
                <c:pt idx="5" formatCode="#,##0">
                  <c:v>500</c:v>
                </c:pt>
                <c:pt idx="6" formatCode="#,##0">
                  <c:v>500</c:v>
                </c:pt>
                <c:pt idx="7" formatCode="#,##0">
                  <c:v>500</c:v>
                </c:pt>
                <c:pt idx="8" formatCode="#,##0">
                  <c:v>500</c:v>
                </c:pt>
                <c:pt idx="9" formatCode="#,##0">
                  <c:v>500</c:v>
                </c:pt>
                <c:pt idx="10" formatCode="#,##0">
                  <c:v>500</c:v>
                </c:pt>
                <c:pt idx="11" formatCode="#,##0">
                  <c:v>500</c:v>
                </c:pt>
                <c:pt idx="12" formatCode="#,##0">
                  <c:v>500</c:v>
                </c:pt>
                <c:pt idx="13" formatCode="#,##0">
                  <c:v>500</c:v>
                </c:pt>
                <c:pt idx="14" formatCode="#,##0">
                  <c:v>500</c:v>
                </c:pt>
                <c:pt idx="15" formatCode="#,##0">
                  <c:v>500</c:v>
                </c:pt>
                <c:pt idx="16" formatCode="#,##0">
                  <c:v>500</c:v>
                </c:pt>
                <c:pt idx="17" formatCode="#,##0">
                  <c:v>500</c:v>
                </c:pt>
                <c:pt idx="18" formatCode="#,##0">
                  <c:v>500</c:v>
                </c:pt>
                <c:pt idx="19" formatCode="#,##0">
                  <c:v>500</c:v>
                </c:pt>
                <c:pt idx="20" formatCode="#,##0">
                  <c:v>500</c:v>
                </c:pt>
                <c:pt idx="21" formatCode="#,##0">
                  <c:v>500</c:v>
                </c:pt>
                <c:pt idx="22" formatCode="#,##0">
                  <c:v>500</c:v>
                </c:pt>
                <c:pt idx="23" formatCode="#,##0">
                  <c:v>500</c:v>
                </c:pt>
                <c:pt idx="24" formatCode="#,##0">
                  <c:v>500</c:v>
                </c:pt>
                <c:pt idx="25" formatCode="#,##0">
                  <c:v>500</c:v>
                </c:pt>
                <c:pt idx="26" formatCode="#,##0">
                  <c:v>500</c:v>
                </c:pt>
                <c:pt idx="27" formatCode="#,##0">
                  <c:v>500</c:v>
                </c:pt>
                <c:pt idx="28" formatCode="#,##0">
                  <c:v>500</c:v>
                </c:pt>
                <c:pt idx="29" formatCode="#,##0">
                  <c:v>500</c:v>
                </c:pt>
                <c:pt idx="30" formatCode="#,##0">
                  <c:v>500</c:v>
                </c:pt>
                <c:pt idx="31" formatCode="#,##0">
                  <c:v>500</c:v>
                </c:pt>
                <c:pt idx="32" formatCode="#,##0">
                  <c:v>500</c:v>
                </c:pt>
                <c:pt idx="33" formatCode="#,##0">
                  <c:v>500</c:v>
                </c:pt>
                <c:pt idx="34" formatCode="#,##0">
                  <c:v>500</c:v>
                </c:pt>
                <c:pt idx="35" formatCode="#,##0">
                  <c:v>500</c:v>
                </c:pt>
                <c:pt idx="36" formatCode="#,##0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963520"/>
        <c:axId val="302018560"/>
      </c:lineChart>
      <c:catAx>
        <c:axId val="301963520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302018560"/>
        <c:crosses val="autoZero"/>
        <c:auto val="1"/>
        <c:lblAlgn val="ctr"/>
        <c:lblOffset val="0"/>
        <c:tickLblSkip val="2"/>
        <c:tickMarkSkip val="1"/>
        <c:noMultiLvlLbl val="0"/>
      </c:catAx>
      <c:valAx>
        <c:axId val="302018560"/>
        <c:scaling>
          <c:orientation val="minMax"/>
          <c:max val="350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Escapement</a:t>
                </a:r>
              </a:p>
            </c:rich>
          </c:tx>
          <c:layout>
            <c:manualLayout>
              <c:xMode val="edge"/>
              <c:yMode val="edge"/>
              <c:x val="1.4905145612588084E-2"/>
              <c:y val="0.3653386269903077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01963520"/>
        <c:crosses val="autoZero"/>
        <c:crossBetween val="between"/>
        <c:majorUnit val="500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56764210854179764"/>
          <c:y val="0.11949464204791965"/>
          <c:w val="0.36757058562274159"/>
          <c:h val="0.25940572247116289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n-US"/>
    </a:p>
  </c:tx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/>
              <a:t>Ford Arm Creek coho salmon</a:t>
            </a:r>
          </a:p>
        </c:rich>
      </c:tx>
      <c:layout>
        <c:manualLayout>
          <c:xMode val="edge"/>
          <c:yMode val="edge"/>
          <c:x val="0.37431565832809438"/>
          <c:y val="2.422391673076320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134947597925841"/>
          <c:y val="5.5036134803871706E-2"/>
          <c:w val="0.8104822605856804"/>
          <c:h val="0.82662987301676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'Ford Arm data'!$B$4</c:f>
              <c:strCache>
                <c:ptCount val="1"/>
                <c:pt idx="0">
                  <c:v>Escapement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'Hugh Smith data'!$A$5:$A$38</c:f>
              <c:numCache>
                <c:formatCode>General_)</c:formatCode>
                <c:ptCount val="34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</c:numCache>
            </c:numRef>
          </c:cat>
          <c:val>
            <c:numRef>
              <c:f>'Ford Arm data'!$B$5:$B$38</c:f>
              <c:numCache>
                <c:formatCode>#,##0</c:formatCode>
                <c:ptCount val="34"/>
                <c:pt idx="0">
                  <c:v>2655</c:v>
                </c:pt>
                <c:pt idx="1">
                  <c:v>1931</c:v>
                </c:pt>
                <c:pt idx="2">
                  <c:v>0</c:v>
                </c:pt>
                <c:pt idx="3">
                  <c:v>2324</c:v>
                </c:pt>
                <c:pt idx="4">
                  <c:v>1552</c:v>
                </c:pt>
                <c:pt idx="5">
                  <c:v>1694</c:v>
                </c:pt>
                <c:pt idx="6">
                  <c:v>3119</c:v>
                </c:pt>
                <c:pt idx="7">
                  <c:v>2176</c:v>
                </c:pt>
                <c:pt idx="8">
                  <c:v>2192</c:v>
                </c:pt>
                <c:pt idx="9">
                  <c:v>2761</c:v>
                </c:pt>
                <c:pt idx="10">
                  <c:v>3866</c:v>
                </c:pt>
                <c:pt idx="11">
                  <c:v>4202</c:v>
                </c:pt>
                <c:pt idx="12">
                  <c:v>3227</c:v>
                </c:pt>
                <c:pt idx="13">
                  <c:v>2446</c:v>
                </c:pt>
                <c:pt idx="14">
                  <c:v>2500</c:v>
                </c:pt>
                <c:pt idx="15">
                  <c:v>4718</c:v>
                </c:pt>
                <c:pt idx="16">
                  <c:v>7049</c:v>
                </c:pt>
                <c:pt idx="17">
                  <c:v>3800</c:v>
                </c:pt>
                <c:pt idx="18">
                  <c:v>2304</c:v>
                </c:pt>
                <c:pt idx="19">
                  <c:v>2209</c:v>
                </c:pt>
                <c:pt idx="20">
                  <c:v>7109</c:v>
                </c:pt>
                <c:pt idx="21">
                  <c:v>6789</c:v>
                </c:pt>
                <c:pt idx="22">
                  <c:v>3539</c:v>
                </c:pt>
                <c:pt idx="23">
                  <c:v>4257</c:v>
                </c:pt>
                <c:pt idx="24">
                  <c:v>4737</c:v>
                </c:pt>
                <c:pt idx="25">
                  <c:v>2567</c:v>
                </c:pt>
                <c:pt idx="26">
                  <c:v>5173</c:v>
                </c:pt>
                <c:pt idx="27">
                  <c:v>2181</c:v>
                </c:pt>
                <c:pt idx="28">
                  <c:v>1610</c:v>
                </c:pt>
                <c:pt idx="29">
                  <c:v>1908</c:v>
                </c:pt>
                <c:pt idx="30">
                  <c:v>2282</c:v>
                </c:pt>
                <c:pt idx="31">
                  <c:v>1573</c:v>
                </c:pt>
                <c:pt idx="32">
                  <c:v>3025</c:v>
                </c:pt>
                <c:pt idx="33">
                  <c:v>3281</c:v>
                </c:pt>
              </c:numCache>
            </c:numRef>
          </c:val>
        </c:ser>
        <c:ser>
          <c:idx val="2"/>
          <c:order val="1"/>
          <c:tx>
            <c:strRef>
              <c:f>'Ford Arm data'!$H$4</c:f>
              <c:strCache>
                <c:ptCount val="1"/>
                <c:pt idx="0">
                  <c:v>Other Harvest</c:v>
                </c:pt>
              </c:strCache>
            </c:strRef>
          </c:tx>
          <c:spPr>
            <a:solidFill>
              <a:sysClr val="windowText" lastClr="000000"/>
            </a:solidFill>
            <a:ln w="6350">
              <a:solidFill>
                <a:schemeClr val="tx1"/>
              </a:solidFill>
            </a:ln>
          </c:spPr>
          <c:invertIfNegative val="0"/>
          <c:cat>
            <c:numRef>
              <c:f>'Hugh Smith data'!$A$5:$A$38</c:f>
              <c:numCache>
                <c:formatCode>General_)</c:formatCode>
                <c:ptCount val="34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</c:numCache>
            </c:numRef>
          </c:cat>
          <c:val>
            <c:numRef>
              <c:f>'Ford Arm data'!$H$5:$H$38</c:f>
              <c:numCache>
                <c:formatCode>#,##0</c:formatCode>
                <c:ptCount val="34"/>
                <c:pt idx="0">
                  <c:v>106</c:v>
                </c:pt>
                <c:pt idx="1">
                  <c:v>912</c:v>
                </c:pt>
                <c:pt idx="3">
                  <c:v>0</c:v>
                </c:pt>
                <c:pt idx="4">
                  <c:v>63</c:v>
                </c:pt>
                <c:pt idx="5">
                  <c:v>81</c:v>
                </c:pt>
                <c:pt idx="6">
                  <c:v>77</c:v>
                </c:pt>
                <c:pt idx="7">
                  <c:v>185</c:v>
                </c:pt>
                <c:pt idx="8">
                  <c:v>100</c:v>
                </c:pt>
                <c:pt idx="9">
                  <c:v>54</c:v>
                </c:pt>
                <c:pt idx="10">
                  <c:v>233</c:v>
                </c:pt>
                <c:pt idx="11">
                  <c:v>610</c:v>
                </c:pt>
                <c:pt idx="12">
                  <c:v>1404</c:v>
                </c:pt>
                <c:pt idx="13">
                  <c:v>759</c:v>
                </c:pt>
                <c:pt idx="14">
                  <c:v>281</c:v>
                </c:pt>
                <c:pt idx="15">
                  <c:v>351</c:v>
                </c:pt>
                <c:pt idx="16">
                  <c:v>1240</c:v>
                </c:pt>
                <c:pt idx="17">
                  <c:v>502</c:v>
                </c:pt>
                <c:pt idx="18">
                  <c:v>1141</c:v>
                </c:pt>
                <c:pt idx="19">
                  <c:v>595</c:v>
                </c:pt>
                <c:pt idx="20">
                  <c:v>2258</c:v>
                </c:pt>
                <c:pt idx="21">
                  <c:v>2274</c:v>
                </c:pt>
                <c:pt idx="22">
                  <c:v>843</c:v>
                </c:pt>
                <c:pt idx="23">
                  <c:v>732</c:v>
                </c:pt>
                <c:pt idx="24">
                  <c:v>1211</c:v>
                </c:pt>
                <c:pt idx="25">
                  <c:v>426</c:v>
                </c:pt>
                <c:pt idx="26">
                  <c:v>1324</c:v>
                </c:pt>
                <c:pt idx="27">
                  <c:v>341</c:v>
                </c:pt>
                <c:pt idx="28">
                  <c:v>702</c:v>
                </c:pt>
                <c:pt idx="29">
                  <c:v>6317</c:v>
                </c:pt>
                <c:pt idx="30">
                  <c:v>1013</c:v>
                </c:pt>
                <c:pt idx="31">
                  <c:v>2172</c:v>
                </c:pt>
                <c:pt idx="32">
                  <c:v>2727</c:v>
                </c:pt>
                <c:pt idx="33">
                  <c:v>498</c:v>
                </c:pt>
              </c:numCache>
            </c:numRef>
          </c:val>
        </c:ser>
        <c:ser>
          <c:idx val="4"/>
          <c:order val="2"/>
          <c:tx>
            <c:strRef>
              <c:f>'Ford Arm data'!$G$4</c:f>
              <c:strCache>
                <c:ptCount val="1"/>
                <c:pt idx="0">
                  <c:v>Troll harvest</c:v>
                </c:pt>
              </c:strCache>
            </c:strRef>
          </c:tx>
          <c:spPr>
            <a:pattFill prst="ltUpDiag">
              <a:fgClr>
                <a:srgbClr val="0D0D0D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'Hugh Smith data'!$A$5:$A$38</c:f>
              <c:numCache>
                <c:formatCode>General_)</c:formatCode>
                <c:ptCount val="34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</c:numCache>
            </c:numRef>
          </c:cat>
          <c:val>
            <c:numRef>
              <c:f>'Ford Arm data'!$G$5:$G$38</c:f>
              <c:numCache>
                <c:formatCode>#,##0</c:formatCode>
                <c:ptCount val="34"/>
                <c:pt idx="0">
                  <c:v>1927</c:v>
                </c:pt>
                <c:pt idx="1">
                  <c:v>3344</c:v>
                </c:pt>
                <c:pt idx="3">
                  <c:v>2482</c:v>
                </c:pt>
                <c:pt idx="4">
                  <c:v>2483</c:v>
                </c:pt>
                <c:pt idx="5">
                  <c:v>1458</c:v>
                </c:pt>
                <c:pt idx="6">
                  <c:v>2816</c:v>
                </c:pt>
                <c:pt idx="7">
                  <c:v>3799</c:v>
                </c:pt>
                <c:pt idx="8">
                  <c:v>2982</c:v>
                </c:pt>
                <c:pt idx="9">
                  <c:v>3203</c:v>
                </c:pt>
                <c:pt idx="10">
                  <c:v>5252</c:v>
                </c:pt>
                <c:pt idx="11">
                  <c:v>7749</c:v>
                </c:pt>
                <c:pt idx="12">
                  <c:v>6856</c:v>
                </c:pt>
                <c:pt idx="13">
                  <c:v>3582</c:v>
                </c:pt>
                <c:pt idx="14">
                  <c:v>3083</c:v>
                </c:pt>
                <c:pt idx="15">
                  <c:v>4702</c:v>
                </c:pt>
                <c:pt idx="16">
                  <c:v>7835</c:v>
                </c:pt>
                <c:pt idx="17">
                  <c:v>5893</c:v>
                </c:pt>
                <c:pt idx="18">
                  <c:v>4604</c:v>
                </c:pt>
                <c:pt idx="19">
                  <c:v>5821</c:v>
                </c:pt>
                <c:pt idx="20">
                  <c:v>5751</c:v>
                </c:pt>
                <c:pt idx="21">
                  <c:v>4154</c:v>
                </c:pt>
                <c:pt idx="22">
                  <c:v>7722</c:v>
                </c:pt>
                <c:pt idx="23">
                  <c:v>5134</c:v>
                </c:pt>
                <c:pt idx="24">
                  <c:v>3866</c:v>
                </c:pt>
                <c:pt idx="25">
                  <c:v>5673</c:v>
                </c:pt>
                <c:pt idx="26">
                  <c:v>4563</c:v>
                </c:pt>
                <c:pt idx="27">
                  <c:v>4604</c:v>
                </c:pt>
                <c:pt idx="28">
                  <c:v>2151</c:v>
                </c:pt>
                <c:pt idx="29">
                  <c:v>2613</c:v>
                </c:pt>
                <c:pt idx="30">
                  <c:v>2884</c:v>
                </c:pt>
                <c:pt idx="31">
                  <c:v>3426</c:v>
                </c:pt>
                <c:pt idx="32">
                  <c:v>4927</c:v>
                </c:pt>
                <c:pt idx="33">
                  <c:v>3078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100"/>
        <c:axId val="304361856"/>
        <c:axId val="304363392"/>
      </c:barChart>
      <c:lineChart>
        <c:grouping val="standard"/>
        <c:varyColors val="0"/>
        <c:ser>
          <c:idx val="5"/>
          <c:order val="3"/>
          <c:tx>
            <c:strRef>
              <c:f>'Ford Arm data'!$E$4</c:f>
              <c:strCache>
                <c:ptCount val="1"/>
                <c:pt idx="0">
                  <c:v>Escapement goal lower bound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'Ford Arm data'!$A$5:$A$38</c:f>
              <c:numCache>
                <c:formatCode>General_)</c:formatCode>
                <c:ptCount val="34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</c:numCache>
            </c:numRef>
          </c:cat>
          <c:val>
            <c:numRef>
              <c:f>'Ford Arm data'!$E$5:$E$38</c:f>
              <c:numCache>
                <c:formatCode>#,##0</c:formatCode>
                <c:ptCount val="34"/>
                <c:pt idx="0">
                  <c:v>1300</c:v>
                </c:pt>
                <c:pt idx="1">
                  <c:v>1300</c:v>
                </c:pt>
                <c:pt idx="2">
                  <c:v>1300</c:v>
                </c:pt>
                <c:pt idx="3">
                  <c:v>1300</c:v>
                </c:pt>
                <c:pt idx="4">
                  <c:v>1300</c:v>
                </c:pt>
                <c:pt idx="5">
                  <c:v>1300</c:v>
                </c:pt>
                <c:pt idx="6">
                  <c:v>1300</c:v>
                </c:pt>
                <c:pt idx="7">
                  <c:v>1300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1300</c:v>
                </c:pt>
                <c:pt idx="13">
                  <c:v>1300</c:v>
                </c:pt>
                <c:pt idx="14">
                  <c:v>1300</c:v>
                </c:pt>
                <c:pt idx="15">
                  <c:v>1300</c:v>
                </c:pt>
                <c:pt idx="16">
                  <c:v>1300</c:v>
                </c:pt>
                <c:pt idx="17">
                  <c:v>1300</c:v>
                </c:pt>
                <c:pt idx="18">
                  <c:v>1300</c:v>
                </c:pt>
                <c:pt idx="19">
                  <c:v>1300</c:v>
                </c:pt>
                <c:pt idx="20">
                  <c:v>1300</c:v>
                </c:pt>
                <c:pt idx="21">
                  <c:v>1300</c:v>
                </c:pt>
                <c:pt idx="22">
                  <c:v>1300</c:v>
                </c:pt>
                <c:pt idx="23">
                  <c:v>1300</c:v>
                </c:pt>
                <c:pt idx="24">
                  <c:v>1300</c:v>
                </c:pt>
                <c:pt idx="25">
                  <c:v>1300</c:v>
                </c:pt>
                <c:pt idx="26">
                  <c:v>1300</c:v>
                </c:pt>
                <c:pt idx="27">
                  <c:v>1300</c:v>
                </c:pt>
                <c:pt idx="28">
                  <c:v>1300</c:v>
                </c:pt>
                <c:pt idx="29">
                  <c:v>1300</c:v>
                </c:pt>
                <c:pt idx="30">
                  <c:v>1300</c:v>
                </c:pt>
                <c:pt idx="31">
                  <c:v>1300</c:v>
                </c:pt>
                <c:pt idx="32">
                  <c:v>1300</c:v>
                </c:pt>
                <c:pt idx="33">
                  <c:v>1300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'Ford Arm data'!$F$4</c:f>
              <c:strCache>
                <c:ptCount val="1"/>
                <c:pt idx="0">
                  <c:v>Escapement goal upper bound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'Ford Arm data'!$A$5:$A$38</c:f>
              <c:numCache>
                <c:formatCode>General_)</c:formatCode>
                <c:ptCount val="34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</c:numCache>
            </c:numRef>
          </c:cat>
          <c:val>
            <c:numRef>
              <c:f>'Ford Arm data'!$F$5:$F$38</c:f>
              <c:numCache>
                <c:formatCode>#,##0</c:formatCode>
                <c:ptCount val="34"/>
                <c:pt idx="0">
                  <c:v>2900</c:v>
                </c:pt>
                <c:pt idx="1">
                  <c:v>2900</c:v>
                </c:pt>
                <c:pt idx="2">
                  <c:v>2900</c:v>
                </c:pt>
                <c:pt idx="3">
                  <c:v>2900</c:v>
                </c:pt>
                <c:pt idx="4">
                  <c:v>2900</c:v>
                </c:pt>
                <c:pt idx="5">
                  <c:v>2900</c:v>
                </c:pt>
                <c:pt idx="6">
                  <c:v>2900</c:v>
                </c:pt>
                <c:pt idx="7">
                  <c:v>2900</c:v>
                </c:pt>
                <c:pt idx="8">
                  <c:v>2900</c:v>
                </c:pt>
                <c:pt idx="9">
                  <c:v>2900</c:v>
                </c:pt>
                <c:pt idx="10">
                  <c:v>2900</c:v>
                </c:pt>
                <c:pt idx="11">
                  <c:v>2900</c:v>
                </c:pt>
                <c:pt idx="12">
                  <c:v>2900</c:v>
                </c:pt>
                <c:pt idx="13">
                  <c:v>2900</c:v>
                </c:pt>
                <c:pt idx="14">
                  <c:v>2900</c:v>
                </c:pt>
                <c:pt idx="15">
                  <c:v>2900</c:v>
                </c:pt>
                <c:pt idx="16">
                  <c:v>2900</c:v>
                </c:pt>
                <c:pt idx="17">
                  <c:v>2900</c:v>
                </c:pt>
                <c:pt idx="18">
                  <c:v>2900</c:v>
                </c:pt>
                <c:pt idx="19">
                  <c:v>2900</c:v>
                </c:pt>
                <c:pt idx="20">
                  <c:v>2900</c:v>
                </c:pt>
                <c:pt idx="21">
                  <c:v>2900</c:v>
                </c:pt>
                <c:pt idx="22">
                  <c:v>2900</c:v>
                </c:pt>
                <c:pt idx="23">
                  <c:v>2900</c:v>
                </c:pt>
                <c:pt idx="24">
                  <c:v>2900</c:v>
                </c:pt>
                <c:pt idx="25">
                  <c:v>2900</c:v>
                </c:pt>
                <c:pt idx="26">
                  <c:v>2900</c:v>
                </c:pt>
                <c:pt idx="27">
                  <c:v>2900</c:v>
                </c:pt>
                <c:pt idx="28">
                  <c:v>2900</c:v>
                </c:pt>
                <c:pt idx="29">
                  <c:v>2900</c:v>
                </c:pt>
                <c:pt idx="30">
                  <c:v>2900</c:v>
                </c:pt>
                <c:pt idx="31">
                  <c:v>2900</c:v>
                </c:pt>
                <c:pt idx="32">
                  <c:v>2900</c:v>
                </c:pt>
                <c:pt idx="33">
                  <c:v>2900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361856"/>
        <c:axId val="304363392"/>
      </c:lineChart>
      <c:catAx>
        <c:axId val="304361856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304363392"/>
        <c:crosses val="autoZero"/>
        <c:auto val="1"/>
        <c:lblAlgn val="ctr"/>
        <c:lblOffset val="0"/>
        <c:tickLblSkip val="2"/>
        <c:tickMarkSkip val="1"/>
        <c:noMultiLvlLbl val="0"/>
      </c:catAx>
      <c:valAx>
        <c:axId val="304363392"/>
        <c:scaling>
          <c:orientation val="minMax"/>
          <c:max val="2000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Escapement</a:t>
                </a:r>
              </a:p>
            </c:rich>
          </c:tx>
          <c:layout>
            <c:manualLayout>
              <c:xMode val="edge"/>
              <c:yMode val="edge"/>
              <c:x val="1.4905145612588084E-2"/>
              <c:y val="0.3653386269903077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04361856"/>
        <c:crosses val="autoZero"/>
        <c:crossBetween val="between"/>
        <c:majorUnit val="5000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18379475229421299"/>
          <c:y val="9.5270725317156094E-2"/>
          <c:w val="0.36757058562274159"/>
          <c:h val="0.25940572247116289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n-US"/>
    </a:p>
  </c:tx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/>
              <a:t>Taku River coho salmon</a:t>
            </a:r>
          </a:p>
        </c:rich>
      </c:tx>
      <c:layout>
        <c:manualLayout>
          <c:xMode val="edge"/>
          <c:yMode val="edge"/>
          <c:x val="0.39629165200639016"/>
          <c:y val="2.42239167307631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764985146087509"/>
          <c:y val="5.0989529192007298E-2"/>
          <c:w val="0.84418193879611214"/>
          <c:h val="0.830676400654773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'Taku data'!$B$4</c:f>
              <c:strCache>
                <c:ptCount val="1"/>
                <c:pt idx="0">
                  <c:v>Escapement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'Taku data'!$A$5:$A$34</c:f>
              <c:numCache>
                <c:formatCode>General_)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'Taku data'!$B$5:$B$34</c:f>
              <c:numCache>
                <c:formatCode>#,##0</c:formatCode>
                <c:ptCount val="30"/>
                <c:pt idx="0">
                  <c:v>55457</c:v>
                </c:pt>
                <c:pt idx="1">
                  <c:v>39450</c:v>
                </c:pt>
                <c:pt idx="2">
                  <c:v>56808</c:v>
                </c:pt>
                <c:pt idx="3">
                  <c:v>72196</c:v>
                </c:pt>
                <c:pt idx="4">
                  <c:v>127484</c:v>
                </c:pt>
                <c:pt idx="5">
                  <c:v>84853</c:v>
                </c:pt>
                <c:pt idx="6">
                  <c:v>109457</c:v>
                </c:pt>
                <c:pt idx="7">
                  <c:v>96343</c:v>
                </c:pt>
                <c:pt idx="8">
                  <c:v>55710</c:v>
                </c:pt>
                <c:pt idx="9">
                  <c:v>44635</c:v>
                </c:pt>
                <c:pt idx="10">
                  <c:v>32344</c:v>
                </c:pt>
                <c:pt idx="11">
                  <c:v>61382</c:v>
                </c:pt>
                <c:pt idx="12">
                  <c:v>60768</c:v>
                </c:pt>
                <c:pt idx="13">
                  <c:v>64699</c:v>
                </c:pt>
                <c:pt idx="14">
                  <c:v>104394</c:v>
                </c:pt>
                <c:pt idx="15">
                  <c:v>219360</c:v>
                </c:pt>
                <c:pt idx="16">
                  <c:v>183112</c:v>
                </c:pt>
                <c:pt idx="17">
                  <c:v>132153.4</c:v>
                </c:pt>
                <c:pt idx="18">
                  <c:v>135558</c:v>
                </c:pt>
                <c:pt idx="19">
                  <c:v>122384.1</c:v>
                </c:pt>
                <c:pt idx="20">
                  <c:v>74369</c:v>
                </c:pt>
                <c:pt idx="21">
                  <c:v>95226</c:v>
                </c:pt>
                <c:pt idx="22">
                  <c:v>103950</c:v>
                </c:pt>
                <c:pt idx="23">
                  <c:v>126830</c:v>
                </c:pt>
                <c:pt idx="24">
                  <c:v>70871</c:v>
                </c:pt>
                <c:pt idx="25">
                  <c:v>70775</c:v>
                </c:pt>
                <c:pt idx="26">
                  <c:v>68117</c:v>
                </c:pt>
                <c:pt idx="27">
                  <c:v>124171</c:v>
                </c:pt>
                <c:pt idx="28">
                  <c:v>60178</c:v>
                </c:pt>
                <c:pt idx="29">
                  <c:v>87704</c:v>
                </c:pt>
              </c:numCache>
            </c:numRef>
          </c:val>
        </c:ser>
        <c:ser>
          <c:idx val="1"/>
          <c:order val="1"/>
          <c:tx>
            <c:strRef>
              <c:f>'Taku data'!$I$4</c:f>
              <c:strCache>
                <c:ptCount val="1"/>
                <c:pt idx="0">
                  <c:v>Canadian inriver fisheries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'Taku data'!$A$5:$A$34</c:f>
              <c:numCache>
                <c:formatCode>General_)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'Taku data'!$I$5:$I$34</c:f>
              <c:numCache>
                <c:formatCode>#,##0</c:formatCode>
                <c:ptCount val="30"/>
                <c:pt idx="0">
                  <c:v>6519</c:v>
                </c:pt>
                <c:pt idx="1">
                  <c:v>3643</c:v>
                </c:pt>
                <c:pt idx="2">
                  <c:v>4033</c:v>
                </c:pt>
                <c:pt idx="3">
                  <c:v>3685</c:v>
                </c:pt>
                <c:pt idx="4">
                  <c:v>5439</c:v>
                </c:pt>
                <c:pt idx="5">
                  <c:v>5541</c:v>
                </c:pt>
                <c:pt idx="6">
                  <c:v>4634</c:v>
                </c:pt>
                <c:pt idx="7">
                  <c:v>14693</c:v>
                </c:pt>
                <c:pt idx="8">
                  <c:v>13738</c:v>
                </c:pt>
                <c:pt idx="9">
                  <c:v>5052</c:v>
                </c:pt>
                <c:pt idx="10">
                  <c:v>2690</c:v>
                </c:pt>
                <c:pt idx="11">
                  <c:v>5090</c:v>
                </c:pt>
                <c:pt idx="12">
                  <c:v>5575</c:v>
                </c:pt>
                <c:pt idx="13">
                  <c:v>5447</c:v>
                </c:pt>
                <c:pt idx="14">
                  <c:v>3099</c:v>
                </c:pt>
                <c:pt idx="15">
                  <c:v>3802</c:v>
                </c:pt>
                <c:pt idx="16">
                  <c:v>3643</c:v>
                </c:pt>
                <c:pt idx="17">
                  <c:v>9684</c:v>
                </c:pt>
                <c:pt idx="18">
                  <c:v>8259</c:v>
                </c:pt>
                <c:pt idx="19">
                  <c:v>11669</c:v>
                </c:pt>
                <c:pt idx="20">
                  <c:v>8073</c:v>
                </c:pt>
                <c:pt idx="21">
                  <c:v>3973</c:v>
                </c:pt>
                <c:pt idx="22">
                  <c:v>9766</c:v>
                </c:pt>
                <c:pt idx="23">
                  <c:v>14408</c:v>
                </c:pt>
                <c:pt idx="24">
                  <c:v>12478</c:v>
                </c:pt>
                <c:pt idx="25">
                  <c:v>14072</c:v>
                </c:pt>
                <c:pt idx="26">
                  <c:v>10375</c:v>
                </c:pt>
                <c:pt idx="27">
                  <c:v>16568</c:v>
                </c:pt>
                <c:pt idx="28">
                  <c:v>10183</c:v>
                </c:pt>
                <c:pt idx="29">
                  <c:v>11520</c:v>
                </c:pt>
              </c:numCache>
            </c:numRef>
          </c:val>
        </c:ser>
        <c:ser>
          <c:idx val="2"/>
          <c:order val="2"/>
          <c:tx>
            <c:strRef>
              <c:f>'Taku data'!$H$4</c:f>
              <c:strCache>
                <c:ptCount val="1"/>
                <c:pt idx="0">
                  <c:v>Other Alaska fisheries</c:v>
                </c:pt>
              </c:strCache>
            </c:strRef>
          </c:tx>
          <c:spPr>
            <a:solidFill>
              <a:sysClr val="windowText" lastClr="000000"/>
            </a:solidFill>
            <a:ln w="6350">
              <a:solidFill>
                <a:schemeClr val="tx1"/>
              </a:solidFill>
            </a:ln>
          </c:spPr>
          <c:invertIfNegative val="0"/>
          <c:cat>
            <c:numRef>
              <c:f>'Taku data'!$A$5:$A$34</c:f>
              <c:numCache>
                <c:formatCode>General_)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'Taku data'!$H$5:$H$34</c:f>
              <c:numCache>
                <c:formatCode>#,##0</c:formatCode>
                <c:ptCount val="30"/>
                <c:pt idx="1">
                  <c:v>35</c:v>
                </c:pt>
                <c:pt idx="2">
                  <c:v>57</c:v>
                </c:pt>
                <c:pt idx="3">
                  <c:v>103</c:v>
                </c:pt>
                <c:pt idx="4">
                  <c:v>86</c:v>
                </c:pt>
                <c:pt idx="5">
                  <c:v>81815</c:v>
                </c:pt>
                <c:pt idx="6">
                  <c:v>46985</c:v>
                </c:pt>
                <c:pt idx="7">
                  <c:v>131661</c:v>
                </c:pt>
                <c:pt idx="8">
                  <c:v>66627</c:v>
                </c:pt>
                <c:pt idx="9">
                  <c:v>19817</c:v>
                </c:pt>
                <c:pt idx="10">
                  <c:v>7029</c:v>
                </c:pt>
                <c:pt idx="11">
                  <c:v>24626</c:v>
                </c:pt>
                <c:pt idx="12">
                  <c:v>14602</c:v>
                </c:pt>
                <c:pt idx="13">
                  <c:v>17766</c:v>
                </c:pt>
                <c:pt idx="14">
                  <c:v>16958</c:v>
                </c:pt>
                <c:pt idx="15">
                  <c:v>41060</c:v>
                </c:pt>
                <c:pt idx="16">
                  <c:v>41902</c:v>
                </c:pt>
                <c:pt idx="17">
                  <c:v>50524</c:v>
                </c:pt>
                <c:pt idx="18">
                  <c:v>32659</c:v>
                </c:pt>
                <c:pt idx="19">
                  <c:v>43247</c:v>
                </c:pt>
                <c:pt idx="20">
                  <c:v>27463</c:v>
                </c:pt>
                <c:pt idx="21">
                  <c:v>26875</c:v>
                </c:pt>
                <c:pt idx="22">
                  <c:v>58547</c:v>
                </c:pt>
                <c:pt idx="23">
                  <c:v>71030</c:v>
                </c:pt>
                <c:pt idx="24">
                  <c:v>22764</c:v>
                </c:pt>
                <c:pt idx="25">
                  <c:v>13452</c:v>
                </c:pt>
                <c:pt idx="26">
                  <c:v>30068</c:v>
                </c:pt>
                <c:pt idx="27">
                  <c:v>36798</c:v>
                </c:pt>
                <c:pt idx="28">
                  <c:v>17685</c:v>
                </c:pt>
                <c:pt idx="29">
                  <c:v>16328</c:v>
                </c:pt>
              </c:numCache>
            </c:numRef>
          </c:val>
        </c:ser>
        <c:ser>
          <c:idx val="4"/>
          <c:order val="3"/>
          <c:tx>
            <c:strRef>
              <c:f>'Taku data'!$G$4</c:f>
              <c:strCache>
                <c:ptCount val="1"/>
                <c:pt idx="0">
                  <c:v>Alaska troll</c:v>
                </c:pt>
              </c:strCache>
            </c:strRef>
          </c:tx>
          <c:spPr>
            <a:pattFill prst="ltUpDiag">
              <a:fgClr>
                <a:srgbClr val="0D0D0D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'Taku data'!$A$5:$A$34</c:f>
              <c:numCache>
                <c:formatCode>General_)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'Taku data'!$G$5:$G$34</c:f>
              <c:numCache>
                <c:formatCode>#,##0</c:formatCode>
                <c:ptCount val="30"/>
                <c:pt idx="5">
                  <c:v>41713</c:v>
                </c:pt>
                <c:pt idx="6">
                  <c:v>78371</c:v>
                </c:pt>
                <c:pt idx="7">
                  <c:v>97039</c:v>
                </c:pt>
                <c:pt idx="8">
                  <c:v>45041</c:v>
                </c:pt>
                <c:pt idx="9">
                  <c:v>24779</c:v>
                </c:pt>
                <c:pt idx="10">
                  <c:v>8822</c:v>
                </c:pt>
                <c:pt idx="11">
                  <c:v>28827</c:v>
                </c:pt>
                <c:pt idx="12">
                  <c:v>36231</c:v>
                </c:pt>
                <c:pt idx="13">
                  <c:v>21236</c:v>
                </c:pt>
                <c:pt idx="14">
                  <c:v>38326</c:v>
                </c:pt>
                <c:pt idx="15">
                  <c:v>39053</c:v>
                </c:pt>
                <c:pt idx="16">
                  <c:v>36433</c:v>
                </c:pt>
                <c:pt idx="17">
                  <c:v>62002</c:v>
                </c:pt>
                <c:pt idx="18">
                  <c:v>46521</c:v>
                </c:pt>
                <c:pt idx="19">
                  <c:v>49394</c:v>
                </c:pt>
                <c:pt idx="20">
                  <c:v>23519</c:v>
                </c:pt>
                <c:pt idx="21">
                  <c:v>47997</c:v>
                </c:pt>
                <c:pt idx="22">
                  <c:v>51748</c:v>
                </c:pt>
                <c:pt idx="23">
                  <c:v>34554</c:v>
                </c:pt>
                <c:pt idx="24">
                  <c:v>23825</c:v>
                </c:pt>
                <c:pt idx="25">
                  <c:v>14648</c:v>
                </c:pt>
                <c:pt idx="26">
                  <c:v>34849</c:v>
                </c:pt>
                <c:pt idx="27">
                  <c:v>12118</c:v>
                </c:pt>
                <c:pt idx="28">
                  <c:v>16355</c:v>
                </c:pt>
                <c:pt idx="29">
                  <c:v>9802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100"/>
        <c:axId val="304528384"/>
        <c:axId val="304685824"/>
      </c:barChart>
      <c:lineChart>
        <c:grouping val="standard"/>
        <c:varyColors val="0"/>
        <c:ser>
          <c:idx val="5"/>
          <c:order val="4"/>
          <c:tx>
            <c:strRef>
              <c:f>'Taku data'!$E$4</c:f>
              <c:strCache>
                <c:ptCount val="1"/>
                <c:pt idx="0">
                  <c:v>Escapement goal lower bound</c:v>
                </c:pt>
              </c:strCache>
            </c:strRef>
          </c:tx>
          <c:spPr>
            <a:ln w="381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'Taku data'!$A$5:$A$34</c:f>
              <c:numCache>
                <c:formatCode>General_)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'Taku data'!$E$5:$E$34</c:f>
              <c:numCache>
                <c:formatCode>#,##0</c:formatCode>
                <c:ptCount val="30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'Taku data'!$F$4</c:f>
              <c:strCache>
                <c:ptCount val="1"/>
                <c:pt idx="0">
                  <c:v>Escapement goal upper bound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'Taku data'!$F$5:$F$34</c:f>
              <c:numCache>
                <c:formatCode>#,##0</c:formatCode>
                <c:ptCount val="30"/>
                <c:pt idx="0">
                  <c:v>90000</c:v>
                </c:pt>
                <c:pt idx="1">
                  <c:v>90000</c:v>
                </c:pt>
                <c:pt idx="2">
                  <c:v>90000</c:v>
                </c:pt>
                <c:pt idx="3">
                  <c:v>90000</c:v>
                </c:pt>
                <c:pt idx="4">
                  <c:v>90000</c:v>
                </c:pt>
                <c:pt idx="5">
                  <c:v>90000</c:v>
                </c:pt>
                <c:pt idx="6">
                  <c:v>90000</c:v>
                </c:pt>
                <c:pt idx="7">
                  <c:v>90000</c:v>
                </c:pt>
                <c:pt idx="8">
                  <c:v>90000</c:v>
                </c:pt>
                <c:pt idx="9">
                  <c:v>90000</c:v>
                </c:pt>
                <c:pt idx="10">
                  <c:v>90000</c:v>
                </c:pt>
                <c:pt idx="11">
                  <c:v>90000</c:v>
                </c:pt>
                <c:pt idx="12">
                  <c:v>90000</c:v>
                </c:pt>
                <c:pt idx="13">
                  <c:v>90000</c:v>
                </c:pt>
                <c:pt idx="14">
                  <c:v>90000</c:v>
                </c:pt>
                <c:pt idx="15">
                  <c:v>90000</c:v>
                </c:pt>
                <c:pt idx="16">
                  <c:v>90000</c:v>
                </c:pt>
                <c:pt idx="17">
                  <c:v>90000</c:v>
                </c:pt>
                <c:pt idx="18">
                  <c:v>90000</c:v>
                </c:pt>
                <c:pt idx="19">
                  <c:v>90000</c:v>
                </c:pt>
                <c:pt idx="20">
                  <c:v>90000</c:v>
                </c:pt>
                <c:pt idx="21">
                  <c:v>90000</c:v>
                </c:pt>
                <c:pt idx="22">
                  <c:v>90000</c:v>
                </c:pt>
                <c:pt idx="23">
                  <c:v>90000</c:v>
                </c:pt>
                <c:pt idx="24">
                  <c:v>90000</c:v>
                </c:pt>
                <c:pt idx="25">
                  <c:v>90000</c:v>
                </c:pt>
                <c:pt idx="26">
                  <c:v>90000</c:v>
                </c:pt>
                <c:pt idx="27">
                  <c:v>90000</c:v>
                </c:pt>
                <c:pt idx="28">
                  <c:v>90000</c:v>
                </c:pt>
                <c:pt idx="29">
                  <c:v>90000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528384"/>
        <c:axId val="304685824"/>
      </c:lineChart>
      <c:catAx>
        <c:axId val="304528384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304685824"/>
        <c:crosses val="autoZero"/>
        <c:auto val="1"/>
        <c:lblAlgn val="ctr"/>
        <c:lblOffset val="0"/>
        <c:tickLblSkip val="2"/>
        <c:tickMarkSkip val="1"/>
        <c:noMultiLvlLbl val="0"/>
      </c:catAx>
      <c:valAx>
        <c:axId val="304685824"/>
        <c:scaling>
          <c:orientation val="minMax"/>
          <c:max val="45000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Escapement (thousands)</a:t>
                </a:r>
              </a:p>
            </c:rich>
          </c:tx>
          <c:layout>
            <c:manualLayout>
              <c:xMode val="edge"/>
              <c:yMode val="edge"/>
              <c:x val="1.6370211857807824E-2"/>
              <c:y val="0.2563310017018732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04528384"/>
        <c:crosses val="autoZero"/>
        <c:crossBetween val="between"/>
        <c:majorUnit val="50000"/>
        <c:dispUnits>
          <c:builtInUnit val="thousands"/>
        </c:dispUnits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623350811917741"/>
          <c:y val="9.1262431346309333E-2"/>
          <c:w val="0.37462455654581639"/>
          <c:h val="0.30560552094377008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Ford Arm Lake (Weir)</a:t>
            </a:r>
          </a:p>
        </c:rich>
      </c:tx>
      <c:layout>
        <c:manualLayout>
          <c:xMode val="edge"/>
          <c:yMode val="edge"/>
          <c:x val="0.3537005359495666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50541349443483"/>
          <c:y val="0.12843227139299837"/>
          <c:w val="0.83909539376375264"/>
          <c:h val="0.68796799716714629"/>
        </c:manualLayout>
      </c:layout>
      <c:barChart>
        <c:barDir val="col"/>
        <c:grouping val="stacked"/>
        <c:varyColors val="0"/>
        <c:ser>
          <c:idx val="0"/>
          <c:order val="0"/>
          <c:tx>
            <c:v>Above Goal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cat>
            <c:numRef>
              <c:f>'Summary Data'!$A$14:$A$50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Data'!$U$14:$U$50</c:f>
              <c:numCache>
                <c:formatCode>General</c:formatCode>
                <c:ptCount val="37"/>
                <c:pt idx="2" formatCode="#,##0">
                  <c:v>2655</c:v>
                </c:pt>
                <c:pt idx="3" formatCode="#,##0">
                  <c:v>1931</c:v>
                </c:pt>
                <c:pt idx="5" formatCode="#,##0">
                  <c:v>2324</c:v>
                </c:pt>
                <c:pt idx="6" formatCode="#,##0">
                  <c:v>1552</c:v>
                </c:pt>
                <c:pt idx="7" formatCode="#,##0">
                  <c:v>1694</c:v>
                </c:pt>
                <c:pt idx="8" formatCode="#,##0">
                  <c:v>3119</c:v>
                </c:pt>
                <c:pt idx="9" formatCode="#,##0">
                  <c:v>2176</c:v>
                </c:pt>
                <c:pt idx="10" formatCode="#,##0">
                  <c:v>2192</c:v>
                </c:pt>
                <c:pt idx="11" formatCode="#,##0">
                  <c:v>2761</c:v>
                </c:pt>
                <c:pt idx="12" formatCode="#,##0">
                  <c:v>3866</c:v>
                </c:pt>
                <c:pt idx="13" formatCode="#,##0">
                  <c:v>4202</c:v>
                </c:pt>
                <c:pt idx="14" formatCode="#,##0">
                  <c:v>3227</c:v>
                </c:pt>
                <c:pt idx="15" formatCode="#,##0">
                  <c:v>2446</c:v>
                </c:pt>
                <c:pt idx="16" formatCode="#,##0">
                  <c:v>2500</c:v>
                </c:pt>
                <c:pt idx="17" formatCode="#,##0">
                  <c:v>4718</c:v>
                </c:pt>
                <c:pt idx="18" formatCode="#,##0">
                  <c:v>7049</c:v>
                </c:pt>
                <c:pt idx="19" formatCode="#,##0">
                  <c:v>3800</c:v>
                </c:pt>
                <c:pt idx="20" formatCode="#,##0">
                  <c:v>2304</c:v>
                </c:pt>
                <c:pt idx="21" formatCode="#,##0">
                  <c:v>2209</c:v>
                </c:pt>
                <c:pt idx="22" formatCode="#,##0">
                  <c:v>7109</c:v>
                </c:pt>
                <c:pt idx="23" formatCode="#,##0">
                  <c:v>6789</c:v>
                </c:pt>
                <c:pt idx="24" formatCode="#,##0">
                  <c:v>3539</c:v>
                </c:pt>
                <c:pt idx="25" formatCode="#,##0">
                  <c:v>4257</c:v>
                </c:pt>
                <c:pt idx="26" formatCode="#,##0">
                  <c:v>4737</c:v>
                </c:pt>
                <c:pt idx="27" formatCode="#,##0">
                  <c:v>2567</c:v>
                </c:pt>
                <c:pt idx="28" formatCode="#,##0">
                  <c:v>5173</c:v>
                </c:pt>
                <c:pt idx="29" formatCode="#,##0">
                  <c:v>2181</c:v>
                </c:pt>
                <c:pt idx="30" formatCode="#,##0">
                  <c:v>1610</c:v>
                </c:pt>
                <c:pt idx="31" formatCode="#,##0">
                  <c:v>1908</c:v>
                </c:pt>
                <c:pt idx="32" formatCode="#,##0">
                  <c:v>2282</c:v>
                </c:pt>
                <c:pt idx="33" formatCode="#,##0">
                  <c:v>1573</c:v>
                </c:pt>
                <c:pt idx="34" formatCode="#,##0">
                  <c:v>3025</c:v>
                </c:pt>
                <c:pt idx="35" formatCode="#,##0">
                  <c:v>3281</c:v>
                </c:pt>
              </c:numCache>
            </c:numRef>
          </c:val>
        </c:ser>
        <c:ser>
          <c:idx val="3"/>
          <c:order val="3"/>
          <c:tx>
            <c:v>Below Goal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Data'!$A$14:$A$50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Data'!$V$14:$V$50</c:f>
              <c:numCache>
                <c:formatCode>General</c:formatCode>
                <c:ptCount val="37"/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0</c:v>
                </c:pt>
                <c:pt idx="20" formatCode="#,##0">
                  <c:v>0</c:v>
                </c:pt>
                <c:pt idx="21" formatCode="#,##0">
                  <c:v>0</c:v>
                </c:pt>
                <c:pt idx="22" formatCode="#,##0">
                  <c:v>0</c:v>
                </c:pt>
                <c:pt idx="23" formatCode="#,##0">
                  <c:v>0</c:v>
                </c:pt>
                <c:pt idx="24" formatCode="#,##0">
                  <c:v>0</c:v>
                </c:pt>
                <c:pt idx="25" formatCode="#,##0">
                  <c:v>0</c:v>
                </c:pt>
                <c:pt idx="26" formatCode="#,##0">
                  <c:v>0</c:v>
                </c:pt>
                <c:pt idx="27" formatCode="#,##0">
                  <c:v>0</c:v>
                </c:pt>
                <c:pt idx="28" formatCode="#,##0">
                  <c:v>0</c:v>
                </c:pt>
                <c:pt idx="29" formatCode="#,##0">
                  <c:v>0</c:v>
                </c:pt>
                <c:pt idx="30" formatCode="#,##0">
                  <c:v>0</c:v>
                </c:pt>
                <c:pt idx="31" formatCode="#,##0">
                  <c:v>0</c:v>
                </c:pt>
                <c:pt idx="32" formatCode="#,##0">
                  <c:v>0</c:v>
                </c:pt>
                <c:pt idx="33" formatCode="#,##0">
                  <c:v>0</c:v>
                </c:pt>
                <c:pt idx="34" formatCode="#,##0">
                  <c:v>0</c:v>
                </c:pt>
                <c:pt idx="35" formatCode="#,##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32764288"/>
        <c:axId val="332766208"/>
      </c:barChart>
      <c:lineChart>
        <c:grouping val="standard"/>
        <c:varyColors val="0"/>
        <c:ser>
          <c:idx val="1"/>
          <c:order val="1"/>
          <c:tx>
            <c:v>Upper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Data'!$X$14:$X$50</c:f>
              <c:numCache>
                <c:formatCode>General</c:formatCode>
                <c:ptCount val="37"/>
                <c:pt idx="2" formatCode="#,##0">
                  <c:v>2900</c:v>
                </c:pt>
                <c:pt idx="3" formatCode="#,##0">
                  <c:v>2900</c:v>
                </c:pt>
                <c:pt idx="4" formatCode="#,##0">
                  <c:v>2900</c:v>
                </c:pt>
                <c:pt idx="5" formatCode="#,##0">
                  <c:v>2900</c:v>
                </c:pt>
                <c:pt idx="6" formatCode="#,##0">
                  <c:v>2900</c:v>
                </c:pt>
                <c:pt idx="7" formatCode="#,##0">
                  <c:v>2900</c:v>
                </c:pt>
                <c:pt idx="8" formatCode="#,##0">
                  <c:v>2900</c:v>
                </c:pt>
                <c:pt idx="9" formatCode="#,##0">
                  <c:v>2900</c:v>
                </c:pt>
                <c:pt idx="10" formatCode="#,##0">
                  <c:v>2900</c:v>
                </c:pt>
                <c:pt idx="11" formatCode="#,##0">
                  <c:v>2900</c:v>
                </c:pt>
                <c:pt idx="12" formatCode="#,##0">
                  <c:v>2900</c:v>
                </c:pt>
                <c:pt idx="13" formatCode="#,##0">
                  <c:v>2900</c:v>
                </c:pt>
                <c:pt idx="14" formatCode="#,##0">
                  <c:v>2900</c:v>
                </c:pt>
                <c:pt idx="15" formatCode="#,##0">
                  <c:v>2900</c:v>
                </c:pt>
                <c:pt idx="16" formatCode="#,##0">
                  <c:v>2900</c:v>
                </c:pt>
                <c:pt idx="17" formatCode="#,##0">
                  <c:v>2900</c:v>
                </c:pt>
                <c:pt idx="18" formatCode="#,##0">
                  <c:v>2900</c:v>
                </c:pt>
                <c:pt idx="19" formatCode="#,##0">
                  <c:v>2900</c:v>
                </c:pt>
                <c:pt idx="20" formatCode="#,##0">
                  <c:v>2900</c:v>
                </c:pt>
                <c:pt idx="21" formatCode="#,##0">
                  <c:v>2900</c:v>
                </c:pt>
                <c:pt idx="22" formatCode="#,##0">
                  <c:v>2900</c:v>
                </c:pt>
                <c:pt idx="23" formatCode="#,##0">
                  <c:v>2900</c:v>
                </c:pt>
                <c:pt idx="24" formatCode="#,##0">
                  <c:v>2900</c:v>
                </c:pt>
                <c:pt idx="25" formatCode="#,##0">
                  <c:v>2900</c:v>
                </c:pt>
                <c:pt idx="26" formatCode="#,##0">
                  <c:v>2900</c:v>
                </c:pt>
                <c:pt idx="27" formatCode="#,##0">
                  <c:v>2900</c:v>
                </c:pt>
                <c:pt idx="28" formatCode="#,##0">
                  <c:v>2900</c:v>
                </c:pt>
                <c:pt idx="29" formatCode="#,##0">
                  <c:v>2900</c:v>
                </c:pt>
                <c:pt idx="30" formatCode="#,##0">
                  <c:v>2900</c:v>
                </c:pt>
                <c:pt idx="31" formatCode="#,##0">
                  <c:v>2900</c:v>
                </c:pt>
                <c:pt idx="32" formatCode="#,##0">
                  <c:v>2900</c:v>
                </c:pt>
                <c:pt idx="33" formatCode="#,##0">
                  <c:v>2900</c:v>
                </c:pt>
                <c:pt idx="34" formatCode="#,##0">
                  <c:v>2900</c:v>
                </c:pt>
                <c:pt idx="35" formatCode="#,##0">
                  <c:v>2900</c:v>
                </c:pt>
              </c:numCache>
            </c:numRef>
          </c:val>
          <c:smooth val="0"/>
        </c:ser>
        <c:ser>
          <c:idx val="2"/>
          <c:order val="2"/>
          <c:tx>
            <c:v>Lower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Data'!$W$14:$W$50</c:f>
              <c:numCache>
                <c:formatCode>General</c:formatCode>
                <c:ptCount val="37"/>
                <c:pt idx="2" formatCode="#,##0">
                  <c:v>1300</c:v>
                </c:pt>
                <c:pt idx="3" formatCode="#,##0">
                  <c:v>1300</c:v>
                </c:pt>
                <c:pt idx="4" formatCode="#,##0">
                  <c:v>1300</c:v>
                </c:pt>
                <c:pt idx="5" formatCode="#,##0">
                  <c:v>1300</c:v>
                </c:pt>
                <c:pt idx="6" formatCode="#,##0">
                  <c:v>1300</c:v>
                </c:pt>
                <c:pt idx="7" formatCode="#,##0">
                  <c:v>1300</c:v>
                </c:pt>
                <c:pt idx="8" formatCode="#,##0">
                  <c:v>1300</c:v>
                </c:pt>
                <c:pt idx="9" formatCode="#,##0">
                  <c:v>1300</c:v>
                </c:pt>
                <c:pt idx="10" formatCode="#,##0">
                  <c:v>1300</c:v>
                </c:pt>
                <c:pt idx="11" formatCode="#,##0">
                  <c:v>1300</c:v>
                </c:pt>
                <c:pt idx="12" formatCode="#,##0">
                  <c:v>1300</c:v>
                </c:pt>
                <c:pt idx="13" formatCode="#,##0">
                  <c:v>1300</c:v>
                </c:pt>
                <c:pt idx="14" formatCode="#,##0">
                  <c:v>1300</c:v>
                </c:pt>
                <c:pt idx="15" formatCode="#,##0">
                  <c:v>1300</c:v>
                </c:pt>
                <c:pt idx="16" formatCode="#,##0">
                  <c:v>1300</c:v>
                </c:pt>
                <c:pt idx="17" formatCode="#,##0">
                  <c:v>1300</c:v>
                </c:pt>
                <c:pt idx="18" formatCode="#,##0">
                  <c:v>1300</c:v>
                </c:pt>
                <c:pt idx="19" formatCode="#,##0">
                  <c:v>1300</c:v>
                </c:pt>
                <c:pt idx="20" formatCode="#,##0">
                  <c:v>1300</c:v>
                </c:pt>
                <c:pt idx="21" formatCode="#,##0">
                  <c:v>1300</c:v>
                </c:pt>
                <c:pt idx="22" formatCode="#,##0">
                  <c:v>1300</c:v>
                </c:pt>
                <c:pt idx="23" formatCode="#,##0">
                  <c:v>1300</c:v>
                </c:pt>
                <c:pt idx="24" formatCode="#,##0">
                  <c:v>1300</c:v>
                </c:pt>
                <c:pt idx="25" formatCode="#,##0">
                  <c:v>1300</c:v>
                </c:pt>
                <c:pt idx="26" formatCode="#,##0">
                  <c:v>1300</c:v>
                </c:pt>
                <c:pt idx="27" formatCode="#,##0">
                  <c:v>1300</c:v>
                </c:pt>
                <c:pt idx="28" formatCode="#,##0">
                  <c:v>1300</c:v>
                </c:pt>
                <c:pt idx="29" formatCode="#,##0">
                  <c:v>1300</c:v>
                </c:pt>
                <c:pt idx="30" formatCode="#,##0">
                  <c:v>1300</c:v>
                </c:pt>
                <c:pt idx="31" formatCode="#,##0">
                  <c:v>1300</c:v>
                </c:pt>
                <c:pt idx="32" formatCode="#,##0">
                  <c:v>1300</c:v>
                </c:pt>
                <c:pt idx="33" formatCode="#,##0">
                  <c:v>1300</c:v>
                </c:pt>
                <c:pt idx="34" formatCode="#,##0">
                  <c:v>1300</c:v>
                </c:pt>
                <c:pt idx="35" formatCode="#,##0">
                  <c:v>1300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764288"/>
        <c:axId val="332766208"/>
      </c:lineChart>
      <c:catAx>
        <c:axId val="332764288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sz="2000" b="1"/>
            </a:pPr>
            <a:endParaRPr lang="en-US"/>
          </a:p>
        </c:txPr>
        <c:crossAx val="332766208"/>
        <c:crosses val="autoZero"/>
        <c:auto val="1"/>
        <c:lblAlgn val="ctr"/>
        <c:lblOffset val="100"/>
        <c:tickLblSkip val="5"/>
        <c:noMultiLvlLbl val="0"/>
      </c:catAx>
      <c:valAx>
        <c:axId val="332766208"/>
        <c:scaling>
          <c:orientation val="minMax"/>
          <c:max val="8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Escapement (thousands)</a:t>
                </a:r>
              </a:p>
            </c:rich>
          </c:tx>
          <c:layout>
            <c:manualLayout>
              <c:xMode val="edge"/>
              <c:yMode val="edge"/>
              <c:x val="1.1851556902029341E-3"/>
              <c:y val="0.123420872487398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332764288"/>
        <c:crosses val="autoZero"/>
        <c:crossBetween val="between"/>
        <c:majorUnit val="20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Berners</a:t>
            </a:r>
            <a:r>
              <a:rPr lang="en-US" sz="3200" baseline="0"/>
              <a:t> River (Survey)</a:t>
            </a:r>
            <a:endParaRPr lang="en-US" sz="3200"/>
          </a:p>
        </c:rich>
      </c:tx>
      <c:layout>
        <c:manualLayout>
          <c:xMode val="edge"/>
          <c:yMode val="edge"/>
          <c:x val="0.3179204790583370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50541349443477"/>
          <c:y val="0.12843227139299832"/>
          <c:w val="0.83909539376375264"/>
          <c:h val="0.68796799716714629"/>
        </c:manualLayout>
      </c:layout>
      <c:barChart>
        <c:barDir val="col"/>
        <c:grouping val="stacked"/>
        <c:varyColors val="0"/>
        <c:ser>
          <c:idx val="0"/>
          <c:order val="0"/>
          <c:tx>
            <c:v>Above Goal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cat>
            <c:numRef>
              <c:f>'Summary Data'!$A$14:$A$50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Data'!$C$14:$C$50</c:f>
              <c:numCache>
                <c:formatCode>General</c:formatCode>
                <c:ptCount val="37"/>
                <c:pt idx="2" formatCode="#,##0">
                  <c:v>7505</c:v>
                </c:pt>
                <c:pt idx="3" formatCode="#,##0">
                  <c:v>9840</c:v>
                </c:pt>
                <c:pt idx="4" formatCode="#,##0">
                  <c:v>0</c:v>
                </c:pt>
                <c:pt idx="5" formatCode="#,##0">
                  <c:v>6169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7509</c:v>
                </c:pt>
                <c:pt idx="10" formatCode="#,##0">
                  <c:v>11050</c:v>
                </c:pt>
                <c:pt idx="11" formatCode="#,##0">
                  <c:v>11530</c:v>
                </c:pt>
                <c:pt idx="12" formatCode="#,##0">
                  <c:v>15300</c:v>
                </c:pt>
                <c:pt idx="13" formatCode="#,##0">
                  <c:v>15670</c:v>
                </c:pt>
                <c:pt idx="14" formatCode="#,##0">
                  <c:v>15920</c:v>
                </c:pt>
                <c:pt idx="15" formatCode="#,##0">
                  <c:v>4945</c:v>
                </c:pt>
                <c:pt idx="16" formatCode="#,##0">
                  <c:v>6050</c:v>
                </c:pt>
                <c:pt idx="17" formatCode="#,##0">
                  <c:v>10050</c:v>
                </c:pt>
                <c:pt idx="18" formatCode="#,##0">
                  <c:v>6802</c:v>
                </c:pt>
                <c:pt idx="19" formatCode="#,##0">
                  <c:v>9920</c:v>
                </c:pt>
                <c:pt idx="20" formatCode="#,##0">
                  <c:v>10650</c:v>
                </c:pt>
                <c:pt idx="21" formatCode="#,##0">
                  <c:v>19290</c:v>
                </c:pt>
                <c:pt idx="22" formatCode="#,##0">
                  <c:v>27700</c:v>
                </c:pt>
                <c:pt idx="23" formatCode="#,##0">
                  <c:v>10110</c:v>
                </c:pt>
                <c:pt idx="24" formatCode="#,##0">
                  <c:v>14450</c:v>
                </c:pt>
                <c:pt idx="25" formatCode="#,##0">
                  <c:v>5220</c:v>
                </c:pt>
                <c:pt idx="26" formatCode="#,##0">
                  <c:v>5470</c:v>
                </c:pt>
                <c:pt idx="27" formatCode="#,##0">
                  <c:v>0</c:v>
                </c:pt>
                <c:pt idx="28" formatCode="#,##0">
                  <c:v>6870</c:v>
                </c:pt>
                <c:pt idx="29" formatCode="#,##0">
                  <c:v>4230</c:v>
                </c:pt>
                <c:pt idx="30" formatCode="#,##0">
                  <c:v>7520</c:v>
                </c:pt>
                <c:pt idx="31" formatCode="#,##0">
                  <c:v>6050</c:v>
                </c:pt>
                <c:pt idx="32" formatCode="#,##0">
                  <c:v>5480</c:v>
                </c:pt>
                <c:pt idx="33" formatCode="#,##0">
                  <c:v>6280</c:v>
                </c:pt>
                <c:pt idx="34" formatCode="#,##0">
                  <c:v>15480</c:v>
                </c:pt>
                <c:pt idx="35" formatCode="#,##0">
                  <c:v>9940</c:v>
                </c:pt>
                <c:pt idx="36" formatCode="#,##0">
                  <c:v>6733</c:v>
                </c:pt>
              </c:numCache>
            </c:numRef>
          </c:val>
        </c:ser>
        <c:ser>
          <c:idx val="3"/>
          <c:order val="3"/>
          <c:tx>
            <c:v>Below Goal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Data'!$A$14:$A$50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Data'!$D$14:$D$50</c:f>
              <c:numCache>
                <c:formatCode>General</c:formatCode>
                <c:ptCount val="37"/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2825</c:v>
                </c:pt>
                <c:pt idx="5" formatCode="#,##0">
                  <c:v>0</c:v>
                </c:pt>
                <c:pt idx="6" formatCode="#,##0">
                  <c:v>1752</c:v>
                </c:pt>
                <c:pt idx="7" formatCode="#,##0">
                  <c:v>3260</c:v>
                </c:pt>
                <c:pt idx="8" formatCode="#,##0">
                  <c:v>2724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0</c:v>
                </c:pt>
                <c:pt idx="20" formatCode="#,##0">
                  <c:v>0</c:v>
                </c:pt>
                <c:pt idx="21" formatCode="#,##0">
                  <c:v>0</c:v>
                </c:pt>
                <c:pt idx="22" formatCode="#,##0">
                  <c:v>0</c:v>
                </c:pt>
                <c:pt idx="23" formatCode="#,##0">
                  <c:v>0</c:v>
                </c:pt>
                <c:pt idx="24" formatCode="#,##0">
                  <c:v>0</c:v>
                </c:pt>
                <c:pt idx="25" formatCode="#,##0">
                  <c:v>0</c:v>
                </c:pt>
                <c:pt idx="26" formatCode="#,##0">
                  <c:v>0</c:v>
                </c:pt>
                <c:pt idx="27" formatCode="#,##0">
                  <c:v>3915</c:v>
                </c:pt>
                <c:pt idx="28" formatCode="#,##0">
                  <c:v>0</c:v>
                </c:pt>
                <c:pt idx="29" formatCode="#,##0">
                  <c:v>0</c:v>
                </c:pt>
                <c:pt idx="30" formatCode="#,##0">
                  <c:v>0</c:v>
                </c:pt>
                <c:pt idx="31" formatCode="#,##0">
                  <c:v>0</c:v>
                </c:pt>
                <c:pt idx="32" formatCode="#,##0">
                  <c:v>0</c:v>
                </c:pt>
                <c:pt idx="33" formatCode="#,##0">
                  <c:v>0</c:v>
                </c:pt>
                <c:pt idx="34" formatCode="#,##0">
                  <c:v>0</c:v>
                </c:pt>
                <c:pt idx="35" formatCode="#,##0">
                  <c:v>0</c:v>
                </c:pt>
                <c:pt idx="36" formatCode="#,##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33283328"/>
        <c:axId val="333285248"/>
      </c:barChart>
      <c:lineChart>
        <c:grouping val="standard"/>
        <c:varyColors val="0"/>
        <c:ser>
          <c:idx val="1"/>
          <c:order val="1"/>
          <c:tx>
            <c:v>Upper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Data'!$F$14:$F$50</c:f>
              <c:numCache>
                <c:formatCode>General</c:formatCode>
                <c:ptCount val="37"/>
                <c:pt idx="2" formatCode="#,##0">
                  <c:v>9200</c:v>
                </c:pt>
                <c:pt idx="3" formatCode="#,##0">
                  <c:v>9200</c:v>
                </c:pt>
                <c:pt idx="4" formatCode="#,##0">
                  <c:v>9200</c:v>
                </c:pt>
                <c:pt idx="5" formatCode="#,##0">
                  <c:v>9200</c:v>
                </c:pt>
                <c:pt idx="6" formatCode="#,##0">
                  <c:v>9200</c:v>
                </c:pt>
                <c:pt idx="7" formatCode="#,##0">
                  <c:v>9200</c:v>
                </c:pt>
                <c:pt idx="8" formatCode="#,##0">
                  <c:v>9200</c:v>
                </c:pt>
                <c:pt idx="9" formatCode="#,##0">
                  <c:v>9200</c:v>
                </c:pt>
                <c:pt idx="10" formatCode="#,##0">
                  <c:v>9200</c:v>
                </c:pt>
                <c:pt idx="11" formatCode="#,##0">
                  <c:v>9200</c:v>
                </c:pt>
                <c:pt idx="12" formatCode="#,##0">
                  <c:v>9200</c:v>
                </c:pt>
                <c:pt idx="13" formatCode="#,##0">
                  <c:v>9200</c:v>
                </c:pt>
                <c:pt idx="14" formatCode="#,##0">
                  <c:v>9200</c:v>
                </c:pt>
                <c:pt idx="15" formatCode="#,##0">
                  <c:v>9200</c:v>
                </c:pt>
                <c:pt idx="16" formatCode="#,##0">
                  <c:v>9200</c:v>
                </c:pt>
                <c:pt idx="17" formatCode="#,##0">
                  <c:v>9200</c:v>
                </c:pt>
                <c:pt idx="18" formatCode="#,##0">
                  <c:v>9200</c:v>
                </c:pt>
                <c:pt idx="19" formatCode="#,##0">
                  <c:v>9200</c:v>
                </c:pt>
                <c:pt idx="20" formatCode="#,##0">
                  <c:v>9200</c:v>
                </c:pt>
                <c:pt idx="21" formatCode="#,##0">
                  <c:v>9200</c:v>
                </c:pt>
                <c:pt idx="22" formatCode="#,##0">
                  <c:v>9200</c:v>
                </c:pt>
                <c:pt idx="23" formatCode="#,##0">
                  <c:v>9200</c:v>
                </c:pt>
                <c:pt idx="24" formatCode="#,##0">
                  <c:v>9200</c:v>
                </c:pt>
                <c:pt idx="25" formatCode="#,##0">
                  <c:v>9200</c:v>
                </c:pt>
                <c:pt idx="26" formatCode="#,##0">
                  <c:v>9200</c:v>
                </c:pt>
                <c:pt idx="27" formatCode="#,##0">
                  <c:v>9200</c:v>
                </c:pt>
                <c:pt idx="28" formatCode="#,##0">
                  <c:v>9200</c:v>
                </c:pt>
                <c:pt idx="29" formatCode="#,##0">
                  <c:v>9200</c:v>
                </c:pt>
                <c:pt idx="30" formatCode="#,##0">
                  <c:v>9200</c:v>
                </c:pt>
                <c:pt idx="31" formatCode="#,##0">
                  <c:v>9200</c:v>
                </c:pt>
                <c:pt idx="32" formatCode="#,##0">
                  <c:v>9200</c:v>
                </c:pt>
                <c:pt idx="33" formatCode="#,##0">
                  <c:v>9200</c:v>
                </c:pt>
                <c:pt idx="34" formatCode="#,##0">
                  <c:v>9200</c:v>
                </c:pt>
                <c:pt idx="35" formatCode="#,##0">
                  <c:v>9200</c:v>
                </c:pt>
                <c:pt idx="36" formatCode="#,##0">
                  <c:v>9200</c:v>
                </c:pt>
              </c:numCache>
            </c:numRef>
          </c:val>
          <c:smooth val="0"/>
        </c:ser>
        <c:ser>
          <c:idx val="2"/>
          <c:order val="2"/>
          <c:tx>
            <c:v>Lower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Data'!$E$14:$E$50</c:f>
              <c:numCache>
                <c:formatCode>General</c:formatCode>
                <c:ptCount val="37"/>
                <c:pt idx="2" formatCode="#,##0">
                  <c:v>4000</c:v>
                </c:pt>
                <c:pt idx="3" formatCode="#,##0">
                  <c:v>4000</c:v>
                </c:pt>
                <c:pt idx="4" formatCode="#,##0">
                  <c:v>4000</c:v>
                </c:pt>
                <c:pt idx="5" formatCode="#,##0">
                  <c:v>4000</c:v>
                </c:pt>
                <c:pt idx="6" formatCode="#,##0">
                  <c:v>4000</c:v>
                </c:pt>
                <c:pt idx="7" formatCode="#,##0">
                  <c:v>4000</c:v>
                </c:pt>
                <c:pt idx="8" formatCode="#,##0">
                  <c:v>4000</c:v>
                </c:pt>
                <c:pt idx="9" formatCode="#,##0">
                  <c:v>4000</c:v>
                </c:pt>
                <c:pt idx="10" formatCode="#,##0">
                  <c:v>4000</c:v>
                </c:pt>
                <c:pt idx="11" formatCode="#,##0">
                  <c:v>4000</c:v>
                </c:pt>
                <c:pt idx="12" formatCode="#,##0">
                  <c:v>4000</c:v>
                </c:pt>
                <c:pt idx="13" formatCode="#,##0">
                  <c:v>4000</c:v>
                </c:pt>
                <c:pt idx="14" formatCode="#,##0">
                  <c:v>4000</c:v>
                </c:pt>
                <c:pt idx="15" formatCode="#,##0">
                  <c:v>4000</c:v>
                </c:pt>
                <c:pt idx="16" formatCode="#,##0">
                  <c:v>4000</c:v>
                </c:pt>
                <c:pt idx="17" formatCode="#,##0">
                  <c:v>4000</c:v>
                </c:pt>
                <c:pt idx="18" formatCode="#,##0">
                  <c:v>4000</c:v>
                </c:pt>
                <c:pt idx="19" formatCode="#,##0">
                  <c:v>4000</c:v>
                </c:pt>
                <c:pt idx="20" formatCode="#,##0">
                  <c:v>4000</c:v>
                </c:pt>
                <c:pt idx="21" formatCode="#,##0">
                  <c:v>4000</c:v>
                </c:pt>
                <c:pt idx="22" formatCode="#,##0">
                  <c:v>4000</c:v>
                </c:pt>
                <c:pt idx="23" formatCode="#,##0">
                  <c:v>4000</c:v>
                </c:pt>
                <c:pt idx="24" formatCode="#,##0">
                  <c:v>4000</c:v>
                </c:pt>
                <c:pt idx="25" formatCode="#,##0">
                  <c:v>4000</c:v>
                </c:pt>
                <c:pt idx="26" formatCode="#,##0">
                  <c:v>4000</c:v>
                </c:pt>
                <c:pt idx="27" formatCode="#,##0">
                  <c:v>4000</c:v>
                </c:pt>
                <c:pt idx="28" formatCode="#,##0">
                  <c:v>4000</c:v>
                </c:pt>
                <c:pt idx="29" formatCode="#,##0">
                  <c:v>4000</c:v>
                </c:pt>
                <c:pt idx="30" formatCode="#,##0">
                  <c:v>4000</c:v>
                </c:pt>
                <c:pt idx="31" formatCode="#,##0">
                  <c:v>4000</c:v>
                </c:pt>
                <c:pt idx="32" formatCode="#,##0">
                  <c:v>4000</c:v>
                </c:pt>
                <c:pt idx="33" formatCode="#,##0">
                  <c:v>4000</c:v>
                </c:pt>
                <c:pt idx="34" formatCode="#,##0">
                  <c:v>4000</c:v>
                </c:pt>
                <c:pt idx="35" formatCode="#,##0">
                  <c:v>4000</c:v>
                </c:pt>
                <c:pt idx="36" formatCode="#,##0">
                  <c:v>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283328"/>
        <c:axId val="333285248"/>
      </c:lineChart>
      <c:catAx>
        <c:axId val="333283328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sz="2000" b="1"/>
            </a:pPr>
            <a:endParaRPr lang="en-US"/>
          </a:p>
        </c:txPr>
        <c:crossAx val="333285248"/>
        <c:crosses val="autoZero"/>
        <c:auto val="1"/>
        <c:lblAlgn val="ctr"/>
        <c:lblOffset val="100"/>
        <c:tickLblSkip val="5"/>
        <c:noMultiLvlLbl val="0"/>
      </c:catAx>
      <c:valAx>
        <c:axId val="333285248"/>
        <c:scaling>
          <c:orientation val="minMax"/>
          <c:max val="3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Index (thousands)</a:t>
                </a:r>
              </a:p>
            </c:rich>
          </c:tx>
          <c:layout>
            <c:manualLayout>
              <c:xMode val="edge"/>
              <c:yMode val="edge"/>
              <c:x val="1.1851556902029337E-3"/>
              <c:y val="0.20690766667338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333283328"/>
        <c:crosses val="autoZero"/>
        <c:crossBetween val="between"/>
        <c:majorUnit val="100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Chilkat River (M-R)</a:t>
            </a:r>
          </a:p>
        </c:rich>
      </c:tx>
      <c:layout>
        <c:manualLayout>
          <c:xMode val="edge"/>
          <c:yMode val="edge"/>
          <c:x val="0.31344797194693336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50541349443477"/>
          <c:y val="0.12843227139299832"/>
          <c:w val="0.83909539376375264"/>
          <c:h val="0.68796799716714629"/>
        </c:manualLayout>
      </c:layout>
      <c:barChart>
        <c:barDir val="col"/>
        <c:grouping val="stacked"/>
        <c:varyColors val="0"/>
        <c:ser>
          <c:idx val="0"/>
          <c:order val="0"/>
          <c:tx>
            <c:v>Above Goal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cat>
            <c:numRef>
              <c:f>'Summary Data'!$A$14:$A$50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Data'!$AM$14:$AM$50</c:f>
              <c:numCache>
                <c:formatCode>General</c:formatCode>
                <c:ptCount val="37"/>
                <c:pt idx="7" formatCode="#,##0">
                  <c:v>37432.15</c:v>
                </c:pt>
                <c:pt idx="8" formatCode="#,##0">
                  <c:v>0</c:v>
                </c:pt>
                <c:pt idx="9" formatCode="#,##0">
                  <c:v>48833.31</c:v>
                </c:pt>
                <c:pt idx="10" formatCode="#,##0">
                  <c:v>79807</c:v>
                </c:pt>
                <c:pt idx="11" formatCode="#,##0">
                  <c:v>84516.61</c:v>
                </c:pt>
                <c:pt idx="12" formatCode="#,##0">
                  <c:v>77588.47</c:v>
                </c:pt>
                <c:pt idx="13" formatCode="#,##0">
                  <c:v>58216.58</c:v>
                </c:pt>
                <c:pt idx="14" formatCode="#,##0">
                  <c:v>194425.2</c:v>
                </c:pt>
                <c:pt idx="15" formatCode="#,##0">
                  <c:v>56736.78</c:v>
                </c:pt>
                <c:pt idx="16" formatCode="#,##0">
                  <c:v>37331.25</c:v>
                </c:pt>
                <c:pt idx="17" formatCode="#,##0">
                  <c:v>43519.5</c:v>
                </c:pt>
                <c:pt idx="18" formatCode="#,##0">
                  <c:v>50758</c:v>
                </c:pt>
                <c:pt idx="19" formatCode="#,##0">
                  <c:v>57140.36</c:v>
                </c:pt>
                <c:pt idx="20" formatCode="#,##0">
                  <c:v>84843</c:v>
                </c:pt>
                <c:pt idx="21" formatCode="#,##0">
                  <c:v>107697</c:v>
                </c:pt>
                <c:pt idx="22" formatCode="#,##0">
                  <c:v>204805</c:v>
                </c:pt>
                <c:pt idx="23" formatCode="#,##0">
                  <c:v>133045</c:v>
                </c:pt>
                <c:pt idx="24" formatCode="#,##0">
                  <c:v>67053</c:v>
                </c:pt>
                <c:pt idx="25" formatCode="#,##0">
                  <c:v>34575</c:v>
                </c:pt>
                <c:pt idx="26" formatCode="#,##0">
                  <c:v>79050</c:v>
                </c:pt>
                <c:pt idx="27" formatCode="#,##0">
                  <c:v>0</c:v>
                </c:pt>
                <c:pt idx="28" formatCode="#,##0">
                  <c:v>56369</c:v>
                </c:pt>
                <c:pt idx="29" formatCode="#,##0">
                  <c:v>47911</c:v>
                </c:pt>
                <c:pt idx="30" formatCode="#,##0">
                  <c:v>84909</c:v>
                </c:pt>
                <c:pt idx="31" formatCode="#,##0">
                  <c:v>61099</c:v>
                </c:pt>
                <c:pt idx="32" formatCode="#,##0">
                  <c:v>36961</c:v>
                </c:pt>
                <c:pt idx="33" formatCode="#,##0">
                  <c:v>51324</c:v>
                </c:pt>
                <c:pt idx="34" formatCode="#,##0">
                  <c:v>130200</c:v>
                </c:pt>
                <c:pt idx="35" formatCode="#,##0">
                  <c:v>47372</c:v>
                </c:pt>
                <c:pt idx="36" formatCode="#,##0">
                  <c:v>0</c:v>
                </c:pt>
              </c:numCache>
            </c:numRef>
          </c:val>
        </c:ser>
        <c:ser>
          <c:idx val="3"/>
          <c:order val="3"/>
          <c:tx>
            <c:v>Below Goal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Data'!$A$14:$A$50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Data'!$AN$14:$AN$50</c:f>
              <c:numCache>
                <c:formatCode>General</c:formatCode>
                <c:ptCount val="37"/>
                <c:pt idx="7" formatCode="#,##0">
                  <c:v>0</c:v>
                </c:pt>
                <c:pt idx="8" formatCode="#,##0">
                  <c:v>29495.05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0</c:v>
                </c:pt>
                <c:pt idx="20" formatCode="#,##0">
                  <c:v>0</c:v>
                </c:pt>
                <c:pt idx="21" formatCode="#,##0">
                  <c:v>0</c:v>
                </c:pt>
                <c:pt idx="22" formatCode="#,##0">
                  <c:v>0</c:v>
                </c:pt>
                <c:pt idx="23" formatCode="#,##0">
                  <c:v>0</c:v>
                </c:pt>
                <c:pt idx="24" formatCode="#,##0">
                  <c:v>0</c:v>
                </c:pt>
                <c:pt idx="25" formatCode="#,##0">
                  <c:v>0</c:v>
                </c:pt>
                <c:pt idx="26" formatCode="#,##0">
                  <c:v>0</c:v>
                </c:pt>
                <c:pt idx="27" formatCode="#,##0">
                  <c:v>24770</c:v>
                </c:pt>
                <c:pt idx="28" formatCode="#,##0">
                  <c:v>0</c:v>
                </c:pt>
                <c:pt idx="29" formatCode="#,##0">
                  <c:v>0</c:v>
                </c:pt>
                <c:pt idx="30" formatCode="#,##0">
                  <c:v>0</c:v>
                </c:pt>
                <c:pt idx="31" formatCode="#,##0">
                  <c:v>0</c:v>
                </c:pt>
                <c:pt idx="32" formatCode="#,##0">
                  <c:v>0</c:v>
                </c:pt>
                <c:pt idx="33" formatCode="#,##0">
                  <c:v>0</c:v>
                </c:pt>
                <c:pt idx="34" formatCode="#,##0">
                  <c:v>0</c:v>
                </c:pt>
                <c:pt idx="35" formatCode="#,##0">
                  <c:v>0</c:v>
                </c:pt>
                <c:pt idx="36" formatCode="#,##0">
                  <c:v>26280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37129472"/>
        <c:axId val="337131008"/>
      </c:barChart>
      <c:lineChart>
        <c:grouping val="standard"/>
        <c:varyColors val="0"/>
        <c:ser>
          <c:idx val="1"/>
          <c:order val="1"/>
          <c:tx>
            <c:v>Upper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Data'!$AP$14:$AP$50</c:f>
              <c:numCache>
                <c:formatCode>General</c:formatCode>
                <c:ptCount val="37"/>
                <c:pt idx="7" formatCode="#,##0">
                  <c:v>70000</c:v>
                </c:pt>
                <c:pt idx="8" formatCode="#,##0">
                  <c:v>70000</c:v>
                </c:pt>
                <c:pt idx="9" formatCode="#,##0">
                  <c:v>70000</c:v>
                </c:pt>
                <c:pt idx="10" formatCode="#,##0">
                  <c:v>70000</c:v>
                </c:pt>
                <c:pt idx="11" formatCode="#,##0">
                  <c:v>70000</c:v>
                </c:pt>
                <c:pt idx="12" formatCode="#,##0">
                  <c:v>70000</c:v>
                </c:pt>
                <c:pt idx="13" formatCode="#,##0">
                  <c:v>70000</c:v>
                </c:pt>
                <c:pt idx="14" formatCode="#,##0">
                  <c:v>70000</c:v>
                </c:pt>
                <c:pt idx="15" formatCode="#,##0">
                  <c:v>70000</c:v>
                </c:pt>
                <c:pt idx="16" formatCode="#,##0">
                  <c:v>70000</c:v>
                </c:pt>
                <c:pt idx="17" formatCode="#,##0">
                  <c:v>70000</c:v>
                </c:pt>
                <c:pt idx="18" formatCode="#,##0">
                  <c:v>70000</c:v>
                </c:pt>
                <c:pt idx="19" formatCode="#,##0">
                  <c:v>70000</c:v>
                </c:pt>
                <c:pt idx="20" formatCode="#,##0">
                  <c:v>70000</c:v>
                </c:pt>
                <c:pt idx="21" formatCode="#,##0">
                  <c:v>70000</c:v>
                </c:pt>
                <c:pt idx="22" formatCode="#,##0">
                  <c:v>70000</c:v>
                </c:pt>
                <c:pt idx="23" formatCode="#,##0">
                  <c:v>70000</c:v>
                </c:pt>
                <c:pt idx="24" formatCode="#,##0">
                  <c:v>70000</c:v>
                </c:pt>
                <c:pt idx="25" formatCode="#,##0">
                  <c:v>70000</c:v>
                </c:pt>
                <c:pt idx="26" formatCode="#,##0">
                  <c:v>70000</c:v>
                </c:pt>
                <c:pt idx="27" formatCode="#,##0">
                  <c:v>70000</c:v>
                </c:pt>
                <c:pt idx="28" formatCode="#,##0">
                  <c:v>70000</c:v>
                </c:pt>
                <c:pt idx="29" formatCode="#,##0">
                  <c:v>70000</c:v>
                </c:pt>
                <c:pt idx="30" formatCode="#,##0">
                  <c:v>70000</c:v>
                </c:pt>
                <c:pt idx="31" formatCode="#,##0">
                  <c:v>70000</c:v>
                </c:pt>
                <c:pt idx="32" formatCode="#,##0">
                  <c:v>70000</c:v>
                </c:pt>
                <c:pt idx="33" formatCode="#,##0">
                  <c:v>70000</c:v>
                </c:pt>
                <c:pt idx="34" formatCode="#,##0">
                  <c:v>70000</c:v>
                </c:pt>
                <c:pt idx="35" formatCode="#,##0">
                  <c:v>70000</c:v>
                </c:pt>
                <c:pt idx="36" formatCode="#,##0">
                  <c:v>70000</c:v>
                </c:pt>
              </c:numCache>
            </c:numRef>
          </c:val>
          <c:smooth val="0"/>
        </c:ser>
        <c:ser>
          <c:idx val="2"/>
          <c:order val="2"/>
          <c:tx>
            <c:v>Lower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Data'!$AO$14:$AO$50</c:f>
              <c:numCache>
                <c:formatCode>General</c:formatCode>
                <c:ptCount val="37"/>
                <c:pt idx="7" formatCode="#,##0">
                  <c:v>30000</c:v>
                </c:pt>
                <c:pt idx="8" formatCode="#,##0">
                  <c:v>30000</c:v>
                </c:pt>
                <c:pt idx="9" formatCode="#,##0">
                  <c:v>30000</c:v>
                </c:pt>
                <c:pt idx="10" formatCode="#,##0">
                  <c:v>30000</c:v>
                </c:pt>
                <c:pt idx="11" formatCode="#,##0">
                  <c:v>30000</c:v>
                </c:pt>
                <c:pt idx="12" formatCode="#,##0">
                  <c:v>30000</c:v>
                </c:pt>
                <c:pt idx="13" formatCode="#,##0">
                  <c:v>30000</c:v>
                </c:pt>
                <c:pt idx="14" formatCode="#,##0">
                  <c:v>30000</c:v>
                </c:pt>
                <c:pt idx="15" formatCode="#,##0">
                  <c:v>30000</c:v>
                </c:pt>
                <c:pt idx="16" formatCode="#,##0">
                  <c:v>30000</c:v>
                </c:pt>
                <c:pt idx="17" formatCode="#,##0">
                  <c:v>30000</c:v>
                </c:pt>
                <c:pt idx="18" formatCode="#,##0">
                  <c:v>30000</c:v>
                </c:pt>
                <c:pt idx="19" formatCode="#,##0">
                  <c:v>30000</c:v>
                </c:pt>
                <c:pt idx="20" formatCode="#,##0">
                  <c:v>30000</c:v>
                </c:pt>
                <c:pt idx="21" formatCode="#,##0">
                  <c:v>30000</c:v>
                </c:pt>
                <c:pt idx="22" formatCode="#,##0">
                  <c:v>30000</c:v>
                </c:pt>
                <c:pt idx="23" formatCode="#,##0">
                  <c:v>30000</c:v>
                </c:pt>
                <c:pt idx="24" formatCode="#,##0">
                  <c:v>30000</c:v>
                </c:pt>
                <c:pt idx="25" formatCode="#,##0">
                  <c:v>30000</c:v>
                </c:pt>
                <c:pt idx="26" formatCode="#,##0">
                  <c:v>30000</c:v>
                </c:pt>
                <c:pt idx="27" formatCode="#,##0">
                  <c:v>30000</c:v>
                </c:pt>
                <c:pt idx="28" formatCode="#,##0">
                  <c:v>30000</c:v>
                </c:pt>
                <c:pt idx="29" formatCode="#,##0">
                  <c:v>30000</c:v>
                </c:pt>
                <c:pt idx="30" formatCode="#,##0">
                  <c:v>30000</c:v>
                </c:pt>
                <c:pt idx="31" formatCode="#,##0">
                  <c:v>30000</c:v>
                </c:pt>
                <c:pt idx="32" formatCode="#,##0">
                  <c:v>30000</c:v>
                </c:pt>
                <c:pt idx="33" formatCode="#,##0">
                  <c:v>30000</c:v>
                </c:pt>
                <c:pt idx="34" formatCode="#,##0">
                  <c:v>30000</c:v>
                </c:pt>
                <c:pt idx="35" formatCode="#,##0">
                  <c:v>30000</c:v>
                </c:pt>
                <c:pt idx="36" formatCode="#,##0">
                  <c:v>30000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129472"/>
        <c:axId val="337131008"/>
      </c:lineChart>
      <c:catAx>
        <c:axId val="337129472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sz="2000" b="1"/>
            </a:pPr>
            <a:endParaRPr lang="en-US"/>
          </a:p>
        </c:txPr>
        <c:crossAx val="337131008"/>
        <c:crosses val="autoZero"/>
        <c:auto val="1"/>
        <c:lblAlgn val="ctr"/>
        <c:lblOffset val="100"/>
        <c:tickLblSkip val="5"/>
        <c:noMultiLvlLbl val="0"/>
      </c:catAx>
      <c:valAx>
        <c:axId val="337131008"/>
        <c:scaling>
          <c:orientation val="minMax"/>
          <c:max val="25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Escapement (thousands)</a:t>
                </a:r>
              </a:p>
            </c:rich>
          </c:tx>
          <c:layout>
            <c:manualLayout>
              <c:xMode val="edge"/>
              <c:yMode val="edge"/>
              <c:x val="1.1851556902029339E-3"/>
              <c:y val="0.123420872487398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337129472"/>
        <c:crosses val="autoZero"/>
        <c:crossBetween val="between"/>
        <c:majorUnit val="500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Ketchikan Survey Index</a:t>
            </a:r>
          </a:p>
        </c:rich>
      </c:tx>
      <c:layout>
        <c:manualLayout>
          <c:xMode val="edge"/>
          <c:yMode val="edge"/>
          <c:x val="0.3253746575773434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50541349443474"/>
          <c:y val="0.12843227139299829"/>
          <c:w val="0.83909539376375264"/>
          <c:h val="0.68796799716714629"/>
        </c:manualLayout>
      </c:layout>
      <c:barChart>
        <c:barDir val="col"/>
        <c:grouping val="stacked"/>
        <c:varyColors val="0"/>
        <c:ser>
          <c:idx val="0"/>
          <c:order val="0"/>
          <c:tx>
            <c:v>Above Goal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cat>
            <c:numRef>
              <c:f>'Summary Data'!$A$14:$A$50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Data'!$AS$14:$AS$50</c:f>
              <c:numCache>
                <c:formatCode>General</c:formatCode>
                <c:ptCount val="37"/>
                <c:pt idx="7" formatCode="#,##0">
                  <c:v>4792</c:v>
                </c:pt>
                <c:pt idx="8" formatCode="#,##0">
                  <c:v>5007</c:v>
                </c:pt>
                <c:pt idx="9" formatCode="#,##0">
                  <c:v>6761</c:v>
                </c:pt>
                <c:pt idx="10" formatCode="#,##0">
                  <c:v>0</c:v>
                </c:pt>
                <c:pt idx="11" formatCode="#,##0">
                  <c:v>5721</c:v>
                </c:pt>
                <c:pt idx="12" formatCode="#,##0">
                  <c:v>7017</c:v>
                </c:pt>
                <c:pt idx="13" formatCode="#,##0">
                  <c:v>7270</c:v>
                </c:pt>
                <c:pt idx="14" formatCode="#,##0">
                  <c:v>8690</c:v>
                </c:pt>
                <c:pt idx="15" formatCode="#,##0">
                  <c:v>8627</c:v>
                </c:pt>
                <c:pt idx="16" formatCode="#,##0">
                  <c:v>8831</c:v>
                </c:pt>
                <c:pt idx="17" formatCode="#,##0">
                  <c:v>5025</c:v>
                </c:pt>
                <c:pt idx="18" formatCode="#,##0">
                  <c:v>7095</c:v>
                </c:pt>
                <c:pt idx="19" formatCode="#,##0">
                  <c:v>8038</c:v>
                </c:pt>
                <c:pt idx="20" formatCode="#,##0">
                  <c:v>8634</c:v>
                </c:pt>
                <c:pt idx="21" formatCode="#,##0">
                  <c:v>11267</c:v>
                </c:pt>
                <c:pt idx="22" formatCode="#,##0">
                  <c:v>12223</c:v>
                </c:pt>
                <c:pt idx="23" formatCode="#,##0">
                  <c:v>11899</c:v>
                </c:pt>
                <c:pt idx="24" formatCode="#,##0">
                  <c:v>9904</c:v>
                </c:pt>
                <c:pt idx="25" formatCode="#,##0">
                  <c:v>14840</c:v>
                </c:pt>
                <c:pt idx="26" formatCode="#,##0">
                  <c:v>6901</c:v>
                </c:pt>
                <c:pt idx="27" formatCode="#,##0">
                  <c:v>4316</c:v>
                </c:pt>
                <c:pt idx="28" formatCode="#,##0">
                  <c:v>16752</c:v>
                </c:pt>
                <c:pt idx="29" formatCode="#,##0">
                  <c:v>8710</c:v>
                </c:pt>
                <c:pt idx="30" formatCode="#,##0">
                  <c:v>4563</c:v>
                </c:pt>
                <c:pt idx="31" formatCode="#,##0">
                  <c:v>5098</c:v>
                </c:pt>
                <c:pt idx="32" formatCode="#,##0">
                  <c:v>11960</c:v>
                </c:pt>
                <c:pt idx="33" formatCode="#,##0">
                  <c:v>11295</c:v>
                </c:pt>
                <c:pt idx="34" formatCode="#,##0">
                  <c:v>16675</c:v>
                </c:pt>
                <c:pt idx="35" formatCode="#,##0">
                  <c:v>10128</c:v>
                </c:pt>
                <c:pt idx="36" formatCode="#,##0">
                  <c:v>13420</c:v>
                </c:pt>
              </c:numCache>
            </c:numRef>
          </c:val>
        </c:ser>
        <c:ser>
          <c:idx val="3"/>
          <c:order val="3"/>
          <c:tx>
            <c:v>Below Goal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Data'!$A$14:$A$50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Data'!$AT$14:$AT$50</c:f>
              <c:numCache>
                <c:formatCode>General</c:formatCode>
                <c:ptCount val="37"/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3444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0</c:v>
                </c:pt>
                <c:pt idx="20" formatCode="#,##0">
                  <c:v>0</c:v>
                </c:pt>
                <c:pt idx="21" formatCode="#,##0">
                  <c:v>0</c:v>
                </c:pt>
                <c:pt idx="22" formatCode="#,##0">
                  <c:v>0</c:v>
                </c:pt>
                <c:pt idx="23" formatCode="#,##0">
                  <c:v>0</c:v>
                </c:pt>
                <c:pt idx="24" formatCode="#,##0">
                  <c:v>0</c:v>
                </c:pt>
                <c:pt idx="25" formatCode="#,##0">
                  <c:v>0</c:v>
                </c:pt>
                <c:pt idx="26" formatCode="#,##0">
                  <c:v>0</c:v>
                </c:pt>
                <c:pt idx="27" formatCode="#,##0">
                  <c:v>0</c:v>
                </c:pt>
                <c:pt idx="28" formatCode="#,##0">
                  <c:v>0</c:v>
                </c:pt>
                <c:pt idx="29" formatCode="#,##0">
                  <c:v>0</c:v>
                </c:pt>
                <c:pt idx="30" formatCode="#,##0">
                  <c:v>0</c:v>
                </c:pt>
                <c:pt idx="31" formatCode="#,##0">
                  <c:v>0</c:v>
                </c:pt>
                <c:pt idx="32" formatCode="#,##0">
                  <c:v>0</c:v>
                </c:pt>
                <c:pt idx="33" formatCode="#,##0">
                  <c:v>0</c:v>
                </c:pt>
                <c:pt idx="34" formatCode="#,##0">
                  <c:v>0</c:v>
                </c:pt>
                <c:pt idx="35" formatCode="#,##0">
                  <c:v>0</c:v>
                </c:pt>
                <c:pt idx="36" formatCode="#,##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38473344"/>
        <c:axId val="338474880"/>
      </c:barChart>
      <c:lineChart>
        <c:grouping val="standard"/>
        <c:varyColors val="0"/>
        <c:ser>
          <c:idx val="1"/>
          <c:order val="1"/>
          <c:tx>
            <c:v>Upper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Data'!$AV$14:$AV$50</c:f>
              <c:numCache>
                <c:formatCode>General</c:formatCode>
                <c:ptCount val="37"/>
                <c:pt idx="7" formatCode="#,##0">
                  <c:v>8500</c:v>
                </c:pt>
                <c:pt idx="8" formatCode="#,##0">
                  <c:v>8500</c:v>
                </c:pt>
                <c:pt idx="9" formatCode="#,##0">
                  <c:v>8500</c:v>
                </c:pt>
                <c:pt idx="10" formatCode="#,##0">
                  <c:v>8500</c:v>
                </c:pt>
                <c:pt idx="11" formatCode="#,##0">
                  <c:v>8500</c:v>
                </c:pt>
                <c:pt idx="12" formatCode="#,##0">
                  <c:v>8500</c:v>
                </c:pt>
                <c:pt idx="13" formatCode="#,##0">
                  <c:v>8500</c:v>
                </c:pt>
                <c:pt idx="14" formatCode="#,##0">
                  <c:v>8500</c:v>
                </c:pt>
                <c:pt idx="15" formatCode="#,##0">
                  <c:v>8500</c:v>
                </c:pt>
                <c:pt idx="16" formatCode="#,##0">
                  <c:v>8500</c:v>
                </c:pt>
                <c:pt idx="17" formatCode="#,##0">
                  <c:v>8500</c:v>
                </c:pt>
                <c:pt idx="18" formatCode="#,##0">
                  <c:v>8500</c:v>
                </c:pt>
                <c:pt idx="19" formatCode="#,##0">
                  <c:v>8500</c:v>
                </c:pt>
                <c:pt idx="20" formatCode="#,##0">
                  <c:v>8500</c:v>
                </c:pt>
                <c:pt idx="21" formatCode="#,##0">
                  <c:v>8500</c:v>
                </c:pt>
                <c:pt idx="22" formatCode="#,##0">
                  <c:v>8500</c:v>
                </c:pt>
                <c:pt idx="23" formatCode="#,##0">
                  <c:v>8500</c:v>
                </c:pt>
                <c:pt idx="24" formatCode="#,##0">
                  <c:v>8500</c:v>
                </c:pt>
                <c:pt idx="25" formatCode="#,##0">
                  <c:v>8500</c:v>
                </c:pt>
                <c:pt idx="26" formatCode="#,##0">
                  <c:v>8500</c:v>
                </c:pt>
                <c:pt idx="27" formatCode="#,##0">
                  <c:v>8500</c:v>
                </c:pt>
                <c:pt idx="28" formatCode="#,##0">
                  <c:v>8500</c:v>
                </c:pt>
                <c:pt idx="29" formatCode="#,##0">
                  <c:v>8500</c:v>
                </c:pt>
                <c:pt idx="30" formatCode="#,##0">
                  <c:v>8500</c:v>
                </c:pt>
                <c:pt idx="31" formatCode="#,##0">
                  <c:v>8500</c:v>
                </c:pt>
                <c:pt idx="32" formatCode="#,##0">
                  <c:v>8500</c:v>
                </c:pt>
                <c:pt idx="33" formatCode="#,##0">
                  <c:v>8500</c:v>
                </c:pt>
                <c:pt idx="34" formatCode="#,##0">
                  <c:v>8500</c:v>
                </c:pt>
                <c:pt idx="35" formatCode="#,##0">
                  <c:v>8500</c:v>
                </c:pt>
                <c:pt idx="36" formatCode="#,##0">
                  <c:v>8500</c:v>
                </c:pt>
              </c:numCache>
            </c:numRef>
          </c:val>
          <c:smooth val="0"/>
        </c:ser>
        <c:ser>
          <c:idx val="2"/>
          <c:order val="2"/>
          <c:tx>
            <c:v>Lower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Data'!$AU$14:$AU$50</c:f>
              <c:numCache>
                <c:formatCode>General</c:formatCode>
                <c:ptCount val="37"/>
                <c:pt idx="7" formatCode="#,##0">
                  <c:v>4250</c:v>
                </c:pt>
                <c:pt idx="8" formatCode="#,##0">
                  <c:v>4250</c:v>
                </c:pt>
                <c:pt idx="9" formatCode="#,##0">
                  <c:v>4250</c:v>
                </c:pt>
                <c:pt idx="10" formatCode="#,##0">
                  <c:v>4250</c:v>
                </c:pt>
                <c:pt idx="11" formatCode="#,##0">
                  <c:v>4250</c:v>
                </c:pt>
                <c:pt idx="12" formatCode="#,##0">
                  <c:v>4250</c:v>
                </c:pt>
                <c:pt idx="13" formatCode="#,##0">
                  <c:v>4250</c:v>
                </c:pt>
                <c:pt idx="14" formatCode="#,##0">
                  <c:v>4250</c:v>
                </c:pt>
                <c:pt idx="15" formatCode="#,##0">
                  <c:v>4250</c:v>
                </c:pt>
                <c:pt idx="16" formatCode="#,##0">
                  <c:v>4250</c:v>
                </c:pt>
                <c:pt idx="17" formatCode="#,##0">
                  <c:v>4250</c:v>
                </c:pt>
                <c:pt idx="18" formatCode="#,##0">
                  <c:v>4250</c:v>
                </c:pt>
                <c:pt idx="19" formatCode="#,##0">
                  <c:v>4250</c:v>
                </c:pt>
                <c:pt idx="20" formatCode="#,##0">
                  <c:v>4250</c:v>
                </c:pt>
                <c:pt idx="21" formatCode="#,##0">
                  <c:v>4250</c:v>
                </c:pt>
                <c:pt idx="22" formatCode="#,##0">
                  <c:v>4250</c:v>
                </c:pt>
                <c:pt idx="23" formatCode="#,##0">
                  <c:v>4250</c:v>
                </c:pt>
                <c:pt idx="24" formatCode="#,##0">
                  <c:v>4250</c:v>
                </c:pt>
                <c:pt idx="25" formatCode="#,##0">
                  <c:v>4250</c:v>
                </c:pt>
                <c:pt idx="26" formatCode="#,##0">
                  <c:v>4250</c:v>
                </c:pt>
                <c:pt idx="27" formatCode="#,##0">
                  <c:v>4250</c:v>
                </c:pt>
                <c:pt idx="28" formatCode="#,##0">
                  <c:v>4250</c:v>
                </c:pt>
                <c:pt idx="29" formatCode="#,##0">
                  <c:v>4250</c:v>
                </c:pt>
                <c:pt idx="30" formatCode="#,##0">
                  <c:v>4250</c:v>
                </c:pt>
                <c:pt idx="31" formatCode="#,##0">
                  <c:v>4250</c:v>
                </c:pt>
                <c:pt idx="32" formatCode="#,##0">
                  <c:v>4250</c:v>
                </c:pt>
                <c:pt idx="33" formatCode="#,##0">
                  <c:v>4250</c:v>
                </c:pt>
                <c:pt idx="34" formatCode="#,##0">
                  <c:v>4250</c:v>
                </c:pt>
                <c:pt idx="35" formatCode="#,##0">
                  <c:v>4250</c:v>
                </c:pt>
                <c:pt idx="36" formatCode="#,##0">
                  <c:v>4250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473344"/>
        <c:axId val="338474880"/>
      </c:lineChart>
      <c:catAx>
        <c:axId val="338473344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sz="2000" b="1"/>
            </a:pPr>
            <a:endParaRPr lang="en-US"/>
          </a:p>
        </c:txPr>
        <c:crossAx val="338474880"/>
        <c:crosses val="autoZero"/>
        <c:auto val="1"/>
        <c:lblAlgn val="ctr"/>
        <c:lblOffset val="100"/>
        <c:tickLblSkip val="5"/>
        <c:noMultiLvlLbl val="0"/>
      </c:catAx>
      <c:valAx>
        <c:axId val="338474880"/>
        <c:scaling>
          <c:orientation val="minMax"/>
          <c:max val="2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Index (thousands)</a:t>
                </a:r>
              </a:p>
            </c:rich>
          </c:tx>
          <c:layout>
            <c:manualLayout>
              <c:xMode val="edge"/>
              <c:yMode val="edge"/>
              <c:x val="1.1851556902029339E-3"/>
              <c:y val="0.195776094115254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338473344"/>
        <c:crosses val="autoZero"/>
        <c:crossBetween val="between"/>
        <c:majorUnit val="50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Peterson Creek </a:t>
            </a:r>
            <a:r>
              <a:rPr lang="en-US" sz="3200" baseline="0"/>
              <a:t>(Survey)</a:t>
            </a:r>
            <a:endParaRPr lang="en-US" sz="3200"/>
          </a:p>
        </c:rich>
      </c:tx>
      <c:layout>
        <c:manualLayout>
          <c:xMode val="edge"/>
          <c:yMode val="edge"/>
          <c:x val="0.3104663005393307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50541349443483"/>
          <c:y val="0.12843227139299837"/>
          <c:w val="0.83909539376375264"/>
          <c:h val="0.58913425325038915"/>
        </c:manualLayout>
      </c:layout>
      <c:barChart>
        <c:barDir val="col"/>
        <c:grouping val="stacked"/>
        <c:varyColors val="0"/>
        <c:ser>
          <c:idx val="0"/>
          <c:order val="0"/>
          <c:tx>
            <c:v>Above Goal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cat>
            <c:numRef>
              <c:f>'Summary Data'!$A$14:$A$50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Data'!$AG$14:$AG$50</c:f>
              <c:numCache>
                <c:formatCode>#,##0</c:formatCode>
                <c:ptCount val="37"/>
                <c:pt idx="1">
                  <c:v>219</c:v>
                </c:pt>
                <c:pt idx="2">
                  <c:v>320</c:v>
                </c:pt>
                <c:pt idx="3">
                  <c:v>219</c:v>
                </c:pt>
                <c:pt idx="4">
                  <c:v>189</c:v>
                </c:pt>
                <c:pt idx="5">
                  <c:v>276</c:v>
                </c:pt>
                <c:pt idx="6">
                  <c:v>363</c:v>
                </c:pt>
                <c:pt idx="7">
                  <c:v>204</c:v>
                </c:pt>
                <c:pt idx="8">
                  <c:v>542</c:v>
                </c:pt>
                <c:pt idx="9">
                  <c:v>242</c:v>
                </c:pt>
                <c:pt idx="10">
                  <c:v>324</c:v>
                </c:pt>
                <c:pt idx="11">
                  <c:v>410</c:v>
                </c:pt>
                <c:pt idx="12">
                  <c:v>403</c:v>
                </c:pt>
                <c:pt idx="13">
                  <c:v>112</c:v>
                </c:pt>
                <c:pt idx="14">
                  <c:v>318</c:v>
                </c:pt>
                <c:pt idx="15">
                  <c:v>277</c:v>
                </c:pt>
                <c:pt idx="16">
                  <c:v>263</c:v>
                </c:pt>
                <c:pt idx="17">
                  <c:v>186</c:v>
                </c:pt>
                <c:pt idx="18">
                  <c:v>102</c:v>
                </c:pt>
                <c:pt idx="19">
                  <c:v>272</c:v>
                </c:pt>
                <c:pt idx="20">
                  <c:v>202</c:v>
                </c:pt>
                <c:pt idx="21">
                  <c:v>106</c:v>
                </c:pt>
                <c:pt idx="22">
                  <c:v>195</c:v>
                </c:pt>
                <c:pt idx="23">
                  <c:v>203</c:v>
                </c:pt>
                <c:pt idx="24">
                  <c:v>284</c:v>
                </c:pt>
                <c:pt idx="25">
                  <c:v>139</c:v>
                </c:pt>
                <c:pt idx="26">
                  <c:v>439</c:v>
                </c:pt>
                <c:pt idx="27">
                  <c:v>226</c:v>
                </c:pt>
                <c:pt idx="28">
                  <c:v>660</c:v>
                </c:pt>
                <c:pt idx="29">
                  <c:v>123</c:v>
                </c:pt>
                <c:pt idx="30">
                  <c:v>467</c:v>
                </c:pt>
                <c:pt idx="31">
                  <c:v>138</c:v>
                </c:pt>
                <c:pt idx="32">
                  <c:v>190</c:v>
                </c:pt>
                <c:pt idx="33">
                  <c:v>126</c:v>
                </c:pt>
                <c:pt idx="34">
                  <c:v>284</c:v>
                </c:pt>
                <c:pt idx="35">
                  <c:v>202</c:v>
                </c:pt>
                <c:pt idx="36">
                  <c:v>0</c:v>
                </c:pt>
              </c:numCache>
            </c:numRef>
          </c:val>
        </c:ser>
        <c:ser>
          <c:idx val="3"/>
          <c:order val="3"/>
          <c:tx>
            <c:v>Below Goal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Data'!$A$14:$A$50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Data'!$AH$14:$AH$50</c:f>
              <c:numCache>
                <c:formatCode>#,##0</c:formatCode>
                <c:ptCount val="3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38616320"/>
        <c:axId val="338617856"/>
      </c:barChart>
      <c:lineChart>
        <c:grouping val="standard"/>
        <c:varyColors val="0"/>
        <c:ser>
          <c:idx val="1"/>
          <c:order val="1"/>
          <c:tx>
            <c:v>Upper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Data'!$AJ$14:$AJ$50</c:f>
              <c:numCache>
                <c:formatCode>General</c:formatCode>
                <c:ptCount val="37"/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</c:numCache>
            </c:numRef>
          </c:val>
          <c:smooth val="0"/>
        </c:ser>
        <c:ser>
          <c:idx val="2"/>
          <c:order val="2"/>
          <c:tx>
            <c:v>Lower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Data'!$AI$14:$AI$50</c:f>
              <c:numCache>
                <c:formatCode>General</c:formatCode>
                <c:ptCount val="37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616320"/>
        <c:axId val="338617856"/>
      </c:lineChart>
      <c:catAx>
        <c:axId val="338616320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sz="2000" b="1"/>
            </a:pPr>
            <a:endParaRPr lang="en-US"/>
          </a:p>
        </c:txPr>
        <c:crossAx val="338617856"/>
        <c:crosses val="autoZero"/>
        <c:auto val="1"/>
        <c:lblAlgn val="ctr"/>
        <c:lblOffset val="100"/>
        <c:tickLblSkip val="5"/>
        <c:noMultiLvlLbl val="0"/>
      </c:catAx>
      <c:valAx>
        <c:axId val="338617856"/>
        <c:scaling>
          <c:orientation val="minMax"/>
          <c:max val="1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Index (thousands)</a:t>
                </a:r>
              </a:p>
            </c:rich>
          </c:tx>
          <c:layout>
            <c:manualLayout>
              <c:xMode val="edge"/>
              <c:yMode val="edge"/>
              <c:x val="1.1851556902029339E-3"/>
              <c:y val="0.2069076666733865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338616320"/>
        <c:crosses val="autoZero"/>
        <c:crossBetween val="between"/>
        <c:majorUnit val="5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8767980417696952"/>
          <c:y val="0.8762487078732516"/>
          <c:w val="0.41202965894374677"/>
          <c:h val="0.12375129212674857"/>
        </c:manualLayout>
      </c:layout>
      <c:overlay val="0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Montana</a:t>
            </a:r>
            <a:r>
              <a:rPr lang="en-US" sz="3200" baseline="0"/>
              <a:t> </a:t>
            </a:r>
            <a:r>
              <a:rPr lang="en-US" sz="3200"/>
              <a:t>Creek </a:t>
            </a:r>
            <a:r>
              <a:rPr lang="en-US" sz="3200" baseline="0"/>
              <a:t>(Survey)</a:t>
            </a:r>
            <a:endParaRPr lang="en-US" sz="3200"/>
          </a:p>
        </c:rich>
      </c:tx>
      <c:layout>
        <c:manualLayout>
          <c:xMode val="edge"/>
          <c:yMode val="edge"/>
          <c:x val="0.3059937934279268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50541349443488"/>
          <c:y val="0.12843227139299843"/>
          <c:w val="0.83909539376375264"/>
          <c:h val="0.58913425325038915"/>
        </c:manualLayout>
      </c:layout>
      <c:barChart>
        <c:barDir val="col"/>
        <c:grouping val="stacked"/>
        <c:varyColors val="0"/>
        <c:ser>
          <c:idx val="0"/>
          <c:order val="0"/>
          <c:tx>
            <c:v>Above Goal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cat>
            <c:numRef>
              <c:f>'Summary Data'!$A$14:$A$50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Data'!$AA$14:$AA$50</c:f>
              <c:numCache>
                <c:formatCode>#,##0</c:formatCode>
                <c:ptCount val="37"/>
                <c:pt idx="1">
                  <c:v>0</c:v>
                </c:pt>
                <c:pt idx="2">
                  <c:v>545</c:v>
                </c:pt>
                <c:pt idx="3">
                  <c:v>636</c:v>
                </c:pt>
                <c:pt idx="4">
                  <c:v>581</c:v>
                </c:pt>
                <c:pt idx="5">
                  <c:v>810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566</c:v>
                </c:pt>
                <c:pt idx="10">
                  <c:v>1711</c:v>
                </c:pt>
                <c:pt idx="11">
                  <c:v>1415</c:v>
                </c:pt>
                <c:pt idx="12">
                  <c:v>2512</c:v>
                </c:pt>
                <c:pt idx="13">
                  <c:v>1352</c:v>
                </c:pt>
                <c:pt idx="14">
                  <c:v>1829</c:v>
                </c:pt>
                <c:pt idx="15">
                  <c:v>600</c:v>
                </c:pt>
                <c:pt idx="16">
                  <c:v>798</c:v>
                </c:pt>
                <c:pt idx="17">
                  <c:v>1018</c:v>
                </c:pt>
                <c:pt idx="18">
                  <c:v>1160</c:v>
                </c:pt>
                <c:pt idx="19">
                  <c:v>1000</c:v>
                </c:pt>
                <c:pt idx="20">
                  <c:v>961</c:v>
                </c:pt>
                <c:pt idx="21">
                  <c:v>1119</c:v>
                </c:pt>
                <c:pt idx="22">
                  <c:v>2448</c:v>
                </c:pt>
                <c:pt idx="23">
                  <c:v>808</c:v>
                </c:pt>
                <c:pt idx="24">
                  <c:v>0</c:v>
                </c:pt>
                <c:pt idx="25">
                  <c:v>0</c:v>
                </c:pt>
                <c:pt idx="26">
                  <c:v>1110</c:v>
                </c:pt>
                <c:pt idx="27">
                  <c:v>0</c:v>
                </c:pt>
                <c:pt idx="28">
                  <c:v>405</c:v>
                </c:pt>
                <c:pt idx="29">
                  <c:v>698</c:v>
                </c:pt>
                <c:pt idx="30">
                  <c:v>630</c:v>
                </c:pt>
                <c:pt idx="31">
                  <c:v>709</c:v>
                </c:pt>
                <c:pt idx="32">
                  <c:v>0</c:v>
                </c:pt>
                <c:pt idx="33">
                  <c:v>0</c:v>
                </c:pt>
                <c:pt idx="34">
                  <c:v>911</c:v>
                </c:pt>
                <c:pt idx="35">
                  <c:v>1204</c:v>
                </c:pt>
                <c:pt idx="36">
                  <c:v>717</c:v>
                </c:pt>
              </c:numCache>
            </c:numRef>
          </c:val>
        </c:ser>
        <c:ser>
          <c:idx val="3"/>
          <c:order val="3"/>
          <c:tx>
            <c:v>Below Goal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Data'!$A$14:$A$50</c:f>
              <c:numCache>
                <c:formatCode>General_)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'Summary Data'!$AB$14:$AB$50</c:f>
              <c:numCache>
                <c:formatCode>#,##0</c:formatCode>
                <c:ptCount val="37"/>
                <c:pt idx="1">
                  <c:v>227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</c:v>
                </c:pt>
                <c:pt idx="7">
                  <c:v>314</c:v>
                </c:pt>
                <c:pt idx="8">
                  <c:v>164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364</c:v>
                </c:pt>
                <c:pt idx="25">
                  <c:v>351</c:v>
                </c:pt>
                <c:pt idx="26">
                  <c:v>0</c:v>
                </c:pt>
                <c:pt idx="27">
                  <c:v>324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394</c:v>
                </c:pt>
                <c:pt idx="33">
                  <c:v>367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39122048"/>
        <c:axId val="339196544"/>
      </c:barChart>
      <c:lineChart>
        <c:grouping val="standard"/>
        <c:varyColors val="0"/>
        <c:ser>
          <c:idx val="1"/>
          <c:order val="1"/>
          <c:tx>
            <c:v>Upper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Data'!$AD$14:$AD$50</c:f>
              <c:numCache>
                <c:formatCode>#,##0</c:formatCode>
                <c:ptCount val="37"/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</c:numCache>
            </c:numRef>
          </c:val>
          <c:smooth val="0"/>
        </c:ser>
        <c:ser>
          <c:idx val="2"/>
          <c:order val="2"/>
          <c:tx>
            <c:v>Lower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Data'!$AW$14:$AW$48</c:f>
              <c:numCache>
                <c:formatCode>General_)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Data'!$AC$14:$AC$50</c:f>
              <c:numCache>
                <c:formatCode>General</c:formatCode>
                <c:ptCount val="37"/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122048"/>
        <c:axId val="339196544"/>
      </c:lineChart>
      <c:catAx>
        <c:axId val="339122048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sz="2000" b="1"/>
            </a:pPr>
            <a:endParaRPr lang="en-US"/>
          </a:p>
        </c:txPr>
        <c:crossAx val="339196544"/>
        <c:crosses val="autoZero"/>
        <c:auto val="1"/>
        <c:lblAlgn val="ctr"/>
        <c:lblOffset val="100"/>
        <c:tickLblSkip val="5"/>
        <c:noMultiLvlLbl val="0"/>
      </c:catAx>
      <c:valAx>
        <c:axId val="339196544"/>
        <c:scaling>
          <c:orientation val="minMax"/>
          <c:max val="3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Index (thousands)</a:t>
                </a:r>
              </a:p>
            </c:rich>
          </c:tx>
          <c:layout>
            <c:manualLayout>
              <c:xMode val="edge"/>
              <c:yMode val="edge"/>
              <c:x val="1.1851556902029341E-3"/>
              <c:y val="0.206907666673386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339122048"/>
        <c:crosses val="autoZero"/>
        <c:crossBetween val="between"/>
        <c:majorUnit val="10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0370675754738523"/>
          <c:y val="0.88348044186084396"/>
          <c:w val="0.40795075593587443"/>
          <c:h val="0.11651955813915517"/>
        </c:manualLayout>
      </c:layout>
      <c:overlay val="0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6163</xdr:colOff>
      <xdr:row>60</xdr:row>
      <xdr:rowOff>27454</xdr:rowOff>
    </xdr:from>
    <xdr:to>
      <xdr:col>15</xdr:col>
      <xdr:colOff>600075</xdr:colOff>
      <xdr:row>84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6163</xdr:colOff>
      <xdr:row>9</xdr:row>
      <xdr:rowOff>8404</xdr:rowOff>
    </xdr:from>
    <xdr:to>
      <xdr:col>15</xdr:col>
      <xdr:colOff>600075</xdr:colOff>
      <xdr:row>33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6163</xdr:colOff>
      <xdr:row>9</xdr:row>
      <xdr:rowOff>8404</xdr:rowOff>
    </xdr:from>
    <xdr:to>
      <xdr:col>30</xdr:col>
      <xdr:colOff>600075</xdr:colOff>
      <xdr:row>33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25213</xdr:colOff>
      <xdr:row>34</xdr:row>
      <xdr:rowOff>8404</xdr:rowOff>
    </xdr:from>
    <xdr:to>
      <xdr:col>31</xdr:col>
      <xdr:colOff>9525</xdr:colOff>
      <xdr:row>58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596713</xdr:colOff>
      <xdr:row>34</xdr:row>
      <xdr:rowOff>8404</xdr:rowOff>
    </xdr:from>
    <xdr:to>
      <xdr:col>15</xdr:col>
      <xdr:colOff>581025</xdr:colOff>
      <xdr:row>58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25213</xdr:colOff>
      <xdr:row>8</xdr:row>
      <xdr:rowOff>27454</xdr:rowOff>
    </xdr:from>
    <xdr:to>
      <xdr:col>46</xdr:col>
      <xdr:colOff>9525</xdr:colOff>
      <xdr:row>32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596713</xdr:colOff>
      <xdr:row>34</xdr:row>
      <xdr:rowOff>27454</xdr:rowOff>
    </xdr:from>
    <xdr:to>
      <xdr:col>45</xdr:col>
      <xdr:colOff>581025</xdr:colOff>
      <xdr:row>58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6163</xdr:colOff>
      <xdr:row>60</xdr:row>
      <xdr:rowOff>8404</xdr:rowOff>
    </xdr:from>
    <xdr:to>
      <xdr:col>30</xdr:col>
      <xdr:colOff>600075</xdr:colOff>
      <xdr:row>87</xdr:row>
      <xdr:rowOff>133350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596713</xdr:colOff>
      <xdr:row>60</xdr:row>
      <xdr:rowOff>27454</xdr:rowOff>
    </xdr:from>
    <xdr:to>
      <xdr:col>45</xdr:col>
      <xdr:colOff>581025</xdr:colOff>
      <xdr:row>87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596713</xdr:colOff>
      <xdr:row>89</xdr:row>
      <xdr:rowOff>179854</xdr:rowOff>
    </xdr:from>
    <xdr:to>
      <xdr:col>15</xdr:col>
      <xdr:colOff>581025</xdr:colOff>
      <xdr:row>117</xdr:row>
      <xdr:rowOff>114300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6163</xdr:colOff>
      <xdr:row>89</xdr:row>
      <xdr:rowOff>27454</xdr:rowOff>
    </xdr:from>
    <xdr:to>
      <xdr:col>30</xdr:col>
      <xdr:colOff>600075</xdr:colOff>
      <xdr:row>116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25213</xdr:colOff>
      <xdr:row>89</xdr:row>
      <xdr:rowOff>27454</xdr:rowOff>
    </xdr:from>
    <xdr:to>
      <xdr:col>46</xdr:col>
      <xdr:colOff>9525</xdr:colOff>
      <xdr:row>113</xdr:row>
      <xdr:rowOff>19050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596713</xdr:colOff>
      <xdr:row>119</xdr:row>
      <xdr:rowOff>8404</xdr:rowOff>
    </xdr:from>
    <xdr:to>
      <xdr:col>29</xdr:col>
      <xdr:colOff>581025</xdr:colOff>
      <xdr:row>146</xdr:row>
      <xdr:rowOff>133350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47</xdr:col>
      <xdr:colOff>25213</xdr:colOff>
      <xdr:row>8</xdr:row>
      <xdr:rowOff>27454</xdr:rowOff>
    </xdr:from>
    <xdr:to>
      <xdr:col>61</xdr:col>
      <xdr:colOff>9525</xdr:colOff>
      <xdr:row>35</xdr:row>
      <xdr:rowOff>152400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25213</xdr:colOff>
      <xdr:row>60</xdr:row>
      <xdr:rowOff>27454</xdr:rowOff>
    </xdr:from>
    <xdr:to>
      <xdr:col>61</xdr:col>
      <xdr:colOff>9525</xdr:colOff>
      <xdr:row>84</xdr:row>
      <xdr:rowOff>19050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62</xdr:col>
      <xdr:colOff>25213</xdr:colOff>
      <xdr:row>60</xdr:row>
      <xdr:rowOff>8404</xdr:rowOff>
    </xdr:from>
    <xdr:to>
      <xdr:col>76</xdr:col>
      <xdr:colOff>9525</xdr:colOff>
      <xdr:row>84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272863</xdr:colOff>
      <xdr:row>118</xdr:row>
      <xdr:rowOff>160804</xdr:rowOff>
    </xdr:from>
    <xdr:to>
      <xdr:col>15</xdr:col>
      <xdr:colOff>257175</xdr:colOff>
      <xdr:row>146</xdr:row>
      <xdr:rowOff>95250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62</xdr:col>
      <xdr:colOff>6163</xdr:colOff>
      <xdr:row>8</xdr:row>
      <xdr:rowOff>8404</xdr:rowOff>
    </xdr:from>
    <xdr:to>
      <xdr:col>75</xdr:col>
      <xdr:colOff>600075</xdr:colOff>
      <xdr:row>35</xdr:row>
      <xdr:rowOff>133350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0.16325</cdr:x>
      <cdr:y>0.15236</cdr:y>
    </cdr:from>
    <cdr:to>
      <cdr:x>0.50986</cdr:x>
      <cdr:y>0.25673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0650" y="695325"/>
          <a:ext cx="2952698" cy="476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2400"/>
            <a:t>SEG =</a:t>
          </a:r>
          <a:r>
            <a:rPr lang="en-US" sz="2400" baseline="0"/>
            <a:t> 400</a:t>
          </a:r>
          <a:r>
            <a:rPr lang="en-US" sz="2400">
              <a:latin typeface="Calibri"/>
            </a:rPr>
            <a:t>–1,20</a:t>
          </a:r>
          <a:r>
            <a:rPr lang="en-US" sz="2400" baseline="0"/>
            <a:t>0</a:t>
          </a:r>
          <a:endParaRPr lang="en-US" sz="24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0.16325</cdr:x>
      <cdr:y>0.15236</cdr:y>
    </cdr:from>
    <cdr:to>
      <cdr:x>0.50986</cdr:x>
      <cdr:y>0.25673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0650" y="695325"/>
          <a:ext cx="2952698" cy="476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2400"/>
            <a:t>BEG =</a:t>
          </a:r>
          <a:r>
            <a:rPr lang="en-US" sz="2400" baseline="0"/>
            <a:t> 3,300</a:t>
          </a:r>
          <a:r>
            <a:rPr lang="en-US" sz="2400">
              <a:latin typeface="Calibri"/>
            </a:rPr>
            <a:t>–9,80</a:t>
          </a:r>
          <a:r>
            <a:rPr lang="en-US" sz="2400" baseline="0"/>
            <a:t>0</a:t>
          </a:r>
          <a:endParaRPr lang="en-US" sz="24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0.16325</cdr:x>
      <cdr:y>0.15236</cdr:y>
    </cdr:from>
    <cdr:to>
      <cdr:x>0.50986</cdr:x>
      <cdr:y>0.25673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0650" y="695325"/>
          <a:ext cx="2952698" cy="476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2400"/>
            <a:t>BEG =</a:t>
          </a:r>
          <a:r>
            <a:rPr lang="en-US" sz="2400" baseline="0"/>
            <a:t> 10,000</a:t>
          </a:r>
          <a:r>
            <a:rPr lang="en-US" sz="2400">
              <a:latin typeface="Calibri"/>
            </a:rPr>
            <a:t>–29,00</a:t>
          </a:r>
          <a:r>
            <a:rPr lang="en-US" sz="2400" baseline="0"/>
            <a:t>0</a:t>
          </a:r>
          <a:endParaRPr lang="en-US" sz="24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0.15803</cdr:x>
      <cdr:y>0.15306</cdr:y>
    </cdr:from>
    <cdr:to>
      <cdr:x>0.50464</cdr:x>
      <cdr:y>0.27355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346200" y="698500"/>
          <a:ext cx="2952671" cy="5498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/>
            <a:t>BEG =</a:t>
          </a:r>
          <a:r>
            <a:rPr lang="en-US" sz="2400" baseline="0"/>
            <a:t> 50,000</a:t>
          </a:r>
          <a:r>
            <a:rPr lang="en-US" sz="2400">
              <a:latin typeface="Calibri"/>
            </a:rPr>
            <a:t>–90,00</a:t>
          </a:r>
          <a:r>
            <a:rPr lang="en-US" sz="2400" baseline="0"/>
            <a:t>0</a:t>
          </a:r>
          <a:endParaRPr lang="en-US" sz="2400"/>
        </a:p>
      </cdr:txBody>
    </cdr:sp>
  </cdr:relSizeAnchor>
  <cdr:relSizeAnchor xmlns:cdr="http://schemas.openxmlformats.org/drawingml/2006/chartDrawing">
    <cdr:from>
      <cdr:x>0.17147</cdr:x>
      <cdr:y>0.11087</cdr:y>
    </cdr:from>
    <cdr:to>
      <cdr:x>0.86694</cdr:x>
      <cdr:y>0.97495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60687" y="505946"/>
          <a:ext cx="5924550" cy="394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0.16325</cdr:x>
      <cdr:y>0.15236</cdr:y>
    </cdr:from>
    <cdr:to>
      <cdr:x>0.50986</cdr:x>
      <cdr:y>0.25673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0650" y="695325"/>
          <a:ext cx="2952698" cy="476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2400"/>
            <a:t>BEG =</a:t>
          </a:r>
          <a:r>
            <a:rPr lang="en-US" sz="2400" baseline="0"/>
            <a:t> 30,000</a:t>
          </a:r>
          <a:r>
            <a:rPr lang="en-US" sz="2400">
              <a:latin typeface="Calibri"/>
            </a:rPr>
            <a:t>–70,00</a:t>
          </a:r>
          <a:r>
            <a:rPr lang="en-US" sz="2400" baseline="0"/>
            <a:t>0</a:t>
          </a:r>
          <a:endParaRPr lang="en-US" sz="24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0.16325</cdr:x>
      <cdr:y>0.15236</cdr:y>
    </cdr:from>
    <cdr:to>
      <cdr:x>0.50986</cdr:x>
      <cdr:y>0.25673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0650" y="695325"/>
          <a:ext cx="2952698" cy="476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2400"/>
            <a:t>SEG =</a:t>
          </a:r>
          <a:r>
            <a:rPr lang="en-US" sz="2400" baseline="0"/>
            <a:t> 400</a:t>
          </a:r>
          <a:r>
            <a:rPr lang="en-US" sz="2400">
              <a:latin typeface="Calibri"/>
            </a:rPr>
            <a:t>–1,2</a:t>
          </a:r>
          <a:r>
            <a:rPr lang="en-US" sz="2400" baseline="0"/>
            <a:t>00</a:t>
          </a:r>
          <a:endParaRPr lang="en-US" sz="24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0.16325</cdr:x>
      <cdr:y>0.15236</cdr:y>
    </cdr:from>
    <cdr:to>
      <cdr:x>0.50986</cdr:x>
      <cdr:y>0.25673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0650" y="695325"/>
          <a:ext cx="2952698" cy="476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2400"/>
            <a:t>SEG =</a:t>
          </a:r>
          <a:r>
            <a:rPr lang="en-US" sz="2400" baseline="0"/>
            <a:t> 100</a:t>
          </a:r>
          <a:r>
            <a:rPr lang="en-US" sz="2400">
              <a:latin typeface="Calibri"/>
            </a:rPr>
            <a:t>–25</a:t>
          </a:r>
          <a:r>
            <a:rPr lang="en-US" sz="2400" baseline="0"/>
            <a:t>0</a:t>
          </a:r>
          <a:endParaRPr lang="en-US" sz="24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0.16325</cdr:x>
      <cdr:y>0.15236</cdr:y>
    </cdr:from>
    <cdr:to>
      <cdr:x>0.50986</cdr:x>
      <cdr:y>0.25673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0650" y="695325"/>
          <a:ext cx="2952698" cy="476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2400"/>
            <a:t>SEG =</a:t>
          </a:r>
          <a:r>
            <a:rPr lang="en-US" sz="2400" baseline="0"/>
            <a:t> 4,000</a:t>
          </a:r>
          <a:r>
            <a:rPr lang="en-US" sz="2400">
              <a:latin typeface="Calibri"/>
            </a:rPr>
            <a:t>–9,00</a:t>
          </a:r>
          <a:r>
            <a:rPr lang="en-US" sz="2400" baseline="0"/>
            <a:t>0</a:t>
          </a:r>
          <a:endParaRPr lang="en-US" sz="24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0.16325</cdr:x>
      <cdr:y>0.15236</cdr:y>
    </cdr:from>
    <cdr:to>
      <cdr:x>0.50986</cdr:x>
      <cdr:y>0.25673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0650" y="695325"/>
          <a:ext cx="2952698" cy="476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2400"/>
            <a:t>BEG =</a:t>
          </a:r>
          <a:r>
            <a:rPr lang="en-US" sz="2400" baseline="0"/>
            <a:t> 400</a:t>
          </a:r>
          <a:r>
            <a:rPr lang="en-US" sz="2400">
              <a:latin typeface="Calibri"/>
            </a:rPr>
            <a:t>–8</a:t>
          </a:r>
          <a:r>
            <a:rPr lang="en-US" sz="2400" baseline="0"/>
            <a:t>00</a:t>
          </a:r>
          <a:endParaRPr lang="en-US" sz="24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19</xdr:row>
      <xdr:rowOff>9526</xdr:rowOff>
    </xdr:from>
    <xdr:to>
      <xdr:col>27</xdr:col>
      <xdr:colOff>447675</xdr:colOff>
      <xdr:row>45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142875</xdr:rowOff>
    </xdr:from>
    <xdr:to>
      <xdr:col>27</xdr:col>
      <xdr:colOff>447675</xdr:colOff>
      <xdr:row>18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5986</xdr:colOff>
      <xdr:row>91</xdr:row>
      <xdr:rowOff>52708</xdr:rowOff>
    </xdr:from>
    <xdr:to>
      <xdr:col>11</xdr:col>
      <xdr:colOff>742724</xdr:colOff>
      <xdr:row>117</xdr:row>
      <xdr:rowOff>157747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16565</xdr:colOff>
      <xdr:row>71</xdr:row>
      <xdr:rowOff>47511</xdr:rowOff>
    </xdr:from>
    <xdr:to>
      <xdr:col>11</xdr:col>
      <xdr:colOff>756767</xdr:colOff>
      <xdr:row>91</xdr:row>
      <xdr:rowOff>66559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51</xdr:row>
      <xdr:rowOff>18675</xdr:rowOff>
    </xdr:from>
    <xdr:to>
      <xdr:col>11</xdr:col>
      <xdr:colOff>761133</xdr:colOff>
      <xdr:row>71</xdr:row>
      <xdr:rowOff>37724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0.16325</cdr:x>
      <cdr:y>0.15236</cdr:y>
    </cdr:from>
    <cdr:to>
      <cdr:x>0.50986</cdr:x>
      <cdr:y>0.25673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0650" y="695325"/>
          <a:ext cx="2952698" cy="476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2400"/>
            <a:t>BEG =</a:t>
          </a:r>
          <a:r>
            <a:rPr lang="en-US" sz="2400" baseline="0"/>
            <a:t> 500</a:t>
          </a:r>
          <a:r>
            <a:rPr lang="en-US" sz="2400">
              <a:latin typeface="Calibri"/>
            </a:rPr>
            <a:t>–1,6</a:t>
          </a:r>
          <a:r>
            <a:rPr lang="en-US" sz="2400" baseline="0"/>
            <a:t>00</a:t>
          </a:r>
          <a:endParaRPr lang="en-US" sz="24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0.16325</cdr:x>
      <cdr:y>0.15236</cdr:y>
    </cdr:from>
    <cdr:to>
      <cdr:x>0.50986</cdr:x>
      <cdr:y>0.25673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0650" y="695325"/>
          <a:ext cx="2952698" cy="476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2400"/>
            <a:t>BEG =</a:t>
          </a:r>
          <a:r>
            <a:rPr lang="en-US" sz="2400" baseline="0"/>
            <a:t> 200</a:t>
          </a:r>
          <a:r>
            <a:rPr lang="en-US" sz="2400">
              <a:latin typeface="Calibri"/>
            </a:rPr>
            <a:t>–5</a:t>
          </a:r>
          <a:r>
            <a:rPr lang="en-US" sz="2400" baseline="0"/>
            <a:t>00</a:t>
          </a:r>
          <a:endParaRPr lang="en-US" sz="24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0.16325</cdr:x>
      <cdr:y>0.15236</cdr:y>
    </cdr:from>
    <cdr:to>
      <cdr:x>0.50986</cdr:x>
      <cdr:y>0.25673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0650" y="695325"/>
          <a:ext cx="2952698" cy="476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2400"/>
            <a:t>BEG =</a:t>
          </a:r>
          <a:r>
            <a:rPr lang="en-US" sz="2400" baseline="0"/>
            <a:t> 1,300</a:t>
          </a:r>
          <a:r>
            <a:rPr lang="en-US" sz="2400">
              <a:latin typeface="Calibri"/>
            </a:rPr>
            <a:t>–2,90</a:t>
          </a:r>
          <a:r>
            <a:rPr lang="en-US" sz="2400" baseline="0"/>
            <a:t>0</a:t>
          </a:r>
          <a:endParaRPr lang="en-US" sz="24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0.16325</cdr:x>
      <cdr:y>0.15236</cdr:y>
    </cdr:from>
    <cdr:to>
      <cdr:x>0.50986</cdr:x>
      <cdr:y>0.25673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0650" y="695325"/>
          <a:ext cx="2952698" cy="476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2400"/>
            <a:t>BEG =</a:t>
          </a:r>
          <a:r>
            <a:rPr lang="en-US" sz="2400" baseline="0"/>
            <a:t> 4,000</a:t>
          </a:r>
          <a:r>
            <a:rPr lang="en-US" sz="2400">
              <a:latin typeface="Calibri"/>
            </a:rPr>
            <a:t>–9,2</a:t>
          </a:r>
          <a:r>
            <a:rPr lang="en-US" sz="2400" baseline="0"/>
            <a:t>00</a:t>
          </a:r>
          <a:endParaRPr lang="en-US" sz="24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0.16325</cdr:x>
      <cdr:y>0.15236</cdr:y>
    </cdr:from>
    <cdr:to>
      <cdr:x>0.50986</cdr:x>
      <cdr:y>0.25673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0650" y="695325"/>
          <a:ext cx="2952698" cy="476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2400"/>
            <a:t>BEG =</a:t>
          </a:r>
          <a:r>
            <a:rPr lang="en-US" sz="2400" baseline="0"/>
            <a:t> 30,000</a:t>
          </a:r>
          <a:r>
            <a:rPr lang="en-US" sz="2400">
              <a:latin typeface="Calibri"/>
            </a:rPr>
            <a:t>–70,0</a:t>
          </a:r>
          <a:r>
            <a:rPr lang="en-US" sz="2400" baseline="0"/>
            <a:t>00</a:t>
          </a:r>
          <a:endParaRPr lang="en-US" sz="24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0.16325</cdr:x>
      <cdr:y>0.15236</cdr:y>
    </cdr:from>
    <cdr:to>
      <cdr:x>0.50986</cdr:x>
      <cdr:y>0.25673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0650" y="695325"/>
          <a:ext cx="2952698" cy="476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2400"/>
            <a:t>BEG =</a:t>
          </a:r>
          <a:r>
            <a:rPr lang="en-US" sz="2400" baseline="0"/>
            <a:t> 4,250</a:t>
          </a:r>
          <a:r>
            <a:rPr lang="en-US" sz="2400">
              <a:latin typeface="Calibri"/>
            </a:rPr>
            <a:t>–8,5</a:t>
          </a:r>
          <a:r>
            <a:rPr lang="en-US" sz="2400" baseline="0"/>
            <a:t>00</a:t>
          </a:r>
          <a:endParaRPr lang="en-US" sz="24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0.16325</cdr:x>
      <cdr:y>0.15236</cdr:y>
    </cdr:from>
    <cdr:to>
      <cdr:x>0.50986</cdr:x>
      <cdr:y>0.25673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0650" y="695325"/>
          <a:ext cx="2952698" cy="476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2400"/>
            <a:t>SEG =</a:t>
          </a:r>
          <a:r>
            <a:rPr lang="en-US" sz="2400" baseline="0"/>
            <a:t> 100</a:t>
          </a:r>
          <a:r>
            <a:rPr lang="en-US" sz="2400">
              <a:latin typeface="Calibri"/>
            </a:rPr>
            <a:t>–25</a:t>
          </a:r>
          <a:r>
            <a:rPr lang="en-US" sz="2400" baseline="0"/>
            <a:t>0</a:t>
          </a:r>
          <a:endParaRPr lang="en-US" sz="24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11" sqref="F11"/>
    </sheetView>
  </sheetViews>
  <sheetFormatPr defaultRowHeight="12.75" x14ac:dyDescent="0.2"/>
  <cols>
    <col min="1" max="1" width="18.7109375" style="149" customWidth="1"/>
    <col min="2" max="2" width="12.140625" style="149" bestFit="1" customWidth="1"/>
    <col min="3" max="3" width="18" style="149" customWidth="1"/>
    <col min="4" max="4" width="25.140625" style="149" customWidth="1"/>
    <col min="5" max="5" width="11.28515625" style="149" bestFit="1" customWidth="1"/>
    <col min="6" max="11" width="9.140625" style="149"/>
    <col min="12" max="12" width="19.5703125" style="149" bestFit="1" customWidth="1"/>
    <col min="13" max="16384" width="9.140625" style="149"/>
  </cols>
  <sheetData>
    <row r="1" spans="1:10" x14ac:dyDescent="0.2">
      <c r="A1" s="149" t="s">
        <v>98</v>
      </c>
    </row>
    <row r="2" spans="1:10" ht="13.5" thickBot="1" x14ac:dyDescent="0.25"/>
    <row r="3" spans="1:10" ht="13.5" thickBot="1" x14ac:dyDescent="0.25">
      <c r="A3" s="158" t="s">
        <v>48</v>
      </c>
      <c r="B3" s="160" t="s">
        <v>70</v>
      </c>
      <c r="C3" s="160" t="s">
        <v>71</v>
      </c>
      <c r="D3" s="160" t="s">
        <v>72</v>
      </c>
      <c r="E3" s="160" t="s">
        <v>73</v>
      </c>
      <c r="F3" s="157" t="s">
        <v>14</v>
      </c>
      <c r="G3" s="157"/>
      <c r="H3" s="157"/>
      <c r="I3" s="157"/>
      <c r="J3" s="157"/>
    </row>
    <row r="4" spans="1:10" ht="13.5" thickBot="1" x14ac:dyDescent="0.25">
      <c r="A4" s="159"/>
      <c r="B4" s="161"/>
      <c r="C4" s="161"/>
      <c r="D4" s="161"/>
      <c r="E4" s="161"/>
      <c r="F4" s="147">
        <v>2012</v>
      </c>
      <c r="G4" s="147">
        <v>2013</v>
      </c>
      <c r="H4" s="147">
        <v>2014</v>
      </c>
      <c r="I4" s="147">
        <v>2015</v>
      </c>
      <c r="J4" s="147">
        <v>2016</v>
      </c>
    </row>
    <row r="5" spans="1:10" x14ac:dyDescent="0.2">
      <c r="A5" s="133" t="s">
        <v>74</v>
      </c>
      <c r="B5" s="134" t="s">
        <v>49</v>
      </c>
      <c r="C5" s="134" t="s">
        <v>50</v>
      </c>
      <c r="D5" s="135" t="s">
        <v>51</v>
      </c>
      <c r="E5" s="134">
        <v>2009</v>
      </c>
      <c r="F5" s="148">
        <f>'Hugh Smith data'!B35</f>
        <v>1908</v>
      </c>
      <c r="G5" s="148">
        <f>'Hugh Smith data'!B36</f>
        <v>3048</v>
      </c>
      <c r="H5" s="148">
        <f>'Hugh Smith data'!B37</f>
        <v>4110</v>
      </c>
      <c r="I5" s="148">
        <f>'Hugh Smith data'!B38</f>
        <v>956</v>
      </c>
      <c r="J5" s="148">
        <f>'Hugh Smith data'!B39</f>
        <v>948</v>
      </c>
    </row>
    <row r="6" spans="1:10" x14ac:dyDescent="0.2">
      <c r="A6" s="133" t="s">
        <v>25</v>
      </c>
      <c r="B6" s="134" t="s">
        <v>49</v>
      </c>
      <c r="C6" s="134" t="s">
        <v>50</v>
      </c>
      <c r="D6" s="135" t="s">
        <v>53</v>
      </c>
      <c r="E6" s="137">
        <v>2013</v>
      </c>
      <c r="F6" s="150">
        <f>'Klawock data'!B35</f>
        <v>7507</v>
      </c>
      <c r="G6" s="150">
        <f>'Klawock data'!B36</f>
        <v>8323</v>
      </c>
      <c r="H6" s="150">
        <f>'Klawock data'!B37</f>
        <v>7698</v>
      </c>
      <c r="I6" s="150">
        <f>'Klawock data'!B38</f>
        <v>12780</v>
      </c>
      <c r="J6" s="150">
        <f>'Klawock data'!B39</f>
        <v>24242</v>
      </c>
    </row>
    <row r="7" spans="1:10" x14ac:dyDescent="0.2">
      <c r="A7" s="133" t="s">
        <v>75</v>
      </c>
      <c r="B7" s="134" t="s">
        <v>54</v>
      </c>
      <c r="C7" s="138" t="s">
        <v>50</v>
      </c>
      <c r="D7" s="135" t="s">
        <v>69</v>
      </c>
      <c r="E7" s="134">
        <v>2015</v>
      </c>
      <c r="F7" s="150">
        <f>'Taku data'!B30</f>
        <v>70775</v>
      </c>
      <c r="G7" s="150">
        <f>'Taku data'!B31</f>
        <v>68117</v>
      </c>
      <c r="H7" s="150">
        <f>'Taku data'!B32</f>
        <v>124171</v>
      </c>
      <c r="I7" s="150">
        <f>'Taku data'!B33</f>
        <v>60178</v>
      </c>
      <c r="J7" s="150">
        <f>'Taku data'!B34</f>
        <v>87704</v>
      </c>
    </row>
    <row r="8" spans="1:10" x14ac:dyDescent="0.2">
      <c r="A8" s="133" t="s">
        <v>19</v>
      </c>
      <c r="B8" s="134" t="s">
        <v>49</v>
      </c>
      <c r="C8" s="134" t="s">
        <v>50</v>
      </c>
      <c r="D8" s="135" t="s">
        <v>55</v>
      </c>
      <c r="E8" s="134">
        <v>1994</v>
      </c>
      <c r="F8" s="151">
        <f>'Auke Creek data'!B37</f>
        <v>837</v>
      </c>
      <c r="G8" s="151">
        <f>'Auke Creek data'!B38</f>
        <v>736</v>
      </c>
      <c r="H8" s="151">
        <f>'Auke Creek data'!B39</f>
        <v>1533</v>
      </c>
      <c r="I8" s="151">
        <f>'Auke Creek data'!B40</f>
        <v>517</v>
      </c>
      <c r="J8" s="151">
        <f>'Auke Creek data'!B41</f>
        <v>204</v>
      </c>
    </row>
    <row r="9" spans="1:10" x14ac:dyDescent="0.2">
      <c r="A9" s="133" t="s">
        <v>76</v>
      </c>
      <c r="B9" s="134" t="s">
        <v>56</v>
      </c>
      <c r="C9" s="134" t="s">
        <v>52</v>
      </c>
      <c r="D9" s="135" t="s">
        <v>57</v>
      </c>
      <c r="E9" s="134">
        <v>2006</v>
      </c>
      <c r="F9" s="150">
        <f>'Juneau data'!B35</f>
        <v>394</v>
      </c>
      <c r="G9" s="150">
        <f>'Juneau data'!B36</f>
        <v>367</v>
      </c>
      <c r="H9" s="150">
        <f>'Juneau data'!B37</f>
        <v>911</v>
      </c>
      <c r="I9" s="150">
        <f>'Juneau data'!B38</f>
        <v>1204</v>
      </c>
      <c r="J9" s="150">
        <f>'Juneau data'!B39</f>
        <v>717</v>
      </c>
    </row>
    <row r="10" spans="1:10" x14ac:dyDescent="0.2">
      <c r="A10" s="133" t="s">
        <v>58</v>
      </c>
      <c r="B10" s="134" t="s">
        <v>56</v>
      </c>
      <c r="C10" s="134" t="s">
        <v>52</v>
      </c>
      <c r="D10" s="135" t="s">
        <v>59</v>
      </c>
      <c r="E10" s="134">
        <v>2006</v>
      </c>
      <c r="F10" s="150">
        <f>'Juneau data'!H35</f>
        <v>190</v>
      </c>
      <c r="G10" s="150">
        <f>'Juneau data'!H36</f>
        <v>126</v>
      </c>
      <c r="H10" s="150">
        <f>'Juneau data'!H37</f>
        <v>284</v>
      </c>
      <c r="I10" s="150">
        <f>'Juneau data'!H38</f>
        <v>202</v>
      </c>
      <c r="J10" s="150">
        <f>'Juneau data'!H39</f>
        <v>52</v>
      </c>
    </row>
    <row r="11" spans="1:10" x14ac:dyDescent="0.2">
      <c r="A11" s="133" t="s">
        <v>8</v>
      </c>
      <c r="B11" s="134" t="s">
        <v>77</v>
      </c>
      <c r="C11" s="134" t="s">
        <v>50</v>
      </c>
      <c r="D11" s="135" t="s">
        <v>60</v>
      </c>
      <c r="E11" s="134">
        <v>2006</v>
      </c>
      <c r="F11" s="150">
        <f>'Ketchikan data'!B35</f>
        <v>11960</v>
      </c>
      <c r="G11" s="150">
        <f>'Ketchikan data'!B36</f>
        <v>11295</v>
      </c>
      <c r="H11" s="150">
        <f>'Ketchikan data'!B37</f>
        <v>16675</v>
      </c>
      <c r="I11" s="150">
        <f>'Ketchikan data'!B38</f>
        <v>10128</v>
      </c>
      <c r="J11" s="150">
        <f>'Ketchikan data'!B39</f>
        <v>13420</v>
      </c>
    </row>
    <row r="12" spans="1:10" x14ac:dyDescent="0.2">
      <c r="A12" s="133" t="s">
        <v>9</v>
      </c>
      <c r="B12" s="134" t="s">
        <v>56</v>
      </c>
      <c r="C12" s="134" t="s">
        <v>50</v>
      </c>
      <c r="D12" s="135" t="s">
        <v>61</v>
      </c>
      <c r="E12" s="134">
        <v>2006</v>
      </c>
      <c r="F12" s="150">
        <f>'Sitka data'!B35</f>
        <v>1157</v>
      </c>
      <c r="G12" s="150">
        <f>'Sitka data'!B36</f>
        <v>1414</v>
      </c>
      <c r="H12" s="150">
        <f>'Sitka data'!B37</f>
        <v>2161</v>
      </c>
      <c r="I12" s="150">
        <f>'Sitka data'!B38</f>
        <v>2244</v>
      </c>
      <c r="J12" s="150">
        <f>'Sitka data'!B39</f>
        <v>2943</v>
      </c>
    </row>
    <row r="13" spans="1:10" x14ac:dyDescent="0.2">
      <c r="A13" s="133" t="s">
        <v>78</v>
      </c>
      <c r="B13" s="134" t="s">
        <v>49</v>
      </c>
      <c r="C13" s="134" t="s">
        <v>50</v>
      </c>
      <c r="D13" s="135" t="s">
        <v>62</v>
      </c>
      <c r="E13" s="134">
        <v>1994</v>
      </c>
      <c r="F13" s="150">
        <f>'Ford Arm data'!B35</f>
        <v>2282</v>
      </c>
      <c r="G13" s="150">
        <f>'Ford Arm data'!B36</f>
        <v>1573</v>
      </c>
      <c r="H13" s="150">
        <f>'Ford Arm data'!B37</f>
        <v>3025</v>
      </c>
      <c r="I13" s="150">
        <f>'Ford Arm data'!B38</f>
        <v>3281</v>
      </c>
      <c r="J13" s="148" t="s">
        <v>97</v>
      </c>
    </row>
    <row r="14" spans="1:10" x14ac:dyDescent="0.2">
      <c r="A14" s="133" t="s">
        <v>79</v>
      </c>
      <c r="B14" s="134" t="s">
        <v>54</v>
      </c>
      <c r="C14" s="134" t="s">
        <v>50</v>
      </c>
      <c r="D14" s="135" t="s">
        <v>63</v>
      </c>
      <c r="E14" s="134">
        <v>1994</v>
      </c>
      <c r="F14" s="150">
        <f>'Berners data'!B35</f>
        <v>5480</v>
      </c>
      <c r="G14" s="150">
        <f>'Berners data'!B36</f>
        <v>6280</v>
      </c>
      <c r="H14" s="150">
        <f>'Berners data'!B37</f>
        <v>15480</v>
      </c>
      <c r="I14" s="150">
        <f>'Berners data'!B38</f>
        <v>9940</v>
      </c>
      <c r="J14" s="150">
        <f>'Berners data'!B39</f>
        <v>6733</v>
      </c>
    </row>
    <row r="15" spans="1:10" x14ac:dyDescent="0.2">
      <c r="A15" s="133" t="s">
        <v>80</v>
      </c>
      <c r="B15" s="134" t="s">
        <v>54</v>
      </c>
      <c r="C15" s="134" t="s">
        <v>50</v>
      </c>
      <c r="D15" s="135" t="s">
        <v>64</v>
      </c>
      <c r="E15" s="134">
        <v>2006</v>
      </c>
      <c r="F15" s="150">
        <f>'Chilkat data'!B35</f>
        <v>36961</v>
      </c>
      <c r="G15" s="150">
        <f>'Chilkat data'!B36</f>
        <v>51324</v>
      </c>
      <c r="H15" s="150">
        <f>'Chilkat data'!B37</f>
        <v>130200</v>
      </c>
      <c r="I15" s="150">
        <f>'Chilkat data'!B38</f>
        <v>47372</v>
      </c>
      <c r="J15" s="150">
        <f>'Chilkat data'!B39</f>
        <v>26280</v>
      </c>
    </row>
    <row r="16" spans="1:10" x14ac:dyDescent="0.2">
      <c r="A16" s="133" t="s">
        <v>65</v>
      </c>
      <c r="B16" s="134" t="s">
        <v>81</v>
      </c>
      <c r="C16" s="134" t="s">
        <v>52</v>
      </c>
      <c r="D16" s="136" t="s">
        <v>101</v>
      </c>
      <c r="E16" s="134">
        <v>2015</v>
      </c>
      <c r="F16" s="151" t="str">
        <f>'Yakutat data'!B44</f>
        <v>-</v>
      </c>
      <c r="G16" s="151">
        <f>'Yakutat data'!B45</f>
        <v>2593</v>
      </c>
      <c r="H16" s="151">
        <f>'Yakutat data'!B46</f>
        <v>3555</v>
      </c>
      <c r="I16" s="151">
        <f>'Yakutat data'!B47</f>
        <v>2015</v>
      </c>
      <c r="J16" s="151">
        <f>'Yakutat data'!B48</f>
        <v>746</v>
      </c>
    </row>
    <row r="17" spans="1:10" x14ac:dyDescent="0.2">
      <c r="A17" s="133" t="s">
        <v>82</v>
      </c>
      <c r="B17" s="134" t="s">
        <v>83</v>
      </c>
      <c r="C17" s="134" t="s">
        <v>50</v>
      </c>
      <c r="D17" s="135" t="s">
        <v>66</v>
      </c>
      <c r="E17" s="134">
        <v>1994</v>
      </c>
      <c r="F17" s="151">
        <f>'Yakutat data'!H44</f>
        <v>3007</v>
      </c>
      <c r="G17" s="151">
        <f>'Yakutat data'!H45</f>
        <v>14853</v>
      </c>
      <c r="H17" s="151">
        <f>'Yakutat data'!H46</f>
        <v>8226</v>
      </c>
      <c r="I17" s="151">
        <f>'Yakutat data'!H47</f>
        <v>7062</v>
      </c>
      <c r="J17" s="151">
        <f>'Yakutat data'!H48</f>
        <v>6177</v>
      </c>
    </row>
    <row r="18" spans="1:10" x14ac:dyDescent="0.2">
      <c r="A18" s="139" t="s">
        <v>67</v>
      </c>
      <c r="B18" s="140" t="s">
        <v>84</v>
      </c>
      <c r="C18" s="140" t="s">
        <v>50</v>
      </c>
      <c r="D18" s="141" t="s">
        <v>68</v>
      </c>
      <c r="E18" s="140">
        <v>1994</v>
      </c>
      <c r="F18" s="152">
        <f>'Yakutat data'!N44</f>
        <v>10500</v>
      </c>
      <c r="G18" s="152">
        <f>'Yakutat data'!N45</f>
        <v>47000</v>
      </c>
      <c r="H18" s="152">
        <f>'Yakutat data'!N46</f>
        <v>27000</v>
      </c>
      <c r="I18" s="152">
        <f>'Yakutat data'!N47</f>
        <v>19500</v>
      </c>
      <c r="J18" s="152">
        <f>'Yakutat data'!N48</f>
        <v>31000</v>
      </c>
    </row>
    <row r="19" spans="1:10" ht="15" x14ac:dyDescent="0.25">
      <c r="A19" s="142" t="s">
        <v>85</v>
      </c>
      <c r="B19" s="142"/>
      <c r="C19" s="142"/>
      <c r="D19" s="142"/>
      <c r="E19" s="142"/>
      <c r="F19" s="142"/>
    </row>
    <row r="20" spans="1:10" ht="15" x14ac:dyDescent="0.25">
      <c r="A20" s="142" t="s">
        <v>86</v>
      </c>
      <c r="B20" s="142"/>
      <c r="C20" s="142"/>
      <c r="D20" s="142"/>
      <c r="E20" s="142"/>
      <c r="F20" s="142"/>
    </row>
    <row r="21" spans="1:10" ht="15" x14ac:dyDescent="0.25">
      <c r="A21" s="142" t="s">
        <v>87</v>
      </c>
      <c r="B21" s="142"/>
      <c r="C21" s="142"/>
      <c r="D21" s="142"/>
      <c r="E21" s="142"/>
      <c r="F21" s="142"/>
    </row>
  </sheetData>
  <mergeCells count="6">
    <mergeCell ref="F3:J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workbookViewId="0">
      <selection activeCell="J41" sqref="J41:V44"/>
    </sheetView>
  </sheetViews>
  <sheetFormatPr defaultRowHeight="12.75" x14ac:dyDescent="0.2"/>
  <cols>
    <col min="2" max="2" width="12.5703125" style="1" customWidth="1"/>
    <col min="3" max="4" width="14.140625" customWidth="1"/>
    <col min="5" max="6" width="14.140625" style="1" customWidth="1"/>
  </cols>
  <sheetData>
    <row r="1" spans="1:8" x14ac:dyDescent="0.2">
      <c r="A1" t="s">
        <v>90</v>
      </c>
    </row>
    <row r="2" spans="1:8" ht="18" x14ac:dyDescent="0.25">
      <c r="A2" s="11" t="s">
        <v>13</v>
      </c>
      <c r="G2" t="s">
        <v>95</v>
      </c>
    </row>
    <row r="4" spans="1:8" ht="38.25" x14ac:dyDescent="0.2">
      <c r="A4" s="3" t="s">
        <v>0</v>
      </c>
      <c r="B4" s="3" t="s">
        <v>14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15</v>
      </c>
      <c r="H4" s="4" t="s">
        <v>16</v>
      </c>
    </row>
    <row r="5" spans="1:8" x14ac:dyDescent="0.2">
      <c r="A5" s="1">
        <v>1982</v>
      </c>
      <c r="B5" s="2">
        <v>7505</v>
      </c>
      <c r="C5" s="2">
        <f>IF(B5&gt;E5,B5,0)</f>
        <v>7505</v>
      </c>
      <c r="D5" s="2">
        <f>IF(B5&lt;E5,B5,0)</f>
        <v>0</v>
      </c>
      <c r="E5" s="5">
        <v>4000</v>
      </c>
      <c r="F5" s="5">
        <v>9200</v>
      </c>
      <c r="G5" s="5">
        <v>14140</v>
      </c>
      <c r="H5" s="5">
        <v>10964</v>
      </c>
    </row>
    <row r="6" spans="1:8" x14ac:dyDescent="0.2">
      <c r="A6" s="1">
        <v>1983</v>
      </c>
      <c r="B6" s="2">
        <v>9840</v>
      </c>
      <c r="C6" s="2">
        <f t="shared" ref="C6:C36" si="0">IF(B6&gt;E6,B6,0)</f>
        <v>9840</v>
      </c>
      <c r="D6" s="2">
        <f t="shared" ref="D6:D36" si="1">IF(B6&lt;E6,B6,0)</f>
        <v>0</v>
      </c>
      <c r="E6" s="5">
        <v>4000</v>
      </c>
      <c r="F6" s="5">
        <v>9200</v>
      </c>
      <c r="G6" s="5">
        <v>17176</v>
      </c>
      <c r="H6" s="5">
        <v>7398</v>
      </c>
    </row>
    <row r="7" spans="1:8" x14ac:dyDescent="0.2">
      <c r="A7" s="1">
        <v>1984</v>
      </c>
      <c r="B7" s="2">
        <v>2825</v>
      </c>
      <c r="C7" s="2">
        <f t="shared" si="0"/>
        <v>0</v>
      </c>
      <c r="D7" s="2">
        <f t="shared" si="1"/>
        <v>2825</v>
      </c>
      <c r="E7" s="5">
        <v>4000</v>
      </c>
      <c r="F7" s="5">
        <v>9200</v>
      </c>
      <c r="G7" s="5"/>
      <c r="H7" s="5"/>
    </row>
    <row r="8" spans="1:8" x14ac:dyDescent="0.2">
      <c r="A8" s="1">
        <v>1985</v>
      </c>
      <c r="B8" s="2">
        <v>6169</v>
      </c>
      <c r="C8" s="2">
        <f t="shared" si="0"/>
        <v>6169</v>
      </c>
      <c r="D8" s="2">
        <f t="shared" si="1"/>
        <v>0</v>
      </c>
      <c r="E8" s="5">
        <v>4000</v>
      </c>
      <c r="F8" s="5">
        <v>9200</v>
      </c>
      <c r="G8" s="5">
        <v>10861</v>
      </c>
      <c r="H8" s="5">
        <v>7306</v>
      </c>
    </row>
    <row r="9" spans="1:8" x14ac:dyDescent="0.2">
      <c r="A9" s="1">
        <v>1986</v>
      </c>
      <c r="B9" s="2">
        <v>1752</v>
      </c>
      <c r="C9" s="2">
        <f t="shared" si="0"/>
        <v>0</v>
      </c>
      <c r="D9" s="2">
        <f t="shared" si="1"/>
        <v>1752</v>
      </c>
      <c r="E9" s="5">
        <v>4000</v>
      </c>
      <c r="F9" s="5">
        <v>9200</v>
      </c>
      <c r="G9" s="5">
        <v>13565</v>
      </c>
      <c r="H9" s="5">
        <v>9370</v>
      </c>
    </row>
    <row r="10" spans="1:8" x14ac:dyDescent="0.2">
      <c r="A10" s="1">
        <v>1987</v>
      </c>
      <c r="B10" s="2">
        <v>3260</v>
      </c>
      <c r="C10" s="2">
        <f t="shared" si="0"/>
        <v>0</v>
      </c>
      <c r="D10" s="2">
        <f t="shared" si="1"/>
        <v>3260</v>
      </c>
      <c r="E10" s="5">
        <v>4000</v>
      </c>
      <c r="F10" s="5">
        <v>9200</v>
      </c>
      <c r="G10" s="5">
        <v>7211</v>
      </c>
      <c r="H10" s="5">
        <v>3483</v>
      </c>
    </row>
    <row r="11" spans="1:8" x14ac:dyDescent="0.2">
      <c r="A11" s="1">
        <v>1988</v>
      </c>
      <c r="B11" s="2">
        <v>2724</v>
      </c>
      <c r="C11" s="2">
        <f t="shared" si="0"/>
        <v>0</v>
      </c>
      <c r="D11" s="2">
        <f t="shared" si="1"/>
        <v>2724</v>
      </c>
      <c r="E11" s="5">
        <v>4000</v>
      </c>
      <c r="F11" s="5">
        <v>9200</v>
      </c>
      <c r="G11" s="5">
        <v>6060</v>
      </c>
      <c r="H11" s="5">
        <v>6364</v>
      </c>
    </row>
    <row r="12" spans="1:8" x14ac:dyDescent="0.2">
      <c r="A12" s="1">
        <v>1989</v>
      </c>
      <c r="B12" s="2">
        <v>7509</v>
      </c>
      <c r="C12" s="2">
        <f t="shared" si="0"/>
        <v>7509</v>
      </c>
      <c r="D12" s="2">
        <f t="shared" si="1"/>
        <v>0</v>
      </c>
      <c r="E12" s="5">
        <v>4000</v>
      </c>
      <c r="F12" s="5">
        <v>9200</v>
      </c>
      <c r="G12" s="5">
        <v>10583</v>
      </c>
      <c r="H12" s="5">
        <v>1664</v>
      </c>
    </row>
    <row r="13" spans="1:8" x14ac:dyDescent="0.2">
      <c r="A13" s="1">
        <v>1990</v>
      </c>
      <c r="B13" s="2">
        <v>11050</v>
      </c>
      <c r="C13" s="2">
        <f t="shared" si="0"/>
        <v>11050</v>
      </c>
      <c r="D13" s="2">
        <f t="shared" si="1"/>
        <v>0</v>
      </c>
      <c r="E13" s="5">
        <v>4000</v>
      </c>
      <c r="F13" s="5">
        <v>9200</v>
      </c>
      <c r="G13" s="5">
        <v>15007</v>
      </c>
      <c r="H13" s="5">
        <v>7904</v>
      </c>
    </row>
    <row r="14" spans="1:8" x14ac:dyDescent="0.2">
      <c r="A14" s="1">
        <v>1991</v>
      </c>
      <c r="B14" s="2">
        <v>11530</v>
      </c>
      <c r="C14" s="2">
        <f t="shared" si="0"/>
        <v>11530</v>
      </c>
      <c r="D14" s="2">
        <f t="shared" si="1"/>
        <v>0</v>
      </c>
      <c r="E14" s="5">
        <v>4000</v>
      </c>
      <c r="F14" s="5">
        <v>9200</v>
      </c>
      <c r="G14" s="5">
        <v>6449</v>
      </c>
      <c r="H14" s="5">
        <v>17008</v>
      </c>
    </row>
    <row r="15" spans="1:8" x14ac:dyDescent="0.2">
      <c r="A15" s="1">
        <v>1992</v>
      </c>
      <c r="B15" s="2">
        <v>15300</v>
      </c>
      <c r="C15" s="2">
        <f t="shared" si="0"/>
        <v>15300</v>
      </c>
      <c r="D15" s="2">
        <f t="shared" si="1"/>
        <v>0</v>
      </c>
      <c r="E15" s="5">
        <v>4000</v>
      </c>
      <c r="F15" s="5">
        <v>9200</v>
      </c>
      <c r="G15" s="5">
        <v>15318</v>
      </c>
      <c r="H15" s="5">
        <v>15377</v>
      </c>
    </row>
    <row r="16" spans="1:8" x14ac:dyDescent="0.2">
      <c r="A16" s="1">
        <v>1993</v>
      </c>
      <c r="B16" s="2">
        <v>15670</v>
      </c>
      <c r="C16" s="2">
        <f t="shared" si="0"/>
        <v>15670</v>
      </c>
      <c r="D16" s="2">
        <f t="shared" si="1"/>
        <v>0</v>
      </c>
      <c r="E16" s="5">
        <v>4000</v>
      </c>
      <c r="F16" s="5">
        <v>9200</v>
      </c>
      <c r="G16" s="5">
        <v>19308</v>
      </c>
      <c r="H16" s="5">
        <v>14628</v>
      </c>
    </row>
    <row r="17" spans="1:19" x14ac:dyDescent="0.2">
      <c r="A17" s="1">
        <v>1994</v>
      </c>
      <c r="B17" s="2">
        <v>15920</v>
      </c>
      <c r="C17" s="2">
        <f t="shared" si="0"/>
        <v>15920</v>
      </c>
      <c r="D17" s="2">
        <f t="shared" si="1"/>
        <v>0</v>
      </c>
      <c r="E17" s="5">
        <v>4000</v>
      </c>
      <c r="F17" s="5">
        <v>9200</v>
      </c>
      <c r="G17" s="5">
        <v>27339</v>
      </c>
      <c r="H17" s="5">
        <v>30110</v>
      </c>
    </row>
    <row r="18" spans="1:19" x14ac:dyDescent="0.2">
      <c r="A18" s="1">
        <v>1995</v>
      </c>
      <c r="B18" s="2">
        <v>4945</v>
      </c>
      <c r="C18" s="2">
        <f t="shared" si="0"/>
        <v>4945</v>
      </c>
      <c r="D18" s="2">
        <f t="shared" si="1"/>
        <v>0</v>
      </c>
      <c r="E18" s="5">
        <v>4000</v>
      </c>
      <c r="F18" s="5">
        <v>9200</v>
      </c>
      <c r="G18" s="5">
        <v>8766</v>
      </c>
      <c r="H18" s="5">
        <v>15104</v>
      </c>
    </row>
    <row r="19" spans="1:19" x14ac:dyDescent="0.2">
      <c r="A19" s="1">
        <v>1996</v>
      </c>
      <c r="B19" s="2">
        <v>6050</v>
      </c>
      <c r="C19" s="2">
        <f t="shared" si="0"/>
        <v>6050</v>
      </c>
      <c r="D19" s="2">
        <f t="shared" si="1"/>
        <v>0</v>
      </c>
      <c r="E19" s="5">
        <v>4000</v>
      </c>
      <c r="F19" s="5">
        <v>9200</v>
      </c>
      <c r="G19" s="5">
        <v>10529</v>
      </c>
      <c r="H19" s="5">
        <v>7075</v>
      </c>
    </row>
    <row r="20" spans="1:19" x14ac:dyDescent="0.2">
      <c r="A20" s="1">
        <v>1997</v>
      </c>
      <c r="B20" s="2">
        <v>10050</v>
      </c>
      <c r="C20" s="2">
        <f t="shared" si="0"/>
        <v>10050</v>
      </c>
      <c r="D20" s="2">
        <f t="shared" si="1"/>
        <v>0</v>
      </c>
      <c r="E20" s="5">
        <v>4000</v>
      </c>
      <c r="F20" s="5">
        <v>9200</v>
      </c>
      <c r="G20" s="5">
        <v>2453</v>
      </c>
      <c r="H20" s="5">
        <v>2781</v>
      </c>
    </row>
    <row r="21" spans="1:19" x14ac:dyDescent="0.2">
      <c r="A21" s="1">
        <v>1998</v>
      </c>
      <c r="B21" s="2">
        <v>6802</v>
      </c>
      <c r="C21" s="2">
        <f t="shared" si="0"/>
        <v>6802</v>
      </c>
      <c r="D21" s="2">
        <f t="shared" si="1"/>
        <v>0</v>
      </c>
      <c r="E21" s="5">
        <v>4000</v>
      </c>
      <c r="F21" s="5">
        <v>9200</v>
      </c>
      <c r="G21" s="5">
        <v>10424</v>
      </c>
      <c r="H21" s="5">
        <v>5911</v>
      </c>
    </row>
    <row r="22" spans="1:19" x14ac:dyDescent="0.2">
      <c r="A22" s="1">
        <v>1999</v>
      </c>
      <c r="B22" s="2">
        <v>9920</v>
      </c>
      <c r="C22" s="2">
        <f t="shared" si="0"/>
        <v>9920</v>
      </c>
      <c r="D22" s="2">
        <f t="shared" si="1"/>
        <v>0</v>
      </c>
      <c r="E22" s="5">
        <v>4000</v>
      </c>
      <c r="F22" s="5">
        <v>9200</v>
      </c>
      <c r="G22" s="5">
        <v>12876</v>
      </c>
      <c r="H22" s="5">
        <v>10349</v>
      </c>
    </row>
    <row r="23" spans="1:19" x14ac:dyDescent="0.2">
      <c r="A23" s="1">
        <v>2000</v>
      </c>
      <c r="B23" s="2">
        <v>10650</v>
      </c>
      <c r="C23" s="2">
        <f t="shared" si="0"/>
        <v>10650</v>
      </c>
      <c r="D23" s="2">
        <f t="shared" si="1"/>
        <v>0</v>
      </c>
      <c r="E23" s="5">
        <v>4000</v>
      </c>
      <c r="F23" s="5">
        <v>9200</v>
      </c>
      <c r="G23" s="5">
        <v>4811</v>
      </c>
      <c r="H23" s="5">
        <v>6004</v>
      </c>
    </row>
    <row r="24" spans="1:19" x14ac:dyDescent="0.2">
      <c r="A24" s="1">
        <v>2001</v>
      </c>
      <c r="B24" s="2">
        <v>19290</v>
      </c>
      <c r="C24" s="2">
        <f t="shared" si="0"/>
        <v>19290</v>
      </c>
      <c r="D24" s="2">
        <f t="shared" si="1"/>
        <v>0</v>
      </c>
      <c r="E24" s="5">
        <v>4000</v>
      </c>
      <c r="F24" s="5">
        <v>9200</v>
      </c>
      <c r="G24" s="5">
        <v>8814</v>
      </c>
      <c r="H24" s="5">
        <v>4049</v>
      </c>
    </row>
    <row r="25" spans="1:19" x14ac:dyDescent="0.2">
      <c r="A25" s="1">
        <v>2002</v>
      </c>
      <c r="B25" s="2">
        <v>27700</v>
      </c>
      <c r="C25" s="2">
        <f t="shared" si="0"/>
        <v>27700</v>
      </c>
      <c r="D25" s="2">
        <f t="shared" si="1"/>
        <v>0</v>
      </c>
      <c r="E25" s="5">
        <v>4000</v>
      </c>
      <c r="F25" s="5">
        <v>9200</v>
      </c>
      <c r="G25" s="5">
        <v>8650</v>
      </c>
      <c r="H25" s="5">
        <v>13468</v>
      </c>
    </row>
    <row r="26" spans="1:19" x14ac:dyDescent="0.2">
      <c r="A26" s="1">
        <v>2003</v>
      </c>
      <c r="B26" s="2">
        <v>10110</v>
      </c>
      <c r="C26" s="2">
        <f t="shared" si="0"/>
        <v>10110</v>
      </c>
      <c r="D26" s="2">
        <f t="shared" si="1"/>
        <v>0</v>
      </c>
      <c r="E26" s="5">
        <v>4000</v>
      </c>
      <c r="F26" s="5">
        <v>9200</v>
      </c>
      <c r="G26" s="5">
        <v>6823</v>
      </c>
      <c r="H26" s="5">
        <v>12178</v>
      </c>
    </row>
    <row r="27" spans="1:19" x14ac:dyDescent="0.2">
      <c r="A27" s="1">
        <v>2004</v>
      </c>
      <c r="B27" s="2">
        <v>14450</v>
      </c>
      <c r="C27" s="2">
        <f t="shared" si="0"/>
        <v>14450</v>
      </c>
      <c r="D27" s="2">
        <f t="shared" si="1"/>
        <v>0</v>
      </c>
      <c r="E27" s="5">
        <v>4000</v>
      </c>
      <c r="F27" s="5">
        <v>9200</v>
      </c>
      <c r="G27" s="5">
        <v>10792</v>
      </c>
      <c r="H27" s="5">
        <v>7932</v>
      </c>
    </row>
    <row r="28" spans="1:19" x14ac:dyDescent="0.2">
      <c r="A28" s="1">
        <v>2005</v>
      </c>
      <c r="B28" s="2">
        <v>5220</v>
      </c>
      <c r="C28" s="2">
        <f t="shared" si="0"/>
        <v>5220</v>
      </c>
      <c r="D28" s="2">
        <f t="shared" si="1"/>
        <v>0</v>
      </c>
      <c r="E28" s="5">
        <v>4000</v>
      </c>
      <c r="F28" s="5">
        <v>9200</v>
      </c>
      <c r="G28" s="5">
        <v>4639</v>
      </c>
      <c r="H28" s="5">
        <v>2899</v>
      </c>
    </row>
    <row r="29" spans="1:19" x14ac:dyDescent="0.2">
      <c r="A29" s="1">
        <v>2006</v>
      </c>
      <c r="B29" s="2">
        <v>5470</v>
      </c>
      <c r="C29" s="2">
        <f t="shared" si="0"/>
        <v>5470</v>
      </c>
      <c r="D29" s="2">
        <f t="shared" si="1"/>
        <v>0</v>
      </c>
      <c r="E29" s="5">
        <v>4000</v>
      </c>
      <c r="F29" s="5">
        <v>9200</v>
      </c>
      <c r="G29" s="5">
        <v>4082</v>
      </c>
      <c r="H29" s="5">
        <v>6270</v>
      </c>
      <c r="K29" s="143"/>
      <c r="L29" s="143"/>
      <c r="M29" s="143"/>
      <c r="N29" s="143"/>
      <c r="O29" s="143"/>
      <c r="P29" s="143"/>
      <c r="Q29" s="143"/>
      <c r="R29" s="143"/>
      <c r="S29" s="143"/>
    </row>
    <row r="30" spans="1:19" x14ac:dyDescent="0.2">
      <c r="A30" s="1">
        <v>2007</v>
      </c>
      <c r="B30" s="2">
        <v>3915</v>
      </c>
      <c r="C30" s="2">
        <f t="shared" si="0"/>
        <v>0</v>
      </c>
      <c r="D30" s="2">
        <f t="shared" si="1"/>
        <v>3915</v>
      </c>
      <c r="E30" s="5">
        <v>4000</v>
      </c>
      <c r="F30" s="5">
        <v>9200</v>
      </c>
      <c r="G30" s="5">
        <v>2937</v>
      </c>
      <c r="H30" s="5">
        <v>1870</v>
      </c>
      <c r="K30" s="143"/>
      <c r="L30" s="143"/>
      <c r="M30" s="143"/>
      <c r="N30" s="143"/>
      <c r="O30" s="143"/>
      <c r="P30" s="143"/>
      <c r="Q30" s="143"/>
      <c r="R30" s="143"/>
      <c r="S30" s="143"/>
    </row>
    <row r="31" spans="1:19" x14ac:dyDescent="0.2">
      <c r="A31" s="1">
        <v>2008</v>
      </c>
      <c r="B31" s="2">
        <v>6870</v>
      </c>
      <c r="C31" s="2">
        <f t="shared" si="0"/>
        <v>6870</v>
      </c>
      <c r="D31" s="2">
        <f t="shared" si="1"/>
        <v>0</v>
      </c>
      <c r="E31" s="5">
        <v>4000</v>
      </c>
      <c r="F31" s="5">
        <v>9200</v>
      </c>
      <c r="G31" s="5">
        <v>3878</v>
      </c>
      <c r="H31" s="5">
        <v>3619</v>
      </c>
      <c r="K31" s="143"/>
      <c r="L31" s="143"/>
      <c r="M31" s="143"/>
      <c r="N31" s="143"/>
      <c r="O31" s="143"/>
      <c r="P31" s="143"/>
      <c r="Q31" s="143"/>
      <c r="R31" s="143"/>
      <c r="S31" s="143"/>
    </row>
    <row r="32" spans="1:19" x14ac:dyDescent="0.2">
      <c r="A32" s="1">
        <v>2009</v>
      </c>
      <c r="B32" s="2">
        <v>4230</v>
      </c>
      <c r="C32" s="2">
        <f t="shared" si="0"/>
        <v>4230</v>
      </c>
      <c r="D32" s="2">
        <f t="shared" si="1"/>
        <v>0</v>
      </c>
      <c r="E32" s="5">
        <v>4000</v>
      </c>
      <c r="F32" s="5">
        <v>9200</v>
      </c>
      <c r="G32" s="5">
        <v>2807</v>
      </c>
      <c r="H32" s="5">
        <v>2280</v>
      </c>
      <c r="K32" s="143"/>
      <c r="L32" s="143"/>
      <c r="M32" s="143"/>
      <c r="N32" s="143"/>
      <c r="O32" s="143"/>
      <c r="P32" s="143"/>
      <c r="Q32" s="143"/>
      <c r="R32" s="143"/>
      <c r="S32" s="143"/>
    </row>
    <row r="33" spans="1:22" x14ac:dyDescent="0.2">
      <c r="A33" s="1">
        <v>2010</v>
      </c>
      <c r="B33" s="2">
        <v>7520</v>
      </c>
      <c r="C33" s="2">
        <f t="shared" si="0"/>
        <v>7520</v>
      </c>
      <c r="D33" s="2">
        <f t="shared" si="1"/>
        <v>0</v>
      </c>
      <c r="E33" s="5">
        <v>4000</v>
      </c>
      <c r="F33" s="5">
        <v>9200</v>
      </c>
      <c r="G33" s="5">
        <v>6451</v>
      </c>
      <c r="H33" s="5">
        <v>7846</v>
      </c>
      <c r="K33" s="143"/>
      <c r="L33" s="143"/>
      <c r="M33" s="143"/>
      <c r="N33" s="143"/>
      <c r="O33" s="143"/>
      <c r="P33" s="143"/>
      <c r="Q33" s="143"/>
      <c r="R33" s="143"/>
      <c r="S33" s="143"/>
    </row>
    <row r="34" spans="1:22" x14ac:dyDescent="0.2">
      <c r="A34" s="1">
        <v>2011</v>
      </c>
      <c r="B34" s="2">
        <v>6050</v>
      </c>
      <c r="C34" s="2">
        <f t="shared" si="0"/>
        <v>6050</v>
      </c>
      <c r="D34" s="2">
        <f t="shared" si="1"/>
        <v>0</v>
      </c>
      <c r="E34" s="5">
        <v>4000</v>
      </c>
      <c r="F34" s="5">
        <v>9200</v>
      </c>
      <c r="G34" s="5">
        <v>3722</v>
      </c>
      <c r="H34" s="5">
        <v>2257</v>
      </c>
      <c r="K34" s="143"/>
      <c r="L34" s="143"/>
      <c r="M34" s="143"/>
      <c r="N34" s="143"/>
      <c r="O34" s="143"/>
      <c r="P34" s="143"/>
      <c r="Q34" s="143"/>
      <c r="R34" s="143"/>
      <c r="S34" s="143"/>
    </row>
    <row r="35" spans="1:22" x14ac:dyDescent="0.2">
      <c r="A35" s="1">
        <v>2012</v>
      </c>
      <c r="B35" s="2">
        <v>5480</v>
      </c>
      <c r="C35" s="2">
        <f t="shared" si="0"/>
        <v>5480</v>
      </c>
      <c r="D35" s="2">
        <f t="shared" si="1"/>
        <v>0</v>
      </c>
      <c r="E35" s="5">
        <v>4000</v>
      </c>
      <c r="F35" s="5">
        <v>9200</v>
      </c>
      <c r="G35" s="5">
        <v>2071</v>
      </c>
      <c r="H35" s="5">
        <v>980</v>
      </c>
      <c r="K35" s="143"/>
      <c r="L35" s="143"/>
      <c r="M35" s="143"/>
      <c r="N35" s="143"/>
      <c r="O35" s="143"/>
      <c r="P35" s="143"/>
      <c r="Q35" s="143"/>
      <c r="R35" s="143"/>
      <c r="S35" s="143"/>
    </row>
    <row r="36" spans="1:22" x14ac:dyDescent="0.2">
      <c r="A36" s="1">
        <v>2013</v>
      </c>
      <c r="B36" s="2">
        <v>6280</v>
      </c>
      <c r="C36" s="2">
        <f t="shared" si="0"/>
        <v>6280</v>
      </c>
      <c r="D36" s="2">
        <f t="shared" si="1"/>
        <v>0</v>
      </c>
      <c r="E36" s="5">
        <v>4000</v>
      </c>
      <c r="F36" s="5">
        <v>9200</v>
      </c>
      <c r="G36" s="5">
        <v>7521</v>
      </c>
      <c r="H36" s="5">
        <v>7267</v>
      </c>
    </row>
    <row r="37" spans="1:22" x14ac:dyDescent="0.2">
      <c r="A37" s="1">
        <v>2014</v>
      </c>
      <c r="B37" s="2">
        <v>15480</v>
      </c>
      <c r="C37" s="2">
        <f>IF(B37&gt;E37,B37,0)</f>
        <v>15480</v>
      </c>
      <c r="D37" s="2">
        <f t="shared" ref="D37:D39" si="2">IF(B37&lt;E37,B37,0)</f>
        <v>0</v>
      </c>
      <c r="E37" s="5">
        <v>4000</v>
      </c>
      <c r="F37" s="5">
        <v>9200</v>
      </c>
      <c r="G37" s="2">
        <v>4301</v>
      </c>
      <c r="H37" s="5">
        <v>6867</v>
      </c>
    </row>
    <row r="38" spans="1:22" x14ac:dyDescent="0.2">
      <c r="A38" s="1">
        <v>2015</v>
      </c>
      <c r="B38" s="2">
        <v>9940</v>
      </c>
      <c r="C38" s="2">
        <f>IF(B38&gt;E38,B38,0)</f>
        <v>9940</v>
      </c>
      <c r="D38" s="2">
        <f t="shared" si="2"/>
        <v>0</v>
      </c>
      <c r="E38" s="5">
        <v>4000</v>
      </c>
      <c r="F38" s="5">
        <v>9200</v>
      </c>
      <c r="G38" s="2">
        <v>3543</v>
      </c>
      <c r="H38" s="5">
        <v>2166</v>
      </c>
    </row>
    <row r="39" spans="1:22" x14ac:dyDescent="0.2">
      <c r="A39" s="1">
        <v>2016</v>
      </c>
      <c r="B39" s="2">
        <v>6733</v>
      </c>
      <c r="C39" s="2">
        <f>IF(B39&gt;E39,B39,0)</f>
        <v>6733</v>
      </c>
      <c r="D39" s="2">
        <f t="shared" si="2"/>
        <v>0</v>
      </c>
      <c r="E39" s="5">
        <v>4000</v>
      </c>
      <c r="F39" s="5">
        <v>9200</v>
      </c>
      <c r="G39" s="2">
        <v>919</v>
      </c>
      <c r="H39" s="5">
        <v>2296</v>
      </c>
    </row>
    <row r="40" spans="1:22" x14ac:dyDescent="0.2">
      <c r="A40" s="1">
        <v>2017</v>
      </c>
      <c r="B40" s="2">
        <v>7040</v>
      </c>
      <c r="C40" s="2">
        <f>IF(B40&gt;E40,B40,0)</f>
        <v>7040</v>
      </c>
      <c r="D40" s="2">
        <f t="shared" ref="D40" si="3">IF(B40&lt;E40,B40,0)</f>
        <v>0</v>
      </c>
      <c r="E40" s="5">
        <v>4000</v>
      </c>
      <c r="F40" s="5">
        <v>9200</v>
      </c>
      <c r="G40" s="2">
        <v>4455</v>
      </c>
      <c r="H40" s="5">
        <v>2803</v>
      </c>
    </row>
    <row r="41" spans="1:22" ht="15" x14ac:dyDescent="0.2">
      <c r="J41" s="149"/>
      <c r="K41" s="149"/>
      <c r="L41" s="149"/>
      <c r="M41" s="149"/>
      <c r="N41" s="149"/>
      <c r="O41" s="149"/>
      <c r="P41" s="164" t="s">
        <v>123</v>
      </c>
      <c r="Q41" s="164" t="s">
        <v>124</v>
      </c>
      <c r="R41" s="164" t="s">
        <v>125</v>
      </c>
      <c r="S41" s="149"/>
      <c r="T41" s="149"/>
      <c r="U41" s="149"/>
      <c r="V41" s="165"/>
    </row>
    <row r="42" spans="1:22" x14ac:dyDescent="0.2">
      <c r="J42" s="164" t="s">
        <v>104</v>
      </c>
      <c r="K42" s="164" t="s">
        <v>105</v>
      </c>
      <c r="L42" s="164" t="s">
        <v>106</v>
      </c>
      <c r="M42" s="164" t="s">
        <v>107</v>
      </c>
      <c r="N42" s="164" t="s">
        <v>108</v>
      </c>
      <c r="O42" s="164" t="s">
        <v>109</v>
      </c>
      <c r="P42" s="164" t="s">
        <v>110</v>
      </c>
      <c r="Q42" s="164" t="s">
        <v>111</v>
      </c>
      <c r="R42" s="164" t="s">
        <v>112</v>
      </c>
      <c r="S42" s="164" t="s">
        <v>113</v>
      </c>
      <c r="T42" s="164" t="s">
        <v>114</v>
      </c>
      <c r="U42" s="166" t="s">
        <v>115</v>
      </c>
      <c r="V42" s="166"/>
    </row>
    <row r="43" spans="1:22" ht="15" x14ac:dyDescent="0.2">
      <c r="J43" s="164" t="s">
        <v>116</v>
      </c>
      <c r="K43" s="164" t="s">
        <v>116</v>
      </c>
      <c r="L43" s="164" t="s">
        <v>116</v>
      </c>
      <c r="M43" s="164" t="s">
        <v>117</v>
      </c>
      <c r="N43" s="164" t="s">
        <v>117</v>
      </c>
      <c r="O43" s="164" t="s">
        <v>118</v>
      </c>
      <c r="P43" s="164" t="s">
        <v>1</v>
      </c>
      <c r="Q43" s="164" t="s">
        <v>119</v>
      </c>
      <c r="R43" s="164" t="s">
        <v>120</v>
      </c>
      <c r="S43" s="164" t="s">
        <v>116</v>
      </c>
      <c r="T43" s="164" t="s">
        <v>121</v>
      </c>
      <c r="U43" s="164" t="s">
        <v>122</v>
      </c>
      <c r="V43" s="165"/>
    </row>
    <row r="44" spans="1:22" ht="15" x14ac:dyDescent="0.2">
      <c r="J44" s="164">
        <v>283</v>
      </c>
      <c r="K44" s="164">
        <v>634</v>
      </c>
      <c r="L44" s="164">
        <v>20</v>
      </c>
      <c r="M44" s="164">
        <v>7040</v>
      </c>
      <c r="N44" s="164">
        <v>34742</v>
      </c>
      <c r="O44" s="164">
        <v>57871</v>
      </c>
      <c r="P44" s="164">
        <v>1266</v>
      </c>
      <c r="Q44" s="164">
        <v>1266</v>
      </c>
      <c r="R44" s="164">
        <v>11557</v>
      </c>
      <c r="S44" s="164">
        <v>566</v>
      </c>
      <c r="T44" s="164">
        <v>4122</v>
      </c>
      <c r="U44" s="164">
        <v>38000</v>
      </c>
      <c r="V44" s="165"/>
    </row>
  </sheetData>
  <mergeCells count="1">
    <mergeCell ref="U42:V4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M41" sqref="M41"/>
    </sheetView>
  </sheetViews>
  <sheetFormatPr defaultRowHeight="12.75" x14ac:dyDescent="0.2"/>
  <cols>
    <col min="2" max="2" width="12.5703125" style="1" customWidth="1"/>
    <col min="3" max="4" width="14.140625" customWidth="1"/>
    <col min="5" max="6" width="14.140625" style="1" customWidth="1"/>
  </cols>
  <sheetData>
    <row r="1" spans="1:8" x14ac:dyDescent="0.2">
      <c r="A1" t="s">
        <v>90</v>
      </c>
    </row>
    <row r="2" spans="1:8" ht="18" x14ac:dyDescent="0.25">
      <c r="A2" s="11" t="s">
        <v>17</v>
      </c>
    </row>
    <row r="4" spans="1:8" ht="38.25" x14ac:dyDescent="0.2">
      <c r="A4" s="3" t="s">
        <v>0</v>
      </c>
      <c r="B4" s="3" t="s">
        <v>14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15</v>
      </c>
      <c r="H4" s="4" t="s">
        <v>16</v>
      </c>
    </row>
    <row r="5" spans="1:8" x14ac:dyDescent="0.2">
      <c r="A5" s="1">
        <v>1982</v>
      </c>
      <c r="B5" s="2"/>
      <c r="C5" s="2">
        <f>IF(B5&gt;E5,B5,0)</f>
        <v>0</v>
      </c>
      <c r="D5" s="2">
        <f>IF(B5&lt;E5,B5,0)</f>
        <v>0</v>
      </c>
      <c r="E5" s="5">
        <v>30000</v>
      </c>
      <c r="F5" s="5">
        <v>70000</v>
      </c>
      <c r="G5" s="5"/>
      <c r="H5" s="5"/>
    </row>
    <row r="6" spans="1:8" x14ac:dyDescent="0.2">
      <c r="A6" s="1">
        <v>1983</v>
      </c>
      <c r="B6" s="2"/>
      <c r="C6" s="2">
        <f t="shared" ref="C6:C36" si="0">IF(B6&gt;E6,B6,0)</f>
        <v>0</v>
      </c>
      <c r="D6" s="2">
        <f t="shared" ref="D6:D36" si="1">IF(B6&lt;E6,B6,0)</f>
        <v>0</v>
      </c>
      <c r="E6" s="5">
        <v>30000</v>
      </c>
      <c r="F6" s="5">
        <v>70000</v>
      </c>
      <c r="G6" s="5"/>
      <c r="H6" s="5"/>
    </row>
    <row r="7" spans="1:8" x14ac:dyDescent="0.2">
      <c r="A7" s="1">
        <v>1984</v>
      </c>
      <c r="B7" s="2"/>
      <c r="C7" s="2">
        <f t="shared" si="0"/>
        <v>0</v>
      </c>
      <c r="D7" s="2">
        <f t="shared" si="1"/>
        <v>0</v>
      </c>
      <c r="E7" s="5">
        <v>30000</v>
      </c>
      <c r="F7" s="5">
        <v>70000</v>
      </c>
      <c r="G7" s="5"/>
      <c r="H7" s="5"/>
    </row>
    <row r="8" spans="1:8" x14ac:dyDescent="0.2">
      <c r="A8" s="1">
        <v>1985</v>
      </c>
      <c r="B8" s="2"/>
      <c r="C8" s="2">
        <f t="shared" si="0"/>
        <v>0</v>
      </c>
      <c r="D8" s="2">
        <f t="shared" si="1"/>
        <v>0</v>
      </c>
      <c r="E8" s="5">
        <v>30000</v>
      </c>
      <c r="F8" s="5">
        <v>70000</v>
      </c>
      <c r="G8" s="5"/>
      <c r="H8" s="5"/>
    </row>
    <row r="9" spans="1:8" x14ac:dyDescent="0.2">
      <c r="A9" s="1">
        <v>1986</v>
      </c>
      <c r="B9" s="2"/>
      <c r="C9" s="2">
        <f t="shared" si="0"/>
        <v>0</v>
      </c>
      <c r="D9" s="2">
        <f t="shared" si="1"/>
        <v>0</v>
      </c>
      <c r="E9" s="5">
        <v>30000</v>
      </c>
      <c r="F9" s="5">
        <v>70000</v>
      </c>
      <c r="G9" s="5"/>
      <c r="H9" s="5"/>
    </row>
    <row r="10" spans="1:8" x14ac:dyDescent="0.2">
      <c r="A10" s="1">
        <v>1987</v>
      </c>
      <c r="B10" s="2">
        <v>37432.15</v>
      </c>
      <c r="C10" s="2">
        <f t="shared" si="0"/>
        <v>37432.15</v>
      </c>
      <c r="D10" s="2">
        <f t="shared" si="1"/>
        <v>0</v>
      </c>
      <c r="E10" s="5">
        <v>30000</v>
      </c>
      <c r="F10" s="5">
        <v>70000</v>
      </c>
      <c r="G10" s="5"/>
      <c r="H10" s="5"/>
    </row>
    <row r="11" spans="1:8" x14ac:dyDescent="0.2">
      <c r="A11" s="1">
        <v>1988</v>
      </c>
      <c r="B11" s="2">
        <v>29495.05</v>
      </c>
      <c r="C11" s="2">
        <f t="shared" si="0"/>
        <v>0</v>
      </c>
      <c r="D11" s="2">
        <f t="shared" si="1"/>
        <v>29495.05</v>
      </c>
      <c r="E11" s="5">
        <v>30000</v>
      </c>
      <c r="F11" s="5">
        <v>70000</v>
      </c>
      <c r="G11" s="5"/>
      <c r="H11" s="5"/>
    </row>
    <row r="12" spans="1:8" x14ac:dyDescent="0.2">
      <c r="A12" s="1">
        <v>1989</v>
      </c>
      <c r="B12" s="2">
        <v>48833.31</v>
      </c>
      <c r="C12" s="2">
        <f t="shared" si="0"/>
        <v>48833.31</v>
      </c>
      <c r="D12" s="2">
        <f t="shared" si="1"/>
        <v>0</v>
      </c>
      <c r="E12" s="5">
        <v>30000</v>
      </c>
      <c r="F12" s="5">
        <v>70000</v>
      </c>
      <c r="G12" s="5"/>
      <c r="H12" s="5"/>
    </row>
    <row r="13" spans="1:8" x14ac:dyDescent="0.2">
      <c r="A13" s="1">
        <v>1990</v>
      </c>
      <c r="B13" s="2">
        <v>79807</v>
      </c>
      <c r="C13" s="2">
        <f t="shared" si="0"/>
        <v>79807</v>
      </c>
      <c r="D13" s="2">
        <f t="shared" si="1"/>
        <v>0</v>
      </c>
      <c r="E13" s="5">
        <v>30000</v>
      </c>
      <c r="F13" s="5">
        <v>70000</v>
      </c>
      <c r="G13" s="5"/>
      <c r="H13" s="5"/>
    </row>
    <row r="14" spans="1:8" x14ac:dyDescent="0.2">
      <c r="A14" s="1">
        <v>1991</v>
      </c>
      <c r="B14" s="2">
        <v>84516.61</v>
      </c>
      <c r="C14" s="2">
        <f t="shared" si="0"/>
        <v>84516.61</v>
      </c>
      <c r="D14" s="2">
        <f t="shared" si="1"/>
        <v>0</v>
      </c>
      <c r="E14" s="5">
        <v>30000</v>
      </c>
      <c r="F14" s="5">
        <v>70000</v>
      </c>
      <c r="G14" s="5"/>
      <c r="H14" s="5"/>
    </row>
    <row r="15" spans="1:8" x14ac:dyDescent="0.2">
      <c r="A15" s="1">
        <v>1992</v>
      </c>
      <c r="B15" s="2">
        <v>77588.47</v>
      </c>
      <c r="C15" s="2">
        <f t="shared" si="0"/>
        <v>77588.47</v>
      </c>
      <c r="D15" s="2">
        <f t="shared" si="1"/>
        <v>0</v>
      </c>
      <c r="E15" s="5">
        <v>30000</v>
      </c>
      <c r="F15" s="5">
        <v>70000</v>
      </c>
      <c r="G15" s="5"/>
      <c r="H15" s="5"/>
    </row>
    <row r="16" spans="1:8" x14ac:dyDescent="0.2">
      <c r="A16" s="1">
        <v>1993</v>
      </c>
      <c r="B16" s="2">
        <v>58216.58</v>
      </c>
      <c r="C16" s="2">
        <f t="shared" si="0"/>
        <v>58216.58</v>
      </c>
      <c r="D16" s="2">
        <f t="shared" si="1"/>
        <v>0</v>
      </c>
      <c r="E16" s="5">
        <v>30000</v>
      </c>
      <c r="F16" s="5">
        <v>70000</v>
      </c>
      <c r="G16" s="5"/>
      <c r="H16" s="5"/>
    </row>
    <row r="17" spans="1:8" x14ac:dyDescent="0.2">
      <c r="A17" s="1">
        <v>1994</v>
      </c>
      <c r="B17" s="2">
        <v>194425.2</v>
      </c>
      <c r="C17" s="2">
        <f t="shared" si="0"/>
        <v>194425.2</v>
      </c>
      <c r="D17" s="2">
        <f t="shared" si="1"/>
        <v>0</v>
      </c>
      <c r="E17" s="5">
        <v>30000</v>
      </c>
      <c r="F17" s="5">
        <v>70000</v>
      </c>
      <c r="G17" s="5"/>
      <c r="H17" s="5"/>
    </row>
    <row r="18" spans="1:8" x14ac:dyDescent="0.2">
      <c r="A18" s="1">
        <v>1995</v>
      </c>
      <c r="B18" s="2">
        <v>56736.78</v>
      </c>
      <c r="C18" s="2">
        <f t="shared" si="0"/>
        <v>56736.78</v>
      </c>
      <c r="D18" s="2">
        <f t="shared" si="1"/>
        <v>0</v>
      </c>
      <c r="E18" s="5">
        <v>30000</v>
      </c>
      <c r="F18" s="5">
        <v>70000</v>
      </c>
      <c r="G18" s="5"/>
      <c r="H18" s="5"/>
    </row>
    <row r="19" spans="1:8" x14ac:dyDescent="0.2">
      <c r="A19" s="1">
        <v>1996</v>
      </c>
      <c r="B19" s="2">
        <v>37331.25</v>
      </c>
      <c r="C19" s="2">
        <f t="shared" si="0"/>
        <v>37331.25</v>
      </c>
      <c r="D19" s="2">
        <f t="shared" si="1"/>
        <v>0</v>
      </c>
      <c r="E19" s="5">
        <v>30000</v>
      </c>
      <c r="F19" s="5">
        <v>70000</v>
      </c>
      <c r="G19" s="5"/>
      <c r="H19" s="5"/>
    </row>
    <row r="20" spans="1:8" x14ac:dyDescent="0.2">
      <c r="A20" s="1">
        <v>1997</v>
      </c>
      <c r="B20" s="2">
        <v>43519.5</v>
      </c>
      <c r="C20" s="2">
        <f t="shared" si="0"/>
        <v>43519.5</v>
      </c>
      <c r="D20" s="2">
        <f t="shared" si="1"/>
        <v>0</v>
      </c>
      <c r="E20" s="5">
        <v>30000</v>
      </c>
      <c r="F20" s="5">
        <v>70000</v>
      </c>
      <c r="G20" s="5"/>
      <c r="H20" s="5"/>
    </row>
    <row r="21" spans="1:8" x14ac:dyDescent="0.2">
      <c r="A21" s="1">
        <v>1998</v>
      </c>
      <c r="B21" s="2">
        <v>50758</v>
      </c>
      <c r="C21" s="2">
        <f t="shared" si="0"/>
        <v>50758</v>
      </c>
      <c r="D21" s="2">
        <f t="shared" si="1"/>
        <v>0</v>
      </c>
      <c r="E21" s="5">
        <v>30000</v>
      </c>
      <c r="F21" s="5">
        <v>70000</v>
      </c>
      <c r="G21" s="5"/>
      <c r="H21" s="5"/>
    </row>
    <row r="22" spans="1:8" x14ac:dyDescent="0.2">
      <c r="A22" s="1">
        <v>1999</v>
      </c>
      <c r="B22" s="2">
        <v>57140.36</v>
      </c>
      <c r="C22" s="2">
        <f t="shared" si="0"/>
        <v>57140.36</v>
      </c>
      <c r="D22" s="2">
        <f t="shared" si="1"/>
        <v>0</v>
      </c>
      <c r="E22" s="5">
        <v>30000</v>
      </c>
      <c r="F22" s="5">
        <v>70000</v>
      </c>
      <c r="G22" s="5"/>
      <c r="H22" s="5"/>
    </row>
    <row r="23" spans="1:8" x14ac:dyDescent="0.2">
      <c r="A23" s="1">
        <v>2000</v>
      </c>
      <c r="B23" s="2">
        <v>84843</v>
      </c>
      <c r="C23" s="2">
        <f t="shared" si="0"/>
        <v>84843</v>
      </c>
      <c r="D23" s="2">
        <f t="shared" si="1"/>
        <v>0</v>
      </c>
      <c r="E23" s="5">
        <v>30000</v>
      </c>
      <c r="F23" s="5">
        <v>70000</v>
      </c>
      <c r="G23" s="5">
        <v>19988</v>
      </c>
      <c r="H23" s="5">
        <v>20347</v>
      </c>
    </row>
    <row r="24" spans="1:8" x14ac:dyDescent="0.2">
      <c r="A24" s="1">
        <v>2001</v>
      </c>
      <c r="B24" s="2">
        <v>107697</v>
      </c>
      <c r="C24" s="2">
        <f t="shared" si="0"/>
        <v>107697</v>
      </c>
      <c r="D24" s="2">
        <f t="shared" si="1"/>
        <v>0</v>
      </c>
      <c r="E24" s="5">
        <v>30000</v>
      </c>
      <c r="F24" s="5">
        <v>70000</v>
      </c>
      <c r="G24" s="5">
        <v>30465</v>
      </c>
      <c r="H24" s="5">
        <v>17703</v>
      </c>
    </row>
    <row r="25" spans="1:8" x14ac:dyDescent="0.2">
      <c r="A25" s="1">
        <v>2002</v>
      </c>
      <c r="B25" s="2">
        <v>204805</v>
      </c>
      <c r="C25" s="2">
        <f t="shared" si="0"/>
        <v>204805</v>
      </c>
      <c r="D25" s="2">
        <f t="shared" si="1"/>
        <v>0</v>
      </c>
      <c r="E25" s="5">
        <v>30000</v>
      </c>
      <c r="F25" s="5">
        <v>70000</v>
      </c>
      <c r="G25" s="5">
        <v>61724</v>
      </c>
      <c r="H25" s="5">
        <v>73335</v>
      </c>
    </row>
    <row r="26" spans="1:8" x14ac:dyDescent="0.2">
      <c r="A26" s="1">
        <v>2003</v>
      </c>
      <c r="B26" s="2">
        <v>133045</v>
      </c>
      <c r="C26" s="2">
        <f t="shared" si="0"/>
        <v>133045</v>
      </c>
      <c r="D26" s="2">
        <f t="shared" si="1"/>
        <v>0</v>
      </c>
      <c r="E26" s="5">
        <v>30000</v>
      </c>
      <c r="F26" s="5">
        <v>70000</v>
      </c>
      <c r="G26" s="5">
        <v>51629</v>
      </c>
      <c r="H26" s="5">
        <v>34376</v>
      </c>
    </row>
    <row r="27" spans="1:8" x14ac:dyDescent="0.2">
      <c r="A27" s="1">
        <v>2004</v>
      </c>
      <c r="B27" s="2">
        <v>67053</v>
      </c>
      <c r="C27" s="2">
        <f t="shared" si="0"/>
        <v>67053</v>
      </c>
      <c r="D27" s="2">
        <f t="shared" si="1"/>
        <v>0</v>
      </c>
      <c r="E27" s="5">
        <v>30000</v>
      </c>
      <c r="F27" s="5">
        <v>70000</v>
      </c>
      <c r="G27" s="5">
        <v>82827</v>
      </c>
      <c r="H27" s="5">
        <v>45369</v>
      </c>
    </row>
    <row r="28" spans="1:8" x14ac:dyDescent="0.2">
      <c r="A28" s="1">
        <v>2005</v>
      </c>
      <c r="B28" s="2">
        <v>34575</v>
      </c>
      <c r="C28" s="2">
        <f t="shared" si="0"/>
        <v>34575</v>
      </c>
      <c r="D28" s="2">
        <f t="shared" si="1"/>
        <v>0</v>
      </c>
      <c r="E28" s="5">
        <v>30000</v>
      </c>
      <c r="F28" s="5">
        <v>70000</v>
      </c>
      <c r="G28" s="5">
        <v>17409</v>
      </c>
      <c r="H28" s="5">
        <v>13216</v>
      </c>
    </row>
    <row r="29" spans="1:8" x14ac:dyDescent="0.2">
      <c r="A29" s="1">
        <v>2006</v>
      </c>
      <c r="B29" s="2">
        <v>79050</v>
      </c>
      <c r="C29" s="2">
        <f t="shared" si="0"/>
        <v>79050</v>
      </c>
      <c r="D29" s="2">
        <f t="shared" si="1"/>
        <v>0</v>
      </c>
      <c r="E29" s="5">
        <v>30000</v>
      </c>
      <c r="F29" s="5">
        <v>70000</v>
      </c>
      <c r="G29" s="5">
        <v>37077</v>
      </c>
      <c r="H29" s="5">
        <v>29157</v>
      </c>
    </row>
    <row r="30" spans="1:8" x14ac:dyDescent="0.2">
      <c r="A30" s="1">
        <v>2007</v>
      </c>
      <c r="B30" s="2">
        <v>24770</v>
      </c>
      <c r="C30" s="2">
        <f t="shared" si="0"/>
        <v>0</v>
      </c>
      <c r="D30" s="2">
        <f t="shared" si="1"/>
        <v>24770</v>
      </c>
      <c r="E30" s="5">
        <v>30000</v>
      </c>
      <c r="F30" s="5">
        <v>70000</v>
      </c>
      <c r="G30" s="5">
        <v>9307</v>
      </c>
      <c r="H30" s="5">
        <v>4193</v>
      </c>
    </row>
    <row r="31" spans="1:8" x14ac:dyDescent="0.2">
      <c r="A31" s="1">
        <v>2008</v>
      </c>
      <c r="B31" s="2">
        <v>56369</v>
      </c>
      <c r="C31" s="2">
        <f t="shared" si="0"/>
        <v>56369</v>
      </c>
      <c r="D31" s="2">
        <f t="shared" si="1"/>
        <v>0</v>
      </c>
      <c r="E31" s="5">
        <v>30000</v>
      </c>
      <c r="F31" s="5">
        <v>70000</v>
      </c>
      <c r="G31" s="5">
        <v>20999</v>
      </c>
      <c r="H31" s="5">
        <v>30773</v>
      </c>
    </row>
    <row r="32" spans="1:8" x14ac:dyDescent="0.2">
      <c r="A32" s="1">
        <v>2009</v>
      </c>
      <c r="B32" s="2">
        <v>47911</v>
      </c>
      <c r="C32" s="2">
        <f t="shared" si="0"/>
        <v>47911</v>
      </c>
      <c r="D32" s="2">
        <f t="shared" si="1"/>
        <v>0</v>
      </c>
      <c r="E32" s="5">
        <v>30000</v>
      </c>
      <c r="F32" s="5">
        <v>70000</v>
      </c>
      <c r="G32" s="5">
        <v>11931</v>
      </c>
      <c r="H32" s="5">
        <v>18254</v>
      </c>
    </row>
    <row r="33" spans="1:8" x14ac:dyDescent="0.2">
      <c r="A33" s="1">
        <v>2010</v>
      </c>
      <c r="B33" s="2">
        <v>84909</v>
      </c>
      <c r="C33" s="2">
        <f t="shared" si="0"/>
        <v>84909</v>
      </c>
      <c r="D33" s="2">
        <f t="shared" si="1"/>
        <v>0</v>
      </c>
      <c r="E33" s="5">
        <v>30000</v>
      </c>
      <c r="F33" s="5">
        <v>70000</v>
      </c>
      <c r="G33" s="5">
        <v>29028</v>
      </c>
      <c r="H33" s="5">
        <v>40405</v>
      </c>
    </row>
    <row r="34" spans="1:8" x14ac:dyDescent="0.2">
      <c r="A34" s="1">
        <v>2011</v>
      </c>
      <c r="B34" s="2">
        <v>61099</v>
      </c>
      <c r="C34" s="2">
        <f t="shared" si="0"/>
        <v>61099</v>
      </c>
      <c r="D34" s="2">
        <f t="shared" si="1"/>
        <v>0</v>
      </c>
      <c r="E34" s="5">
        <v>30000</v>
      </c>
      <c r="F34" s="5">
        <v>70000</v>
      </c>
      <c r="G34" s="5">
        <v>19329</v>
      </c>
      <c r="H34" s="5">
        <v>17292</v>
      </c>
    </row>
    <row r="35" spans="1:8" x14ac:dyDescent="0.2">
      <c r="A35" s="1">
        <v>2012</v>
      </c>
      <c r="B35" s="2">
        <v>36961</v>
      </c>
      <c r="C35" s="2">
        <f t="shared" si="0"/>
        <v>36961</v>
      </c>
      <c r="D35" s="2">
        <f t="shared" si="1"/>
        <v>0</v>
      </c>
      <c r="E35" s="5">
        <v>30000</v>
      </c>
      <c r="F35" s="5">
        <v>70000</v>
      </c>
      <c r="G35" s="5">
        <v>11421</v>
      </c>
      <c r="H35" s="5">
        <v>16715</v>
      </c>
    </row>
    <row r="36" spans="1:8" x14ac:dyDescent="0.2">
      <c r="A36" s="1">
        <v>2013</v>
      </c>
      <c r="B36" s="2">
        <v>51324</v>
      </c>
      <c r="C36" s="2">
        <f t="shared" si="0"/>
        <v>51324</v>
      </c>
      <c r="D36" s="2">
        <f t="shared" si="1"/>
        <v>0</v>
      </c>
      <c r="E36" s="5">
        <v>30000</v>
      </c>
      <c r="F36" s="5">
        <v>70000</v>
      </c>
      <c r="G36" s="5">
        <v>25419</v>
      </c>
      <c r="H36" s="5">
        <v>44794</v>
      </c>
    </row>
    <row r="37" spans="1:8" x14ac:dyDescent="0.2">
      <c r="A37" s="1">
        <v>2014</v>
      </c>
      <c r="B37" s="2">
        <v>130200</v>
      </c>
      <c r="C37" s="2">
        <f>IF(B37&gt;E37,B37,0)</f>
        <v>130200</v>
      </c>
      <c r="D37" s="2">
        <f t="shared" ref="D37:D38" si="2">IF(B37&lt;E37,B37,0)</f>
        <v>0</v>
      </c>
      <c r="E37" s="5">
        <v>30000</v>
      </c>
      <c r="F37" s="5">
        <v>70000</v>
      </c>
      <c r="G37" s="143">
        <v>10792</v>
      </c>
      <c r="H37" s="5">
        <v>15453</v>
      </c>
    </row>
    <row r="38" spans="1:8" x14ac:dyDescent="0.2">
      <c r="A38" s="1">
        <v>2015</v>
      </c>
      <c r="B38" s="2">
        <v>47372</v>
      </c>
      <c r="C38" s="2">
        <f>IF(B38&gt;E38,B38,0)</f>
        <v>47372</v>
      </c>
      <c r="D38" s="2">
        <f t="shared" si="2"/>
        <v>0</v>
      </c>
      <c r="E38" s="5">
        <v>30000</v>
      </c>
      <c r="F38" s="5">
        <v>70000</v>
      </c>
      <c r="G38" s="143">
        <v>10558</v>
      </c>
      <c r="H38" s="5">
        <v>13886</v>
      </c>
    </row>
    <row r="39" spans="1:8" x14ac:dyDescent="0.2">
      <c r="A39" s="1">
        <v>2016</v>
      </c>
      <c r="B39" s="2">
        <v>26280</v>
      </c>
      <c r="C39" s="2">
        <f>IF(B39&gt;E39,B39,0)</f>
        <v>0</v>
      </c>
      <c r="D39" s="2">
        <f>IF(B39&lt;E39,B39,0)</f>
        <v>26280</v>
      </c>
      <c r="E39" s="5">
        <v>30000</v>
      </c>
      <c r="F39" s="5">
        <v>70000</v>
      </c>
      <c r="G39" s="143">
        <v>2412</v>
      </c>
      <c r="H39" s="5">
        <v>11775</v>
      </c>
    </row>
    <row r="40" spans="1:8" x14ac:dyDescent="0.2">
      <c r="A40" s="1">
        <v>2016</v>
      </c>
      <c r="B40" s="2">
        <v>34742</v>
      </c>
      <c r="C40" s="2">
        <f>IF(B40&gt;E40,B40,0)</f>
        <v>34742</v>
      </c>
      <c r="D40" s="2">
        <f>IF(B40&lt;E40,B40,0)</f>
        <v>0</v>
      </c>
      <c r="E40" s="5">
        <v>30000</v>
      </c>
      <c r="F40" s="5">
        <v>70000</v>
      </c>
      <c r="G40" s="143"/>
      <c r="H40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workbookViewId="0">
      <selection activeCell="M33" sqref="M33:Y36"/>
    </sheetView>
  </sheetViews>
  <sheetFormatPr defaultRowHeight="12.75" x14ac:dyDescent="0.2"/>
  <cols>
    <col min="2" max="2" width="12.5703125" style="1" customWidth="1"/>
    <col min="3" max="4" width="14.140625" customWidth="1"/>
    <col min="5" max="6" width="14.140625" style="1" customWidth="1"/>
  </cols>
  <sheetData>
    <row r="1" spans="1:12" x14ac:dyDescent="0.2">
      <c r="A1" t="s">
        <v>90</v>
      </c>
    </row>
    <row r="2" spans="1:12" ht="18" x14ac:dyDescent="0.25">
      <c r="A2" s="11" t="s">
        <v>18</v>
      </c>
    </row>
    <row r="4" spans="1:12" ht="38.25" x14ac:dyDescent="0.2">
      <c r="A4" s="3" t="s">
        <v>0</v>
      </c>
      <c r="B4" s="3" t="s">
        <v>14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15</v>
      </c>
      <c r="H4" s="4" t="s">
        <v>16</v>
      </c>
    </row>
    <row r="5" spans="1:12" ht="15" x14ac:dyDescent="0.25">
      <c r="A5" s="1">
        <v>1982</v>
      </c>
      <c r="B5" s="2">
        <v>2144</v>
      </c>
      <c r="C5" s="2">
        <f>IF(B5&gt;E5,B5,0)</f>
        <v>2144</v>
      </c>
      <c r="D5" s="2">
        <f>IF(B5&lt;E5,B5,0)</f>
        <v>0</v>
      </c>
      <c r="E5" s="5">
        <v>500</v>
      </c>
      <c r="F5" s="5">
        <v>1600</v>
      </c>
      <c r="G5" s="5">
        <v>2758</v>
      </c>
      <c r="H5" s="5">
        <v>1231</v>
      </c>
      <c r="J5" s="156"/>
      <c r="K5" s="156"/>
      <c r="L5" s="156"/>
    </row>
    <row r="6" spans="1:12" ht="15" x14ac:dyDescent="0.25">
      <c r="A6" s="1">
        <v>1983</v>
      </c>
      <c r="B6" s="2">
        <v>1487</v>
      </c>
      <c r="C6" s="2">
        <f t="shared" ref="C6:C36" si="0">IF(B6&gt;E6,B6,0)</f>
        <v>1487</v>
      </c>
      <c r="D6" s="2">
        <f t="shared" ref="D6:D36" si="1">IF(B6&lt;E6,B6,0)</f>
        <v>0</v>
      </c>
      <c r="E6" s="5">
        <v>500</v>
      </c>
      <c r="F6" s="5">
        <v>1600</v>
      </c>
      <c r="G6" s="5">
        <v>1374</v>
      </c>
      <c r="H6" s="5">
        <v>1014</v>
      </c>
      <c r="J6" s="156"/>
      <c r="K6" s="156"/>
      <c r="L6" s="156"/>
    </row>
    <row r="7" spans="1:12" ht="15" x14ac:dyDescent="0.25">
      <c r="A7" s="1">
        <v>1984</v>
      </c>
      <c r="B7" s="2">
        <v>1407</v>
      </c>
      <c r="C7" s="2">
        <f t="shared" si="0"/>
        <v>1407</v>
      </c>
      <c r="D7" s="2">
        <f t="shared" si="1"/>
        <v>0</v>
      </c>
      <c r="E7" s="5">
        <v>500</v>
      </c>
      <c r="F7" s="5">
        <v>1600</v>
      </c>
      <c r="G7" s="5">
        <v>1266</v>
      </c>
      <c r="H7" s="5">
        <v>1351</v>
      </c>
      <c r="J7" s="156"/>
      <c r="K7" s="156"/>
      <c r="L7" s="156"/>
    </row>
    <row r="8" spans="1:12" ht="15" x14ac:dyDescent="0.25">
      <c r="A8" s="1">
        <v>1985</v>
      </c>
      <c r="B8" s="2">
        <v>903</v>
      </c>
      <c r="C8" s="2">
        <f t="shared" si="0"/>
        <v>903</v>
      </c>
      <c r="D8" s="2">
        <f t="shared" si="1"/>
        <v>0</v>
      </c>
      <c r="E8" s="5">
        <v>500</v>
      </c>
      <c r="F8" s="5">
        <v>1600</v>
      </c>
      <c r="G8" s="5">
        <v>868</v>
      </c>
      <c r="H8" s="5">
        <v>669</v>
      </c>
      <c r="J8" s="156"/>
      <c r="K8" s="156"/>
      <c r="L8" s="156"/>
    </row>
    <row r="9" spans="1:12" ht="15" x14ac:dyDescent="0.25">
      <c r="A9" s="1">
        <v>1986</v>
      </c>
      <c r="B9" s="2">
        <v>1782</v>
      </c>
      <c r="C9" s="2">
        <f t="shared" si="0"/>
        <v>1782</v>
      </c>
      <c r="D9" s="2">
        <f t="shared" si="1"/>
        <v>0</v>
      </c>
      <c r="E9" s="5">
        <v>500</v>
      </c>
      <c r="F9" s="5">
        <v>1600</v>
      </c>
      <c r="G9" s="5">
        <v>1598</v>
      </c>
      <c r="H9" s="5">
        <v>986</v>
      </c>
      <c r="J9" s="156"/>
      <c r="K9" s="156"/>
      <c r="L9" s="156"/>
    </row>
    <row r="10" spans="1:12" ht="15" x14ac:dyDescent="0.25">
      <c r="A10" s="1">
        <v>1987</v>
      </c>
      <c r="B10" s="2">
        <v>1118</v>
      </c>
      <c r="C10" s="2">
        <f t="shared" si="0"/>
        <v>1118</v>
      </c>
      <c r="D10" s="2">
        <f t="shared" si="1"/>
        <v>0</v>
      </c>
      <c r="E10" s="5">
        <v>500</v>
      </c>
      <c r="F10" s="5">
        <v>1600</v>
      </c>
      <c r="G10" s="5">
        <v>657</v>
      </c>
      <c r="H10" s="5">
        <v>470</v>
      </c>
      <c r="J10" s="156"/>
      <c r="K10" s="156"/>
      <c r="L10" s="156"/>
    </row>
    <row r="11" spans="1:12" ht="15" x14ac:dyDescent="0.25">
      <c r="A11" s="1">
        <v>1988</v>
      </c>
      <c r="B11" s="2">
        <v>513</v>
      </c>
      <c r="C11" s="2">
        <f t="shared" si="0"/>
        <v>513</v>
      </c>
      <c r="D11" s="2">
        <f t="shared" si="1"/>
        <v>0</v>
      </c>
      <c r="E11" s="5">
        <v>500</v>
      </c>
      <c r="F11" s="5">
        <v>1600</v>
      </c>
      <c r="G11" s="5">
        <v>406</v>
      </c>
      <c r="H11" s="5">
        <v>554</v>
      </c>
      <c r="J11" s="156"/>
      <c r="K11" s="156"/>
      <c r="L11" s="156"/>
    </row>
    <row r="12" spans="1:12" ht="15" x14ac:dyDescent="0.25">
      <c r="A12" s="1">
        <v>1989</v>
      </c>
      <c r="B12" s="2">
        <v>433</v>
      </c>
      <c r="C12" s="2">
        <f t="shared" si="0"/>
        <v>0</v>
      </c>
      <c r="D12" s="2">
        <f t="shared" si="1"/>
        <v>433</v>
      </c>
      <c r="E12" s="5">
        <v>500</v>
      </c>
      <c r="F12" s="5">
        <v>1600</v>
      </c>
      <c r="G12" s="5">
        <v>1217</v>
      </c>
      <c r="H12" s="5">
        <v>755</v>
      </c>
      <c r="J12" s="156"/>
      <c r="K12" s="156"/>
      <c r="L12" s="156"/>
    </row>
    <row r="13" spans="1:12" ht="15" x14ac:dyDescent="0.25">
      <c r="A13" s="1">
        <v>1990</v>
      </c>
      <c r="B13" s="2">
        <v>870</v>
      </c>
      <c r="C13" s="2">
        <f t="shared" si="0"/>
        <v>870</v>
      </c>
      <c r="D13" s="2">
        <f t="shared" si="1"/>
        <v>0</v>
      </c>
      <c r="E13" s="5">
        <v>500</v>
      </c>
      <c r="F13" s="5">
        <v>1600</v>
      </c>
      <c r="G13" s="5">
        <v>1803</v>
      </c>
      <c r="H13" s="5">
        <v>2120</v>
      </c>
      <c r="J13" s="156"/>
      <c r="K13" s="156"/>
      <c r="L13" s="156"/>
    </row>
    <row r="14" spans="1:12" ht="15" x14ac:dyDescent="0.25">
      <c r="A14" s="1">
        <v>1991</v>
      </c>
      <c r="B14" s="2">
        <v>1826</v>
      </c>
      <c r="C14" s="2">
        <f t="shared" si="0"/>
        <v>1826</v>
      </c>
      <c r="D14" s="2">
        <f t="shared" si="1"/>
        <v>0</v>
      </c>
      <c r="E14" s="5">
        <v>500</v>
      </c>
      <c r="F14" s="5">
        <v>1600</v>
      </c>
      <c r="G14" s="5">
        <v>2103</v>
      </c>
      <c r="H14" s="5">
        <v>1827</v>
      </c>
      <c r="J14" s="156"/>
      <c r="K14" s="156"/>
      <c r="L14" s="156"/>
    </row>
    <row r="15" spans="1:12" ht="15" x14ac:dyDescent="0.25">
      <c r="A15" s="1">
        <v>1992</v>
      </c>
      <c r="B15" s="2">
        <v>1426</v>
      </c>
      <c r="C15" s="2">
        <f t="shared" si="0"/>
        <v>1426</v>
      </c>
      <c r="D15" s="2">
        <f t="shared" si="1"/>
        <v>0</v>
      </c>
      <c r="E15" s="5">
        <v>500</v>
      </c>
      <c r="F15" s="5">
        <v>1600</v>
      </c>
      <c r="G15" s="5">
        <v>1854</v>
      </c>
      <c r="H15" s="5">
        <v>1615</v>
      </c>
      <c r="J15" s="156"/>
      <c r="K15" s="156"/>
      <c r="L15" s="156"/>
    </row>
    <row r="16" spans="1:12" ht="15" x14ac:dyDescent="0.25">
      <c r="A16" s="1">
        <v>1993</v>
      </c>
      <c r="B16" s="2">
        <v>830</v>
      </c>
      <c r="C16" s="2">
        <f t="shared" si="0"/>
        <v>830</v>
      </c>
      <c r="D16" s="2">
        <f t="shared" si="1"/>
        <v>0</v>
      </c>
      <c r="E16" s="5">
        <v>500</v>
      </c>
      <c r="F16" s="5">
        <v>1600</v>
      </c>
      <c r="G16" s="5">
        <v>2227</v>
      </c>
      <c r="H16" s="5">
        <v>1183</v>
      </c>
      <c r="J16" s="156"/>
      <c r="K16" s="156"/>
      <c r="L16" s="156"/>
    </row>
    <row r="17" spans="1:12" ht="15" x14ac:dyDescent="0.25">
      <c r="A17" s="1">
        <v>1994</v>
      </c>
      <c r="B17" s="2">
        <v>1753</v>
      </c>
      <c r="C17" s="2">
        <f t="shared" si="0"/>
        <v>1753</v>
      </c>
      <c r="D17" s="2">
        <f t="shared" si="1"/>
        <v>0</v>
      </c>
      <c r="E17" s="5">
        <v>500</v>
      </c>
      <c r="F17" s="5">
        <v>1600</v>
      </c>
      <c r="G17" s="5">
        <v>4333</v>
      </c>
      <c r="H17" s="5">
        <v>3378</v>
      </c>
      <c r="J17" s="156"/>
      <c r="K17" s="156"/>
      <c r="L17" s="156"/>
    </row>
    <row r="18" spans="1:12" ht="15" x14ac:dyDescent="0.25">
      <c r="A18" s="1">
        <v>1995</v>
      </c>
      <c r="B18" s="2">
        <v>1781</v>
      </c>
      <c r="C18" s="2">
        <f t="shared" si="0"/>
        <v>1781</v>
      </c>
      <c r="D18" s="2">
        <f t="shared" si="1"/>
        <v>0</v>
      </c>
      <c r="E18" s="5">
        <v>500</v>
      </c>
      <c r="F18" s="5">
        <v>1600</v>
      </c>
      <c r="G18" s="5">
        <v>2018</v>
      </c>
      <c r="H18" s="5">
        <v>2908</v>
      </c>
      <c r="J18" s="156"/>
      <c r="K18" s="156"/>
      <c r="L18" s="156"/>
    </row>
    <row r="19" spans="1:12" ht="15" x14ac:dyDescent="0.25">
      <c r="A19" s="1">
        <v>1996</v>
      </c>
      <c r="B19" s="2">
        <v>958</v>
      </c>
      <c r="C19" s="2">
        <f t="shared" si="0"/>
        <v>958</v>
      </c>
      <c r="D19" s="2">
        <f t="shared" si="1"/>
        <v>0</v>
      </c>
      <c r="E19" s="5">
        <v>500</v>
      </c>
      <c r="F19" s="5">
        <v>1600</v>
      </c>
      <c r="G19" s="5">
        <v>1585</v>
      </c>
      <c r="H19" s="5">
        <v>1412</v>
      </c>
      <c r="J19" s="156"/>
      <c r="K19" s="156"/>
      <c r="L19" s="156"/>
    </row>
    <row r="20" spans="1:12" ht="15" x14ac:dyDescent="0.25">
      <c r="A20" s="1">
        <v>1997</v>
      </c>
      <c r="B20" s="2">
        <v>732</v>
      </c>
      <c r="C20" s="2">
        <f t="shared" si="0"/>
        <v>732</v>
      </c>
      <c r="D20" s="2">
        <f t="shared" si="1"/>
        <v>0</v>
      </c>
      <c r="E20" s="5">
        <v>500</v>
      </c>
      <c r="F20" s="5">
        <v>1600</v>
      </c>
      <c r="G20" s="5">
        <v>1321</v>
      </c>
      <c r="H20" s="5">
        <v>641</v>
      </c>
      <c r="J20" s="156"/>
      <c r="K20" s="156"/>
      <c r="L20" s="156"/>
    </row>
    <row r="21" spans="1:12" ht="15" x14ac:dyDescent="0.25">
      <c r="A21" s="1">
        <v>1998</v>
      </c>
      <c r="B21" s="2">
        <v>983</v>
      </c>
      <c r="C21" s="2">
        <f t="shared" si="0"/>
        <v>983</v>
      </c>
      <c r="D21" s="2">
        <f t="shared" si="1"/>
        <v>0</v>
      </c>
      <c r="E21" s="5">
        <v>500</v>
      </c>
      <c r="F21" s="5">
        <v>1600</v>
      </c>
      <c r="G21" s="5">
        <v>1771</v>
      </c>
      <c r="H21" s="5">
        <v>1616</v>
      </c>
      <c r="J21" s="156"/>
      <c r="K21" s="156"/>
      <c r="L21" s="156"/>
    </row>
    <row r="22" spans="1:12" ht="15" x14ac:dyDescent="0.25">
      <c r="A22" s="1">
        <v>1999</v>
      </c>
      <c r="B22" s="2">
        <v>1246</v>
      </c>
      <c r="C22" s="2">
        <f t="shared" si="0"/>
        <v>1246</v>
      </c>
      <c r="D22" s="2">
        <f t="shared" si="1"/>
        <v>0</v>
      </c>
      <c r="E22" s="5">
        <v>500</v>
      </c>
      <c r="F22" s="5">
        <v>1600</v>
      </c>
      <c r="G22" s="5">
        <v>1757</v>
      </c>
      <c r="H22" s="5">
        <v>1219</v>
      </c>
      <c r="J22" s="156"/>
      <c r="K22" s="156"/>
      <c r="L22" s="156"/>
    </row>
    <row r="23" spans="1:12" ht="15" x14ac:dyDescent="0.25">
      <c r="A23" s="1">
        <v>2000</v>
      </c>
      <c r="B23" s="2">
        <v>600</v>
      </c>
      <c r="C23" s="2">
        <f t="shared" si="0"/>
        <v>600</v>
      </c>
      <c r="D23" s="2">
        <f t="shared" si="1"/>
        <v>0</v>
      </c>
      <c r="E23" s="5">
        <v>500</v>
      </c>
      <c r="F23" s="5">
        <v>1600</v>
      </c>
      <c r="G23" s="5">
        <v>489</v>
      </c>
      <c r="H23" s="5">
        <v>258</v>
      </c>
      <c r="J23" s="156"/>
      <c r="K23" s="156"/>
      <c r="L23" s="156"/>
    </row>
    <row r="24" spans="1:12" ht="15" x14ac:dyDescent="0.25">
      <c r="A24" s="1">
        <v>2001</v>
      </c>
      <c r="B24" s="2">
        <v>1580</v>
      </c>
      <c r="C24" s="2">
        <f t="shared" si="0"/>
        <v>1580</v>
      </c>
      <c r="D24" s="2">
        <f t="shared" si="1"/>
        <v>0</v>
      </c>
      <c r="E24" s="5">
        <v>500</v>
      </c>
      <c r="F24" s="5">
        <v>1600</v>
      </c>
      <c r="G24" s="5">
        <v>696</v>
      </c>
      <c r="H24" s="5">
        <v>843</v>
      </c>
      <c r="J24" s="156"/>
      <c r="K24" s="156"/>
      <c r="L24" s="156"/>
    </row>
    <row r="25" spans="1:12" ht="15" x14ac:dyDescent="0.25">
      <c r="A25" s="1">
        <v>2002</v>
      </c>
      <c r="B25" s="2">
        <v>3291</v>
      </c>
      <c r="C25" s="2">
        <f t="shared" si="0"/>
        <v>3291</v>
      </c>
      <c r="D25" s="2">
        <f t="shared" si="1"/>
        <v>0</v>
      </c>
      <c r="E25" s="5">
        <v>500</v>
      </c>
      <c r="F25" s="5">
        <v>1600</v>
      </c>
      <c r="G25" s="5">
        <v>892</v>
      </c>
      <c r="H25" s="5">
        <v>1223</v>
      </c>
      <c r="J25" s="156"/>
      <c r="K25" s="156"/>
      <c r="L25" s="156"/>
    </row>
    <row r="26" spans="1:12" ht="15" x14ac:dyDescent="0.25">
      <c r="A26" s="1">
        <v>2003</v>
      </c>
      <c r="B26" s="2">
        <v>1510</v>
      </c>
      <c r="C26" s="2">
        <f t="shared" si="0"/>
        <v>1510</v>
      </c>
      <c r="D26" s="2">
        <f t="shared" si="1"/>
        <v>0</v>
      </c>
      <c r="E26" s="5">
        <v>500</v>
      </c>
      <c r="F26" s="5">
        <v>1600</v>
      </c>
      <c r="G26" s="5">
        <v>894</v>
      </c>
      <c r="H26" s="5">
        <v>1272</v>
      </c>
      <c r="J26" s="156"/>
      <c r="K26" s="156"/>
      <c r="L26" s="156"/>
    </row>
    <row r="27" spans="1:12" ht="15" x14ac:dyDescent="0.25">
      <c r="A27" s="1">
        <v>2004</v>
      </c>
      <c r="B27" s="2">
        <v>840</v>
      </c>
      <c r="C27" s="2">
        <f t="shared" si="0"/>
        <v>840</v>
      </c>
      <c r="D27" s="2">
        <f t="shared" si="1"/>
        <v>0</v>
      </c>
      <c r="E27" s="5">
        <v>500</v>
      </c>
      <c r="F27" s="5">
        <v>1600</v>
      </c>
      <c r="G27" s="5">
        <v>1017</v>
      </c>
      <c r="H27" s="5">
        <v>636</v>
      </c>
      <c r="J27" s="156"/>
      <c r="K27" s="156"/>
      <c r="L27" s="156"/>
    </row>
    <row r="28" spans="1:12" ht="15" x14ac:dyDescent="0.25">
      <c r="A28" s="1">
        <v>2005</v>
      </c>
      <c r="B28" s="2">
        <v>1732</v>
      </c>
      <c r="C28" s="2">
        <f t="shared" si="0"/>
        <v>1732</v>
      </c>
      <c r="D28" s="2">
        <f t="shared" si="1"/>
        <v>0</v>
      </c>
      <c r="E28" s="5">
        <v>500</v>
      </c>
      <c r="F28" s="5">
        <v>1600</v>
      </c>
      <c r="G28" s="5">
        <v>1163</v>
      </c>
      <c r="H28" s="5">
        <v>757</v>
      </c>
      <c r="J28" s="156"/>
      <c r="K28" s="156"/>
      <c r="L28" s="156"/>
    </row>
    <row r="29" spans="1:12" ht="15" x14ac:dyDescent="0.25">
      <c r="A29" s="1">
        <v>2006</v>
      </c>
      <c r="B29" s="2">
        <v>891</v>
      </c>
      <c r="C29" s="2">
        <f t="shared" si="0"/>
        <v>891</v>
      </c>
      <c r="D29" s="2">
        <f t="shared" si="1"/>
        <v>0</v>
      </c>
      <c r="E29" s="5">
        <v>500</v>
      </c>
      <c r="F29" s="5">
        <v>1600</v>
      </c>
      <c r="G29" s="5">
        <v>703</v>
      </c>
      <c r="H29" s="5">
        <v>333</v>
      </c>
      <c r="J29" s="156"/>
      <c r="K29" s="156"/>
      <c r="L29" s="156"/>
    </row>
    <row r="30" spans="1:12" ht="15" x14ac:dyDescent="0.25">
      <c r="A30" s="1">
        <v>2007</v>
      </c>
      <c r="B30" s="2">
        <v>1244</v>
      </c>
      <c r="C30" s="2">
        <f t="shared" si="0"/>
        <v>1244</v>
      </c>
      <c r="D30" s="2">
        <f t="shared" si="1"/>
        <v>0</v>
      </c>
      <c r="E30" s="5">
        <v>500</v>
      </c>
      <c r="F30" s="5">
        <v>1600</v>
      </c>
      <c r="G30" s="5">
        <v>1262</v>
      </c>
      <c r="H30" s="5">
        <v>803</v>
      </c>
      <c r="J30" s="156"/>
      <c r="K30" s="156"/>
      <c r="L30" s="156"/>
    </row>
    <row r="31" spans="1:12" ht="15" x14ac:dyDescent="0.25">
      <c r="A31" s="1">
        <v>2008</v>
      </c>
      <c r="B31" s="2">
        <v>1741</v>
      </c>
      <c r="C31" s="2">
        <f t="shared" si="0"/>
        <v>1741</v>
      </c>
      <c r="D31" s="2">
        <f t="shared" si="1"/>
        <v>0</v>
      </c>
      <c r="E31" s="5">
        <v>500</v>
      </c>
      <c r="F31" s="5">
        <v>1600</v>
      </c>
      <c r="G31" s="5">
        <v>716</v>
      </c>
      <c r="H31" s="5">
        <v>1319</v>
      </c>
      <c r="J31" s="156"/>
      <c r="K31" s="156"/>
      <c r="L31" s="156"/>
    </row>
    <row r="32" spans="1:12" ht="15" x14ac:dyDescent="0.25">
      <c r="A32" s="1">
        <v>2009</v>
      </c>
      <c r="B32" s="2">
        <v>2282</v>
      </c>
      <c r="C32" s="2">
        <f t="shared" si="0"/>
        <v>2282</v>
      </c>
      <c r="D32" s="2">
        <f t="shared" si="1"/>
        <v>0</v>
      </c>
      <c r="E32" s="5">
        <v>500</v>
      </c>
      <c r="F32" s="5">
        <v>1600</v>
      </c>
      <c r="G32" s="5">
        <v>1049</v>
      </c>
      <c r="H32" s="5">
        <v>1053</v>
      </c>
      <c r="J32" s="156"/>
      <c r="K32" s="156"/>
      <c r="L32" s="156"/>
    </row>
    <row r="33" spans="1:25" ht="15" x14ac:dyDescent="0.25">
      <c r="A33" s="1">
        <v>2010</v>
      </c>
      <c r="B33" s="2">
        <v>2878</v>
      </c>
      <c r="C33" s="2">
        <f t="shared" si="0"/>
        <v>2878</v>
      </c>
      <c r="D33" s="2">
        <f t="shared" si="1"/>
        <v>0</v>
      </c>
      <c r="E33" s="5">
        <v>500</v>
      </c>
      <c r="F33" s="5">
        <v>1600</v>
      </c>
      <c r="G33" s="5">
        <v>1205</v>
      </c>
      <c r="H33" s="5">
        <v>1334</v>
      </c>
      <c r="J33" s="156"/>
      <c r="K33" s="156"/>
      <c r="L33" s="156"/>
      <c r="M33" s="149"/>
      <c r="N33" s="149"/>
      <c r="O33" s="149"/>
      <c r="P33" s="149"/>
      <c r="Q33" s="149"/>
      <c r="R33" s="149"/>
      <c r="S33" s="164" t="s">
        <v>123</v>
      </c>
      <c r="T33" s="164" t="s">
        <v>124</v>
      </c>
      <c r="U33" s="164" t="s">
        <v>125</v>
      </c>
      <c r="V33" s="149"/>
      <c r="W33" s="149"/>
      <c r="X33" s="149"/>
      <c r="Y33" s="165"/>
    </row>
    <row r="34" spans="1:25" ht="15" x14ac:dyDescent="0.25">
      <c r="A34" s="1">
        <v>2011</v>
      </c>
      <c r="B34" s="2">
        <v>2137</v>
      </c>
      <c r="C34" s="2">
        <f t="shared" si="0"/>
        <v>2137</v>
      </c>
      <c r="D34" s="2">
        <f t="shared" si="1"/>
        <v>0</v>
      </c>
      <c r="E34" s="5">
        <v>500</v>
      </c>
      <c r="F34" s="5">
        <v>1600</v>
      </c>
      <c r="G34" s="5">
        <v>778</v>
      </c>
      <c r="H34" s="5">
        <v>1022</v>
      </c>
      <c r="J34" s="156"/>
      <c r="K34" s="156"/>
      <c r="L34" s="156"/>
      <c r="M34" s="164" t="s">
        <v>104</v>
      </c>
      <c r="N34" s="164" t="s">
        <v>105</v>
      </c>
      <c r="O34" s="164" t="s">
        <v>106</v>
      </c>
      <c r="P34" s="164" t="s">
        <v>107</v>
      </c>
      <c r="Q34" s="164" t="s">
        <v>108</v>
      </c>
      <c r="R34" s="164" t="s">
        <v>109</v>
      </c>
      <c r="S34" s="164" t="s">
        <v>110</v>
      </c>
      <c r="T34" s="164" t="s">
        <v>111</v>
      </c>
      <c r="U34" s="164" t="s">
        <v>112</v>
      </c>
      <c r="V34" s="164" t="s">
        <v>113</v>
      </c>
      <c r="W34" s="164" t="s">
        <v>114</v>
      </c>
      <c r="X34" s="166" t="s">
        <v>115</v>
      </c>
      <c r="Y34" s="166"/>
    </row>
    <row r="35" spans="1:25" ht="15" x14ac:dyDescent="0.25">
      <c r="A35" s="1">
        <v>2012</v>
      </c>
      <c r="B35" s="2">
        <v>1908</v>
      </c>
      <c r="C35" s="2">
        <f t="shared" si="0"/>
        <v>1908</v>
      </c>
      <c r="D35" s="2">
        <f t="shared" si="1"/>
        <v>0</v>
      </c>
      <c r="E35" s="5">
        <v>500</v>
      </c>
      <c r="F35" s="5">
        <v>1600</v>
      </c>
      <c r="G35" s="5">
        <v>821</v>
      </c>
      <c r="H35" s="5">
        <v>1434</v>
      </c>
      <c r="J35" s="156"/>
      <c r="K35" s="156"/>
      <c r="L35" s="156"/>
      <c r="M35" s="164" t="s">
        <v>116</v>
      </c>
      <c r="N35" s="164" t="s">
        <v>116</v>
      </c>
      <c r="O35" s="164" t="s">
        <v>116</v>
      </c>
      <c r="P35" s="164" t="s">
        <v>117</v>
      </c>
      <c r="Q35" s="164" t="s">
        <v>117</v>
      </c>
      <c r="R35" s="164" t="s">
        <v>118</v>
      </c>
      <c r="S35" s="164" t="s">
        <v>1</v>
      </c>
      <c r="T35" s="164" t="s">
        <v>119</v>
      </c>
      <c r="U35" s="164" t="s">
        <v>120</v>
      </c>
      <c r="V35" s="164" t="s">
        <v>116</v>
      </c>
      <c r="W35" s="164" t="s">
        <v>121</v>
      </c>
      <c r="X35" s="164" t="s">
        <v>122</v>
      </c>
      <c r="Y35" s="165"/>
    </row>
    <row r="36" spans="1:25" ht="15" x14ac:dyDescent="0.25">
      <c r="A36" s="1">
        <v>2013</v>
      </c>
      <c r="B36" s="2">
        <v>3048</v>
      </c>
      <c r="C36" s="2">
        <f t="shared" si="0"/>
        <v>3048</v>
      </c>
      <c r="D36" s="2">
        <f t="shared" si="1"/>
        <v>0</v>
      </c>
      <c r="E36" s="5">
        <v>500</v>
      </c>
      <c r="F36" s="5">
        <v>1600</v>
      </c>
      <c r="G36" s="5">
        <v>1754</v>
      </c>
      <c r="H36" s="5">
        <v>2104</v>
      </c>
      <c r="J36" s="156"/>
      <c r="K36" s="156"/>
      <c r="L36" s="156"/>
      <c r="M36" s="164">
        <v>283</v>
      </c>
      <c r="N36" s="164">
        <v>634</v>
      </c>
      <c r="O36" s="164">
        <v>20</v>
      </c>
      <c r="P36" s="164">
        <v>7040</v>
      </c>
      <c r="Q36" s="164">
        <v>34742</v>
      </c>
      <c r="R36" s="164">
        <v>57871</v>
      </c>
      <c r="S36" s="164">
        <v>1266</v>
      </c>
      <c r="T36" s="164">
        <v>1266</v>
      </c>
      <c r="U36" s="164">
        <v>11557</v>
      </c>
      <c r="V36" s="164">
        <v>566</v>
      </c>
      <c r="W36" s="164">
        <v>4122</v>
      </c>
      <c r="X36" s="164">
        <v>38000</v>
      </c>
      <c r="Y36" s="165"/>
    </row>
    <row r="37" spans="1:25" ht="15" x14ac:dyDescent="0.25">
      <c r="A37" s="1">
        <v>2014</v>
      </c>
      <c r="B37" s="2">
        <v>4110</v>
      </c>
      <c r="C37" s="2">
        <f t="shared" ref="C37" si="2">IF(B37&gt;E37,B37,0)</f>
        <v>4110</v>
      </c>
      <c r="D37" s="2">
        <f t="shared" ref="D37:D39" si="3">IF(B37&lt;E37,B37,0)</f>
        <v>0</v>
      </c>
      <c r="E37" s="5">
        <v>500</v>
      </c>
      <c r="F37" s="5">
        <v>1600</v>
      </c>
      <c r="G37">
        <v>1873</v>
      </c>
      <c r="H37" s="5">
        <v>1724</v>
      </c>
      <c r="J37" s="156"/>
      <c r="K37" s="156"/>
      <c r="L37" s="156"/>
    </row>
    <row r="38" spans="1:25" ht="15" x14ac:dyDescent="0.25">
      <c r="A38" s="1">
        <v>2015</v>
      </c>
      <c r="B38" s="2">
        <v>956</v>
      </c>
      <c r="C38" s="2">
        <f>IF(B38&gt;E38,B38,0)</f>
        <v>956</v>
      </c>
      <c r="D38" s="2">
        <f t="shared" si="3"/>
        <v>0</v>
      </c>
      <c r="E38" s="5">
        <v>500</v>
      </c>
      <c r="F38" s="5">
        <v>1600</v>
      </c>
      <c r="G38">
        <v>470</v>
      </c>
      <c r="H38" s="5">
        <v>528</v>
      </c>
      <c r="J38" s="156"/>
      <c r="K38" s="156"/>
      <c r="L38" s="156"/>
    </row>
    <row r="39" spans="1:25" ht="15" x14ac:dyDescent="0.25">
      <c r="A39" s="1">
        <v>2016</v>
      </c>
      <c r="B39" s="2">
        <v>948</v>
      </c>
      <c r="C39" s="2">
        <f>IF(B39&gt;E39,B39,0)</f>
        <v>948</v>
      </c>
      <c r="D39" s="2">
        <f t="shared" si="3"/>
        <v>0</v>
      </c>
      <c r="E39" s="5">
        <v>500</v>
      </c>
      <c r="F39" s="5">
        <v>1600</v>
      </c>
      <c r="G39">
        <v>767</v>
      </c>
      <c r="H39" s="5">
        <v>751</v>
      </c>
      <c r="J39" s="156"/>
      <c r="K39" s="156"/>
      <c r="L39" s="156"/>
    </row>
    <row r="40" spans="1:25" x14ac:dyDescent="0.2">
      <c r="A40" s="1">
        <v>2017</v>
      </c>
      <c r="B40" s="2">
        <v>1266</v>
      </c>
      <c r="C40" s="2">
        <f>IF(B40&gt;E40,B40,0)</f>
        <v>1266</v>
      </c>
      <c r="D40" s="2">
        <f t="shared" ref="D40" si="4">IF(B40&lt;E40,B40,0)</f>
        <v>0</v>
      </c>
      <c r="E40" s="5">
        <v>500</v>
      </c>
      <c r="F40" s="5">
        <v>1600</v>
      </c>
      <c r="G40">
        <v>767</v>
      </c>
      <c r="H40" s="5">
        <v>751</v>
      </c>
    </row>
  </sheetData>
  <mergeCells count="1">
    <mergeCell ref="X34:Y3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N36" sqref="N36"/>
    </sheetView>
  </sheetViews>
  <sheetFormatPr defaultRowHeight="12.75" x14ac:dyDescent="0.2"/>
  <cols>
    <col min="2" max="2" width="12.5703125" style="1" customWidth="1"/>
    <col min="3" max="4" width="14.140625" customWidth="1"/>
    <col min="5" max="6" width="14.140625" style="1" customWidth="1"/>
  </cols>
  <sheetData>
    <row r="1" spans="1:9" x14ac:dyDescent="0.2">
      <c r="A1" t="s">
        <v>92</v>
      </c>
    </row>
    <row r="2" spans="1:9" ht="18" x14ac:dyDescent="0.25">
      <c r="A2" s="11" t="s">
        <v>19</v>
      </c>
    </row>
    <row r="4" spans="1:9" ht="38.25" x14ac:dyDescent="0.2">
      <c r="A4" s="3" t="s">
        <v>0</v>
      </c>
      <c r="B4" s="3" t="s">
        <v>14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15</v>
      </c>
      <c r="H4" s="4" t="s">
        <v>103</v>
      </c>
    </row>
    <row r="5" spans="1:9" x14ac:dyDescent="0.2">
      <c r="A5" s="1">
        <v>1980</v>
      </c>
      <c r="B5" s="6">
        <v>698</v>
      </c>
      <c r="C5" s="2">
        <f t="shared" ref="C5:C6" si="0">IF(B5&gt;E5,B5,0)</f>
        <v>698</v>
      </c>
      <c r="D5" s="2">
        <f t="shared" ref="D5:D6" si="1">IF(B5&lt;E5,B5,0)</f>
        <v>0</v>
      </c>
      <c r="E5" s="7">
        <v>200</v>
      </c>
      <c r="F5" s="7">
        <v>500</v>
      </c>
      <c r="G5" s="7">
        <v>117</v>
      </c>
      <c r="H5" s="7">
        <v>53</v>
      </c>
      <c r="I5" s="8"/>
    </row>
    <row r="6" spans="1:9" x14ac:dyDescent="0.2">
      <c r="A6" s="1">
        <v>1981</v>
      </c>
      <c r="B6" s="6">
        <v>646</v>
      </c>
      <c r="C6" s="2">
        <f t="shared" si="0"/>
        <v>646</v>
      </c>
      <c r="D6" s="2">
        <f t="shared" si="1"/>
        <v>0</v>
      </c>
      <c r="E6" s="7">
        <v>200</v>
      </c>
      <c r="F6" s="7">
        <v>500</v>
      </c>
      <c r="G6" s="7">
        <v>280</v>
      </c>
      <c r="H6" s="7">
        <v>50</v>
      </c>
      <c r="I6" s="8"/>
    </row>
    <row r="7" spans="1:9" x14ac:dyDescent="0.2">
      <c r="A7" s="1">
        <v>1982</v>
      </c>
      <c r="B7" s="2">
        <v>447</v>
      </c>
      <c r="C7" s="2">
        <f>IF(B7&gt;E7,B7,0)</f>
        <v>447</v>
      </c>
      <c r="D7" s="2">
        <f>IF(B7&lt;E7,B7,0)</f>
        <v>0</v>
      </c>
      <c r="E7" s="5">
        <v>200</v>
      </c>
      <c r="F7" s="5">
        <v>500</v>
      </c>
      <c r="G7" s="5">
        <v>149</v>
      </c>
      <c r="H7" s="5">
        <v>143</v>
      </c>
    </row>
    <row r="8" spans="1:9" x14ac:dyDescent="0.2">
      <c r="A8" s="1">
        <v>1983</v>
      </c>
      <c r="B8" s="2">
        <v>694</v>
      </c>
      <c r="C8" s="2">
        <f t="shared" ref="C8:C38" si="2">IF(B8&gt;E8,B8,0)</f>
        <v>694</v>
      </c>
      <c r="D8" s="2">
        <f t="shared" ref="D8:D38" si="3">IF(B8&lt;E8,B8,0)</f>
        <v>0</v>
      </c>
      <c r="E8" s="5">
        <v>200</v>
      </c>
      <c r="F8" s="5">
        <v>500</v>
      </c>
      <c r="G8" s="5">
        <v>385</v>
      </c>
      <c r="H8" s="5">
        <v>160</v>
      </c>
    </row>
    <row r="9" spans="1:9" x14ac:dyDescent="0.2">
      <c r="A9" s="1">
        <v>1984</v>
      </c>
      <c r="B9" s="2">
        <v>651</v>
      </c>
      <c r="C9" s="2">
        <f t="shared" si="2"/>
        <v>651</v>
      </c>
      <c r="D9" s="2">
        <f t="shared" si="3"/>
        <v>0</v>
      </c>
      <c r="E9" s="5">
        <v>200</v>
      </c>
      <c r="F9" s="5">
        <v>500</v>
      </c>
      <c r="G9" s="5">
        <v>372</v>
      </c>
      <c r="H9" s="5">
        <v>72</v>
      </c>
    </row>
    <row r="10" spans="1:9" x14ac:dyDescent="0.2">
      <c r="A10" s="1">
        <v>1985</v>
      </c>
      <c r="B10" s="2">
        <v>942</v>
      </c>
      <c r="C10" s="2">
        <f t="shared" si="2"/>
        <v>942</v>
      </c>
      <c r="D10" s="2">
        <f t="shared" si="3"/>
        <v>0</v>
      </c>
      <c r="E10" s="5">
        <v>200</v>
      </c>
      <c r="F10" s="5">
        <v>500</v>
      </c>
      <c r="G10" s="5">
        <v>594</v>
      </c>
      <c r="H10" s="5">
        <v>147</v>
      </c>
    </row>
    <row r="11" spans="1:9" x14ac:dyDescent="0.2">
      <c r="A11" s="1">
        <v>1986</v>
      </c>
      <c r="B11" s="2">
        <v>454</v>
      </c>
      <c r="C11" s="2">
        <f t="shared" si="2"/>
        <v>454</v>
      </c>
      <c r="D11" s="2">
        <f t="shared" si="3"/>
        <v>0</v>
      </c>
      <c r="E11" s="5">
        <v>200</v>
      </c>
      <c r="F11" s="5">
        <v>500</v>
      </c>
      <c r="G11" s="5">
        <v>421</v>
      </c>
      <c r="H11" s="5">
        <v>99</v>
      </c>
    </row>
    <row r="12" spans="1:9" x14ac:dyDescent="0.2">
      <c r="A12" s="1">
        <v>1987</v>
      </c>
      <c r="B12" s="2">
        <v>668</v>
      </c>
      <c r="C12" s="2">
        <f t="shared" si="2"/>
        <v>668</v>
      </c>
      <c r="D12" s="2">
        <f t="shared" si="3"/>
        <v>0</v>
      </c>
      <c r="E12" s="5">
        <v>200</v>
      </c>
      <c r="F12" s="5">
        <v>500</v>
      </c>
      <c r="G12" s="5">
        <v>438</v>
      </c>
      <c r="H12" s="5">
        <v>73</v>
      </c>
    </row>
    <row r="13" spans="1:9" x14ac:dyDescent="0.2">
      <c r="A13" s="1">
        <v>1988</v>
      </c>
      <c r="B13" s="2">
        <v>756</v>
      </c>
      <c r="C13" s="2">
        <f t="shared" si="2"/>
        <v>756</v>
      </c>
      <c r="D13" s="2">
        <f t="shared" si="3"/>
        <v>0</v>
      </c>
      <c r="E13" s="5">
        <v>200</v>
      </c>
      <c r="F13" s="5">
        <v>500</v>
      </c>
      <c r="G13" s="5">
        <v>306</v>
      </c>
      <c r="H13" s="5">
        <v>139</v>
      </c>
    </row>
    <row r="14" spans="1:9" x14ac:dyDescent="0.2">
      <c r="A14" s="1">
        <v>1989</v>
      </c>
      <c r="B14" s="2">
        <v>502</v>
      </c>
      <c r="C14" s="2">
        <f t="shared" si="2"/>
        <v>502</v>
      </c>
      <c r="D14" s="2">
        <f t="shared" si="3"/>
        <v>0</v>
      </c>
      <c r="E14" s="5">
        <v>200</v>
      </c>
      <c r="F14" s="5">
        <v>500</v>
      </c>
      <c r="G14" s="5">
        <v>533</v>
      </c>
      <c r="H14" s="5">
        <v>71</v>
      </c>
    </row>
    <row r="15" spans="1:9" x14ac:dyDescent="0.2">
      <c r="A15" s="1">
        <v>1990</v>
      </c>
      <c r="B15" s="2">
        <v>697</v>
      </c>
      <c r="C15" s="2">
        <f t="shared" si="2"/>
        <v>697</v>
      </c>
      <c r="D15" s="2">
        <f t="shared" si="3"/>
        <v>0</v>
      </c>
      <c r="E15" s="5">
        <v>200</v>
      </c>
      <c r="F15" s="5">
        <v>500</v>
      </c>
      <c r="G15" s="5">
        <v>635</v>
      </c>
      <c r="H15" s="5">
        <v>150</v>
      </c>
    </row>
    <row r="16" spans="1:9" x14ac:dyDescent="0.2">
      <c r="A16" s="1">
        <v>1991</v>
      </c>
      <c r="B16" s="2">
        <v>808</v>
      </c>
      <c r="C16" s="2">
        <f t="shared" si="2"/>
        <v>808</v>
      </c>
      <c r="D16" s="2">
        <f t="shared" si="3"/>
        <v>0</v>
      </c>
      <c r="E16" s="5">
        <v>200</v>
      </c>
      <c r="F16" s="5">
        <v>500</v>
      </c>
      <c r="G16" s="5">
        <v>200</v>
      </c>
      <c r="H16" s="5">
        <v>171</v>
      </c>
    </row>
    <row r="17" spans="1:8" x14ac:dyDescent="0.2">
      <c r="A17" s="1">
        <v>1992</v>
      </c>
      <c r="B17" s="2">
        <v>1020</v>
      </c>
      <c r="C17" s="2">
        <f t="shared" si="2"/>
        <v>1020</v>
      </c>
      <c r="D17" s="2">
        <f t="shared" si="3"/>
        <v>0</v>
      </c>
      <c r="E17" s="5">
        <v>200</v>
      </c>
      <c r="F17" s="5">
        <v>500</v>
      </c>
      <c r="G17" s="5">
        <v>603</v>
      </c>
      <c r="H17" s="5">
        <v>252</v>
      </c>
    </row>
    <row r="18" spans="1:8" x14ac:dyDescent="0.2">
      <c r="A18" s="1">
        <v>1993</v>
      </c>
      <c r="B18" s="2">
        <v>859</v>
      </c>
      <c r="C18" s="2">
        <f t="shared" si="2"/>
        <v>859</v>
      </c>
      <c r="D18" s="2">
        <f t="shared" si="3"/>
        <v>0</v>
      </c>
      <c r="E18" s="5">
        <v>200</v>
      </c>
      <c r="F18" s="5">
        <v>500</v>
      </c>
      <c r="G18" s="5">
        <v>611</v>
      </c>
      <c r="H18" s="5">
        <v>119</v>
      </c>
    </row>
    <row r="19" spans="1:8" x14ac:dyDescent="0.2">
      <c r="A19" s="1">
        <v>1994</v>
      </c>
      <c r="B19" s="2">
        <v>1437</v>
      </c>
      <c r="C19" s="2">
        <f t="shared" si="2"/>
        <v>1437</v>
      </c>
      <c r="D19" s="2">
        <f t="shared" si="3"/>
        <v>0</v>
      </c>
      <c r="E19" s="5">
        <v>200</v>
      </c>
      <c r="F19" s="5">
        <v>500</v>
      </c>
      <c r="G19" s="5">
        <v>1064</v>
      </c>
      <c r="H19" s="5">
        <v>554</v>
      </c>
    </row>
    <row r="20" spans="1:8" x14ac:dyDescent="0.2">
      <c r="A20" s="1">
        <v>1995</v>
      </c>
      <c r="B20" s="2">
        <v>460</v>
      </c>
      <c r="C20" s="2">
        <f t="shared" si="2"/>
        <v>460</v>
      </c>
      <c r="D20" s="2">
        <f t="shared" si="3"/>
        <v>0</v>
      </c>
      <c r="E20" s="5">
        <v>200</v>
      </c>
      <c r="F20" s="5">
        <v>500</v>
      </c>
      <c r="G20" s="5">
        <v>264</v>
      </c>
      <c r="H20" s="5">
        <v>96</v>
      </c>
    </row>
    <row r="21" spans="1:8" x14ac:dyDescent="0.2">
      <c r="A21" s="1">
        <v>1996</v>
      </c>
      <c r="B21" s="2">
        <v>515</v>
      </c>
      <c r="C21" s="2">
        <f t="shared" si="2"/>
        <v>515</v>
      </c>
      <c r="D21" s="2">
        <f t="shared" si="3"/>
        <v>0</v>
      </c>
      <c r="E21" s="5">
        <v>200</v>
      </c>
      <c r="F21" s="5">
        <v>500</v>
      </c>
      <c r="G21" s="5">
        <v>446</v>
      </c>
      <c r="H21" s="5">
        <v>180</v>
      </c>
    </row>
    <row r="22" spans="1:8" x14ac:dyDescent="0.2">
      <c r="A22" s="1">
        <v>1997</v>
      </c>
      <c r="B22" s="2">
        <v>609</v>
      </c>
      <c r="C22" s="2">
        <f t="shared" si="2"/>
        <v>609</v>
      </c>
      <c r="D22" s="2">
        <f t="shared" si="3"/>
        <v>0</v>
      </c>
      <c r="E22" s="5">
        <v>200</v>
      </c>
      <c r="F22" s="5">
        <v>500</v>
      </c>
      <c r="G22" s="5">
        <v>94</v>
      </c>
      <c r="H22" s="5">
        <v>54</v>
      </c>
    </row>
    <row r="23" spans="1:8" x14ac:dyDescent="0.2">
      <c r="A23" s="1">
        <v>1998</v>
      </c>
      <c r="B23" s="2">
        <v>862</v>
      </c>
      <c r="C23" s="2">
        <f t="shared" si="2"/>
        <v>862</v>
      </c>
      <c r="D23" s="2">
        <f t="shared" si="3"/>
        <v>0</v>
      </c>
      <c r="E23" s="5">
        <v>200</v>
      </c>
      <c r="F23" s="5">
        <v>500</v>
      </c>
      <c r="G23" s="5">
        <v>437</v>
      </c>
      <c r="H23" s="5">
        <v>114</v>
      </c>
    </row>
    <row r="24" spans="1:8" x14ac:dyDescent="0.2">
      <c r="A24" s="1">
        <v>1999</v>
      </c>
      <c r="B24" s="2">
        <v>845</v>
      </c>
      <c r="C24" s="2">
        <f t="shared" si="2"/>
        <v>845</v>
      </c>
      <c r="D24" s="2">
        <f t="shared" si="3"/>
        <v>0</v>
      </c>
      <c r="E24" s="5">
        <v>200</v>
      </c>
      <c r="F24" s="5">
        <v>500</v>
      </c>
      <c r="G24" s="5">
        <v>485</v>
      </c>
      <c r="H24" s="5">
        <v>105</v>
      </c>
    </row>
    <row r="25" spans="1:8" x14ac:dyDescent="0.2">
      <c r="A25" s="1">
        <v>2000</v>
      </c>
      <c r="B25" s="2">
        <v>683</v>
      </c>
      <c r="C25" s="2">
        <f t="shared" si="2"/>
        <v>683</v>
      </c>
      <c r="D25" s="2">
        <f t="shared" si="3"/>
        <v>0</v>
      </c>
      <c r="E25" s="5">
        <v>200</v>
      </c>
      <c r="F25" s="5">
        <v>500</v>
      </c>
      <c r="G25" s="5">
        <v>228</v>
      </c>
      <c r="H25" s="5">
        <v>58</v>
      </c>
    </row>
    <row r="26" spans="1:8" x14ac:dyDescent="0.2">
      <c r="A26" s="1">
        <v>2001</v>
      </c>
      <c r="B26" s="2">
        <v>865</v>
      </c>
      <c r="C26" s="2">
        <f t="shared" si="2"/>
        <v>865</v>
      </c>
      <c r="D26" s="2">
        <f t="shared" si="3"/>
        <v>0</v>
      </c>
      <c r="E26" s="5">
        <v>200</v>
      </c>
      <c r="F26" s="5">
        <v>500</v>
      </c>
      <c r="G26" s="5">
        <v>435</v>
      </c>
      <c r="H26" s="5">
        <v>106</v>
      </c>
    </row>
    <row r="27" spans="1:8" x14ac:dyDescent="0.2">
      <c r="A27" s="1">
        <v>2002</v>
      </c>
      <c r="B27" s="2">
        <v>1176</v>
      </c>
      <c r="C27" s="2">
        <f t="shared" si="2"/>
        <v>1176</v>
      </c>
      <c r="D27" s="2">
        <f t="shared" si="3"/>
        <v>0</v>
      </c>
      <c r="E27" s="5">
        <v>200</v>
      </c>
      <c r="F27" s="5">
        <v>500</v>
      </c>
      <c r="G27" s="5">
        <v>288</v>
      </c>
      <c r="H27" s="5">
        <v>136</v>
      </c>
    </row>
    <row r="28" spans="1:8" x14ac:dyDescent="0.2">
      <c r="A28" s="1">
        <v>2003</v>
      </c>
      <c r="B28" s="2">
        <v>585</v>
      </c>
      <c r="C28" s="2">
        <f t="shared" si="2"/>
        <v>585</v>
      </c>
      <c r="D28" s="2">
        <f t="shared" si="3"/>
        <v>0</v>
      </c>
      <c r="E28" s="5">
        <v>200</v>
      </c>
      <c r="F28" s="5">
        <v>500</v>
      </c>
      <c r="G28" s="5">
        <v>211</v>
      </c>
      <c r="H28" s="5">
        <v>108</v>
      </c>
    </row>
    <row r="29" spans="1:8" x14ac:dyDescent="0.2">
      <c r="A29" s="1">
        <v>2004</v>
      </c>
      <c r="B29" s="2">
        <v>416</v>
      </c>
      <c r="C29" s="2">
        <f t="shared" si="2"/>
        <v>416</v>
      </c>
      <c r="D29" s="2">
        <f t="shared" si="3"/>
        <v>0</v>
      </c>
      <c r="E29" s="5">
        <v>200</v>
      </c>
      <c r="F29" s="5">
        <v>500</v>
      </c>
      <c r="G29" s="5">
        <v>199</v>
      </c>
      <c r="H29" s="5">
        <v>133</v>
      </c>
    </row>
    <row r="30" spans="1:8" x14ac:dyDescent="0.2">
      <c r="A30" s="1">
        <v>2005</v>
      </c>
      <c r="B30" s="2">
        <v>450</v>
      </c>
      <c r="C30" s="2">
        <f t="shared" si="2"/>
        <v>450</v>
      </c>
      <c r="D30" s="2">
        <f t="shared" si="3"/>
        <v>0</v>
      </c>
      <c r="E30" s="5">
        <v>200</v>
      </c>
      <c r="F30" s="5">
        <v>500</v>
      </c>
      <c r="G30" s="5">
        <v>240</v>
      </c>
      <c r="H30" s="5">
        <v>37</v>
      </c>
    </row>
    <row r="31" spans="1:8" x14ac:dyDescent="0.2">
      <c r="A31" s="1">
        <v>2006</v>
      </c>
      <c r="B31" s="2">
        <v>581</v>
      </c>
      <c r="C31" s="2">
        <f t="shared" si="2"/>
        <v>581</v>
      </c>
      <c r="D31" s="2">
        <f t="shared" si="3"/>
        <v>0</v>
      </c>
      <c r="E31" s="5">
        <v>200</v>
      </c>
      <c r="F31" s="5">
        <v>500</v>
      </c>
      <c r="G31" s="5">
        <v>196</v>
      </c>
      <c r="H31" s="5">
        <v>103</v>
      </c>
    </row>
    <row r="32" spans="1:8" x14ac:dyDescent="0.2">
      <c r="A32" s="1">
        <v>2007</v>
      </c>
      <c r="B32" s="2">
        <v>352</v>
      </c>
      <c r="C32" s="2">
        <f t="shared" si="2"/>
        <v>352</v>
      </c>
      <c r="D32" s="2">
        <f t="shared" si="3"/>
        <v>0</v>
      </c>
      <c r="E32" s="5">
        <v>200</v>
      </c>
      <c r="F32" s="5">
        <v>500</v>
      </c>
      <c r="G32" s="5">
        <v>134</v>
      </c>
      <c r="H32" s="5">
        <v>50</v>
      </c>
    </row>
    <row r="33" spans="1:8" x14ac:dyDescent="0.2">
      <c r="A33" s="1">
        <v>2008</v>
      </c>
      <c r="B33" s="2">
        <v>600</v>
      </c>
      <c r="C33" s="2">
        <f t="shared" si="2"/>
        <v>600</v>
      </c>
      <c r="D33" s="2">
        <f t="shared" si="3"/>
        <v>0</v>
      </c>
      <c r="E33" s="5">
        <v>200</v>
      </c>
      <c r="F33" s="5">
        <v>500</v>
      </c>
      <c r="G33" s="5">
        <v>292</v>
      </c>
      <c r="H33" s="5">
        <v>85</v>
      </c>
    </row>
    <row r="34" spans="1:8" x14ac:dyDescent="0.2">
      <c r="A34" s="1">
        <v>2009</v>
      </c>
      <c r="B34" s="2">
        <v>360</v>
      </c>
      <c r="C34" s="2">
        <f t="shared" si="2"/>
        <v>360</v>
      </c>
      <c r="D34" s="2">
        <f t="shared" si="3"/>
        <v>0</v>
      </c>
      <c r="E34" s="5">
        <v>200</v>
      </c>
      <c r="F34" s="5">
        <v>500</v>
      </c>
      <c r="G34" s="5">
        <v>179</v>
      </c>
      <c r="H34" s="5">
        <v>54</v>
      </c>
    </row>
    <row r="35" spans="1:8" x14ac:dyDescent="0.2">
      <c r="A35" s="1">
        <v>2010</v>
      </c>
      <c r="B35" s="2">
        <v>417</v>
      </c>
      <c r="C35" s="2">
        <f t="shared" si="2"/>
        <v>417</v>
      </c>
      <c r="D35" s="2">
        <f t="shared" si="3"/>
        <v>0</v>
      </c>
      <c r="E35" s="5">
        <v>200</v>
      </c>
      <c r="F35" s="5">
        <v>500</v>
      </c>
      <c r="G35" s="5">
        <v>194</v>
      </c>
      <c r="H35" s="5">
        <v>156</v>
      </c>
    </row>
    <row r="36" spans="1:8" x14ac:dyDescent="0.2">
      <c r="A36" s="1">
        <v>2011</v>
      </c>
      <c r="B36" s="2">
        <v>517</v>
      </c>
      <c r="C36" s="2">
        <f t="shared" si="2"/>
        <v>517</v>
      </c>
      <c r="D36" s="2">
        <f t="shared" si="3"/>
        <v>0</v>
      </c>
      <c r="E36" s="5">
        <v>200</v>
      </c>
      <c r="F36" s="5">
        <v>500</v>
      </c>
      <c r="G36" s="5">
        <v>137</v>
      </c>
      <c r="H36" s="5">
        <v>140</v>
      </c>
    </row>
    <row r="37" spans="1:8" x14ac:dyDescent="0.2">
      <c r="A37" s="1">
        <v>2012</v>
      </c>
      <c r="B37" s="2">
        <v>837</v>
      </c>
      <c r="C37" s="2">
        <f t="shared" si="2"/>
        <v>837</v>
      </c>
      <c r="D37" s="2">
        <f t="shared" si="3"/>
        <v>0</v>
      </c>
      <c r="E37" s="5">
        <v>200</v>
      </c>
      <c r="F37" s="5">
        <v>500</v>
      </c>
      <c r="G37" s="5">
        <v>212</v>
      </c>
      <c r="H37" s="5">
        <v>28</v>
      </c>
    </row>
    <row r="38" spans="1:8" x14ac:dyDescent="0.2">
      <c r="A38" s="1">
        <v>2013</v>
      </c>
      <c r="B38" s="2">
        <v>736</v>
      </c>
      <c r="C38" s="2">
        <f t="shared" si="2"/>
        <v>736</v>
      </c>
      <c r="D38" s="2">
        <f t="shared" si="3"/>
        <v>0</v>
      </c>
      <c r="E38" s="5">
        <v>200</v>
      </c>
      <c r="F38" s="5">
        <v>500</v>
      </c>
      <c r="G38" s="5">
        <v>406</v>
      </c>
      <c r="H38" s="5">
        <v>126</v>
      </c>
    </row>
    <row r="39" spans="1:8" x14ac:dyDescent="0.2">
      <c r="A39" s="1">
        <v>2014</v>
      </c>
      <c r="B39" s="2">
        <v>1533</v>
      </c>
      <c r="C39" s="2">
        <f>IF(B39&gt;E39,B39,0)</f>
        <v>1533</v>
      </c>
      <c r="D39" s="2">
        <f t="shared" ref="D39:D41" si="4">IF(B39&lt;E39,B39,0)</f>
        <v>0</v>
      </c>
      <c r="E39" s="5">
        <v>200</v>
      </c>
      <c r="F39" s="5">
        <v>500</v>
      </c>
      <c r="G39" s="146">
        <v>265</v>
      </c>
      <c r="H39" s="146">
        <v>128</v>
      </c>
    </row>
    <row r="40" spans="1:8" x14ac:dyDescent="0.2">
      <c r="A40" s="1">
        <v>2015</v>
      </c>
      <c r="B40" s="2">
        <v>517</v>
      </c>
      <c r="C40" s="2">
        <f>IF(B40&gt;E40,B40,0)</f>
        <v>517</v>
      </c>
      <c r="D40" s="2">
        <f t="shared" si="4"/>
        <v>0</v>
      </c>
      <c r="E40" s="5">
        <v>200</v>
      </c>
      <c r="F40" s="5">
        <v>500</v>
      </c>
      <c r="G40" s="146">
        <v>140</v>
      </c>
      <c r="H40" s="146">
        <v>33</v>
      </c>
    </row>
    <row r="41" spans="1:8" x14ac:dyDescent="0.2">
      <c r="A41" s="1">
        <v>2016</v>
      </c>
      <c r="B41" s="2">
        <v>204</v>
      </c>
      <c r="C41" s="2">
        <f>IF(B41&gt;E41,B41,0)</f>
        <v>204</v>
      </c>
      <c r="D41" s="2">
        <f t="shared" si="4"/>
        <v>0</v>
      </c>
      <c r="E41" s="5">
        <v>200</v>
      </c>
      <c r="F41" s="5">
        <v>500</v>
      </c>
      <c r="G41" s="146">
        <v>20</v>
      </c>
      <c r="H41" s="146">
        <v>49</v>
      </c>
    </row>
    <row r="42" spans="1:8" x14ac:dyDescent="0.2">
      <c r="A42" s="1">
        <v>2017</v>
      </c>
      <c r="B42" s="2">
        <v>275</v>
      </c>
      <c r="C42" s="2">
        <f>IF(B42&gt;E42,B42,0)</f>
        <v>275</v>
      </c>
      <c r="D42" s="2">
        <f t="shared" ref="D42" si="5">IF(B42&lt;E42,B42,0)</f>
        <v>0</v>
      </c>
      <c r="E42" s="5">
        <v>200</v>
      </c>
      <c r="F42" s="5">
        <v>500</v>
      </c>
      <c r="G42" s="146">
        <v>158</v>
      </c>
      <c r="H42" s="146">
        <v>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opLeftCell="A2" workbookViewId="0">
      <selection activeCell="Q39" sqref="Q39"/>
    </sheetView>
  </sheetViews>
  <sheetFormatPr defaultRowHeight="12.75" x14ac:dyDescent="0.2"/>
  <cols>
    <col min="2" max="2" width="12.5703125" style="1" customWidth="1"/>
    <col min="3" max="4" width="14.140625" customWidth="1"/>
    <col min="5" max="6" width="14.140625" style="1" customWidth="1"/>
  </cols>
  <sheetData>
    <row r="1" spans="1:13" x14ac:dyDescent="0.2">
      <c r="A1" t="s">
        <v>93</v>
      </c>
    </row>
    <row r="2" spans="1:13" ht="18" x14ac:dyDescent="0.25">
      <c r="A2" s="11" t="s">
        <v>20</v>
      </c>
    </row>
    <row r="4" spans="1:13" ht="38.25" x14ac:dyDescent="0.2">
      <c r="A4" s="3" t="s">
        <v>0</v>
      </c>
      <c r="B4" s="3" t="s">
        <v>14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15</v>
      </c>
      <c r="H4" s="4" t="s">
        <v>103</v>
      </c>
    </row>
    <row r="5" spans="1:13" ht="15" x14ac:dyDescent="0.25">
      <c r="A5" s="1">
        <v>1982</v>
      </c>
      <c r="B5" s="2">
        <v>2655</v>
      </c>
      <c r="C5" s="2">
        <f>IF(B5&gt;E5,B5,0)</f>
        <v>2655</v>
      </c>
      <c r="D5" s="2">
        <f>IF(B5&lt;E5,B5,0)</f>
        <v>0</v>
      </c>
      <c r="E5" s="5">
        <v>1300</v>
      </c>
      <c r="F5" s="5">
        <v>2900</v>
      </c>
      <c r="G5" s="5">
        <v>1927</v>
      </c>
      <c r="H5" s="143">
        <v>106</v>
      </c>
      <c r="I5" s="8"/>
      <c r="K5" s="155"/>
      <c r="L5" s="155"/>
      <c r="M5" s="155"/>
    </row>
    <row r="6" spans="1:13" ht="15" x14ac:dyDescent="0.25">
      <c r="A6" s="1">
        <v>1983</v>
      </c>
      <c r="B6" s="2">
        <v>1931</v>
      </c>
      <c r="C6" s="2">
        <f t="shared" ref="C6:C36" si="0">IF(B6&gt;E6,B6,0)</f>
        <v>1931</v>
      </c>
      <c r="D6" s="2">
        <f t="shared" ref="D6:D36" si="1">IF(B6&lt;E6,B6,0)</f>
        <v>0</v>
      </c>
      <c r="E6" s="5">
        <v>1300</v>
      </c>
      <c r="F6" s="5">
        <v>2900</v>
      </c>
      <c r="G6" s="5">
        <v>3344</v>
      </c>
      <c r="H6" s="143">
        <v>912</v>
      </c>
      <c r="I6" s="8"/>
      <c r="K6" s="155"/>
      <c r="L6" s="155"/>
      <c r="M6" s="155"/>
    </row>
    <row r="7" spans="1:13" ht="15" x14ac:dyDescent="0.25">
      <c r="A7" s="1">
        <v>1984</v>
      </c>
      <c r="B7" s="2" t="s">
        <v>97</v>
      </c>
      <c r="C7" s="2"/>
      <c r="D7" s="2">
        <f t="shared" si="1"/>
        <v>0</v>
      </c>
      <c r="E7" s="5">
        <v>1300</v>
      </c>
      <c r="F7" s="5">
        <v>2900</v>
      </c>
      <c r="G7" s="5"/>
      <c r="H7" s="143"/>
      <c r="K7" s="155"/>
      <c r="L7" s="155"/>
      <c r="M7" s="155"/>
    </row>
    <row r="8" spans="1:13" ht="15" x14ac:dyDescent="0.25">
      <c r="A8" s="1">
        <v>1985</v>
      </c>
      <c r="B8" s="2">
        <v>2324</v>
      </c>
      <c r="C8" s="2">
        <f t="shared" si="0"/>
        <v>2324</v>
      </c>
      <c r="D8" s="2">
        <f t="shared" si="1"/>
        <v>0</v>
      </c>
      <c r="E8" s="5">
        <v>1300</v>
      </c>
      <c r="F8" s="5">
        <v>2900</v>
      </c>
      <c r="G8" s="5">
        <v>2482</v>
      </c>
      <c r="H8" s="143">
        <v>0</v>
      </c>
      <c r="K8" s="155"/>
      <c r="L8" s="155"/>
      <c r="M8" s="155"/>
    </row>
    <row r="9" spans="1:13" ht="15" x14ac:dyDescent="0.25">
      <c r="A9" s="1">
        <v>1986</v>
      </c>
      <c r="B9" s="2">
        <v>1552</v>
      </c>
      <c r="C9" s="2">
        <f t="shared" si="0"/>
        <v>1552</v>
      </c>
      <c r="D9" s="2">
        <f t="shared" si="1"/>
        <v>0</v>
      </c>
      <c r="E9" s="5">
        <v>1300</v>
      </c>
      <c r="F9" s="5">
        <v>2900</v>
      </c>
      <c r="G9" s="5">
        <v>2483</v>
      </c>
      <c r="H9" s="143">
        <v>63</v>
      </c>
      <c r="K9" s="155"/>
      <c r="L9" s="155"/>
      <c r="M9" s="155"/>
    </row>
    <row r="10" spans="1:13" ht="15" x14ac:dyDescent="0.25">
      <c r="A10" s="1">
        <v>1987</v>
      </c>
      <c r="B10" s="2">
        <v>1694</v>
      </c>
      <c r="C10" s="2">
        <f t="shared" si="0"/>
        <v>1694</v>
      </c>
      <c r="D10" s="2">
        <f t="shared" si="1"/>
        <v>0</v>
      </c>
      <c r="E10" s="5">
        <v>1300</v>
      </c>
      <c r="F10" s="5">
        <v>2900</v>
      </c>
      <c r="G10" s="5">
        <v>1458</v>
      </c>
      <c r="H10" s="143">
        <v>81</v>
      </c>
      <c r="K10" s="155"/>
      <c r="L10" s="155"/>
      <c r="M10" s="155"/>
    </row>
    <row r="11" spans="1:13" ht="15" x14ac:dyDescent="0.25">
      <c r="A11" s="1">
        <v>1988</v>
      </c>
      <c r="B11" s="2">
        <v>3119</v>
      </c>
      <c r="C11" s="2">
        <f t="shared" si="0"/>
        <v>3119</v>
      </c>
      <c r="D11" s="2">
        <f t="shared" si="1"/>
        <v>0</v>
      </c>
      <c r="E11" s="5">
        <v>1300</v>
      </c>
      <c r="F11" s="5">
        <v>2900</v>
      </c>
      <c r="G11" s="5">
        <v>2816</v>
      </c>
      <c r="H11" s="143">
        <v>77</v>
      </c>
      <c r="K11" s="155"/>
      <c r="L11" s="155"/>
      <c r="M11" s="155"/>
    </row>
    <row r="12" spans="1:13" ht="15" x14ac:dyDescent="0.25">
      <c r="A12" s="1">
        <v>1989</v>
      </c>
      <c r="B12" s="2">
        <v>2176</v>
      </c>
      <c r="C12" s="2">
        <f t="shared" si="0"/>
        <v>2176</v>
      </c>
      <c r="D12" s="2">
        <f t="shared" si="1"/>
        <v>0</v>
      </c>
      <c r="E12" s="5">
        <v>1300</v>
      </c>
      <c r="F12" s="5">
        <v>2900</v>
      </c>
      <c r="G12" s="5">
        <v>3799</v>
      </c>
      <c r="H12" s="143">
        <v>185</v>
      </c>
      <c r="K12" s="155"/>
      <c r="L12" s="155"/>
      <c r="M12" s="155"/>
    </row>
    <row r="13" spans="1:13" ht="15" x14ac:dyDescent="0.25">
      <c r="A13" s="1">
        <v>1990</v>
      </c>
      <c r="B13" s="2">
        <v>2192</v>
      </c>
      <c r="C13" s="2">
        <f t="shared" si="0"/>
        <v>2192</v>
      </c>
      <c r="D13" s="2">
        <f t="shared" si="1"/>
        <v>0</v>
      </c>
      <c r="E13" s="5">
        <v>1300</v>
      </c>
      <c r="F13" s="5">
        <v>2900</v>
      </c>
      <c r="G13" s="5">
        <v>2982</v>
      </c>
      <c r="H13" s="143">
        <v>100</v>
      </c>
      <c r="K13" s="155"/>
      <c r="L13" s="155"/>
      <c r="M13" s="155"/>
    </row>
    <row r="14" spans="1:13" ht="15" x14ac:dyDescent="0.25">
      <c r="A14" s="1">
        <v>1991</v>
      </c>
      <c r="B14" s="2">
        <v>2761</v>
      </c>
      <c r="C14" s="2">
        <f t="shared" si="0"/>
        <v>2761</v>
      </c>
      <c r="D14" s="2">
        <f t="shared" si="1"/>
        <v>0</v>
      </c>
      <c r="E14" s="5">
        <v>1300</v>
      </c>
      <c r="F14" s="5">
        <v>2900</v>
      </c>
      <c r="G14" s="5">
        <v>3203</v>
      </c>
      <c r="H14" s="143">
        <v>54</v>
      </c>
      <c r="K14" s="155"/>
      <c r="L14" s="155"/>
      <c r="M14" s="155"/>
    </row>
    <row r="15" spans="1:13" ht="15" x14ac:dyDescent="0.25">
      <c r="A15" s="1">
        <v>1992</v>
      </c>
      <c r="B15" s="2">
        <v>3866</v>
      </c>
      <c r="C15" s="2">
        <f t="shared" si="0"/>
        <v>3866</v>
      </c>
      <c r="D15" s="2">
        <f t="shared" si="1"/>
        <v>0</v>
      </c>
      <c r="E15" s="5">
        <v>1300</v>
      </c>
      <c r="F15" s="5">
        <v>2900</v>
      </c>
      <c r="G15" s="5">
        <v>5252</v>
      </c>
      <c r="H15" s="143">
        <v>233</v>
      </c>
      <c r="K15" s="155"/>
      <c r="L15" s="155"/>
      <c r="M15" s="155"/>
    </row>
    <row r="16" spans="1:13" ht="15" x14ac:dyDescent="0.25">
      <c r="A16" s="1">
        <v>1993</v>
      </c>
      <c r="B16" s="2">
        <v>4202</v>
      </c>
      <c r="C16" s="2">
        <f t="shared" si="0"/>
        <v>4202</v>
      </c>
      <c r="D16" s="2">
        <f t="shared" si="1"/>
        <v>0</v>
      </c>
      <c r="E16" s="5">
        <v>1300</v>
      </c>
      <c r="F16" s="5">
        <v>2900</v>
      </c>
      <c r="G16" s="5">
        <v>7749</v>
      </c>
      <c r="H16" s="143">
        <v>610</v>
      </c>
      <c r="K16" s="155"/>
      <c r="L16" s="155"/>
      <c r="M16" s="155"/>
    </row>
    <row r="17" spans="1:13" ht="15" x14ac:dyDescent="0.25">
      <c r="A17" s="1">
        <v>1994</v>
      </c>
      <c r="B17" s="2">
        <v>3227</v>
      </c>
      <c r="C17" s="2">
        <f t="shared" si="0"/>
        <v>3227</v>
      </c>
      <c r="D17" s="2">
        <f t="shared" si="1"/>
        <v>0</v>
      </c>
      <c r="E17" s="5">
        <v>1300</v>
      </c>
      <c r="F17" s="5">
        <v>2900</v>
      </c>
      <c r="G17" s="5">
        <v>6856</v>
      </c>
      <c r="H17" s="143">
        <v>1404</v>
      </c>
      <c r="K17" s="155"/>
      <c r="L17" s="155"/>
      <c r="M17" s="155"/>
    </row>
    <row r="18" spans="1:13" ht="15" x14ac:dyDescent="0.25">
      <c r="A18" s="1">
        <v>1995</v>
      </c>
      <c r="B18" s="2">
        <v>2446</v>
      </c>
      <c r="C18" s="2">
        <f t="shared" si="0"/>
        <v>2446</v>
      </c>
      <c r="D18" s="2">
        <f t="shared" si="1"/>
        <v>0</v>
      </c>
      <c r="E18" s="5">
        <v>1300</v>
      </c>
      <c r="F18" s="5">
        <v>2900</v>
      </c>
      <c r="G18" s="5">
        <v>3582</v>
      </c>
      <c r="H18" s="143">
        <v>759</v>
      </c>
      <c r="K18" s="155"/>
      <c r="L18" s="155"/>
      <c r="M18" s="155"/>
    </row>
    <row r="19" spans="1:13" ht="15" x14ac:dyDescent="0.25">
      <c r="A19" s="1">
        <v>1996</v>
      </c>
      <c r="B19" s="2">
        <v>2500</v>
      </c>
      <c r="C19" s="2">
        <f t="shared" si="0"/>
        <v>2500</v>
      </c>
      <c r="D19" s="2">
        <f t="shared" si="1"/>
        <v>0</v>
      </c>
      <c r="E19" s="5">
        <v>1300</v>
      </c>
      <c r="F19" s="5">
        <v>2900</v>
      </c>
      <c r="G19" s="5">
        <v>3083</v>
      </c>
      <c r="H19" s="143">
        <v>281</v>
      </c>
      <c r="K19" s="155"/>
      <c r="L19" s="155"/>
      <c r="M19" s="155"/>
    </row>
    <row r="20" spans="1:13" ht="15" x14ac:dyDescent="0.25">
      <c r="A20" s="1">
        <v>1997</v>
      </c>
      <c r="B20" s="2">
        <v>4718</v>
      </c>
      <c r="C20" s="2">
        <f t="shared" si="0"/>
        <v>4718</v>
      </c>
      <c r="D20" s="2">
        <f t="shared" si="1"/>
        <v>0</v>
      </c>
      <c r="E20" s="5">
        <v>1300</v>
      </c>
      <c r="F20" s="5">
        <v>2900</v>
      </c>
      <c r="G20" s="5">
        <v>4702</v>
      </c>
      <c r="H20" s="143">
        <v>351</v>
      </c>
      <c r="K20" s="155"/>
      <c r="L20" s="155"/>
      <c r="M20" s="155"/>
    </row>
    <row r="21" spans="1:13" ht="15" x14ac:dyDescent="0.25">
      <c r="A21" s="1">
        <v>1998</v>
      </c>
      <c r="B21" s="2">
        <v>7049</v>
      </c>
      <c r="C21" s="2">
        <f t="shared" si="0"/>
        <v>7049</v>
      </c>
      <c r="D21" s="2">
        <f t="shared" si="1"/>
        <v>0</v>
      </c>
      <c r="E21" s="5">
        <v>1300</v>
      </c>
      <c r="F21" s="5">
        <v>2900</v>
      </c>
      <c r="G21" s="5">
        <v>7835</v>
      </c>
      <c r="H21" s="143">
        <v>1240</v>
      </c>
      <c r="K21" s="155"/>
      <c r="L21" s="155"/>
      <c r="M21" s="155"/>
    </row>
    <row r="22" spans="1:13" ht="15" x14ac:dyDescent="0.25">
      <c r="A22" s="1">
        <v>1999</v>
      </c>
      <c r="B22" s="2">
        <v>3800</v>
      </c>
      <c r="C22" s="2">
        <f t="shared" si="0"/>
        <v>3800</v>
      </c>
      <c r="D22" s="2">
        <f t="shared" si="1"/>
        <v>0</v>
      </c>
      <c r="E22" s="5">
        <v>1300</v>
      </c>
      <c r="F22" s="5">
        <v>2900</v>
      </c>
      <c r="G22" s="5">
        <v>5893</v>
      </c>
      <c r="H22" s="143">
        <v>502</v>
      </c>
      <c r="K22" s="155"/>
      <c r="L22" s="155"/>
      <c r="M22" s="155"/>
    </row>
    <row r="23" spans="1:13" ht="15" x14ac:dyDescent="0.25">
      <c r="A23" s="1">
        <v>2000</v>
      </c>
      <c r="B23" s="2">
        <v>2304</v>
      </c>
      <c r="C23" s="2">
        <f t="shared" si="0"/>
        <v>2304</v>
      </c>
      <c r="D23" s="2">
        <f t="shared" si="1"/>
        <v>0</v>
      </c>
      <c r="E23" s="5">
        <v>1300</v>
      </c>
      <c r="F23" s="5">
        <v>2900</v>
      </c>
      <c r="G23" s="5">
        <v>4604</v>
      </c>
      <c r="H23" s="143">
        <v>1141</v>
      </c>
      <c r="K23" s="155"/>
      <c r="L23" s="155"/>
      <c r="M23" s="155"/>
    </row>
    <row r="24" spans="1:13" ht="15" x14ac:dyDescent="0.25">
      <c r="A24" s="1">
        <v>2001</v>
      </c>
      <c r="B24" s="2">
        <v>2209</v>
      </c>
      <c r="C24" s="2">
        <f t="shared" si="0"/>
        <v>2209</v>
      </c>
      <c r="D24" s="2">
        <f t="shared" si="1"/>
        <v>0</v>
      </c>
      <c r="E24" s="5">
        <v>1300</v>
      </c>
      <c r="F24" s="5">
        <v>2900</v>
      </c>
      <c r="G24" s="5">
        <v>5821</v>
      </c>
      <c r="H24" s="143">
        <v>595</v>
      </c>
      <c r="K24" s="155"/>
      <c r="L24" s="155"/>
      <c r="M24" s="155"/>
    </row>
    <row r="25" spans="1:13" ht="15" x14ac:dyDescent="0.25">
      <c r="A25" s="1">
        <v>2002</v>
      </c>
      <c r="B25" s="2">
        <v>7109</v>
      </c>
      <c r="C25" s="2">
        <f t="shared" si="0"/>
        <v>7109</v>
      </c>
      <c r="D25" s="2">
        <f t="shared" si="1"/>
        <v>0</v>
      </c>
      <c r="E25" s="5">
        <v>1300</v>
      </c>
      <c r="F25" s="5">
        <v>2900</v>
      </c>
      <c r="G25" s="5">
        <v>5751</v>
      </c>
      <c r="H25" s="143">
        <v>2258</v>
      </c>
      <c r="K25" s="155"/>
      <c r="L25" s="155"/>
      <c r="M25" s="155"/>
    </row>
    <row r="26" spans="1:13" ht="15" x14ac:dyDescent="0.25">
      <c r="A26" s="1">
        <v>2003</v>
      </c>
      <c r="B26" s="2">
        <v>6789</v>
      </c>
      <c r="C26" s="2">
        <f t="shared" si="0"/>
        <v>6789</v>
      </c>
      <c r="D26" s="2">
        <f t="shared" si="1"/>
        <v>0</v>
      </c>
      <c r="E26" s="5">
        <v>1300</v>
      </c>
      <c r="F26" s="5">
        <v>2900</v>
      </c>
      <c r="G26" s="5">
        <v>4154</v>
      </c>
      <c r="H26" s="143">
        <v>2274</v>
      </c>
      <c r="K26" s="155"/>
      <c r="L26" s="155"/>
      <c r="M26" s="155"/>
    </row>
    <row r="27" spans="1:13" ht="15" x14ac:dyDescent="0.25">
      <c r="A27" s="1">
        <v>2004</v>
      </c>
      <c r="B27" s="2">
        <v>3539</v>
      </c>
      <c r="C27" s="2">
        <f t="shared" si="0"/>
        <v>3539</v>
      </c>
      <c r="D27" s="2">
        <f t="shared" si="1"/>
        <v>0</v>
      </c>
      <c r="E27" s="5">
        <v>1300</v>
      </c>
      <c r="F27" s="5">
        <v>2900</v>
      </c>
      <c r="G27" s="5">
        <v>7722</v>
      </c>
      <c r="H27" s="143">
        <v>843</v>
      </c>
      <c r="K27" s="155"/>
      <c r="L27" s="155"/>
      <c r="M27" s="155"/>
    </row>
    <row r="28" spans="1:13" ht="15" x14ac:dyDescent="0.25">
      <c r="A28" s="1">
        <v>2005</v>
      </c>
      <c r="B28" s="2">
        <v>4257</v>
      </c>
      <c r="C28" s="2">
        <f t="shared" si="0"/>
        <v>4257</v>
      </c>
      <c r="D28" s="2">
        <f t="shared" si="1"/>
        <v>0</v>
      </c>
      <c r="E28" s="5">
        <v>1300</v>
      </c>
      <c r="F28" s="5">
        <v>2900</v>
      </c>
      <c r="G28" s="5">
        <v>5134</v>
      </c>
      <c r="H28" s="143">
        <v>732</v>
      </c>
      <c r="K28" s="155"/>
      <c r="L28" s="155"/>
      <c r="M28" s="155"/>
    </row>
    <row r="29" spans="1:13" ht="15" x14ac:dyDescent="0.25">
      <c r="A29" s="1">
        <v>2006</v>
      </c>
      <c r="B29" s="2">
        <v>4737</v>
      </c>
      <c r="C29" s="2">
        <f t="shared" si="0"/>
        <v>4737</v>
      </c>
      <c r="D29" s="2">
        <f t="shared" si="1"/>
        <v>0</v>
      </c>
      <c r="E29" s="5">
        <v>1300</v>
      </c>
      <c r="F29" s="5">
        <v>2900</v>
      </c>
      <c r="G29" s="5">
        <v>3866</v>
      </c>
      <c r="H29" s="143">
        <v>1211</v>
      </c>
      <c r="K29" s="155"/>
      <c r="L29" s="155"/>
      <c r="M29" s="155"/>
    </row>
    <row r="30" spans="1:13" ht="15" x14ac:dyDescent="0.25">
      <c r="A30" s="1">
        <v>2007</v>
      </c>
      <c r="B30" s="2">
        <v>2567</v>
      </c>
      <c r="C30" s="2">
        <f t="shared" si="0"/>
        <v>2567</v>
      </c>
      <c r="D30" s="2">
        <f t="shared" si="1"/>
        <v>0</v>
      </c>
      <c r="E30" s="5">
        <v>1300</v>
      </c>
      <c r="F30" s="5">
        <v>2900</v>
      </c>
      <c r="G30" s="5">
        <v>5673</v>
      </c>
      <c r="H30" s="143">
        <v>426</v>
      </c>
      <c r="K30" s="155"/>
      <c r="L30" s="155"/>
      <c r="M30" s="155"/>
    </row>
    <row r="31" spans="1:13" ht="15" x14ac:dyDescent="0.25">
      <c r="A31" s="1">
        <v>2008</v>
      </c>
      <c r="B31" s="2">
        <v>5173</v>
      </c>
      <c r="C31" s="2">
        <f t="shared" si="0"/>
        <v>5173</v>
      </c>
      <c r="D31" s="2">
        <f t="shared" si="1"/>
        <v>0</v>
      </c>
      <c r="E31" s="5">
        <v>1300</v>
      </c>
      <c r="F31" s="5">
        <v>2900</v>
      </c>
      <c r="G31" s="5">
        <v>4563</v>
      </c>
      <c r="H31" s="143">
        <v>1324</v>
      </c>
      <c r="K31" s="155"/>
      <c r="L31" s="155"/>
      <c r="M31" s="155"/>
    </row>
    <row r="32" spans="1:13" ht="15" x14ac:dyDescent="0.25">
      <c r="A32" s="1">
        <v>2009</v>
      </c>
      <c r="B32" s="2">
        <v>2181</v>
      </c>
      <c r="C32" s="2">
        <f t="shared" si="0"/>
        <v>2181</v>
      </c>
      <c r="D32" s="2">
        <f t="shared" si="1"/>
        <v>0</v>
      </c>
      <c r="E32" s="5">
        <v>1300</v>
      </c>
      <c r="F32" s="5">
        <v>2900</v>
      </c>
      <c r="G32" s="5">
        <v>4604</v>
      </c>
      <c r="H32" s="143">
        <v>341</v>
      </c>
      <c r="K32" s="155"/>
      <c r="L32" s="155"/>
      <c r="M32" s="155"/>
    </row>
    <row r="33" spans="1:24" ht="15" x14ac:dyDescent="0.25">
      <c r="A33" s="1">
        <v>2010</v>
      </c>
      <c r="B33" s="2">
        <v>1610</v>
      </c>
      <c r="C33" s="2">
        <f t="shared" si="0"/>
        <v>1610</v>
      </c>
      <c r="D33" s="2">
        <f t="shared" si="1"/>
        <v>0</v>
      </c>
      <c r="E33" s="5">
        <v>1300</v>
      </c>
      <c r="F33" s="5">
        <v>2900</v>
      </c>
      <c r="G33" s="5">
        <v>2151</v>
      </c>
      <c r="H33" s="143">
        <v>702</v>
      </c>
      <c r="K33" s="155"/>
      <c r="L33" s="155"/>
      <c r="M33" s="155"/>
    </row>
    <row r="34" spans="1:24" ht="15" x14ac:dyDescent="0.25">
      <c r="A34" s="1">
        <v>2011</v>
      </c>
      <c r="B34" s="2">
        <v>1908</v>
      </c>
      <c r="C34" s="2">
        <f t="shared" si="0"/>
        <v>1908</v>
      </c>
      <c r="D34" s="2">
        <f t="shared" si="1"/>
        <v>0</v>
      </c>
      <c r="E34" s="5">
        <v>1300</v>
      </c>
      <c r="F34" s="5">
        <v>2900</v>
      </c>
      <c r="G34" s="5">
        <v>2613</v>
      </c>
      <c r="H34" s="143">
        <v>6317</v>
      </c>
      <c r="K34" s="155"/>
      <c r="L34" s="155"/>
      <c r="M34" s="155"/>
    </row>
    <row r="35" spans="1:24" ht="15" x14ac:dyDescent="0.25">
      <c r="A35" s="1">
        <v>2012</v>
      </c>
      <c r="B35" s="2">
        <v>2282</v>
      </c>
      <c r="C35" s="2">
        <f t="shared" si="0"/>
        <v>2282</v>
      </c>
      <c r="D35" s="2">
        <f t="shared" si="1"/>
        <v>0</v>
      </c>
      <c r="E35" s="5">
        <v>1300</v>
      </c>
      <c r="F35" s="5">
        <v>2900</v>
      </c>
      <c r="G35" s="5">
        <v>2884</v>
      </c>
      <c r="H35" s="143">
        <v>1013</v>
      </c>
      <c r="K35" s="155"/>
      <c r="L35" s="155"/>
      <c r="M35" s="155"/>
    </row>
    <row r="36" spans="1:24" ht="15" x14ac:dyDescent="0.25">
      <c r="A36" s="1">
        <v>2013</v>
      </c>
      <c r="B36" s="2">
        <v>1573</v>
      </c>
      <c r="C36" s="2">
        <f t="shared" si="0"/>
        <v>1573</v>
      </c>
      <c r="D36" s="2">
        <f t="shared" si="1"/>
        <v>0</v>
      </c>
      <c r="E36" s="5">
        <v>1300</v>
      </c>
      <c r="F36" s="5">
        <v>2900</v>
      </c>
      <c r="G36" s="5">
        <v>3426</v>
      </c>
      <c r="H36" s="143">
        <v>2172</v>
      </c>
      <c r="K36" s="155"/>
      <c r="L36" s="149"/>
      <c r="M36" s="149"/>
      <c r="N36" s="149"/>
      <c r="O36" s="149"/>
      <c r="P36" s="149"/>
      <c r="Q36" s="149"/>
      <c r="R36" s="164" t="s">
        <v>123</v>
      </c>
      <c r="S36" s="164" t="s">
        <v>124</v>
      </c>
      <c r="T36" s="164" t="s">
        <v>125</v>
      </c>
      <c r="U36" s="149"/>
      <c r="V36" s="149"/>
      <c r="W36" s="149"/>
      <c r="X36" s="165"/>
    </row>
    <row r="37" spans="1:24" ht="15" x14ac:dyDescent="0.25">
      <c r="A37" s="1">
        <v>2014</v>
      </c>
      <c r="B37" s="2">
        <v>3025</v>
      </c>
      <c r="C37" s="2">
        <f>IF(B37&gt;E37,B37,0)</f>
        <v>3025</v>
      </c>
      <c r="D37" s="2">
        <f t="shared" ref="D37" si="2">IF(B37&lt;E37,B37,0)</f>
        <v>0</v>
      </c>
      <c r="E37" s="5">
        <v>1300</v>
      </c>
      <c r="F37" s="5">
        <v>2900</v>
      </c>
      <c r="G37" s="143">
        <v>4927</v>
      </c>
      <c r="H37" s="143">
        <v>2727</v>
      </c>
      <c r="K37" s="155"/>
      <c r="L37" s="164" t="s">
        <v>104</v>
      </c>
      <c r="M37" s="164" t="s">
        <v>105</v>
      </c>
      <c r="N37" s="164" t="s">
        <v>106</v>
      </c>
      <c r="O37" s="164" t="s">
        <v>107</v>
      </c>
      <c r="P37" s="164" t="s">
        <v>108</v>
      </c>
      <c r="Q37" s="164" t="s">
        <v>109</v>
      </c>
      <c r="R37" s="164" t="s">
        <v>110</v>
      </c>
      <c r="S37" s="164" t="s">
        <v>111</v>
      </c>
      <c r="T37" s="164" t="s">
        <v>112</v>
      </c>
      <c r="U37" s="164" t="s">
        <v>113</v>
      </c>
      <c r="V37" s="164" t="s">
        <v>114</v>
      </c>
      <c r="W37" s="166" t="s">
        <v>115</v>
      </c>
      <c r="X37" s="166"/>
    </row>
    <row r="38" spans="1:24" ht="15" x14ac:dyDescent="0.25">
      <c r="A38" s="1">
        <v>2015</v>
      </c>
      <c r="B38" s="2">
        <v>3281</v>
      </c>
      <c r="C38" s="2">
        <f>IF(B38&gt;E38,B38,0)</f>
        <v>3281</v>
      </c>
      <c r="D38" s="2">
        <f>IF(B38&lt;E38,B38,0)</f>
        <v>0</v>
      </c>
      <c r="E38" s="5">
        <v>1300</v>
      </c>
      <c r="F38" s="5">
        <v>2900</v>
      </c>
      <c r="G38" s="143">
        <v>3078</v>
      </c>
      <c r="H38" s="143">
        <v>498</v>
      </c>
      <c r="K38" s="155"/>
      <c r="L38" s="164" t="s">
        <v>116</v>
      </c>
      <c r="M38" s="164" t="s">
        <v>116</v>
      </c>
      <c r="N38" s="164" t="s">
        <v>116</v>
      </c>
      <c r="O38" s="164" t="s">
        <v>117</v>
      </c>
      <c r="P38" s="164" t="s">
        <v>117</v>
      </c>
      <c r="Q38" s="164" t="s">
        <v>118</v>
      </c>
      <c r="R38" s="164" t="s">
        <v>1</v>
      </c>
      <c r="S38" s="164" t="s">
        <v>119</v>
      </c>
      <c r="T38" s="164" t="s">
        <v>120</v>
      </c>
      <c r="U38" s="164" t="s">
        <v>116</v>
      </c>
      <c r="V38" s="164" t="s">
        <v>121</v>
      </c>
      <c r="W38" s="164" t="s">
        <v>122</v>
      </c>
      <c r="X38" s="165"/>
    </row>
    <row r="39" spans="1:24" ht="15" x14ac:dyDescent="0.2">
      <c r="A39" s="1">
        <v>2016</v>
      </c>
      <c r="B39" s="2" t="s">
        <v>97</v>
      </c>
      <c r="C39" s="2" t="s">
        <v>97</v>
      </c>
      <c r="D39" s="2" t="s">
        <v>97</v>
      </c>
      <c r="E39" s="2" t="s">
        <v>97</v>
      </c>
      <c r="F39" s="2" t="s">
        <v>97</v>
      </c>
      <c r="G39" s="2" t="s">
        <v>97</v>
      </c>
      <c r="H39" s="2" t="s">
        <v>97</v>
      </c>
      <c r="L39" s="164">
        <v>283</v>
      </c>
      <c r="M39" s="164">
        <v>634</v>
      </c>
      <c r="N39" s="164">
        <v>20</v>
      </c>
      <c r="O39" s="164">
        <v>7040</v>
      </c>
      <c r="P39" s="164">
        <v>34742</v>
      </c>
      <c r="Q39" s="164">
        <v>57871</v>
      </c>
      <c r="R39" s="164">
        <v>1266</v>
      </c>
      <c r="S39" s="164">
        <v>1266</v>
      </c>
      <c r="T39" s="164">
        <v>11557</v>
      </c>
      <c r="U39" s="164">
        <v>566</v>
      </c>
      <c r="V39" s="164">
        <v>4122</v>
      </c>
      <c r="W39" s="164">
        <v>38000</v>
      </c>
      <c r="X39" s="165"/>
    </row>
    <row r="40" spans="1:24" x14ac:dyDescent="0.2">
      <c r="A40" s="1">
        <v>2017</v>
      </c>
      <c r="B40" s="2" t="s">
        <v>97</v>
      </c>
      <c r="C40" s="2" t="s">
        <v>97</v>
      </c>
      <c r="D40" s="2" t="s">
        <v>97</v>
      </c>
      <c r="E40" s="2" t="s">
        <v>97</v>
      </c>
      <c r="F40" s="2" t="s">
        <v>97</v>
      </c>
      <c r="G40" s="2" t="s">
        <v>97</v>
      </c>
      <c r="H40" s="2" t="s">
        <v>97</v>
      </c>
    </row>
  </sheetData>
  <mergeCells count="1">
    <mergeCell ref="W37:X3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B39" sqref="B39"/>
    </sheetView>
  </sheetViews>
  <sheetFormatPr defaultRowHeight="12.75" x14ac:dyDescent="0.2"/>
  <cols>
    <col min="2" max="2" width="12.5703125" style="1" customWidth="1"/>
    <col min="3" max="4" width="14.140625" customWidth="1"/>
    <col min="5" max="6" width="14.140625" style="1" customWidth="1"/>
    <col min="9" max="9" width="10.7109375" customWidth="1"/>
  </cols>
  <sheetData>
    <row r="1" spans="1:9" x14ac:dyDescent="0.2">
      <c r="A1" t="s">
        <v>94</v>
      </c>
    </row>
    <row r="2" spans="1:9" ht="18" x14ac:dyDescent="0.25">
      <c r="A2" s="11" t="s">
        <v>21</v>
      </c>
    </row>
    <row r="4" spans="1:9" ht="38.25" x14ac:dyDescent="0.2">
      <c r="A4" s="3" t="s">
        <v>0</v>
      </c>
      <c r="B4" s="3" t="s">
        <v>14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23</v>
      </c>
      <c r="H4" s="4" t="s">
        <v>22</v>
      </c>
      <c r="I4" s="4" t="s">
        <v>24</v>
      </c>
    </row>
    <row r="5" spans="1:9" x14ac:dyDescent="0.2">
      <c r="A5" s="1">
        <v>1987</v>
      </c>
      <c r="B5" s="2">
        <v>55457</v>
      </c>
      <c r="C5" s="2">
        <f>IF(B5&gt;E5,B5,0)</f>
        <v>55457</v>
      </c>
      <c r="D5" s="2">
        <f>IF(B5&lt;E5,B5,0)</f>
        <v>0</v>
      </c>
      <c r="E5" s="5">
        <v>50000</v>
      </c>
      <c r="F5" s="5">
        <v>90000</v>
      </c>
      <c r="G5" s="5"/>
      <c r="H5" s="5"/>
      <c r="I5" s="5">
        <v>6519</v>
      </c>
    </row>
    <row r="6" spans="1:9" x14ac:dyDescent="0.2">
      <c r="A6" s="1">
        <v>1988</v>
      </c>
      <c r="B6" s="2">
        <v>39450</v>
      </c>
      <c r="C6" s="2">
        <f t="shared" ref="C6:C34" si="0">IF(B6&gt;E6,B6,0)</f>
        <v>0</v>
      </c>
      <c r="D6" s="2">
        <f t="shared" ref="D6:D34" si="1">IF(B6&lt;E6,B6,0)</f>
        <v>39450</v>
      </c>
      <c r="E6" s="5">
        <v>50000</v>
      </c>
      <c r="F6" s="5">
        <v>90000</v>
      </c>
      <c r="G6" s="5"/>
      <c r="H6" s="5">
        <v>35</v>
      </c>
      <c r="I6" s="5">
        <v>3643</v>
      </c>
    </row>
    <row r="7" spans="1:9" x14ac:dyDescent="0.2">
      <c r="A7" s="1">
        <v>1989</v>
      </c>
      <c r="B7" s="2">
        <v>56808</v>
      </c>
      <c r="C7" s="2">
        <f t="shared" si="0"/>
        <v>56808</v>
      </c>
      <c r="D7" s="2">
        <f t="shared" si="1"/>
        <v>0</v>
      </c>
      <c r="E7" s="5">
        <v>50000</v>
      </c>
      <c r="F7" s="5">
        <v>90000</v>
      </c>
      <c r="G7" s="5"/>
      <c r="H7" s="5">
        <v>57</v>
      </c>
      <c r="I7" s="5">
        <v>4033</v>
      </c>
    </row>
    <row r="8" spans="1:9" x14ac:dyDescent="0.2">
      <c r="A8" s="1">
        <v>1990</v>
      </c>
      <c r="B8" s="2">
        <v>72196</v>
      </c>
      <c r="C8" s="2">
        <f t="shared" si="0"/>
        <v>72196</v>
      </c>
      <c r="D8" s="2">
        <f t="shared" si="1"/>
        <v>0</v>
      </c>
      <c r="E8" s="5">
        <v>50000</v>
      </c>
      <c r="F8" s="5">
        <v>90000</v>
      </c>
      <c r="G8" s="5"/>
      <c r="H8" s="5">
        <v>103</v>
      </c>
      <c r="I8" s="5">
        <v>3685</v>
      </c>
    </row>
    <row r="9" spans="1:9" x14ac:dyDescent="0.2">
      <c r="A9" s="1">
        <v>1991</v>
      </c>
      <c r="B9" s="2">
        <v>127484</v>
      </c>
      <c r="C9" s="2">
        <f t="shared" si="0"/>
        <v>127484</v>
      </c>
      <c r="D9" s="2">
        <f t="shared" si="1"/>
        <v>0</v>
      </c>
      <c r="E9" s="5">
        <v>50000</v>
      </c>
      <c r="F9" s="5">
        <v>90000</v>
      </c>
      <c r="G9" s="5"/>
      <c r="H9" s="5">
        <v>86</v>
      </c>
      <c r="I9" s="5">
        <v>5439</v>
      </c>
    </row>
    <row r="10" spans="1:9" x14ac:dyDescent="0.2">
      <c r="A10" s="1">
        <v>1992</v>
      </c>
      <c r="B10" s="2">
        <v>84853</v>
      </c>
      <c r="C10" s="2">
        <f t="shared" si="0"/>
        <v>84853</v>
      </c>
      <c r="D10" s="2">
        <f t="shared" si="1"/>
        <v>0</v>
      </c>
      <c r="E10" s="5">
        <v>50000</v>
      </c>
      <c r="F10" s="5">
        <v>90000</v>
      </c>
      <c r="G10" s="5">
        <v>41713</v>
      </c>
      <c r="H10" s="5">
        <v>81815</v>
      </c>
      <c r="I10" s="5">
        <v>5541</v>
      </c>
    </row>
    <row r="11" spans="1:9" x14ac:dyDescent="0.2">
      <c r="A11" s="1">
        <v>1993</v>
      </c>
      <c r="B11" s="2">
        <v>109457</v>
      </c>
      <c r="C11" s="2">
        <f t="shared" si="0"/>
        <v>109457</v>
      </c>
      <c r="D11" s="2">
        <f t="shared" si="1"/>
        <v>0</v>
      </c>
      <c r="E11" s="5">
        <v>50000</v>
      </c>
      <c r="F11" s="5">
        <v>90000</v>
      </c>
      <c r="G11" s="5">
        <v>78371</v>
      </c>
      <c r="H11" s="5">
        <v>46985</v>
      </c>
      <c r="I11" s="5">
        <v>4634</v>
      </c>
    </row>
    <row r="12" spans="1:9" x14ac:dyDescent="0.2">
      <c r="A12" s="1">
        <v>1994</v>
      </c>
      <c r="B12" s="2">
        <v>96343</v>
      </c>
      <c r="C12" s="2">
        <f t="shared" si="0"/>
        <v>96343</v>
      </c>
      <c r="D12" s="2">
        <f t="shared" si="1"/>
        <v>0</v>
      </c>
      <c r="E12" s="5">
        <v>50000</v>
      </c>
      <c r="F12" s="5">
        <v>90000</v>
      </c>
      <c r="G12" s="5">
        <v>97039</v>
      </c>
      <c r="H12" s="5">
        <v>131661</v>
      </c>
      <c r="I12" s="5">
        <v>14693</v>
      </c>
    </row>
    <row r="13" spans="1:9" x14ac:dyDescent="0.2">
      <c r="A13" s="1">
        <v>1995</v>
      </c>
      <c r="B13" s="2">
        <v>55710</v>
      </c>
      <c r="C13" s="2">
        <f t="shared" si="0"/>
        <v>55710</v>
      </c>
      <c r="D13" s="2">
        <f t="shared" si="1"/>
        <v>0</v>
      </c>
      <c r="E13" s="5">
        <v>50000</v>
      </c>
      <c r="F13" s="5">
        <v>90000</v>
      </c>
      <c r="G13" s="5">
        <v>45041</v>
      </c>
      <c r="H13" s="5">
        <v>66627</v>
      </c>
      <c r="I13" s="5">
        <v>13738</v>
      </c>
    </row>
    <row r="14" spans="1:9" x14ac:dyDescent="0.2">
      <c r="A14" s="1">
        <v>1996</v>
      </c>
      <c r="B14" s="2">
        <v>44635</v>
      </c>
      <c r="C14" s="2">
        <f t="shared" si="0"/>
        <v>0</v>
      </c>
      <c r="D14" s="2">
        <f t="shared" si="1"/>
        <v>44635</v>
      </c>
      <c r="E14" s="5">
        <v>50000</v>
      </c>
      <c r="F14" s="5">
        <v>90000</v>
      </c>
      <c r="G14" s="5">
        <v>24779</v>
      </c>
      <c r="H14" s="5">
        <v>19817</v>
      </c>
      <c r="I14" s="5">
        <v>5052</v>
      </c>
    </row>
    <row r="15" spans="1:9" x14ac:dyDescent="0.2">
      <c r="A15" s="1">
        <v>1997</v>
      </c>
      <c r="B15" s="2">
        <v>32344</v>
      </c>
      <c r="C15" s="2">
        <f t="shared" si="0"/>
        <v>0</v>
      </c>
      <c r="D15" s="2">
        <f t="shared" si="1"/>
        <v>32344</v>
      </c>
      <c r="E15" s="5">
        <v>50000</v>
      </c>
      <c r="F15" s="5">
        <v>90000</v>
      </c>
      <c r="G15" s="5">
        <v>8822</v>
      </c>
      <c r="H15" s="5">
        <v>7029</v>
      </c>
      <c r="I15" s="5">
        <v>2690</v>
      </c>
    </row>
    <row r="16" spans="1:9" x14ac:dyDescent="0.2">
      <c r="A16" s="1">
        <v>1998</v>
      </c>
      <c r="B16" s="2">
        <v>61382</v>
      </c>
      <c r="C16" s="2">
        <f t="shared" si="0"/>
        <v>61382</v>
      </c>
      <c r="D16" s="2">
        <f t="shared" si="1"/>
        <v>0</v>
      </c>
      <c r="E16" s="5">
        <v>50000</v>
      </c>
      <c r="F16" s="5">
        <v>90000</v>
      </c>
      <c r="G16" s="5">
        <v>28827</v>
      </c>
      <c r="H16" s="5">
        <v>24626</v>
      </c>
      <c r="I16" s="5">
        <v>5090</v>
      </c>
    </row>
    <row r="17" spans="1:9" x14ac:dyDescent="0.2">
      <c r="A17" s="1">
        <v>1999</v>
      </c>
      <c r="B17" s="2">
        <v>60768</v>
      </c>
      <c r="C17" s="2">
        <f t="shared" si="0"/>
        <v>60768</v>
      </c>
      <c r="D17" s="2">
        <f t="shared" si="1"/>
        <v>0</v>
      </c>
      <c r="E17" s="5">
        <v>50000</v>
      </c>
      <c r="F17" s="5">
        <v>90000</v>
      </c>
      <c r="G17" s="5">
        <v>36231</v>
      </c>
      <c r="H17" s="5">
        <v>14602</v>
      </c>
      <c r="I17" s="5">
        <v>5575</v>
      </c>
    </row>
    <row r="18" spans="1:9" x14ac:dyDescent="0.2">
      <c r="A18" s="1">
        <v>2000</v>
      </c>
      <c r="B18" s="2">
        <v>64699</v>
      </c>
      <c r="C18" s="2">
        <f t="shared" si="0"/>
        <v>64699</v>
      </c>
      <c r="D18" s="2">
        <f t="shared" si="1"/>
        <v>0</v>
      </c>
      <c r="E18" s="5">
        <v>50000</v>
      </c>
      <c r="F18" s="5">
        <v>90000</v>
      </c>
      <c r="G18" s="5">
        <v>21236</v>
      </c>
      <c r="H18" s="5">
        <v>17766</v>
      </c>
      <c r="I18" s="5">
        <v>5447</v>
      </c>
    </row>
    <row r="19" spans="1:9" x14ac:dyDescent="0.2">
      <c r="A19" s="1">
        <v>2001</v>
      </c>
      <c r="B19" s="2">
        <v>104394</v>
      </c>
      <c r="C19" s="2">
        <f t="shared" si="0"/>
        <v>104394</v>
      </c>
      <c r="D19" s="2">
        <f t="shared" si="1"/>
        <v>0</v>
      </c>
      <c r="E19" s="5">
        <v>50000</v>
      </c>
      <c r="F19" s="5">
        <v>90000</v>
      </c>
      <c r="G19" s="5">
        <v>38326</v>
      </c>
      <c r="H19" s="5">
        <v>16958</v>
      </c>
      <c r="I19" s="5">
        <v>3099</v>
      </c>
    </row>
    <row r="20" spans="1:9" x14ac:dyDescent="0.2">
      <c r="A20" s="1">
        <v>2002</v>
      </c>
      <c r="B20" s="2">
        <v>219360</v>
      </c>
      <c r="C20" s="2">
        <f t="shared" si="0"/>
        <v>219360</v>
      </c>
      <c r="D20" s="2">
        <f t="shared" si="1"/>
        <v>0</v>
      </c>
      <c r="E20" s="5">
        <v>50000</v>
      </c>
      <c r="F20" s="5">
        <v>90000</v>
      </c>
      <c r="G20" s="5">
        <v>39053</v>
      </c>
      <c r="H20" s="5">
        <v>41060</v>
      </c>
      <c r="I20" s="5">
        <v>3802</v>
      </c>
    </row>
    <row r="21" spans="1:9" x14ac:dyDescent="0.2">
      <c r="A21" s="1">
        <v>2003</v>
      </c>
      <c r="B21" s="2">
        <v>183112</v>
      </c>
      <c r="C21" s="2">
        <f t="shared" si="0"/>
        <v>183112</v>
      </c>
      <c r="D21" s="2">
        <f t="shared" si="1"/>
        <v>0</v>
      </c>
      <c r="E21" s="5">
        <v>50000</v>
      </c>
      <c r="F21" s="5">
        <v>90000</v>
      </c>
      <c r="G21" s="5">
        <v>36433</v>
      </c>
      <c r="H21" s="5">
        <v>41902</v>
      </c>
      <c r="I21" s="5">
        <v>3643</v>
      </c>
    </row>
    <row r="22" spans="1:9" x14ac:dyDescent="0.2">
      <c r="A22" s="1">
        <v>2004</v>
      </c>
      <c r="B22" s="2">
        <v>132153.4</v>
      </c>
      <c r="C22" s="2">
        <f t="shared" si="0"/>
        <v>132153.4</v>
      </c>
      <c r="D22" s="2">
        <f t="shared" si="1"/>
        <v>0</v>
      </c>
      <c r="E22" s="5">
        <v>50000</v>
      </c>
      <c r="F22" s="5">
        <v>90000</v>
      </c>
      <c r="G22" s="5">
        <v>62002</v>
      </c>
      <c r="H22" s="5">
        <v>50524</v>
      </c>
      <c r="I22" s="5">
        <v>9684</v>
      </c>
    </row>
    <row r="23" spans="1:9" x14ac:dyDescent="0.2">
      <c r="A23" s="1">
        <v>2005</v>
      </c>
      <c r="B23" s="2">
        <v>135558</v>
      </c>
      <c r="C23" s="2">
        <f t="shared" si="0"/>
        <v>135558</v>
      </c>
      <c r="D23" s="2">
        <f t="shared" si="1"/>
        <v>0</v>
      </c>
      <c r="E23" s="5">
        <v>50000</v>
      </c>
      <c r="F23" s="5">
        <v>90000</v>
      </c>
      <c r="G23" s="5">
        <v>46521</v>
      </c>
      <c r="H23" s="5">
        <v>32659</v>
      </c>
      <c r="I23" s="5">
        <v>8259</v>
      </c>
    </row>
    <row r="24" spans="1:9" x14ac:dyDescent="0.2">
      <c r="A24" s="1">
        <v>2006</v>
      </c>
      <c r="B24" s="2">
        <v>122384.1</v>
      </c>
      <c r="C24" s="2">
        <f t="shared" si="0"/>
        <v>122384.1</v>
      </c>
      <c r="D24" s="2">
        <f t="shared" si="1"/>
        <v>0</v>
      </c>
      <c r="E24" s="5">
        <v>50000</v>
      </c>
      <c r="F24" s="5">
        <v>90000</v>
      </c>
      <c r="G24" s="5">
        <v>49394</v>
      </c>
      <c r="H24" s="5">
        <v>43247</v>
      </c>
      <c r="I24" s="5">
        <v>11669</v>
      </c>
    </row>
    <row r="25" spans="1:9" x14ac:dyDescent="0.2">
      <c r="A25" s="1">
        <v>2007</v>
      </c>
      <c r="B25" s="2">
        <v>74369</v>
      </c>
      <c r="C25" s="2">
        <f t="shared" si="0"/>
        <v>74369</v>
      </c>
      <c r="D25" s="2">
        <f t="shared" si="1"/>
        <v>0</v>
      </c>
      <c r="E25" s="5">
        <v>50000</v>
      </c>
      <c r="F25" s="5">
        <v>90000</v>
      </c>
      <c r="G25" s="5">
        <v>23519</v>
      </c>
      <c r="H25" s="5">
        <v>27463</v>
      </c>
      <c r="I25" s="5">
        <v>8073</v>
      </c>
    </row>
    <row r="26" spans="1:9" x14ac:dyDescent="0.2">
      <c r="A26" s="1">
        <v>2008</v>
      </c>
      <c r="B26" s="2">
        <v>95226</v>
      </c>
      <c r="C26" s="2">
        <f t="shared" si="0"/>
        <v>95226</v>
      </c>
      <c r="D26" s="2">
        <f t="shared" si="1"/>
        <v>0</v>
      </c>
      <c r="E26" s="5">
        <v>50000</v>
      </c>
      <c r="F26" s="5">
        <v>90000</v>
      </c>
      <c r="G26" s="5">
        <v>47997</v>
      </c>
      <c r="H26" s="5">
        <v>26875</v>
      </c>
      <c r="I26" s="5">
        <v>3973</v>
      </c>
    </row>
    <row r="27" spans="1:9" x14ac:dyDescent="0.2">
      <c r="A27" s="1">
        <v>2009</v>
      </c>
      <c r="B27" s="2">
        <v>103950</v>
      </c>
      <c r="C27" s="2">
        <f t="shared" si="0"/>
        <v>103950</v>
      </c>
      <c r="D27" s="2">
        <f t="shared" si="1"/>
        <v>0</v>
      </c>
      <c r="E27" s="5">
        <v>50000</v>
      </c>
      <c r="F27" s="5">
        <v>90000</v>
      </c>
      <c r="G27" s="5">
        <v>51748</v>
      </c>
      <c r="H27" s="5">
        <v>58547</v>
      </c>
      <c r="I27" s="5">
        <v>9766</v>
      </c>
    </row>
    <row r="28" spans="1:9" x14ac:dyDescent="0.2">
      <c r="A28" s="1">
        <v>2010</v>
      </c>
      <c r="B28" s="2">
        <v>126830</v>
      </c>
      <c r="C28" s="2">
        <f t="shared" si="0"/>
        <v>126830</v>
      </c>
      <c r="D28" s="2">
        <f t="shared" si="1"/>
        <v>0</v>
      </c>
      <c r="E28" s="5">
        <v>50000</v>
      </c>
      <c r="F28" s="5">
        <v>90000</v>
      </c>
      <c r="G28" s="5">
        <v>34554</v>
      </c>
      <c r="H28" s="5">
        <v>71030</v>
      </c>
      <c r="I28" s="5">
        <v>14408</v>
      </c>
    </row>
    <row r="29" spans="1:9" x14ac:dyDescent="0.2">
      <c r="A29" s="1">
        <v>2011</v>
      </c>
      <c r="B29" s="2">
        <v>70871</v>
      </c>
      <c r="C29" s="2">
        <f t="shared" si="0"/>
        <v>70871</v>
      </c>
      <c r="D29" s="2">
        <f t="shared" si="1"/>
        <v>0</v>
      </c>
      <c r="E29" s="5">
        <v>50000</v>
      </c>
      <c r="F29" s="5">
        <v>90000</v>
      </c>
      <c r="G29" s="5">
        <v>23825</v>
      </c>
      <c r="H29" s="5">
        <v>22764</v>
      </c>
      <c r="I29" s="5">
        <v>12478</v>
      </c>
    </row>
    <row r="30" spans="1:9" x14ac:dyDescent="0.2">
      <c r="A30" s="1">
        <v>2012</v>
      </c>
      <c r="B30" s="2">
        <v>70775</v>
      </c>
      <c r="C30" s="2">
        <f t="shared" si="0"/>
        <v>70775</v>
      </c>
      <c r="D30" s="2">
        <f t="shared" si="1"/>
        <v>0</v>
      </c>
      <c r="E30" s="5">
        <v>50000</v>
      </c>
      <c r="F30" s="5">
        <v>90000</v>
      </c>
      <c r="G30" s="5">
        <v>14648</v>
      </c>
      <c r="H30" s="5">
        <v>13452</v>
      </c>
      <c r="I30" s="5">
        <v>14072</v>
      </c>
    </row>
    <row r="31" spans="1:9" x14ac:dyDescent="0.2">
      <c r="A31" s="1">
        <v>2013</v>
      </c>
      <c r="B31" s="2">
        <v>68117</v>
      </c>
      <c r="C31" s="2">
        <f t="shared" si="0"/>
        <v>68117</v>
      </c>
      <c r="D31" s="2">
        <f t="shared" si="1"/>
        <v>0</v>
      </c>
      <c r="E31" s="5">
        <v>50000</v>
      </c>
      <c r="F31" s="5">
        <v>90000</v>
      </c>
      <c r="G31" s="5">
        <v>34849</v>
      </c>
      <c r="H31" s="5">
        <v>30068</v>
      </c>
      <c r="I31" s="5">
        <v>10375</v>
      </c>
    </row>
    <row r="32" spans="1:9" x14ac:dyDescent="0.2">
      <c r="A32" s="1">
        <v>2014</v>
      </c>
      <c r="B32" s="2">
        <v>124171</v>
      </c>
      <c r="C32" s="2">
        <f t="shared" si="0"/>
        <v>124171</v>
      </c>
      <c r="D32" s="2">
        <f t="shared" si="1"/>
        <v>0</v>
      </c>
      <c r="E32" s="5">
        <v>50000</v>
      </c>
      <c r="F32" s="5">
        <v>90000</v>
      </c>
      <c r="G32" s="5">
        <v>12118</v>
      </c>
      <c r="H32" s="5">
        <v>36798</v>
      </c>
      <c r="I32" s="5">
        <v>16568</v>
      </c>
    </row>
    <row r="33" spans="1:9" x14ac:dyDescent="0.2">
      <c r="A33" s="1">
        <v>2015</v>
      </c>
      <c r="B33" s="2">
        <v>60178</v>
      </c>
      <c r="C33" s="2">
        <f t="shared" si="0"/>
        <v>60178</v>
      </c>
      <c r="D33" s="2">
        <f t="shared" si="1"/>
        <v>0</v>
      </c>
      <c r="E33" s="5">
        <v>50000</v>
      </c>
      <c r="F33" s="5">
        <v>90000</v>
      </c>
      <c r="G33" s="5">
        <v>16355</v>
      </c>
      <c r="H33" s="5">
        <v>17685</v>
      </c>
      <c r="I33" s="5">
        <v>10183</v>
      </c>
    </row>
    <row r="34" spans="1:9" x14ac:dyDescent="0.2">
      <c r="A34" s="1">
        <v>2016</v>
      </c>
      <c r="B34" s="2">
        <v>87704</v>
      </c>
      <c r="C34" s="2">
        <f t="shared" si="0"/>
        <v>87704</v>
      </c>
      <c r="D34" s="2">
        <f t="shared" si="1"/>
        <v>0</v>
      </c>
      <c r="E34" s="5">
        <v>50000</v>
      </c>
      <c r="F34" s="5">
        <v>90000</v>
      </c>
      <c r="G34" s="146">
        <v>9802</v>
      </c>
      <c r="H34" s="146">
        <v>16328</v>
      </c>
      <c r="I34" s="5">
        <v>11520</v>
      </c>
    </row>
    <row r="35" spans="1:9" x14ac:dyDescent="0.2">
      <c r="A35" s="1">
        <v>2017</v>
      </c>
      <c r="B35" s="2">
        <v>57871</v>
      </c>
      <c r="C35" s="2">
        <f t="shared" ref="C35" si="2">IF(B35&gt;E35,B35,0)</f>
        <v>57871</v>
      </c>
      <c r="D35" s="2">
        <f t="shared" ref="D35" si="3">IF(B35&lt;E35,B35,0)</f>
        <v>0</v>
      </c>
      <c r="E35" s="5">
        <v>50000</v>
      </c>
      <c r="F35" s="5">
        <v>90000</v>
      </c>
      <c r="G35" s="146"/>
      <c r="H35" s="146"/>
      <c r="I35" s="5"/>
    </row>
    <row r="39" spans="1:9" x14ac:dyDescent="0.2">
      <c r="B39" s="16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M22" sqref="M22"/>
    </sheetView>
  </sheetViews>
  <sheetFormatPr defaultRowHeight="12.75" x14ac:dyDescent="0.2"/>
  <cols>
    <col min="1" max="1" width="17.140625" customWidth="1"/>
  </cols>
  <sheetData>
    <row r="1" spans="1:14" x14ac:dyDescent="0.2">
      <c r="A1" t="s">
        <v>99</v>
      </c>
    </row>
    <row r="3" spans="1:14" x14ac:dyDescent="0.2">
      <c r="A3" s="115" t="s">
        <v>102</v>
      </c>
    </row>
    <row r="5" spans="1:14" x14ac:dyDescent="0.2">
      <c r="A5" s="119"/>
      <c r="B5" s="119"/>
      <c r="C5" s="119" t="s">
        <v>0</v>
      </c>
      <c r="D5" s="119"/>
      <c r="E5" s="119"/>
      <c r="F5" s="119"/>
      <c r="G5" s="119"/>
      <c r="H5" s="120"/>
      <c r="I5" s="120"/>
      <c r="J5" s="120"/>
      <c r="K5" s="120"/>
      <c r="L5" s="120"/>
      <c r="M5" s="120"/>
      <c r="N5" s="120"/>
    </row>
    <row r="6" spans="1:14" x14ac:dyDescent="0.2">
      <c r="A6" s="121"/>
      <c r="B6" s="121">
        <v>2005</v>
      </c>
      <c r="C6" s="121">
        <v>2006</v>
      </c>
      <c r="D6" s="121">
        <v>2007</v>
      </c>
      <c r="E6" s="121">
        <v>2008</v>
      </c>
      <c r="F6" s="121">
        <v>2009</v>
      </c>
      <c r="G6" s="121">
        <v>2010</v>
      </c>
      <c r="H6" s="122">
        <v>2011</v>
      </c>
      <c r="I6" s="122">
        <v>2012</v>
      </c>
      <c r="J6" s="122">
        <v>2013</v>
      </c>
      <c r="K6" s="122">
        <v>2014</v>
      </c>
      <c r="L6" s="122">
        <v>2015</v>
      </c>
      <c r="M6" s="122">
        <v>2016</v>
      </c>
      <c r="N6" s="123" t="s">
        <v>35</v>
      </c>
    </row>
    <row r="7" spans="1:14" x14ac:dyDescent="0.2">
      <c r="A7" s="118" t="s">
        <v>36</v>
      </c>
      <c r="B7" s="118">
        <f>B9+B12+B15</f>
        <v>12</v>
      </c>
      <c r="C7" s="118">
        <f>C9+C12+C15</f>
        <v>14</v>
      </c>
      <c r="D7" s="118">
        <f t="shared" ref="D7:K7" si="0">D9+D12+D15</f>
        <v>14</v>
      </c>
      <c r="E7" s="118">
        <f t="shared" si="0"/>
        <v>12</v>
      </c>
      <c r="F7" s="118">
        <f t="shared" si="0"/>
        <v>14</v>
      </c>
      <c r="G7" s="118">
        <f t="shared" si="0"/>
        <v>14</v>
      </c>
      <c r="H7" s="118">
        <f t="shared" si="0"/>
        <v>14</v>
      </c>
      <c r="I7" s="118">
        <f t="shared" si="0"/>
        <v>14</v>
      </c>
      <c r="J7" s="118">
        <f t="shared" si="0"/>
        <v>15</v>
      </c>
      <c r="K7" s="118">
        <f t="shared" si="0"/>
        <v>14</v>
      </c>
      <c r="L7" s="118">
        <f t="shared" ref="L7:M7" si="1">L9+L12+L15</f>
        <v>14</v>
      </c>
      <c r="M7" s="118">
        <f t="shared" si="1"/>
        <v>13</v>
      </c>
      <c r="N7" s="124"/>
    </row>
    <row r="8" spans="1:14" x14ac:dyDescent="0.2">
      <c r="A8" s="118"/>
      <c r="B8" s="118"/>
      <c r="C8" s="118"/>
      <c r="D8" s="118"/>
      <c r="E8" s="118"/>
      <c r="F8" s="118"/>
      <c r="G8" s="118"/>
      <c r="H8" s="124"/>
      <c r="I8" s="124"/>
      <c r="J8" s="124"/>
      <c r="K8" s="124"/>
      <c r="L8" s="124"/>
      <c r="M8" s="124"/>
      <c r="N8" s="124"/>
    </row>
    <row r="9" spans="1:14" x14ac:dyDescent="0.2">
      <c r="A9" s="132" t="s">
        <v>37</v>
      </c>
      <c r="B9" s="118">
        <v>2</v>
      </c>
      <c r="C9" s="118">
        <v>0</v>
      </c>
      <c r="D9" s="118">
        <v>3</v>
      </c>
      <c r="E9" s="118">
        <v>0</v>
      </c>
      <c r="F9" s="118">
        <v>0</v>
      </c>
      <c r="G9" s="118">
        <v>0</v>
      </c>
      <c r="H9" s="124">
        <v>1</v>
      </c>
      <c r="I9" s="124">
        <v>2</v>
      </c>
      <c r="J9" s="124">
        <v>2</v>
      </c>
      <c r="K9" s="124">
        <v>0</v>
      </c>
      <c r="L9" s="124">
        <v>0</v>
      </c>
      <c r="M9" s="124">
        <v>3</v>
      </c>
      <c r="N9" s="126">
        <f>AVERAGE(B9:M9)</f>
        <v>1.0833333333333333</v>
      </c>
    </row>
    <row r="10" spans="1:14" x14ac:dyDescent="0.2">
      <c r="A10" s="132" t="s">
        <v>38</v>
      </c>
      <c r="B10" s="127">
        <f>B9/B$7</f>
        <v>0.16666666666666666</v>
      </c>
      <c r="C10" s="127">
        <f t="shared" ref="C10:K10" si="2">C9/C$7</f>
        <v>0</v>
      </c>
      <c r="D10" s="127">
        <f t="shared" si="2"/>
        <v>0.21428571428571427</v>
      </c>
      <c r="E10" s="127">
        <f t="shared" si="2"/>
        <v>0</v>
      </c>
      <c r="F10" s="127">
        <f t="shared" si="2"/>
        <v>0</v>
      </c>
      <c r="G10" s="127">
        <f t="shared" si="2"/>
        <v>0</v>
      </c>
      <c r="H10" s="127">
        <f t="shared" si="2"/>
        <v>7.1428571428571425E-2</v>
      </c>
      <c r="I10" s="127">
        <f t="shared" si="2"/>
        <v>0.14285714285714285</v>
      </c>
      <c r="J10" s="127">
        <f t="shared" si="2"/>
        <v>0.13333333333333333</v>
      </c>
      <c r="K10" s="127">
        <f t="shared" si="2"/>
        <v>0</v>
      </c>
      <c r="L10" s="127">
        <f t="shared" ref="L10:M10" si="3">L9/L$7</f>
        <v>0</v>
      </c>
      <c r="M10" s="127">
        <f t="shared" si="3"/>
        <v>0.23076923076923078</v>
      </c>
      <c r="N10" s="128">
        <f>AVERAGE(B10:M10)</f>
        <v>7.9945054945054939E-2</v>
      </c>
    </row>
    <row r="11" spans="1:14" x14ac:dyDescent="0.2">
      <c r="A11" s="118"/>
      <c r="B11" s="118"/>
      <c r="C11" s="118"/>
      <c r="D11" s="118"/>
      <c r="E11" s="118"/>
      <c r="F11" s="118"/>
      <c r="G11" s="118"/>
      <c r="H11" s="124"/>
      <c r="I11" s="124"/>
      <c r="J11" s="124"/>
      <c r="K11" s="124"/>
      <c r="L11" s="124"/>
      <c r="M11" s="124"/>
      <c r="N11" s="124"/>
    </row>
    <row r="12" spans="1:14" x14ac:dyDescent="0.2">
      <c r="A12" s="132" t="s">
        <v>39</v>
      </c>
      <c r="B12" s="118">
        <v>7</v>
      </c>
      <c r="C12" s="118">
        <v>9</v>
      </c>
      <c r="D12" s="118">
        <v>9</v>
      </c>
      <c r="E12" s="118">
        <v>6</v>
      </c>
      <c r="F12" s="118">
        <v>12</v>
      </c>
      <c r="G12" s="118">
        <v>8</v>
      </c>
      <c r="H12" s="124">
        <v>10</v>
      </c>
      <c r="I12" s="124">
        <v>8</v>
      </c>
      <c r="J12" s="124">
        <v>7</v>
      </c>
      <c r="K12" s="124">
        <v>6</v>
      </c>
      <c r="L12" s="124">
        <v>7</v>
      </c>
      <c r="M12" s="124">
        <v>6</v>
      </c>
      <c r="N12" s="126">
        <f>AVERAGE(B12:M12)</f>
        <v>7.916666666666667</v>
      </c>
    </row>
    <row r="13" spans="1:14" x14ac:dyDescent="0.2">
      <c r="A13" s="132" t="s">
        <v>40</v>
      </c>
      <c r="B13" s="127">
        <f t="shared" ref="B13:K13" si="4">B12/B$7</f>
        <v>0.58333333333333337</v>
      </c>
      <c r="C13" s="127">
        <f t="shared" si="4"/>
        <v>0.6428571428571429</v>
      </c>
      <c r="D13" s="127">
        <f t="shared" si="4"/>
        <v>0.6428571428571429</v>
      </c>
      <c r="E13" s="127">
        <f t="shared" si="4"/>
        <v>0.5</v>
      </c>
      <c r="F13" s="127">
        <f t="shared" si="4"/>
        <v>0.8571428571428571</v>
      </c>
      <c r="G13" s="127">
        <f t="shared" si="4"/>
        <v>0.5714285714285714</v>
      </c>
      <c r="H13" s="127">
        <f t="shared" si="4"/>
        <v>0.7142857142857143</v>
      </c>
      <c r="I13" s="127">
        <f t="shared" si="4"/>
        <v>0.5714285714285714</v>
      </c>
      <c r="J13" s="127">
        <f t="shared" si="4"/>
        <v>0.46666666666666667</v>
      </c>
      <c r="K13" s="127">
        <f t="shared" si="4"/>
        <v>0.42857142857142855</v>
      </c>
      <c r="L13" s="127">
        <f t="shared" ref="L13:M13" si="5">L12/L$7</f>
        <v>0.5</v>
      </c>
      <c r="M13" s="127">
        <f t="shared" si="5"/>
        <v>0.46153846153846156</v>
      </c>
      <c r="N13" s="128">
        <f>AVERAGE(B13:M13)</f>
        <v>0.5783424908424909</v>
      </c>
    </row>
    <row r="14" spans="1:14" x14ac:dyDescent="0.2">
      <c r="A14" s="118"/>
      <c r="B14" s="118"/>
      <c r="C14" s="118"/>
      <c r="D14" s="118"/>
      <c r="E14" s="118"/>
      <c r="F14" s="118"/>
      <c r="G14" s="118"/>
      <c r="H14" s="124"/>
      <c r="I14" s="124"/>
      <c r="J14" s="124"/>
      <c r="K14" s="124"/>
      <c r="L14" s="124"/>
      <c r="M14" s="124"/>
      <c r="N14" s="124"/>
    </row>
    <row r="15" spans="1:14" x14ac:dyDescent="0.2">
      <c r="A15" s="125" t="s">
        <v>41</v>
      </c>
      <c r="B15" s="118">
        <v>3</v>
      </c>
      <c r="C15" s="118">
        <v>5</v>
      </c>
      <c r="D15" s="118">
        <v>2</v>
      </c>
      <c r="E15" s="118">
        <v>6</v>
      </c>
      <c r="F15" s="118">
        <v>2</v>
      </c>
      <c r="G15" s="118">
        <v>6</v>
      </c>
      <c r="H15" s="124">
        <v>3</v>
      </c>
      <c r="I15" s="124">
        <v>4</v>
      </c>
      <c r="J15" s="124">
        <v>6</v>
      </c>
      <c r="K15" s="124">
        <v>8</v>
      </c>
      <c r="L15" s="124">
        <v>7</v>
      </c>
      <c r="M15" s="124">
        <v>4</v>
      </c>
      <c r="N15" s="126">
        <f>AVERAGE(B15:M15)</f>
        <v>4.666666666666667</v>
      </c>
    </row>
    <row r="16" spans="1:14" x14ac:dyDescent="0.2">
      <c r="A16" s="129" t="s">
        <v>42</v>
      </c>
      <c r="B16" s="130">
        <f>B15/B$7</f>
        <v>0.25</v>
      </c>
      <c r="C16" s="130">
        <f t="shared" ref="C16:K16" si="6">C15/C$7</f>
        <v>0.35714285714285715</v>
      </c>
      <c r="D16" s="130">
        <f t="shared" si="6"/>
        <v>0.14285714285714285</v>
      </c>
      <c r="E16" s="130">
        <f t="shared" si="6"/>
        <v>0.5</v>
      </c>
      <c r="F16" s="130">
        <f t="shared" si="6"/>
        <v>0.14285714285714285</v>
      </c>
      <c r="G16" s="130">
        <f t="shared" si="6"/>
        <v>0.42857142857142855</v>
      </c>
      <c r="H16" s="130">
        <f t="shared" si="6"/>
        <v>0.21428571428571427</v>
      </c>
      <c r="I16" s="130">
        <f t="shared" si="6"/>
        <v>0.2857142857142857</v>
      </c>
      <c r="J16" s="130">
        <f t="shared" si="6"/>
        <v>0.4</v>
      </c>
      <c r="K16" s="130">
        <f t="shared" si="6"/>
        <v>0.5714285714285714</v>
      </c>
      <c r="L16" s="130">
        <f t="shared" ref="L16:M16" si="7">L15/L$7</f>
        <v>0.5</v>
      </c>
      <c r="M16" s="130">
        <f t="shared" si="7"/>
        <v>0.30769230769230771</v>
      </c>
      <c r="N16" s="131">
        <f>AVERAGE(B16:M16)</f>
        <v>0.34171245421245416</v>
      </c>
    </row>
    <row r="17" spans="1:10" x14ac:dyDescent="0.2">
      <c r="A17" s="162" t="s">
        <v>43</v>
      </c>
      <c r="B17" s="162"/>
      <c r="C17" s="162"/>
      <c r="D17" s="162"/>
      <c r="E17" s="162"/>
      <c r="F17" s="162"/>
      <c r="G17" s="162"/>
      <c r="H17" s="162"/>
      <c r="I17" s="162"/>
      <c r="J17" s="162"/>
    </row>
    <row r="18" spans="1:10" x14ac:dyDescent="0.2">
      <c r="A18" s="163" t="s">
        <v>44</v>
      </c>
      <c r="B18" s="163"/>
      <c r="C18" s="163"/>
      <c r="D18" s="163"/>
      <c r="E18" s="163"/>
      <c r="F18" s="163"/>
      <c r="G18" s="163"/>
      <c r="H18" s="163"/>
      <c r="I18" s="163"/>
      <c r="J18" s="163"/>
    </row>
  </sheetData>
  <mergeCells count="2">
    <mergeCell ref="A17:J17"/>
    <mergeCell ref="A18:J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31"/>
  <sheetViews>
    <sheetView zoomScaleNormal="100" workbookViewId="0">
      <pane xSplit="1" ySplit="5" topLeftCell="B15" activePane="bottomRight" state="frozen"/>
      <selection pane="topRight" activeCell="B1" sqref="B1"/>
      <selection pane="bottomLeft" activeCell="A4" sqref="A4"/>
      <selection pane="bottomRight" activeCell="O27" sqref="O27"/>
    </sheetView>
  </sheetViews>
  <sheetFormatPr defaultRowHeight="12.75" x14ac:dyDescent="0.2"/>
  <cols>
    <col min="1" max="1" width="9.140625" style="92"/>
    <col min="2" max="2" width="10.42578125" style="92" customWidth="1"/>
    <col min="3" max="50" width="9.140625" style="92"/>
    <col min="51" max="52" width="12.85546875" style="92" customWidth="1"/>
    <col min="53" max="16384" width="9.140625" style="92"/>
  </cols>
  <sheetData>
    <row r="1" spans="1:84" x14ac:dyDescent="0.2">
      <c r="A1" s="92" t="s">
        <v>96</v>
      </c>
    </row>
    <row r="3" spans="1:84" s="17" customFormat="1" ht="15" x14ac:dyDescent="0.25">
      <c r="A3" s="107" t="s">
        <v>29</v>
      </c>
      <c r="B3" s="106"/>
      <c r="C3" s="109"/>
      <c r="D3" s="109"/>
      <c r="E3" s="106"/>
      <c r="F3" s="106"/>
      <c r="G3" s="112" t="s">
        <v>31</v>
      </c>
      <c r="H3" s="105"/>
      <c r="I3" s="110"/>
      <c r="J3" s="110"/>
      <c r="K3" s="105"/>
      <c r="L3" s="105"/>
      <c r="M3" s="111" t="s">
        <v>32</v>
      </c>
      <c r="N3" s="104"/>
      <c r="O3" s="103"/>
      <c r="P3" s="103"/>
      <c r="Q3" s="104"/>
      <c r="R3" s="104"/>
      <c r="S3" s="102" t="s">
        <v>34</v>
      </c>
      <c r="T3" s="101"/>
      <c r="U3" s="100"/>
      <c r="V3" s="100"/>
      <c r="W3" s="101"/>
      <c r="X3" s="101"/>
      <c r="Y3" s="99" t="s">
        <v>6</v>
      </c>
      <c r="Z3" s="98"/>
      <c r="AA3" s="98"/>
      <c r="AB3" s="98"/>
      <c r="AC3" s="98"/>
      <c r="AD3" s="98"/>
      <c r="AE3" s="108" t="s">
        <v>7</v>
      </c>
      <c r="AF3" s="97"/>
      <c r="AG3" s="97"/>
      <c r="AH3" s="97"/>
      <c r="AI3" s="97"/>
      <c r="AJ3" s="97"/>
      <c r="AK3" s="99" t="s">
        <v>30</v>
      </c>
      <c r="AL3" s="96"/>
      <c r="AM3" s="98"/>
      <c r="AN3" s="98"/>
      <c r="AO3" s="96"/>
      <c r="AP3" s="96"/>
      <c r="AQ3" s="107" t="s">
        <v>27</v>
      </c>
      <c r="AR3" s="107"/>
      <c r="AS3" s="107"/>
      <c r="AT3" s="107"/>
      <c r="AU3" s="107"/>
      <c r="AV3" s="107"/>
      <c r="AW3" s="95" t="s">
        <v>26</v>
      </c>
      <c r="AX3" s="95"/>
      <c r="AY3" s="95"/>
      <c r="AZ3" s="95"/>
      <c r="BA3" s="95"/>
      <c r="BB3" s="95"/>
      <c r="BC3" s="102" t="s">
        <v>10</v>
      </c>
      <c r="BD3" s="100"/>
      <c r="BE3" s="100"/>
      <c r="BF3" s="100"/>
      <c r="BG3" s="100"/>
      <c r="BH3" s="100"/>
      <c r="BI3" s="111" t="s">
        <v>11</v>
      </c>
      <c r="BJ3" s="103"/>
      <c r="BK3" s="103"/>
      <c r="BL3" s="103"/>
      <c r="BM3" s="103"/>
      <c r="BN3" s="103"/>
      <c r="BO3" s="95" t="s">
        <v>12</v>
      </c>
      <c r="BP3" s="94"/>
      <c r="BQ3" s="94"/>
      <c r="BR3" s="94"/>
      <c r="BS3" s="94"/>
      <c r="BT3" s="94"/>
      <c r="BU3" s="108" t="s">
        <v>33</v>
      </c>
      <c r="BV3" s="93"/>
      <c r="BW3" s="97"/>
      <c r="BX3" s="97"/>
      <c r="BY3" s="93"/>
      <c r="BZ3" s="93"/>
      <c r="CA3" s="112" t="s">
        <v>28</v>
      </c>
      <c r="CB3" s="112"/>
      <c r="CC3" s="110"/>
      <c r="CD3" s="110"/>
      <c r="CE3" s="105"/>
      <c r="CF3" s="105"/>
    </row>
    <row r="4" spans="1:84" s="72" customFormat="1" ht="11.25" x14ac:dyDescent="0.2">
      <c r="A4" s="91"/>
      <c r="B4" s="90"/>
      <c r="C4" s="91"/>
      <c r="D4" s="91"/>
      <c r="E4" s="90"/>
      <c r="F4" s="90"/>
      <c r="G4" s="89"/>
      <c r="H4" s="88"/>
      <c r="I4" s="89"/>
      <c r="J4" s="89"/>
      <c r="K4" s="88"/>
      <c r="L4" s="88"/>
      <c r="M4" s="87"/>
      <c r="N4" s="86"/>
      <c r="O4" s="87"/>
      <c r="P4" s="87"/>
      <c r="Q4" s="86"/>
      <c r="R4" s="86"/>
      <c r="S4" s="85"/>
      <c r="T4" s="84"/>
      <c r="U4" s="85"/>
      <c r="V4" s="85"/>
      <c r="W4" s="84"/>
      <c r="X4" s="84"/>
      <c r="Y4" s="83"/>
      <c r="Z4" s="82"/>
      <c r="AA4" s="83"/>
      <c r="AB4" s="83"/>
      <c r="AC4" s="83"/>
      <c r="AD4" s="83"/>
      <c r="AE4" s="81"/>
      <c r="AF4" s="80"/>
      <c r="AG4" s="81"/>
      <c r="AH4" s="81"/>
      <c r="AI4" s="81"/>
      <c r="AJ4" s="81"/>
      <c r="AK4" s="83"/>
      <c r="AL4" s="79"/>
      <c r="AM4" s="83"/>
      <c r="AN4" s="83"/>
      <c r="AO4" s="79"/>
      <c r="AP4" s="79"/>
      <c r="AQ4" s="91"/>
      <c r="AR4" s="90"/>
      <c r="AS4" s="91"/>
      <c r="AT4" s="91"/>
      <c r="AU4" s="90"/>
      <c r="AV4" s="90"/>
      <c r="AW4" s="78"/>
      <c r="AX4" s="77"/>
      <c r="AY4" s="78"/>
      <c r="AZ4" s="78"/>
      <c r="BA4" s="77"/>
      <c r="BB4" s="77"/>
      <c r="BC4" s="85"/>
      <c r="BD4" s="76"/>
      <c r="BE4" s="85"/>
      <c r="BF4" s="85"/>
      <c r="BG4" s="85"/>
      <c r="BH4" s="85"/>
      <c r="BI4" s="87"/>
      <c r="BJ4" s="75"/>
      <c r="BK4" s="87"/>
      <c r="BL4" s="87"/>
      <c r="BM4" s="87"/>
      <c r="BN4" s="87"/>
      <c r="BO4" s="78"/>
      <c r="BP4" s="74"/>
      <c r="BQ4" s="78"/>
      <c r="BR4" s="78"/>
      <c r="BS4" s="78"/>
      <c r="BT4" s="78"/>
      <c r="BU4" s="81"/>
      <c r="BV4" s="73"/>
      <c r="BW4" s="81"/>
      <c r="BX4" s="81"/>
      <c r="BY4" s="73"/>
      <c r="BZ4" s="73"/>
      <c r="CA4" s="89"/>
      <c r="CB4" s="88"/>
      <c r="CC4" s="89"/>
      <c r="CD4" s="89"/>
      <c r="CE4" s="88"/>
      <c r="CF4" s="88"/>
    </row>
    <row r="5" spans="1:84" s="72" customFormat="1" ht="33.75" x14ac:dyDescent="0.2">
      <c r="A5" s="71" t="s">
        <v>0</v>
      </c>
      <c r="B5" s="71" t="s">
        <v>14</v>
      </c>
      <c r="C5" s="70" t="s">
        <v>2</v>
      </c>
      <c r="D5" s="70" t="s">
        <v>3</v>
      </c>
      <c r="E5" s="70" t="s">
        <v>4</v>
      </c>
      <c r="F5" s="70" t="s">
        <v>5</v>
      </c>
      <c r="G5" s="69" t="s">
        <v>0</v>
      </c>
      <c r="H5" s="69" t="s">
        <v>14</v>
      </c>
      <c r="I5" s="68" t="s">
        <v>2</v>
      </c>
      <c r="J5" s="68" t="s">
        <v>3</v>
      </c>
      <c r="K5" s="68" t="s">
        <v>4</v>
      </c>
      <c r="L5" s="68" t="s">
        <v>5</v>
      </c>
      <c r="M5" s="67" t="s">
        <v>0</v>
      </c>
      <c r="N5" s="67" t="s">
        <v>14</v>
      </c>
      <c r="O5" s="66" t="s">
        <v>2</v>
      </c>
      <c r="P5" s="66" t="s">
        <v>3</v>
      </c>
      <c r="Q5" s="66" t="s">
        <v>4</v>
      </c>
      <c r="R5" s="66" t="s">
        <v>5</v>
      </c>
      <c r="S5" s="65" t="s">
        <v>0</v>
      </c>
      <c r="T5" s="65" t="s">
        <v>14</v>
      </c>
      <c r="U5" s="64" t="s">
        <v>2</v>
      </c>
      <c r="V5" s="64" t="s">
        <v>3</v>
      </c>
      <c r="W5" s="64" t="s">
        <v>4</v>
      </c>
      <c r="X5" s="64" t="s">
        <v>5</v>
      </c>
      <c r="Y5" s="63" t="s">
        <v>0</v>
      </c>
      <c r="Z5" s="63" t="s">
        <v>1</v>
      </c>
      <c r="AA5" s="62" t="s">
        <v>2</v>
      </c>
      <c r="AB5" s="62" t="s">
        <v>3</v>
      </c>
      <c r="AC5" s="62" t="s">
        <v>4</v>
      </c>
      <c r="AD5" s="62" t="s">
        <v>5</v>
      </c>
      <c r="AE5" s="61" t="s">
        <v>0</v>
      </c>
      <c r="AF5" s="61" t="s">
        <v>1</v>
      </c>
      <c r="AG5" s="60" t="s">
        <v>2</v>
      </c>
      <c r="AH5" s="60" t="s">
        <v>3</v>
      </c>
      <c r="AI5" s="60" t="s">
        <v>4</v>
      </c>
      <c r="AJ5" s="60" t="s">
        <v>5</v>
      </c>
      <c r="AK5" s="63" t="s">
        <v>0</v>
      </c>
      <c r="AL5" s="63" t="s">
        <v>14</v>
      </c>
      <c r="AM5" s="62" t="s">
        <v>2</v>
      </c>
      <c r="AN5" s="62" t="s">
        <v>3</v>
      </c>
      <c r="AO5" s="62" t="s">
        <v>4</v>
      </c>
      <c r="AP5" s="62" t="s">
        <v>5</v>
      </c>
      <c r="AQ5" s="71" t="s">
        <v>0</v>
      </c>
      <c r="AR5" s="71" t="s">
        <v>1</v>
      </c>
      <c r="AS5" s="70" t="s">
        <v>2</v>
      </c>
      <c r="AT5" s="70" t="s">
        <v>3</v>
      </c>
      <c r="AU5" s="70" t="s">
        <v>4</v>
      </c>
      <c r="AV5" s="70" t="s">
        <v>5</v>
      </c>
      <c r="AW5" s="59" t="s">
        <v>0</v>
      </c>
      <c r="AX5" s="59" t="s">
        <v>1</v>
      </c>
      <c r="AY5" s="58" t="s">
        <v>2</v>
      </c>
      <c r="AZ5" s="58" t="s">
        <v>3</v>
      </c>
      <c r="BA5" s="58" t="s">
        <v>4</v>
      </c>
      <c r="BB5" s="58" t="s">
        <v>5</v>
      </c>
      <c r="BC5" s="65" t="s">
        <v>0</v>
      </c>
      <c r="BD5" s="65" t="s">
        <v>1</v>
      </c>
      <c r="BE5" s="64" t="s">
        <v>2</v>
      </c>
      <c r="BF5" s="64" t="s">
        <v>3</v>
      </c>
      <c r="BG5" s="64" t="s">
        <v>4</v>
      </c>
      <c r="BH5" s="64" t="s">
        <v>5</v>
      </c>
      <c r="BI5" s="67" t="s">
        <v>0</v>
      </c>
      <c r="BJ5" s="67" t="s">
        <v>1</v>
      </c>
      <c r="BK5" s="66" t="s">
        <v>2</v>
      </c>
      <c r="BL5" s="66" t="s">
        <v>3</v>
      </c>
      <c r="BM5" s="66" t="s">
        <v>4</v>
      </c>
      <c r="BN5" s="66" t="s">
        <v>5</v>
      </c>
      <c r="BO5" s="59" t="s">
        <v>0</v>
      </c>
      <c r="BP5" s="59" t="s">
        <v>1</v>
      </c>
      <c r="BQ5" s="58" t="s">
        <v>2</v>
      </c>
      <c r="BR5" s="58" t="s">
        <v>3</v>
      </c>
      <c r="BS5" s="58" t="s">
        <v>4</v>
      </c>
      <c r="BT5" s="58" t="s">
        <v>5</v>
      </c>
      <c r="BU5" s="61" t="s">
        <v>0</v>
      </c>
      <c r="BV5" s="61" t="s">
        <v>14</v>
      </c>
      <c r="BW5" s="60" t="s">
        <v>2</v>
      </c>
      <c r="BX5" s="60" t="s">
        <v>3</v>
      </c>
      <c r="BY5" s="60" t="s">
        <v>4</v>
      </c>
      <c r="BZ5" s="60" t="s">
        <v>5</v>
      </c>
      <c r="CA5" s="69" t="s">
        <v>0</v>
      </c>
      <c r="CB5" s="69" t="s">
        <v>14</v>
      </c>
      <c r="CC5" s="68" t="s">
        <v>2</v>
      </c>
      <c r="CD5" s="68" t="s">
        <v>3</v>
      </c>
      <c r="CE5" s="68" t="s">
        <v>4</v>
      </c>
      <c r="CF5" s="68" t="s">
        <v>5</v>
      </c>
    </row>
    <row r="6" spans="1:84" s="72" customFormat="1" ht="11.25" x14ac:dyDescent="0.2">
      <c r="A6" s="90">
        <v>1972</v>
      </c>
      <c r="B6" s="57"/>
      <c r="C6" s="56"/>
      <c r="D6" s="56"/>
      <c r="E6" s="56"/>
      <c r="F6" s="56"/>
      <c r="G6" s="55"/>
      <c r="H6" s="55"/>
      <c r="I6" s="54"/>
      <c r="J6" s="54"/>
      <c r="K6" s="54"/>
      <c r="L6" s="54"/>
      <c r="M6" s="53"/>
      <c r="N6" s="53"/>
      <c r="O6" s="52"/>
      <c r="P6" s="52"/>
      <c r="Q6" s="52"/>
      <c r="R6" s="52"/>
      <c r="S6" s="51"/>
      <c r="T6" s="51"/>
      <c r="U6" s="50"/>
      <c r="V6" s="50"/>
      <c r="W6" s="50"/>
      <c r="X6" s="50"/>
      <c r="Y6" s="49"/>
      <c r="Z6" s="49"/>
      <c r="AA6" s="48"/>
      <c r="AB6" s="48"/>
      <c r="AC6" s="48"/>
      <c r="AD6" s="48"/>
      <c r="AE6" s="47"/>
      <c r="AF6" s="47"/>
      <c r="AG6" s="46"/>
      <c r="AH6" s="46"/>
      <c r="AI6" s="46"/>
      <c r="AJ6" s="46"/>
      <c r="AK6" s="49"/>
      <c r="AL6" s="49"/>
      <c r="AM6" s="48"/>
      <c r="AN6" s="48"/>
      <c r="AO6" s="48"/>
      <c r="AP6" s="48"/>
      <c r="AQ6" s="57"/>
      <c r="AR6" s="57"/>
      <c r="AS6" s="56"/>
      <c r="AT6" s="56"/>
      <c r="AU6" s="56"/>
      <c r="AV6" s="56"/>
      <c r="AW6" s="77">
        <v>1972</v>
      </c>
      <c r="AX6" s="45"/>
      <c r="AY6" s="44"/>
      <c r="AZ6" s="44"/>
      <c r="BA6" s="44"/>
      <c r="BB6" s="44"/>
      <c r="BC6" s="84">
        <v>1972</v>
      </c>
      <c r="BD6" s="43">
        <f>'Yakutat data'!B4</f>
        <v>3000</v>
      </c>
      <c r="BE6" s="42">
        <f t="shared" ref="BE6:BE14" si="0">IF(BD6&gt;BG6,BD6,0)</f>
        <v>3000</v>
      </c>
      <c r="BF6" s="42">
        <f t="shared" ref="BF6:BF14" si="1">IF(BD6&lt;BG6,BD6,0)</f>
        <v>0</v>
      </c>
      <c r="BG6" s="41">
        <v>1600</v>
      </c>
      <c r="BH6" s="40">
        <v>4800</v>
      </c>
      <c r="BI6" s="86">
        <v>1972</v>
      </c>
      <c r="BJ6" s="15">
        <f>'Yakutat data'!H4</f>
        <v>5100</v>
      </c>
      <c r="BK6" s="39">
        <f t="shared" ref="BK6:BK14" si="2">IF(BJ6&gt;BM6,BJ6,0)</f>
        <v>5100</v>
      </c>
      <c r="BL6" s="39">
        <f t="shared" ref="BL6:BL14" si="3">IF(BJ6&lt;BM6,BJ6,0)</f>
        <v>0</v>
      </c>
      <c r="BM6" s="38">
        <v>3300</v>
      </c>
      <c r="BN6" s="38">
        <v>9800</v>
      </c>
      <c r="BO6" s="77"/>
      <c r="BP6" s="37"/>
      <c r="BQ6" s="37"/>
      <c r="BR6" s="37"/>
      <c r="BS6" s="37">
        <v>10000</v>
      </c>
      <c r="BT6" s="37">
        <v>29000</v>
      </c>
      <c r="BU6" s="47"/>
      <c r="BV6" s="47"/>
      <c r="BW6" s="46"/>
      <c r="BX6" s="46"/>
      <c r="BY6" s="46"/>
      <c r="BZ6" s="46"/>
      <c r="CA6" s="55"/>
      <c r="CB6" s="55"/>
      <c r="CC6" s="54"/>
      <c r="CD6" s="54"/>
      <c r="CE6" s="54"/>
      <c r="CF6" s="54"/>
    </row>
    <row r="7" spans="1:84" s="72" customFormat="1" ht="11.25" x14ac:dyDescent="0.2">
      <c r="A7" s="90">
        <v>1973</v>
      </c>
      <c r="B7" s="57"/>
      <c r="C7" s="56"/>
      <c r="D7" s="56"/>
      <c r="E7" s="56"/>
      <c r="F7" s="56"/>
      <c r="G7" s="55"/>
      <c r="H7" s="55"/>
      <c r="I7" s="54"/>
      <c r="J7" s="54"/>
      <c r="K7" s="54"/>
      <c r="L7" s="54"/>
      <c r="M7" s="53"/>
      <c r="N7" s="53"/>
      <c r="O7" s="52"/>
      <c r="P7" s="52"/>
      <c r="Q7" s="52"/>
      <c r="R7" s="52"/>
      <c r="S7" s="51"/>
      <c r="T7" s="51"/>
      <c r="U7" s="50"/>
      <c r="V7" s="50"/>
      <c r="W7" s="50"/>
      <c r="X7" s="50"/>
      <c r="Y7" s="49"/>
      <c r="Z7" s="49"/>
      <c r="AA7" s="48"/>
      <c r="AB7" s="48"/>
      <c r="AC7" s="48"/>
      <c r="AD7" s="48"/>
      <c r="AE7" s="47"/>
      <c r="AF7" s="47"/>
      <c r="AG7" s="46"/>
      <c r="AH7" s="46"/>
      <c r="AI7" s="46"/>
      <c r="AJ7" s="46"/>
      <c r="AK7" s="49"/>
      <c r="AL7" s="49"/>
      <c r="AM7" s="48"/>
      <c r="AN7" s="48"/>
      <c r="AO7" s="48"/>
      <c r="AP7" s="48"/>
      <c r="AQ7" s="57"/>
      <c r="AR7" s="57"/>
      <c r="AS7" s="56"/>
      <c r="AT7" s="56"/>
      <c r="AU7" s="56"/>
      <c r="AV7" s="56"/>
      <c r="AW7" s="77">
        <v>1973</v>
      </c>
      <c r="AX7" s="45"/>
      <c r="AY7" s="44"/>
      <c r="AZ7" s="44"/>
      <c r="BA7" s="44"/>
      <c r="BB7" s="44"/>
      <c r="BC7" s="84">
        <v>1973</v>
      </c>
      <c r="BD7" s="43">
        <f>'Yakutat data'!B5</f>
        <v>1978</v>
      </c>
      <c r="BE7" s="42">
        <f t="shared" si="0"/>
        <v>1978</v>
      </c>
      <c r="BF7" s="42">
        <f t="shared" si="1"/>
        <v>0</v>
      </c>
      <c r="BG7" s="41">
        <v>1600</v>
      </c>
      <c r="BH7" s="40">
        <v>4800</v>
      </c>
      <c r="BI7" s="86">
        <v>1973</v>
      </c>
      <c r="BJ7" s="15">
        <f>'Yakutat data'!H5</f>
        <v>1719</v>
      </c>
      <c r="BK7" s="39">
        <f t="shared" si="2"/>
        <v>0</v>
      </c>
      <c r="BL7" s="39">
        <f t="shared" si="3"/>
        <v>1719</v>
      </c>
      <c r="BM7" s="38">
        <v>3300</v>
      </c>
      <c r="BN7" s="38">
        <v>9800</v>
      </c>
      <c r="BO7" s="77">
        <v>1973</v>
      </c>
      <c r="BP7" s="37">
        <f>'Yakutat data'!N5</f>
        <v>30000</v>
      </c>
      <c r="BQ7" s="36">
        <f t="shared" ref="BQ7:BQ44" si="4">IF(BP7&gt;BS7,BP7,0)</f>
        <v>30000</v>
      </c>
      <c r="BR7" s="36">
        <f t="shared" ref="BR7:BR44" si="5">IF(BP7&lt;BS7,BP7,0)</f>
        <v>0</v>
      </c>
      <c r="BS7" s="37">
        <v>10000</v>
      </c>
      <c r="BT7" s="37">
        <v>29000</v>
      </c>
      <c r="BU7" s="47"/>
      <c r="BV7" s="47"/>
      <c r="BW7" s="46"/>
      <c r="BX7" s="46"/>
      <c r="BY7" s="46"/>
      <c r="BZ7" s="46"/>
      <c r="CA7" s="55"/>
      <c r="CB7" s="55"/>
      <c r="CC7" s="54"/>
      <c r="CD7" s="54"/>
      <c r="CE7" s="54"/>
      <c r="CF7" s="54"/>
    </row>
    <row r="8" spans="1:84" s="72" customFormat="1" ht="11.25" x14ac:dyDescent="0.2">
      <c r="A8" s="90">
        <v>1974</v>
      </c>
      <c r="B8" s="57"/>
      <c r="C8" s="56"/>
      <c r="D8" s="56"/>
      <c r="E8" s="56"/>
      <c r="F8" s="56"/>
      <c r="G8" s="55"/>
      <c r="H8" s="55"/>
      <c r="I8" s="54"/>
      <c r="J8" s="54"/>
      <c r="K8" s="54"/>
      <c r="L8" s="54"/>
      <c r="M8" s="53"/>
      <c r="N8" s="53"/>
      <c r="O8" s="52"/>
      <c r="P8" s="52"/>
      <c r="Q8" s="52"/>
      <c r="R8" s="52"/>
      <c r="S8" s="51"/>
      <c r="T8" s="51"/>
      <c r="U8" s="50"/>
      <c r="V8" s="50"/>
      <c r="W8" s="50"/>
      <c r="X8" s="50"/>
      <c r="Y8" s="49"/>
      <c r="Z8" s="49"/>
      <c r="AA8" s="48"/>
      <c r="AB8" s="48"/>
      <c r="AC8" s="48"/>
      <c r="AD8" s="48"/>
      <c r="AE8" s="47"/>
      <c r="AF8" s="47"/>
      <c r="AG8" s="46"/>
      <c r="AH8" s="46"/>
      <c r="AI8" s="46"/>
      <c r="AJ8" s="46"/>
      <c r="AK8" s="49"/>
      <c r="AL8" s="49"/>
      <c r="AM8" s="48"/>
      <c r="AN8" s="48"/>
      <c r="AO8" s="48"/>
      <c r="AP8" s="48"/>
      <c r="AQ8" s="57"/>
      <c r="AR8" s="57"/>
      <c r="AS8" s="56"/>
      <c r="AT8" s="56"/>
      <c r="AU8" s="56"/>
      <c r="AV8" s="56"/>
      <c r="AW8" s="77">
        <v>1974</v>
      </c>
      <c r="AX8" s="45"/>
      <c r="AY8" s="44"/>
      <c r="AZ8" s="44"/>
      <c r="BA8" s="44"/>
      <c r="BB8" s="44"/>
      <c r="BC8" s="84">
        <v>1974</v>
      </c>
      <c r="BD8" s="43">
        <f>'Yakutat data'!B6</f>
        <v>2500</v>
      </c>
      <c r="BE8" s="42">
        <f t="shared" si="0"/>
        <v>2500</v>
      </c>
      <c r="BF8" s="42">
        <f t="shared" si="1"/>
        <v>0</v>
      </c>
      <c r="BG8" s="41">
        <v>1600</v>
      </c>
      <c r="BH8" s="40">
        <v>4800</v>
      </c>
      <c r="BI8" s="86">
        <v>1974</v>
      </c>
      <c r="BJ8" s="15">
        <f>'Yakutat data'!H6</f>
        <v>4260</v>
      </c>
      <c r="BK8" s="39">
        <f t="shared" si="2"/>
        <v>4260</v>
      </c>
      <c r="BL8" s="39">
        <f t="shared" si="3"/>
        <v>0</v>
      </c>
      <c r="BM8" s="38">
        <v>3300</v>
      </c>
      <c r="BN8" s="38">
        <v>9800</v>
      </c>
      <c r="BO8" s="77">
        <v>1974</v>
      </c>
      <c r="BP8" s="37">
        <f>'Yakutat data'!N6</f>
        <v>15000</v>
      </c>
      <c r="BQ8" s="36">
        <f t="shared" si="4"/>
        <v>15000</v>
      </c>
      <c r="BR8" s="36">
        <f t="shared" si="5"/>
        <v>0</v>
      </c>
      <c r="BS8" s="37">
        <v>10000</v>
      </c>
      <c r="BT8" s="37">
        <v>29000</v>
      </c>
      <c r="BU8" s="47"/>
      <c r="BV8" s="47"/>
      <c r="BW8" s="46"/>
      <c r="BX8" s="46"/>
      <c r="BY8" s="46"/>
      <c r="BZ8" s="46"/>
      <c r="CA8" s="55"/>
      <c r="CB8" s="55"/>
      <c r="CC8" s="54"/>
      <c r="CD8" s="54"/>
      <c r="CE8" s="54"/>
      <c r="CF8" s="54"/>
    </row>
    <row r="9" spans="1:84" s="72" customFormat="1" ht="11.25" x14ac:dyDescent="0.2">
      <c r="A9" s="90">
        <v>1975</v>
      </c>
      <c r="B9" s="57"/>
      <c r="C9" s="56"/>
      <c r="D9" s="56"/>
      <c r="E9" s="56"/>
      <c r="F9" s="56"/>
      <c r="G9" s="55"/>
      <c r="H9" s="55"/>
      <c r="I9" s="54"/>
      <c r="J9" s="54"/>
      <c r="K9" s="54"/>
      <c r="L9" s="54"/>
      <c r="M9" s="53"/>
      <c r="N9" s="53"/>
      <c r="O9" s="52"/>
      <c r="P9" s="52"/>
      <c r="Q9" s="52"/>
      <c r="R9" s="52"/>
      <c r="S9" s="51"/>
      <c r="T9" s="51"/>
      <c r="U9" s="50"/>
      <c r="V9" s="50"/>
      <c r="W9" s="50"/>
      <c r="X9" s="50"/>
      <c r="Y9" s="49"/>
      <c r="Z9" s="49"/>
      <c r="AA9" s="48"/>
      <c r="AB9" s="48"/>
      <c r="AC9" s="48"/>
      <c r="AD9" s="48"/>
      <c r="AE9" s="47"/>
      <c r="AF9" s="47"/>
      <c r="AG9" s="46"/>
      <c r="AH9" s="46"/>
      <c r="AI9" s="46"/>
      <c r="AJ9" s="46"/>
      <c r="AK9" s="49"/>
      <c r="AL9" s="49"/>
      <c r="AM9" s="48"/>
      <c r="AN9" s="48"/>
      <c r="AO9" s="48"/>
      <c r="AP9" s="48"/>
      <c r="AQ9" s="57"/>
      <c r="AR9" s="57"/>
      <c r="AS9" s="56"/>
      <c r="AT9" s="56"/>
      <c r="AU9" s="56"/>
      <c r="AV9" s="56"/>
      <c r="AW9" s="77">
        <v>1975</v>
      </c>
      <c r="AX9" s="45"/>
      <c r="AY9" s="44"/>
      <c r="AZ9" s="44"/>
      <c r="BA9" s="44"/>
      <c r="BB9" s="44"/>
      <c r="BC9" s="84">
        <v>1975</v>
      </c>
      <c r="BD9" s="43">
        <f>'Yakutat data'!B7</f>
        <v>800</v>
      </c>
      <c r="BE9" s="42">
        <f t="shared" si="0"/>
        <v>0</v>
      </c>
      <c r="BF9" s="42">
        <f t="shared" si="1"/>
        <v>800</v>
      </c>
      <c r="BG9" s="41">
        <v>1600</v>
      </c>
      <c r="BH9" s="40">
        <v>4800</v>
      </c>
      <c r="BI9" s="86">
        <v>1975</v>
      </c>
      <c r="BJ9" s="15">
        <f>'Yakutat data'!H7</f>
        <v>4500</v>
      </c>
      <c r="BK9" s="39">
        <f t="shared" si="2"/>
        <v>4500</v>
      </c>
      <c r="BL9" s="39">
        <f t="shared" si="3"/>
        <v>0</v>
      </c>
      <c r="BM9" s="38">
        <v>3300</v>
      </c>
      <c r="BN9" s="38">
        <v>9800</v>
      </c>
      <c r="BO9" s="77">
        <v>1975</v>
      </c>
      <c r="BP9" s="37">
        <f>'Yakutat data'!N7</f>
        <v>8150</v>
      </c>
      <c r="BQ9" s="36">
        <f t="shared" si="4"/>
        <v>0</v>
      </c>
      <c r="BR9" s="36">
        <f t="shared" si="5"/>
        <v>8150</v>
      </c>
      <c r="BS9" s="37">
        <v>10000</v>
      </c>
      <c r="BT9" s="37">
        <v>29000</v>
      </c>
      <c r="BU9" s="47"/>
      <c r="BV9" s="47"/>
      <c r="BW9" s="46"/>
      <c r="BX9" s="46"/>
      <c r="BY9" s="46"/>
      <c r="BZ9" s="46"/>
      <c r="CA9" s="55"/>
      <c r="CB9" s="55"/>
      <c r="CC9" s="54"/>
      <c r="CD9" s="54"/>
      <c r="CE9" s="54"/>
      <c r="CF9" s="54"/>
    </row>
    <row r="10" spans="1:84" s="72" customFormat="1" ht="11.25" x14ac:dyDescent="0.2">
      <c r="A10" s="90">
        <v>1976</v>
      </c>
      <c r="B10" s="57"/>
      <c r="C10" s="56"/>
      <c r="D10" s="56"/>
      <c r="E10" s="56"/>
      <c r="F10" s="56"/>
      <c r="G10" s="55"/>
      <c r="H10" s="55"/>
      <c r="I10" s="54"/>
      <c r="J10" s="54"/>
      <c r="K10" s="54"/>
      <c r="L10" s="54"/>
      <c r="M10" s="53"/>
      <c r="N10" s="53"/>
      <c r="O10" s="52"/>
      <c r="P10" s="52"/>
      <c r="Q10" s="52"/>
      <c r="R10" s="52"/>
      <c r="S10" s="51"/>
      <c r="T10" s="51"/>
      <c r="U10" s="50"/>
      <c r="V10" s="50"/>
      <c r="W10" s="50"/>
      <c r="X10" s="50"/>
      <c r="Y10" s="49"/>
      <c r="Z10" s="49"/>
      <c r="AA10" s="48"/>
      <c r="AB10" s="48"/>
      <c r="AC10" s="48"/>
      <c r="AD10" s="48"/>
      <c r="AE10" s="47"/>
      <c r="AF10" s="47"/>
      <c r="AG10" s="46"/>
      <c r="AH10" s="46"/>
      <c r="AI10" s="46"/>
      <c r="AJ10" s="46"/>
      <c r="AK10" s="49"/>
      <c r="AL10" s="49"/>
      <c r="AM10" s="48"/>
      <c r="AN10" s="48"/>
      <c r="AO10" s="48"/>
      <c r="AP10" s="48"/>
      <c r="AQ10" s="57"/>
      <c r="AR10" s="57"/>
      <c r="AS10" s="56"/>
      <c r="AT10" s="56"/>
      <c r="AU10" s="56"/>
      <c r="AV10" s="56"/>
      <c r="AW10" s="77">
        <v>1976</v>
      </c>
      <c r="AX10" s="45"/>
      <c r="AY10" s="44"/>
      <c r="AZ10" s="44"/>
      <c r="BA10" s="44"/>
      <c r="BB10" s="44"/>
      <c r="BC10" s="43">
        <v>1976</v>
      </c>
      <c r="BD10" s="43">
        <f>'Yakutat data'!B8</f>
        <v>1200</v>
      </c>
      <c r="BE10" s="42">
        <f t="shared" si="0"/>
        <v>0</v>
      </c>
      <c r="BF10" s="42">
        <f t="shared" si="1"/>
        <v>1200</v>
      </c>
      <c r="BG10" s="41">
        <v>1600</v>
      </c>
      <c r="BH10" s="40">
        <v>4800</v>
      </c>
      <c r="BI10" s="15">
        <v>1976</v>
      </c>
      <c r="BJ10" s="15">
        <f>'Yakutat data'!H8</f>
        <v>3280</v>
      </c>
      <c r="BK10" s="39">
        <f t="shared" si="2"/>
        <v>0</v>
      </c>
      <c r="BL10" s="39">
        <f t="shared" si="3"/>
        <v>3280</v>
      </c>
      <c r="BM10" s="38">
        <v>3300</v>
      </c>
      <c r="BN10" s="38">
        <v>9800</v>
      </c>
      <c r="BO10" s="35">
        <v>1976</v>
      </c>
      <c r="BP10" s="37">
        <f>'Yakutat data'!N8</f>
        <v>30000</v>
      </c>
      <c r="BQ10" s="36">
        <f t="shared" si="4"/>
        <v>30000</v>
      </c>
      <c r="BR10" s="36">
        <f t="shared" si="5"/>
        <v>0</v>
      </c>
      <c r="BS10" s="37">
        <v>10000</v>
      </c>
      <c r="BT10" s="37">
        <v>29000</v>
      </c>
      <c r="BU10" s="47"/>
      <c r="BV10" s="47"/>
      <c r="BW10" s="46"/>
      <c r="BX10" s="46"/>
      <c r="BY10" s="46"/>
      <c r="BZ10" s="46"/>
      <c r="CA10" s="55"/>
      <c r="CB10" s="55"/>
      <c r="CC10" s="54"/>
      <c r="CD10" s="54"/>
      <c r="CE10" s="54"/>
      <c r="CF10" s="54"/>
    </row>
    <row r="11" spans="1:84" s="72" customFormat="1" ht="11.25" x14ac:dyDescent="0.2">
      <c r="A11" s="90">
        <v>1977</v>
      </c>
      <c r="B11" s="57"/>
      <c r="C11" s="56"/>
      <c r="D11" s="56"/>
      <c r="E11" s="56"/>
      <c r="F11" s="56"/>
      <c r="G11" s="55"/>
      <c r="H11" s="55"/>
      <c r="I11" s="54"/>
      <c r="J11" s="54"/>
      <c r="K11" s="54"/>
      <c r="L11" s="54"/>
      <c r="M11" s="53"/>
      <c r="N11" s="53"/>
      <c r="O11" s="52"/>
      <c r="P11" s="52"/>
      <c r="Q11" s="52"/>
      <c r="R11" s="52"/>
      <c r="S11" s="51"/>
      <c r="T11" s="51"/>
      <c r="U11" s="50"/>
      <c r="V11" s="50"/>
      <c r="W11" s="50"/>
      <c r="X11" s="50"/>
      <c r="Y11" s="49"/>
      <c r="Z11" s="49"/>
      <c r="AA11" s="48"/>
      <c r="AB11" s="48"/>
      <c r="AC11" s="48"/>
      <c r="AD11" s="48"/>
      <c r="AE11" s="47"/>
      <c r="AF11" s="47"/>
      <c r="AG11" s="46"/>
      <c r="AH11" s="46"/>
      <c r="AI11" s="46"/>
      <c r="AJ11" s="46"/>
      <c r="AK11" s="49"/>
      <c r="AL11" s="49"/>
      <c r="AM11" s="48"/>
      <c r="AN11" s="48"/>
      <c r="AO11" s="48"/>
      <c r="AP11" s="48"/>
      <c r="AQ11" s="57"/>
      <c r="AR11" s="57"/>
      <c r="AS11" s="56"/>
      <c r="AT11" s="56"/>
      <c r="AU11" s="56"/>
      <c r="AV11" s="56"/>
      <c r="AW11" s="77">
        <v>1977</v>
      </c>
      <c r="AX11" s="45"/>
      <c r="AY11" s="44"/>
      <c r="AZ11" s="44"/>
      <c r="BA11" s="44"/>
      <c r="BB11" s="44"/>
      <c r="BC11" s="84">
        <v>1977</v>
      </c>
      <c r="BD11" s="43">
        <f>'Yakutat data'!B9</f>
        <v>3000</v>
      </c>
      <c r="BE11" s="42">
        <f t="shared" si="0"/>
        <v>3000</v>
      </c>
      <c r="BF11" s="42">
        <f t="shared" si="1"/>
        <v>0</v>
      </c>
      <c r="BG11" s="41">
        <v>1600</v>
      </c>
      <c r="BH11" s="40">
        <v>4800</v>
      </c>
      <c r="BI11" s="86">
        <v>1977</v>
      </c>
      <c r="BJ11" s="15">
        <f>'Yakutat data'!H9</f>
        <v>3750</v>
      </c>
      <c r="BK11" s="39">
        <f t="shared" si="2"/>
        <v>3750</v>
      </c>
      <c r="BL11" s="39">
        <f t="shared" si="3"/>
        <v>0</v>
      </c>
      <c r="BM11" s="38">
        <v>3300</v>
      </c>
      <c r="BN11" s="38">
        <v>9800</v>
      </c>
      <c r="BO11" s="77">
        <v>1977</v>
      </c>
      <c r="BP11" s="37">
        <f>'Yakutat data'!N9</f>
        <v>25000</v>
      </c>
      <c r="BQ11" s="36">
        <f t="shared" si="4"/>
        <v>25000</v>
      </c>
      <c r="BR11" s="36">
        <f t="shared" si="5"/>
        <v>0</v>
      </c>
      <c r="BS11" s="37">
        <v>10000</v>
      </c>
      <c r="BT11" s="37">
        <v>29000</v>
      </c>
      <c r="BU11" s="47"/>
      <c r="BV11" s="47"/>
      <c r="BW11" s="46"/>
      <c r="BX11" s="46"/>
      <c r="BY11" s="46"/>
      <c r="BZ11" s="46"/>
      <c r="CA11" s="55"/>
      <c r="CB11" s="55"/>
      <c r="CC11" s="54"/>
      <c r="CD11" s="54"/>
      <c r="CE11" s="54"/>
      <c r="CF11" s="54"/>
    </row>
    <row r="12" spans="1:84" s="72" customFormat="1" ht="11.25" x14ac:dyDescent="0.2">
      <c r="A12" s="90">
        <v>1978</v>
      </c>
      <c r="B12" s="57"/>
      <c r="C12" s="56"/>
      <c r="D12" s="56"/>
      <c r="E12" s="56"/>
      <c r="F12" s="56"/>
      <c r="G12" s="55"/>
      <c r="H12" s="55"/>
      <c r="I12" s="54"/>
      <c r="J12" s="54"/>
      <c r="K12" s="54"/>
      <c r="L12" s="54"/>
      <c r="M12" s="53"/>
      <c r="N12" s="53"/>
      <c r="O12" s="52"/>
      <c r="P12" s="52"/>
      <c r="Q12" s="52"/>
      <c r="R12" s="52"/>
      <c r="S12" s="51"/>
      <c r="T12" s="51"/>
      <c r="U12" s="50"/>
      <c r="V12" s="50"/>
      <c r="W12" s="50"/>
      <c r="X12" s="50"/>
      <c r="Y12" s="49"/>
      <c r="Z12" s="49"/>
      <c r="AA12" s="48"/>
      <c r="AB12" s="48"/>
      <c r="AC12" s="48"/>
      <c r="AD12" s="48"/>
      <c r="AE12" s="47"/>
      <c r="AF12" s="47"/>
      <c r="AG12" s="46"/>
      <c r="AH12" s="46"/>
      <c r="AI12" s="46"/>
      <c r="AJ12" s="46"/>
      <c r="AK12" s="49"/>
      <c r="AL12" s="49"/>
      <c r="AM12" s="48"/>
      <c r="AN12" s="48"/>
      <c r="AO12" s="48"/>
      <c r="AP12" s="48"/>
      <c r="AQ12" s="57"/>
      <c r="AR12" s="57"/>
      <c r="AS12" s="56"/>
      <c r="AT12" s="56"/>
      <c r="AU12" s="56"/>
      <c r="AV12" s="56"/>
      <c r="AW12" s="77">
        <v>1978</v>
      </c>
      <c r="AX12" s="45"/>
      <c r="AY12" s="44"/>
      <c r="AZ12" s="44"/>
      <c r="BA12" s="44"/>
      <c r="BB12" s="44"/>
      <c r="BC12" s="84">
        <v>1978</v>
      </c>
      <c r="BD12" s="43">
        <f>'Yakutat data'!B10</f>
        <v>2200</v>
      </c>
      <c r="BE12" s="42">
        <f t="shared" si="0"/>
        <v>2200</v>
      </c>
      <c r="BF12" s="42">
        <f t="shared" si="1"/>
        <v>0</v>
      </c>
      <c r="BG12" s="41">
        <v>1600</v>
      </c>
      <c r="BH12" s="40">
        <v>4800</v>
      </c>
      <c r="BI12" s="86">
        <v>1978</v>
      </c>
      <c r="BJ12" s="15">
        <f>'Yakutat data'!H10</f>
        <v>3850</v>
      </c>
      <c r="BK12" s="39">
        <f t="shared" si="2"/>
        <v>3850</v>
      </c>
      <c r="BL12" s="39">
        <f t="shared" si="3"/>
        <v>0</v>
      </c>
      <c r="BM12" s="38">
        <v>3300</v>
      </c>
      <c r="BN12" s="38">
        <v>9800</v>
      </c>
      <c r="BO12" s="77">
        <v>1978</v>
      </c>
      <c r="BP12" s="37">
        <f>'Yakutat data'!N10</f>
        <v>40000</v>
      </c>
      <c r="BQ12" s="36">
        <f t="shared" si="4"/>
        <v>40000</v>
      </c>
      <c r="BR12" s="36">
        <f t="shared" si="5"/>
        <v>0</v>
      </c>
      <c r="BS12" s="37">
        <v>10000</v>
      </c>
      <c r="BT12" s="37">
        <v>29000</v>
      </c>
      <c r="BU12" s="47"/>
      <c r="BV12" s="47"/>
      <c r="BW12" s="46"/>
      <c r="BX12" s="46"/>
      <c r="BY12" s="46"/>
      <c r="BZ12" s="46"/>
      <c r="CA12" s="55"/>
      <c r="CB12" s="55"/>
      <c r="CC12" s="54"/>
      <c r="CD12" s="54"/>
      <c r="CE12" s="54"/>
      <c r="CF12" s="54"/>
    </row>
    <row r="13" spans="1:84" s="72" customFormat="1" ht="11.25" x14ac:dyDescent="0.2">
      <c r="A13" s="90">
        <v>1979</v>
      </c>
      <c r="B13" s="57"/>
      <c r="C13" s="56"/>
      <c r="D13" s="56"/>
      <c r="E13" s="56"/>
      <c r="F13" s="56"/>
      <c r="G13" s="55"/>
      <c r="H13" s="55"/>
      <c r="I13" s="54"/>
      <c r="J13" s="54"/>
      <c r="K13" s="54"/>
      <c r="L13" s="54"/>
      <c r="M13" s="53"/>
      <c r="N13" s="53"/>
      <c r="O13" s="52"/>
      <c r="P13" s="52"/>
      <c r="Q13" s="52"/>
      <c r="R13" s="52"/>
      <c r="S13" s="51"/>
      <c r="T13" s="51"/>
      <c r="U13" s="50"/>
      <c r="V13" s="50"/>
      <c r="W13" s="50"/>
      <c r="X13" s="50"/>
      <c r="Y13" s="49"/>
      <c r="Z13" s="49"/>
      <c r="AA13" s="48"/>
      <c r="AB13" s="48"/>
      <c r="AC13" s="48"/>
      <c r="AD13" s="48"/>
      <c r="AE13" s="47"/>
      <c r="AF13" s="47"/>
      <c r="AG13" s="46"/>
      <c r="AH13" s="46"/>
      <c r="AI13" s="46"/>
      <c r="AJ13" s="46"/>
      <c r="AK13" s="49"/>
      <c r="AL13" s="49"/>
      <c r="AM13" s="48"/>
      <c r="AN13" s="48"/>
      <c r="AO13" s="48"/>
      <c r="AP13" s="48"/>
      <c r="AQ13" s="57"/>
      <c r="AR13" s="57"/>
      <c r="AS13" s="56"/>
      <c r="AT13" s="56"/>
      <c r="AU13" s="56"/>
      <c r="AV13" s="56"/>
      <c r="AW13" s="77">
        <v>1979</v>
      </c>
      <c r="AX13" s="45"/>
      <c r="AY13" s="44"/>
      <c r="AZ13" s="44"/>
      <c r="BA13" s="44"/>
      <c r="BB13" s="44"/>
      <c r="BC13" s="84">
        <v>1979</v>
      </c>
      <c r="BD13" s="43">
        <f>'Yakutat data'!B11</f>
        <v>3250</v>
      </c>
      <c r="BE13" s="42">
        <f t="shared" si="0"/>
        <v>3250</v>
      </c>
      <c r="BF13" s="42">
        <f t="shared" si="1"/>
        <v>0</v>
      </c>
      <c r="BG13" s="41">
        <v>1600</v>
      </c>
      <c r="BH13" s="40">
        <v>4800</v>
      </c>
      <c r="BI13" s="86">
        <v>1979</v>
      </c>
      <c r="BJ13" s="15">
        <f>'Yakutat data'!H11</f>
        <v>7000</v>
      </c>
      <c r="BK13" s="39">
        <f t="shared" si="2"/>
        <v>7000</v>
      </c>
      <c r="BL13" s="39">
        <f t="shared" si="3"/>
        <v>0</v>
      </c>
      <c r="BM13" s="38">
        <v>3300</v>
      </c>
      <c r="BN13" s="38">
        <v>9800</v>
      </c>
      <c r="BO13" s="77">
        <v>1979</v>
      </c>
      <c r="BP13" s="37">
        <f>'Yakutat data'!N11</f>
        <v>25000</v>
      </c>
      <c r="BQ13" s="36">
        <f t="shared" si="4"/>
        <v>25000</v>
      </c>
      <c r="BR13" s="36">
        <f t="shared" si="5"/>
        <v>0</v>
      </c>
      <c r="BS13" s="37">
        <v>10000</v>
      </c>
      <c r="BT13" s="37">
        <v>29000</v>
      </c>
      <c r="BU13" s="47"/>
      <c r="BV13" s="47"/>
      <c r="BW13" s="46"/>
      <c r="BX13" s="46"/>
      <c r="BY13" s="46"/>
      <c r="BZ13" s="46"/>
      <c r="CA13" s="55"/>
      <c r="CB13" s="55"/>
      <c r="CC13" s="54"/>
      <c r="CD13" s="54"/>
      <c r="CE13" s="54"/>
      <c r="CF13" s="54"/>
    </row>
    <row r="14" spans="1:84" s="72" customFormat="1" ht="11.25" x14ac:dyDescent="0.2">
      <c r="A14" s="90">
        <v>1980</v>
      </c>
      <c r="B14" s="57"/>
      <c r="C14" s="56"/>
      <c r="D14" s="56"/>
      <c r="E14" s="56"/>
      <c r="F14" s="56"/>
      <c r="G14" s="55"/>
      <c r="H14" s="55"/>
      <c r="I14" s="54"/>
      <c r="J14" s="54"/>
      <c r="K14" s="54"/>
      <c r="L14" s="54"/>
      <c r="M14" s="86">
        <v>1980</v>
      </c>
      <c r="N14" s="15">
        <f>'Auke Creek data'!B5</f>
        <v>698</v>
      </c>
      <c r="O14" s="39">
        <f t="shared" ref="O14:O15" si="6">IF(N14&gt;Q14,N14,0)</f>
        <v>698</v>
      </c>
      <c r="P14" s="39">
        <f t="shared" ref="P14:P15" si="7">IF(N14&lt;Q14,N14,0)</f>
        <v>0</v>
      </c>
      <c r="Q14" s="34">
        <v>200</v>
      </c>
      <c r="R14" s="34">
        <v>500</v>
      </c>
      <c r="S14" s="51"/>
      <c r="T14" s="51"/>
      <c r="U14" s="50"/>
      <c r="V14" s="50"/>
      <c r="W14" s="50"/>
      <c r="X14" s="50"/>
      <c r="Y14" s="49"/>
      <c r="Z14" s="49"/>
      <c r="AA14" s="48"/>
      <c r="AB14" s="48"/>
      <c r="AC14" s="48"/>
      <c r="AD14" s="48"/>
      <c r="AE14" s="47"/>
      <c r="AF14" s="47"/>
      <c r="AG14" s="46"/>
      <c r="AH14" s="46"/>
      <c r="AI14" s="46"/>
      <c r="AJ14" s="46"/>
      <c r="AK14" s="49"/>
      <c r="AL14" s="49"/>
      <c r="AM14" s="48"/>
      <c r="AN14" s="48"/>
      <c r="AO14" s="48"/>
      <c r="AP14" s="48"/>
      <c r="AQ14" s="57"/>
      <c r="AR14" s="57"/>
      <c r="AS14" s="56"/>
      <c r="AT14" s="56"/>
      <c r="AU14" s="56"/>
      <c r="AV14" s="56"/>
      <c r="AW14" s="77">
        <v>1980</v>
      </c>
      <c r="AX14" s="45"/>
      <c r="AY14" s="44"/>
      <c r="AZ14" s="44"/>
      <c r="BA14" s="44"/>
      <c r="BB14" s="44"/>
      <c r="BC14" s="84">
        <v>1980</v>
      </c>
      <c r="BD14" s="43">
        <f>'Yakutat data'!B12</f>
        <v>3200</v>
      </c>
      <c r="BE14" s="42">
        <f t="shared" si="0"/>
        <v>3200</v>
      </c>
      <c r="BF14" s="42">
        <f t="shared" si="1"/>
        <v>0</v>
      </c>
      <c r="BG14" s="41">
        <v>1600</v>
      </c>
      <c r="BH14" s="40">
        <v>4800</v>
      </c>
      <c r="BI14" s="86">
        <v>1980</v>
      </c>
      <c r="BJ14" s="15">
        <f>'Yakutat data'!H12</f>
        <v>8100</v>
      </c>
      <c r="BK14" s="39">
        <f t="shared" si="2"/>
        <v>8100</v>
      </c>
      <c r="BL14" s="39">
        <f t="shared" si="3"/>
        <v>0</v>
      </c>
      <c r="BM14" s="38">
        <v>3300</v>
      </c>
      <c r="BN14" s="38">
        <v>9800</v>
      </c>
      <c r="BO14" s="77">
        <v>1980</v>
      </c>
      <c r="BP14" s="37">
        <f>'Yakutat data'!N12</f>
        <v>18000</v>
      </c>
      <c r="BQ14" s="36">
        <f t="shared" si="4"/>
        <v>18000</v>
      </c>
      <c r="BR14" s="36">
        <f t="shared" si="5"/>
        <v>0</v>
      </c>
      <c r="BS14" s="37">
        <v>10000</v>
      </c>
      <c r="BT14" s="37">
        <v>29000</v>
      </c>
      <c r="BU14" s="47"/>
      <c r="BV14" s="47"/>
      <c r="BW14" s="46"/>
      <c r="BX14" s="46"/>
      <c r="BY14" s="46"/>
      <c r="BZ14" s="46"/>
      <c r="CA14" s="55"/>
      <c r="CB14" s="55"/>
      <c r="CC14" s="54"/>
      <c r="CD14" s="54"/>
      <c r="CE14" s="54"/>
      <c r="CF14" s="54"/>
    </row>
    <row r="15" spans="1:84" s="72" customFormat="1" ht="11.25" x14ac:dyDescent="0.2">
      <c r="A15" s="90">
        <v>1981</v>
      </c>
      <c r="B15" s="57"/>
      <c r="C15" s="56"/>
      <c r="D15" s="56"/>
      <c r="E15" s="56"/>
      <c r="F15" s="56"/>
      <c r="G15" s="55"/>
      <c r="H15" s="55"/>
      <c r="I15" s="54"/>
      <c r="J15" s="54"/>
      <c r="K15" s="54"/>
      <c r="L15" s="54"/>
      <c r="M15" s="86">
        <v>1981</v>
      </c>
      <c r="N15" s="15">
        <f>'Auke Creek data'!B6</f>
        <v>646</v>
      </c>
      <c r="O15" s="39">
        <f t="shared" si="6"/>
        <v>646</v>
      </c>
      <c r="P15" s="39">
        <f t="shared" si="7"/>
        <v>0</v>
      </c>
      <c r="Q15" s="34">
        <v>200</v>
      </c>
      <c r="R15" s="34">
        <v>500</v>
      </c>
      <c r="S15" s="51"/>
      <c r="T15" s="51"/>
      <c r="U15" s="50"/>
      <c r="V15" s="50"/>
      <c r="W15" s="50"/>
      <c r="X15" s="50"/>
      <c r="Y15" s="33">
        <v>1981</v>
      </c>
      <c r="Z15" s="32">
        <f>'Juneau data'!B4</f>
        <v>227</v>
      </c>
      <c r="AA15" s="32">
        <f>IF(Z15&gt;AC15,Z15,0)</f>
        <v>0</v>
      </c>
      <c r="AB15" s="32">
        <f>IF(Z15&lt;AC15,Z15,0)</f>
        <v>227</v>
      </c>
      <c r="AC15" s="31">
        <v>400</v>
      </c>
      <c r="AD15" s="30">
        <v>1200</v>
      </c>
      <c r="AE15" s="29">
        <v>1981</v>
      </c>
      <c r="AF15" s="28">
        <f>'Juneau data'!H4</f>
        <v>219</v>
      </c>
      <c r="AG15" s="28">
        <f>IF(AF15&gt;AI15,AF15,0)</f>
        <v>219</v>
      </c>
      <c r="AH15" s="28">
        <f>IF(AF15&lt;AI15,AF15,0)</f>
        <v>0</v>
      </c>
      <c r="AI15" s="27">
        <v>100</v>
      </c>
      <c r="AJ15" s="27">
        <v>250</v>
      </c>
      <c r="AK15" s="49"/>
      <c r="AL15" s="49"/>
      <c r="AM15" s="48"/>
      <c r="AN15" s="48"/>
      <c r="AO15" s="48"/>
      <c r="AP15" s="48"/>
      <c r="AQ15" s="57"/>
      <c r="AR15" s="57"/>
      <c r="AS15" s="56"/>
      <c r="AT15" s="56"/>
      <c r="AU15" s="56"/>
      <c r="AV15" s="56"/>
      <c r="AW15" s="77">
        <v>1981</v>
      </c>
      <c r="AX15" s="45"/>
      <c r="AY15" s="44"/>
      <c r="AZ15" s="44"/>
      <c r="BA15" s="44"/>
      <c r="BB15" s="44"/>
      <c r="BC15" s="43">
        <v>1981</v>
      </c>
      <c r="BD15" s="43">
        <f>'Yakutat data'!B13</f>
        <v>5793</v>
      </c>
      <c r="BE15" s="42">
        <f>IF(BD15&gt;BG15,BD15,0)</f>
        <v>5793</v>
      </c>
      <c r="BF15" s="42">
        <f>IF(BD15&lt;BG15,BD15,0)</f>
        <v>0</v>
      </c>
      <c r="BG15" s="41">
        <v>1600</v>
      </c>
      <c r="BH15" s="40">
        <v>4800</v>
      </c>
      <c r="BI15" s="15">
        <v>1981</v>
      </c>
      <c r="BJ15" s="15">
        <f>'Yakutat data'!H13</f>
        <v>8430</v>
      </c>
      <c r="BK15" s="39">
        <f>IF(BJ15&gt;BM15,BJ15,0)</f>
        <v>8430</v>
      </c>
      <c r="BL15" s="39">
        <f>IF(BJ15&lt;BM15,BJ15,0)</f>
        <v>0</v>
      </c>
      <c r="BM15" s="38">
        <v>3300</v>
      </c>
      <c r="BN15" s="38">
        <v>9800</v>
      </c>
      <c r="BO15" s="35">
        <v>1981</v>
      </c>
      <c r="BP15" s="37">
        <f>'Yakutat data'!N13</f>
        <v>20000</v>
      </c>
      <c r="BQ15" s="36">
        <f t="shared" si="4"/>
        <v>20000</v>
      </c>
      <c r="BR15" s="36">
        <f t="shared" si="5"/>
        <v>0</v>
      </c>
      <c r="BS15" s="37">
        <v>10000</v>
      </c>
      <c r="BT15" s="37">
        <v>29000</v>
      </c>
      <c r="BU15" s="47"/>
      <c r="BV15" s="47"/>
      <c r="BW15" s="46"/>
      <c r="BX15" s="46"/>
      <c r="BY15" s="46"/>
      <c r="BZ15" s="46"/>
      <c r="CA15" s="55"/>
      <c r="CB15" s="55"/>
      <c r="CC15" s="54"/>
      <c r="CD15" s="54"/>
      <c r="CE15" s="54"/>
      <c r="CF15" s="54"/>
    </row>
    <row r="16" spans="1:84" s="72" customFormat="1" ht="11.25" x14ac:dyDescent="0.2">
      <c r="A16" s="90">
        <v>1982</v>
      </c>
      <c r="B16" s="26">
        <f>'Berners data'!B5</f>
        <v>7505</v>
      </c>
      <c r="C16" s="26">
        <f>IF(B16&gt;E16,B16,0)</f>
        <v>7505</v>
      </c>
      <c r="D16" s="26">
        <f>IF(B16&lt;E16,B16,0)</f>
        <v>0</v>
      </c>
      <c r="E16" s="25">
        <v>4000</v>
      </c>
      <c r="F16" s="25">
        <v>9200</v>
      </c>
      <c r="G16" s="88">
        <v>1982</v>
      </c>
      <c r="H16" s="24">
        <v>2144</v>
      </c>
      <c r="I16" s="24">
        <f>IF(H16&gt;K16,H16,0)</f>
        <v>2144</v>
      </c>
      <c r="J16" s="24">
        <f>IF(H16&lt;K16,H16,0)</f>
        <v>0</v>
      </c>
      <c r="K16" s="23">
        <v>500</v>
      </c>
      <c r="L16" s="23">
        <v>1600</v>
      </c>
      <c r="M16" s="86">
        <v>1982</v>
      </c>
      <c r="N16" s="15">
        <f>'Auke Creek data'!B7</f>
        <v>447</v>
      </c>
      <c r="O16" s="39">
        <f>IF(N16&gt;Q16,N16,0)</f>
        <v>447</v>
      </c>
      <c r="P16" s="39">
        <f>IF(N16&lt;Q16,N16,0)</f>
        <v>0</v>
      </c>
      <c r="Q16" s="22">
        <v>200</v>
      </c>
      <c r="R16" s="22">
        <v>500</v>
      </c>
      <c r="S16" s="84">
        <v>1982</v>
      </c>
      <c r="T16" s="42">
        <f>'Ford Arm data'!B5</f>
        <v>2655</v>
      </c>
      <c r="U16" s="42">
        <f>IF(T16&gt;W16,T16,0)</f>
        <v>2655</v>
      </c>
      <c r="V16" s="42">
        <f>IF(T16&lt;W16,T16,0)</f>
        <v>0</v>
      </c>
      <c r="W16" s="21">
        <v>1300</v>
      </c>
      <c r="X16" s="21">
        <v>2900</v>
      </c>
      <c r="Y16" s="79">
        <v>1982</v>
      </c>
      <c r="Z16" s="32">
        <f>'Juneau data'!B5</f>
        <v>545</v>
      </c>
      <c r="AA16" s="32">
        <f>IF(Z16&gt;AC16,Z16,0)</f>
        <v>545</v>
      </c>
      <c r="AB16" s="32">
        <f>IF(Z16&lt;AC16,Z16,0)</f>
        <v>0</v>
      </c>
      <c r="AC16" s="31">
        <v>400</v>
      </c>
      <c r="AD16" s="30">
        <v>1200</v>
      </c>
      <c r="AE16" s="73">
        <v>1982</v>
      </c>
      <c r="AF16" s="28">
        <f>'Juneau data'!H5</f>
        <v>320</v>
      </c>
      <c r="AG16" s="28">
        <f>IF(AF16&gt;AI16,AF16,0)</f>
        <v>320</v>
      </c>
      <c r="AH16" s="28">
        <f>IF(AF16&lt;AI16,AF16,0)</f>
        <v>0</v>
      </c>
      <c r="AI16" s="27">
        <v>100</v>
      </c>
      <c r="AJ16" s="27">
        <v>250</v>
      </c>
      <c r="AK16" s="79"/>
      <c r="AL16" s="32"/>
      <c r="AM16" s="32"/>
      <c r="AN16" s="32"/>
      <c r="AO16" s="20"/>
      <c r="AP16" s="20"/>
      <c r="AQ16" s="90">
        <v>1982</v>
      </c>
      <c r="AR16" s="26"/>
      <c r="AS16" s="26"/>
      <c r="AT16" s="26"/>
      <c r="AU16" s="25"/>
      <c r="AV16" s="25"/>
      <c r="AW16" s="77">
        <v>1982</v>
      </c>
      <c r="AX16" s="36">
        <f>'Sitka data'!B5</f>
        <v>1545</v>
      </c>
      <c r="AY16" s="36">
        <f>IF(AX16&gt;BA16,AX16,0)</f>
        <v>1545</v>
      </c>
      <c r="AZ16" s="36">
        <f>IF(AX16&lt;BA16,AX16,0)</f>
        <v>0</v>
      </c>
      <c r="BA16" s="19">
        <v>400</v>
      </c>
      <c r="BB16" s="19">
        <v>800</v>
      </c>
      <c r="BC16" s="84">
        <v>1982</v>
      </c>
      <c r="BD16" s="43">
        <f>'Yakutat data'!B14</f>
        <v>7100</v>
      </c>
      <c r="BE16" s="42">
        <f>IF(BD16&gt;BG16,BD16,0)</f>
        <v>7100</v>
      </c>
      <c r="BF16" s="42">
        <f>IF(BD16&lt;BG16,BD16,0)</f>
        <v>0</v>
      </c>
      <c r="BG16" s="41">
        <v>1600</v>
      </c>
      <c r="BH16" s="40">
        <v>4800</v>
      </c>
      <c r="BI16" s="86">
        <v>1982</v>
      </c>
      <c r="BJ16" s="15">
        <f>'Yakutat data'!H14</f>
        <v>9180</v>
      </c>
      <c r="BK16" s="39">
        <f>IF(BJ16&gt;BM16,BJ16,0)</f>
        <v>9180</v>
      </c>
      <c r="BL16" s="39">
        <f>IF(BJ16&lt;BM16,BJ16,0)</f>
        <v>0</v>
      </c>
      <c r="BM16" s="38">
        <v>3300</v>
      </c>
      <c r="BN16" s="38">
        <v>9800</v>
      </c>
      <c r="BO16" s="77">
        <v>1982</v>
      </c>
      <c r="BP16" s="37">
        <f>'Yakutat data'!N14</f>
        <v>40000</v>
      </c>
      <c r="BQ16" s="36">
        <f t="shared" si="4"/>
        <v>40000</v>
      </c>
      <c r="BR16" s="36">
        <f t="shared" si="5"/>
        <v>0</v>
      </c>
      <c r="BS16" s="37">
        <v>10000</v>
      </c>
      <c r="BT16" s="37">
        <v>29000</v>
      </c>
      <c r="BU16" s="47"/>
      <c r="BV16" s="47"/>
      <c r="BW16" s="46"/>
      <c r="BX16" s="46"/>
      <c r="BY16" s="46"/>
      <c r="BZ16" s="46"/>
      <c r="CA16" s="88">
        <v>1982</v>
      </c>
      <c r="CB16" s="55"/>
      <c r="CC16" s="24"/>
      <c r="CD16" s="24"/>
      <c r="CE16" s="23"/>
      <c r="CF16" s="23"/>
    </row>
    <row r="17" spans="1:84" s="72" customFormat="1" ht="11.25" x14ac:dyDescent="0.2">
      <c r="A17" s="90">
        <v>1983</v>
      </c>
      <c r="B17" s="26">
        <f>'Berners data'!B6</f>
        <v>9840</v>
      </c>
      <c r="C17" s="26">
        <f t="shared" ref="C17:C44" si="8">IF(B17&gt;E17,B17,0)</f>
        <v>9840</v>
      </c>
      <c r="D17" s="26">
        <f t="shared" ref="D17:D44" si="9">IF(B17&lt;E17,B17,0)</f>
        <v>0</v>
      </c>
      <c r="E17" s="25">
        <v>4000</v>
      </c>
      <c r="F17" s="25">
        <v>9200</v>
      </c>
      <c r="G17" s="88">
        <v>1983</v>
      </c>
      <c r="H17" s="24">
        <v>1487</v>
      </c>
      <c r="I17" s="24">
        <f t="shared" ref="I17:I44" si="10">IF(H17&gt;K17,H17,0)</f>
        <v>1487</v>
      </c>
      <c r="J17" s="24">
        <f t="shared" ref="J17:J44" si="11">IF(H17&lt;K17,H17,0)</f>
        <v>0</v>
      </c>
      <c r="K17" s="23">
        <v>500</v>
      </c>
      <c r="L17" s="23">
        <v>1600</v>
      </c>
      <c r="M17" s="86">
        <v>1983</v>
      </c>
      <c r="N17" s="15">
        <f>'Auke Creek data'!B8</f>
        <v>694</v>
      </c>
      <c r="O17" s="39">
        <f t="shared" ref="O17:O44" si="12">IF(N17&gt;Q17,N17,0)</f>
        <v>694</v>
      </c>
      <c r="P17" s="39">
        <f t="shared" ref="P17:P44" si="13">IF(N17&lt;Q17,N17,0)</f>
        <v>0</v>
      </c>
      <c r="Q17" s="22">
        <v>200</v>
      </c>
      <c r="R17" s="22">
        <v>500</v>
      </c>
      <c r="S17" s="84">
        <v>1983</v>
      </c>
      <c r="T17" s="42">
        <f>'Ford Arm data'!B6</f>
        <v>1931</v>
      </c>
      <c r="U17" s="42">
        <f t="shared" ref="U17:U44" si="14">IF(T17&gt;W17,T17,0)</f>
        <v>1931</v>
      </c>
      <c r="V17" s="42">
        <f t="shared" ref="V17:V44" si="15">IF(T17&lt;W17,T17,0)</f>
        <v>0</v>
      </c>
      <c r="W17" s="21">
        <v>1300</v>
      </c>
      <c r="X17" s="21">
        <v>2900</v>
      </c>
      <c r="Y17" s="79">
        <v>1983</v>
      </c>
      <c r="Z17" s="32">
        <f>'Juneau data'!B6</f>
        <v>636</v>
      </c>
      <c r="AA17" s="32">
        <f t="shared" ref="AA17:AA44" si="16">IF(Z17&gt;AC17,Z17,0)</f>
        <v>636</v>
      </c>
      <c r="AB17" s="32">
        <f t="shared" ref="AB17:AB44" si="17">IF(Z17&lt;AC17,Z17,0)</f>
        <v>0</v>
      </c>
      <c r="AC17" s="31">
        <v>400</v>
      </c>
      <c r="AD17" s="30">
        <v>1200</v>
      </c>
      <c r="AE17" s="73">
        <v>1983</v>
      </c>
      <c r="AF17" s="28">
        <f>'Juneau data'!H6</f>
        <v>219</v>
      </c>
      <c r="AG17" s="28">
        <f t="shared" ref="AG17:AG44" si="18">IF(AF17&gt;AI17,AF17,0)</f>
        <v>219</v>
      </c>
      <c r="AH17" s="28">
        <f t="shared" ref="AH17:AH44" si="19">IF(AF17&lt;AI17,AF17,0)</f>
        <v>0</v>
      </c>
      <c r="AI17" s="27">
        <v>100</v>
      </c>
      <c r="AJ17" s="27">
        <v>250</v>
      </c>
      <c r="AK17" s="79"/>
      <c r="AL17" s="32"/>
      <c r="AM17" s="32"/>
      <c r="AN17" s="32"/>
      <c r="AO17" s="20"/>
      <c r="AP17" s="20"/>
      <c r="AQ17" s="90">
        <v>1983</v>
      </c>
      <c r="AR17" s="26"/>
      <c r="AS17" s="26"/>
      <c r="AT17" s="26"/>
      <c r="AU17" s="25"/>
      <c r="AV17" s="25"/>
      <c r="AW17" s="77">
        <v>1983</v>
      </c>
      <c r="AX17" s="36">
        <f>'Sitka data'!B6</f>
        <v>457</v>
      </c>
      <c r="AY17" s="36">
        <f t="shared" ref="AY17:AY44" si="20">IF(AX17&gt;BA17,AX17,0)</f>
        <v>457</v>
      </c>
      <c r="AZ17" s="36">
        <f t="shared" ref="AZ17:AZ44" si="21">IF(AX17&lt;BA17,AX17,0)</f>
        <v>0</v>
      </c>
      <c r="BA17" s="19">
        <v>400</v>
      </c>
      <c r="BB17" s="19">
        <v>800</v>
      </c>
      <c r="BC17" s="84">
        <v>1983</v>
      </c>
      <c r="BD17" s="43">
        <f>'Yakutat data'!B15</f>
        <v>5950</v>
      </c>
      <c r="BE17" s="42">
        <f t="shared" ref="BE17:BE44" si="22">IF(BD17&gt;BG17,BD17,0)</f>
        <v>5950</v>
      </c>
      <c r="BF17" s="42">
        <f t="shared" ref="BF17:BF44" si="23">IF(BD17&lt;BG17,BD17,0)</f>
        <v>0</v>
      </c>
      <c r="BG17" s="41">
        <v>1600</v>
      </c>
      <c r="BH17" s="40">
        <v>4800</v>
      </c>
      <c r="BI17" s="86">
        <v>1983</v>
      </c>
      <c r="BJ17" s="15">
        <f>'Yakutat data'!H15</f>
        <v>5300</v>
      </c>
      <c r="BK17" s="39">
        <f t="shared" ref="BK17:BK44" si="24">IF(BJ17&gt;BM17,BJ17,0)</f>
        <v>5300</v>
      </c>
      <c r="BL17" s="39">
        <f t="shared" ref="BL17:BL44" si="25">IF(BJ17&lt;BM17,BJ17,0)</f>
        <v>0</v>
      </c>
      <c r="BM17" s="38">
        <v>3300</v>
      </c>
      <c r="BN17" s="38">
        <v>9800</v>
      </c>
      <c r="BO17" s="77">
        <v>1983</v>
      </c>
      <c r="BP17" s="37">
        <f>'Yakutat data'!N15</f>
        <v>16500</v>
      </c>
      <c r="BQ17" s="36">
        <f t="shared" si="4"/>
        <v>16500</v>
      </c>
      <c r="BR17" s="36">
        <f t="shared" si="5"/>
        <v>0</v>
      </c>
      <c r="BS17" s="37">
        <v>10000</v>
      </c>
      <c r="BT17" s="37">
        <v>29000</v>
      </c>
      <c r="BU17" s="47"/>
      <c r="BV17" s="47"/>
      <c r="BW17" s="46"/>
      <c r="BX17" s="46"/>
      <c r="BY17" s="46"/>
      <c r="BZ17" s="46"/>
      <c r="CA17" s="88">
        <v>1983</v>
      </c>
      <c r="CB17" s="55"/>
      <c r="CC17" s="24"/>
      <c r="CD17" s="24"/>
      <c r="CE17" s="23"/>
      <c r="CF17" s="23"/>
    </row>
    <row r="18" spans="1:84" s="72" customFormat="1" ht="11.25" x14ac:dyDescent="0.2">
      <c r="A18" s="90">
        <v>1984</v>
      </c>
      <c r="B18" s="26">
        <f>'Berners data'!B7</f>
        <v>2825</v>
      </c>
      <c r="C18" s="26">
        <f t="shared" si="8"/>
        <v>0</v>
      </c>
      <c r="D18" s="26">
        <f t="shared" si="9"/>
        <v>2825</v>
      </c>
      <c r="E18" s="25">
        <v>4000</v>
      </c>
      <c r="F18" s="25">
        <v>9200</v>
      </c>
      <c r="G18" s="88">
        <v>1984</v>
      </c>
      <c r="H18" s="24">
        <v>1407</v>
      </c>
      <c r="I18" s="24">
        <f t="shared" si="10"/>
        <v>1407</v>
      </c>
      <c r="J18" s="24">
        <f t="shared" si="11"/>
        <v>0</v>
      </c>
      <c r="K18" s="23">
        <v>500</v>
      </c>
      <c r="L18" s="23">
        <v>1600</v>
      </c>
      <c r="M18" s="86">
        <v>1984</v>
      </c>
      <c r="N18" s="15">
        <f>'Auke Creek data'!B9</f>
        <v>651</v>
      </c>
      <c r="O18" s="39">
        <f t="shared" si="12"/>
        <v>651</v>
      </c>
      <c r="P18" s="39">
        <f t="shared" si="13"/>
        <v>0</v>
      </c>
      <c r="Q18" s="22">
        <v>200</v>
      </c>
      <c r="R18" s="22">
        <v>500</v>
      </c>
      <c r="S18" s="84">
        <v>1984</v>
      </c>
      <c r="T18" s="42"/>
      <c r="U18" s="42"/>
      <c r="V18" s="42">
        <f t="shared" si="15"/>
        <v>0</v>
      </c>
      <c r="W18" s="21">
        <v>1300</v>
      </c>
      <c r="X18" s="21">
        <v>2900</v>
      </c>
      <c r="Y18" s="79">
        <v>1984</v>
      </c>
      <c r="Z18" s="32">
        <f>'Juneau data'!B7</f>
        <v>581</v>
      </c>
      <c r="AA18" s="32">
        <f t="shared" si="16"/>
        <v>581</v>
      </c>
      <c r="AB18" s="32">
        <f t="shared" si="17"/>
        <v>0</v>
      </c>
      <c r="AC18" s="31">
        <v>400</v>
      </c>
      <c r="AD18" s="30">
        <v>1200</v>
      </c>
      <c r="AE18" s="73">
        <v>1984</v>
      </c>
      <c r="AF18" s="28">
        <f>'Juneau data'!H7</f>
        <v>189</v>
      </c>
      <c r="AG18" s="28">
        <f t="shared" si="18"/>
        <v>189</v>
      </c>
      <c r="AH18" s="28">
        <f t="shared" si="19"/>
        <v>0</v>
      </c>
      <c r="AI18" s="27">
        <v>100</v>
      </c>
      <c r="AJ18" s="27">
        <v>250</v>
      </c>
      <c r="AK18" s="79"/>
      <c r="AL18" s="32"/>
      <c r="AM18" s="32"/>
      <c r="AN18" s="32"/>
      <c r="AO18" s="20"/>
      <c r="AP18" s="20"/>
      <c r="AQ18" s="90">
        <v>1984</v>
      </c>
      <c r="AR18" s="26"/>
      <c r="AS18" s="26"/>
      <c r="AT18" s="26"/>
      <c r="AU18" s="25"/>
      <c r="AV18" s="25"/>
      <c r="AW18" s="77">
        <v>1984</v>
      </c>
      <c r="AX18" s="36">
        <f>'Sitka data'!B7</f>
        <v>2063</v>
      </c>
      <c r="AY18" s="36">
        <f t="shared" si="20"/>
        <v>2063</v>
      </c>
      <c r="AZ18" s="36">
        <f t="shared" si="21"/>
        <v>0</v>
      </c>
      <c r="BA18" s="19">
        <v>400</v>
      </c>
      <c r="BB18" s="19">
        <v>800</v>
      </c>
      <c r="BC18" s="84">
        <v>1984</v>
      </c>
      <c r="BD18" s="43">
        <f>'Yakutat data'!B16</f>
        <v>4200</v>
      </c>
      <c r="BE18" s="42">
        <f t="shared" si="22"/>
        <v>4200</v>
      </c>
      <c r="BF18" s="42">
        <f t="shared" si="23"/>
        <v>0</v>
      </c>
      <c r="BG18" s="41">
        <v>1600</v>
      </c>
      <c r="BH18" s="40">
        <v>4800</v>
      </c>
      <c r="BI18" s="86">
        <v>1984</v>
      </c>
      <c r="BJ18" s="15">
        <f>'Yakutat data'!H16</f>
        <v>14000</v>
      </c>
      <c r="BK18" s="39">
        <f t="shared" si="24"/>
        <v>14000</v>
      </c>
      <c r="BL18" s="39">
        <f t="shared" si="25"/>
        <v>0</v>
      </c>
      <c r="BM18" s="38">
        <v>3300</v>
      </c>
      <c r="BN18" s="38">
        <v>9800</v>
      </c>
      <c r="BO18" s="77">
        <v>1984</v>
      </c>
      <c r="BP18" s="37">
        <f>'Yakutat data'!N16</f>
        <v>30000</v>
      </c>
      <c r="BQ18" s="36">
        <f t="shared" si="4"/>
        <v>30000</v>
      </c>
      <c r="BR18" s="36">
        <f t="shared" si="5"/>
        <v>0</v>
      </c>
      <c r="BS18" s="37">
        <v>10000</v>
      </c>
      <c r="BT18" s="37">
        <v>29000</v>
      </c>
      <c r="BU18" s="47"/>
      <c r="BV18" s="47"/>
      <c r="BW18" s="46"/>
      <c r="BX18" s="46"/>
      <c r="BY18" s="46"/>
      <c r="BZ18" s="46"/>
      <c r="CA18" s="88">
        <v>1984</v>
      </c>
      <c r="CB18" s="55"/>
      <c r="CC18" s="24"/>
      <c r="CD18" s="24"/>
      <c r="CE18" s="23"/>
      <c r="CF18" s="23"/>
    </row>
    <row r="19" spans="1:84" s="72" customFormat="1" ht="11.25" x14ac:dyDescent="0.2">
      <c r="A19" s="90">
        <v>1985</v>
      </c>
      <c r="B19" s="26">
        <f>'Berners data'!B8</f>
        <v>6169</v>
      </c>
      <c r="C19" s="26">
        <f t="shared" si="8"/>
        <v>6169</v>
      </c>
      <c r="D19" s="26">
        <f t="shared" si="9"/>
        <v>0</v>
      </c>
      <c r="E19" s="25">
        <v>4000</v>
      </c>
      <c r="F19" s="25">
        <v>9200</v>
      </c>
      <c r="G19" s="88">
        <v>1985</v>
      </c>
      <c r="H19" s="24">
        <v>903</v>
      </c>
      <c r="I19" s="24">
        <f t="shared" si="10"/>
        <v>903</v>
      </c>
      <c r="J19" s="24">
        <f t="shared" si="11"/>
        <v>0</v>
      </c>
      <c r="K19" s="23">
        <v>500</v>
      </c>
      <c r="L19" s="23">
        <v>1600</v>
      </c>
      <c r="M19" s="86">
        <v>1985</v>
      </c>
      <c r="N19" s="15">
        <f>'Auke Creek data'!B10</f>
        <v>942</v>
      </c>
      <c r="O19" s="39">
        <f t="shared" si="12"/>
        <v>942</v>
      </c>
      <c r="P19" s="39">
        <f t="shared" si="13"/>
        <v>0</v>
      </c>
      <c r="Q19" s="22">
        <v>200</v>
      </c>
      <c r="R19" s="22">
        <v>500</v>
      </c>
      <c r="S19" s="84">
        <v>1985</v>
      </c>
      <c r="T19" s="42">
        <f>'Ford Arm data'!B8</f>
        <v>2324</v>
      </c>
      <c r="U19" s="42">
        <f t="shared" si="14"/>
        <v>2324</v>
      </c>
      <c r="V19" s="42">
        <f t="shared" si="15"/>
        <v>0</v>
      </c>
      <c r="W19" s="21">
        <v>1300</v>
      </c>
      <c r="X19" s="21">
        <v>2900</v>
      </c>
      <c r="Y19" s="79">
        <v>1985</v>
      </c>
      <c r="Z19" s="32">
        <f>'Juneau data'!B8</f>
        <v>810</v>
      </c>
      <c r="AA19" s="32">
        <f t="shared" si="16"/>
        <v>810</v>
      </c>
      <c r="AB19" s="32">
        <f t="shared" si="17"/>
        <v>0</v>
      </c>
      <c r="AC19" s="31">
        <v>400</v>
      </c>
      <c r="AD19" s="30">
        <v>1200</v>
      </c>
      <c r="AE19" s="73">
        <v>1985</v>
      </c>
      <c r="AF19" s="28">
        <f>'Juneau data'!H8</f>
        <v>276</v>
      </c>
      <c r="AG19" s="28">
        <f t="shared" si="18"/>
        <v>276</v>
      </c>
      <c r="AH19" s="28">
        <f t="shared" si="19"/>
        <v>0</v>
      </c>
      <c r="AI19" s="27">
        <v>100</v>
      </c>
      <c r="AJ19" s="27">
        <v>250</v>
      </c>
      <c r="AK19" s="79"/>
      <c r="AL19" s="32"/>
      <c r="AM19" s="32"/>
      <c r="AN19" s="32"/>
      <c r="AO19" s="20"/>
      <c r="AP19" s="20"/>
      <c r="AQ19" s="90">
        <v>1985</v>
      </c>
      <c r="AR19" s="26"/>
      <c r="AS19" s="26"/>
      <c r="AT19" s="26"/>
      <c r="AU19" s="25"/>
      <c r="AV19" s="25"/>
      <c r="AW19" s="77">
        <v>1985</v>
      </c>
      <c r="AX19" s="36">
        <f>'Sitka data'!B8</f>
        <v>1246</v>
      </c>
      <c r="AY19" s="36">
        <f t="shared" si="20"/>
        <v>1246</v>
      </c>
      <c r="AZ19" s="36">
        <f t="shared" si="21"/>
        <v>0</v>
      </c>
      <c r="BA19" s="19">
        <v>400</v>
      </c>
      <c r="BB19" s="19">
        <v>800</v>
      </c>
      <c r="BC19" s="84">
        <v>1985</v>
      </c>
      <c r="BD19" s="43">
        <f>'Yakutat data'!B17</f>
        <v>3300</v>
      </c>
      <c r="BE19" s="42">
        <f t="shared" si="22"/>
        <v>3300</v>
      </c>
      <c r="BF19" s="42">
        <f t="shared" si="23"/>
        <v>0</v>
      </c>
      <c r="BG19" s="41">
        <v>1600</v>
      </c>
      <c r="BH19" s="40">
        <v>4800</v>
      </c>
      <c r="BI19" s="86">
        <v>1985</v>
      </c>
      <c r="BJ19" s="15">
        <f>'Yakutat data'!H17</f>
        <v>6490</v>
      </c>
      <c r="BK19" s="39">
        <f t="shared" si="24"/>
        <v>6490</v>
      </c>
      <c r="BL19" s="39">
        <f t="shared" si="25"/>
        <v>0</v>
      </c>
      <c r="BM19" s="38">
        <v>3300</v>
      </c>
      <c r="BN19" s="38">
        <v>9800</v>
      </c>
      <c r="BO19" s="77">
        <v>1985</v>
      </c>
      <c r="BP19" s="37">
        <f>'Yakutat data'!N17</f>
        <v>52350</v>
      </c>
      <c r="BQ19" s="36">
        <f t="shared" si="4"/>
        <v>52350</v>
      </c>
      <c r="BR19" s="36">
        <f t="shared" si="5"/>
        <v>0</v>
      </c>
      <c r="BS19" s="37">
        <v>10000</v>
      </c>
      <c r="BT19" s="37">
        <v>29000</v>
      </c>
      <c r="BU19" s="47"/>
      <c r="BV19" s="47"/>
      <c r="BW19" s="46"/>
      <c r="BX19" s="46"/>
      <c r="BY19" s="46"/>
      <c r="BZ19" s="46"/>
      <c r="CA19" s="88">
        <v>1985</v>
      </c>
      <c r="CB19" s="55"/>
      <c r="CC19" s="24"/>
      <c r="CD19" s="24"/>
      <c r="CE19" s="23"/>
      <c r="CF19" s="23"/>
    </row>
    <row r="20" spans="1:84" s="72" customFormat="1" ht="11.25" x14ac:dyDescent="0.2">
      <c r="A20" s="90">
        <v>1986</v>
      </c>
      <c r="B20" s="26">
        <f>'Berners data'!B9</f>
        <v>1752</v>
      </c>
      <c r="C20" s="26">
        <f t="shared" si="8"/>
        <v>0</v>
      </c>
      <c r="D20" s="26">
        <f t="shared" si="9"/>
        <v>1752</v>
      </c>
      <c r="E20" s="25">
        <v>4000</v>
      </c>
      <c r="F20" s="25">
        <v>9200</v>
      </c>
      <c r="G20" s="88">
        <v>1986</v>
      </c>
      <c r="H20" s="24">
        <v>1782</v>
      </c>
      <c r="I20" s="24">
        <f t="shared" si="10"/>
        <v>1782</v>
      </c>
      <c r="J20" s="24">
        <f t="shared" si="11"/>
        <v>0</v>
      </c>
      <c r="K20" s="23">
        <v>500</v>
      </c>
      <c r="L20" s="23">
        <v>1600</v>
      </c>
      <c r="M20" s="86">
        <v>1986</v>
      </c>
      <c r="N20" s="15">
        <f>'Auke Creek data'!B11</f>
        <v>454</v>
      </c>
      <c r="O20" s="39">
        <f t="shared" si="12"/>
        <v>454</v>
      </c>
      <c r="P20" s="39">
        <f t="shared" si="13"/>
        <v>0</v>
      </c>
      <c r="Q20" s="22">
        <v>200</v>
      </c>
      <c r="R20" s="22">
        <v>500</v>
      </c>
      <c r="S20" s="84">
        <v>1986</v>
      </c>
      <c r="T20" s="42">
        <f>'Ford Arm data'!B9</f>
        <v>1552</v>
      </c>
      <c r="U20" s="42">
        <f t="shared" si="14"/>
        <v>1552</v>
      </c>
      <c r="V20" s="42">
        <f t="shared" si="15"/>
        <v>0</v>
      </c>
      <c r="W20" s="21">
        <v>1300</v>
      </c>
      <c r="X20" s="21">
        <v>2900</v>
      </c>
      <c r="Y20" s="79">
        <v>1986</v>
      </c>
      <c r="Z20" s="32">
        <f>'Juneau data'!B9</f>
        <v>60</v>
      </c>
      <c r="AA20" s="32">
        <f t="shared" si="16"/>
        <v>0</v>
      </c>
      <c r="AB20" s="32">
        <f t="shared" si="17"/>
        <v>60</v>
      </c>
      <c r="AC20" s="31">
        <v>400</v>
      </c>
      <c r="AD20" s="30">
        <v>1200</v>
      </c>
      <c r="AE20" s="73">
        <v>1986</v>
      </c>
      <c r="AF20" s="28">
        <f>'Juneau data'!H9</f>
        <v>363</v>
      </c>
      <c r="AG20" s="28">
        <f t="shared" si="18"/>
        <v>363</v>
      </c>
      <c r="AH20" s="28">
        <f t="shared" si="19"/>
        <v>0</v>
      </c>
      <c r="AI20" s="27">
        <v>100</v>
      </c>
      <c r="AJ20" s="27">
        <v>250</v>
      </c>
      <c r="AK20" s="79"/>
      <c r="AL20" s="32"/>
      <c r="AM20" s="32"/>
      <c r="AN20" s="32"/>
      <c r="AO20" s="20"/>
      <c r="AP20" s="20"/>
      <c r="AQ20" s="90">
        <v>1986</v>
      </c>
      <c r="AR20" s="26"/>
      <c r="AS20" s="26"/>
      <c r="AT20" s="26"/>
      <c r="AU20" s="25"/>
      <c r="AV20" s="25"/>
      <c r="AW20" s="77">
        <v>1986</v>
      </c>
      <c r="AX20" s="36">
        <f>'Sitka data'!B9</f>
        <v>702</v>
      </c>
      <c r="AY20" s="36">
        <f t="shared" si="20"/>
        <v>702</v>
      </c>
      <c r="AZ20" s="36">
        <f t="shared" si="21"/>
        <v>0</v>
      </c>
      <c r="BA20" s="19">
        <v>400</v>
      </c>
      <c r="BB20" s="19">
        <v>800</v>
      </c>
      <c r="BC20" s="84">
        <v>1986</v>
      </c>
      <c r="BD20" s="43">
        <f>'Yakutat data'!B18</f>
        <v>3300</v>
      </c>
      <c r="BE20" s="42">
        <f t="shared" si="22"/>
        <v>3300</v>
      </c>
      <c r="BF20" s="42">
        <f t="shared" si="23"/>
        <v>0</v>
      </c>
      <c r="BG20" s="41">
        <v>1600</v>
      </c>
      <c r="BH20" s="40">
        <v>4800</v>
      </c>
      <c r="BI20" s="86">
        <v>1986</v>
      </c>
      <c r="BJ20" s="15">
        <f>'Yakutat data'!H18</f>
        <v>3162</v>
      </c>
      <c r="BK20" s="39">
        <f t="shared" si="24"/>
        <v>0</v>
      </c>
      <c r="BL20" s="39">
        <f t="shared" si="25"/>
        <v>3162</v>
      </c>
      <c r="BM20" s="38">
        <v>3300</v>
      </c>
      <c r="BN20" s="38">
        <v>9800</v>
      </c>
      <c r="BO20" s="77">
        <v>1986</v>
      </c>
      <c r="BP20" s="37">
        <f>'Yakutat data'!N18</f>
        <v>14100</v>
      </c>
      <c r="BQ20" s="36">
        <f t="shared" si="4"/>
        <v>14100</v>
      </c>
      <c r="BR20" s="36">
        <f t="shared" si="5"/>
        <v>0</v>
      </c>
      <c r="BS20" s="37">
        <v>10000</v>
      </c>
      <c r="BT20" s="37">
        <v>29000</v>
      </c>
      <c r="BU20" s="47"/>
      <c r="BV20" s="47"/>
      <c r="BW20" s="46"/>
      <c r="BX20" s="46"/>
      <c r="BY20" s="46"/>
      <c r="BZ20" s="46"/>
      <c r="CA20" s="88">
        <v>1986</v>
      </c>
      <c r="CB20" s="55"/>
      <c r="CC20" s="24"/>
      <c r="CD20" s="24"/>
      <c r="CE20" s="23"/>
      <c r="CF20" s="23"/>
    </row>
    <row r="21" spans="1:84" s="72" customFormat="1" ht="11.25" x14ac:dyDescent="0.2">
      <c r="A21" s="90">
        <v>1987</v>
      </c>
      <c r="B21" s="26">
        <f>'Berners data'!B10</f>
        <v>3260</v>
      </c>
      <c r="C21" s="26">
        <f t="shared" si="8"/>
        <v>0</v>
      </c>
      <c r="D21" s="26">
        <f t="shared" si="9"/>
        <v>3260</v>
      </c>
      <c r="E21" s="25">
        <v>4000</v>
      </c>
      <c r="F21" s="25">
        <v>9200</v>
      </c>
      <c r="G21" s="88">
        <v>1987</v>
      </c>
      <c r="H21" s="24">
        <v>1117</v>
      </c>
      <c r="I21" s="24">
        <f t="shared" si="10"/>
        <v>1117</v>
      </c>
      <c r="J21" s="24">
        <f t="shared" si="11"/>
        <v>0</v>
      </c>
      <c r="K21" s="23">
        <v>500</v>
      </c>
      <c r="L21" s="23">
        <v>1600</v>
      </c>
      <c r="M21" s="86">
        <v>1987</v>
      </c>
      <c r="N21" s="15">
        <f>'Auke Creek data'!B12</f>
        <v>668</v>
      </c>
      <c r="O21" s="39">
        <f t="shared" si="12"/>
        <v>668</v>
      </c>
      <c r="P21" s="39">
        <f t="shared" si="13"/>
        <v>0</v>
      </c>
      <c r="Q21" s="22">
        <v>200</v>
      </c>
      <c r="R21" s="22">
        <v>500</v>
      </c>
      <c r="S21" s="84">
        <v>1987</v>
      </c>
      <c r="T21" s="42">
        <f>'Ford Arm data'!B10</f>
        <v>1694</v>
      </c>
      <c r="U21" s="42">
        <f t="shared" si="14"/>
        <v>1694</v>
      </c>
      <c r="V21" s="42">
        <f t="shared" si="15"/>
        <v>0</v>
      </c>
      <c r="W21" s="21">
        <v>1300</v>
      </c>
      <c r="X21" s="21">
        <v>2900</v>
      </c>
      <c r="Y21" s="79">
        <v>1987</v>
      </c>
      <c r="Z21" s="32">
        <f>'Juneau data'!B10</f>
        <v>314</v>
      </c>
      <c r="AA21" s="32">
        <f t="shared" si="16"/>
        <v>0</v>
      </c>
      <c r="AB21" s="32">
        <f t="shared" si="17"/>
        <v>314</v>
      </c>
      <c r="AC21" s="31">
        <v>400</v>
      </c>
      <c r="AD21" s="30">
        <v>1200</v>
      </c>
      <c r="AE21" s="73">
        <v>1987</v>
      </c>
      <c r="AF21" s="28">
        <f>'Juneau data'!H10</f>
        <v>204</v>
      </c>
      <c r="AG21" s="28">
        <f t="shared" si="18"/>
        <v>204</v>
      </c>
      <c r="AH21" s="28">
        <f t="shared" si="19"/>
        <v>0</v>
      </c>
      <c r="AI21" s="27">
        <v>100</v>
      </c>
      <c r="AJ21" s="27">
        <v>250</v>
      </c>
      <c r="AK21" s="79">
        <v>1987</v>
      </c>
      <c r="AL21" s="32">
        <f>'Chilkat data'!B10</f>
        <v>37432.15</v>
      </c>
      <c r="AM21" s="32">
        <f t="shared" ref="AM21:AM44" si="26">IF(AL21&gt;AO21,AL21,0)</f>
        <v>37432.15</v>
      </c>
      <c r="AN21" s="32">
        <f t="shared" ref="AN21:AN44" si="27">IF(AL21&lt;AO21,AL21,0)</f>
        <v>0</v>
      </c>
      <c r="AO21" s="20">
        <v>30000</v>
      </c>
      <c r="AP21" s="20">
        <v>70000</v>
      </c>
      <c r="AQ21" s="90">
        <v>1987</v>
      </c>
      <c r="AR21" s="26">
        <f>'Ketchikan data'!B10</f>
        <v>4792</v>
      </c>
      <c r="AS21" s="26">
        <f t="shared" ref="AS21:AS44" si="28">IF(AR21&gt;AU21,AR21,0)</f>
        <v>4792</v>
      </c>
      <c r="AT21" s="26">
        <f t="shared" ref="AT21:AT44" si="29">IF(AR21&lt;AU21,AR21,0)</f>
        <v>0</v>
      </c>
      <c r="AU21" s="25">
        <v>4250</v>
      </c>
      <c r="AV21" s="25">
        <v>8500</v>
      </c>
      <c r="AW21" s="77">
        <v>1987</v>
      </c>
      <c r="AX21" s="36">
        <f>'Sitka data'!B10</f>
        <v>293</v>
      </c>
      <c r="AY21" s="36">
        <f t="shared" si="20"/>
        <v>0</v>
      </c>
      <c r="AZ21" s="36">
        <f t="shared" si="21"/>
        <v>293</v>
      </c>
      <c r="BA21" s="19">
        <v>400</v>
      </c>
      <c r="BB21" s="19">
        <v>800</v>
      </c>
      <c r="BC21" s="84">
        <v>1987</v>
      </c>
      <c r="BD21" s="43">
        <f>'Yakutat data'!B19</f>
        <v>5000</v>
      </c>
      <c r="BE21" s="42">
        <f t="shared" si="22"/>
        <v>5000</v>
      </c>
      <c r="BF21" s="42">
        <f t="shared" si="23"/>
        <v>0</v>
      </c>
      <c r="BG21" s="41">
        <v>1600</v>
      </c>
      <c r="BH21" s="40">
        <v>4800</v>
      </c>
      <c r="BI21" s="86">
        <v>1987</v>
      </c>
      <c r="BJ21" s="15">
        <f>'Yakutat data'!H19</f>
        <v>2000</v>
      </c>
      <c r="BK21" s="39">
        <f t="shared" si="24"/>
        <v>0</v>
      </c>
      <c r="BL21" s="39">
        <f t="shared" si="25"/>
        <v>2000</v>
      </c>
      <c r="BM21" s="38">
        <v>3300</v>
      </c>
      <c r="BN21" s="38">
        <v>9800</v>
      </c>
      <c r="BO21" s="77">
        <v>1987</v>
      </c>
      <c r="BP21" s="37">
        <f>'Yakutat data'!N19</f>
        <v>8500</v>
      </c>
      <c r="BQ21" s="36">
        <f>IF(BP21&gt;BS21,BP21,0)</f>
        <v>0</v>
      </c>
      <c r="BR21" s="36">
        <f>IF(BP21&lt;BS21,BP21,0)</f>
        <v>8500</v>
      </c>
      <c r="BS21" s="37">
        <v>10000</v>
      </c>
      <c r="BT21" s="37">
        <v>29000</v>
      </c>
      <c r="BU21" s="73">
        <v>1987</v>
      </c>
      <c r="BV21" s="28">
        <f>'Taku data'!B5</f>
        <v>55457</v>
      </c>
      <c r="BW21" s="28">
        <f>IF(BV21&gt;BY21,BV21,0)</f>
        <v>55457</v>
      </c>
      <c r="BX21" s="28">
        <f>IF(BV21&lt;BY21,BV21,0)</f>
        <v>0</v>
      </c>
      <c r="BY21" s="18">
        <v>50000</v>
      </c>
      <c r="BZ21" s="18">
        <v>90000</v>
      </c>
      <c r="CA21" s="88">
        <v>1987</v>
      </c>
      <c r="CB21" s="24"/>
      <c r="CC21" s="24"/>
      <c r="CD21" s="24"/>
      <c r="CE21" s="23"/>
      <c r="CF21" s="23"/>
    </row>
    <row r="22" spans="1:84" s="72" customFormat="1" ht="11.25" x14ac:dyDescent="0.2">
      <c r="A22" s="90">
        <v>1988</v>
      </c>
      <c r="B22" s="26">
        <f>'Berners data'!B11</f>
        <v>2724</v>
      </c>
      <c r="C22" s="26">
        <f t="shared" si="8"/>
        <v>0</v>
      </c>
      <c r="D22" s="26">
        <f t="shared" si="9"/>
        <v>2724</v>
      </c>
      <c r="E22" s="25">
        <v>4000</v>
      </c>
      <c r="F22" s="25">
        <v>9200</v>
      </c>
      <c r="G22" s="88">
        <v>1988</v>
      </c>
      <c r="H22" s="24">
        <v>513</v>
      </c>
      <c r="I22" s="24">
        <f t="shared" si="10"/>
        <v>513</v>
      </c>
      <c r="J22" s="24">
        <f t="shared" si="11"/>
        <v>0</v>
      </c>
      <c r="K22" s="23">
        <v>500</v>
      </c>
      <c r="L22" s="23">
        <v>1600</v>
      </c>
      <c r="M22" s="86">
        <v>1988</v>
      </c>
      <c r="N22" s="15">
        <f>'Auke Creek data'!B13</f>
        <v>756</v>
      </c>
      <c r="O22" s="39">
        <f t="shared" si="12"/>
        <v>756</v>
      </c>
      <c r="P22" s="39">
        <f t="shared" si="13"/>
        <v>0</v>
      </c>
      <c r="Q22" s="22">
        <v>200</v>
      </c>
      <c r="R22" s="22">
        <v>500</v>
      </c>
      <c r="S22" s="84">
        <v>1988</v>
      </c>
      <c r="T22" s="42">
        <f>'Ford Arm data'!B11</f>
        <v>3119</v>
      </c>
      <c r="U22" s="42">
        <f t="shared" si="14"/>
        <v>3119</v>
      </c>
      <c r="V22" s="42">
        <f t="shared" si="15"/>
        <v>0</v>
      </c>
      <c r="W22" s="21">
        <v>1300</v>
      </c>
      <c r="X22" s="21">
        <v>2900</v>
      </c>
      <c r="Y22" s="79">
        <v>1988</v>
      </c>
      <c r="Z22" s="32">
        <f>'Juneau data'!B11</f>
        <v>164</v>
      </c>
      <c r="AA22" s="32">
        <f t="shared" si="16"/>
        <v>0</v>
      </c>
      <c r="AB22" s="32">
        <f t="shared" si="17"/>
        <v>164</v>
      </c>
      <c r="AC22" s="31">
        <v>400</v>
      </c>
      <c r="AD22" s="30">
        <v>1200</v>
      </c>
      <c r="AE22" s="73">
        <v>1988</v>
      </c>
      <c r="AF22" s="28">
        <f>'Juneau data'!H11</f>
        <v>542</v>
      </c>
      <c r="AG22" s="28">
        <f t="shared" si="18"/>
        <v>542</v>
      </c>
      <c r="AH22" s="28">
        <f t="shared" si="19"/>
        <v>0</v>
      </c>
      <c r="AI22" s="27">
        <v>100</v>
      </c>
      <c r="AJ22" s="27">
        <v>250</v>
      </c>
      <c r="AK22" s="79">
        <v>1988</v>
      </c>
      <c r="AL22" s="32">
        <f>'Chilkat data'!B11</f>
        <v>29495.05</v>
      </c>
      <c r="AM22" s="32">
        <f t="shared" si="26"/>
        <v>0</v>
      </c>
      <c r="AN22" s="32">
        <f t="shared" si="27"/>
        <v>29495.05</v>
      </c>
      <c r="AO22" s="20">
        <v>30000</v>
      </c>
      <c r="AP22" s="20">
        <v>70000</v>
      </c>
      <c r="AQ22" s="90">
        <v>1988</v>
      </c>
      <c r="AR22" s="26">
        <f>'Ketchikan data'!B11</f>
        <v>5007</v>
      </c>
      <c r="AS22" s="26">
        <f t="shared" si="28"/>
        <v>5007</v>
      </c>
      <c r="AT22" s="26">
        <f t="shared" si="29"/>
        <v>0</v>
      </c>
      <c r="AU22" s="25">
        <v>4250</v>
      </c>
      <c r="AV22" s="25">
        <v>8500</v>
      </c>
      <c r="AW22" s="77">
        <v>1988</v>
      </c>
      <c r="AX22" s="36">
        <f>'Sitka data'!B11</f>
        <v>403</v>
      </c>
      <c r="AY22" s="36">
        <f t="shared" si="20"/>
        <v>403</v>
      </c>
      <c r="AZ22" s="36">
        <f t="shared" si="21"/>
        <v>0</v>
      </c>
      <c r="BA22" s="19">
        <v>400</v>
      </c>
      <c r="BB22" s="19">
        <v>800</v>
      </c>
      <c r="BC22" s="84">
        <v>1988</v>
      </c>
      <c r="BD22" s="43">
        <f>'Yakutat data'!B20</f>
        <v>1600</v>
      </c>
      <c r="BE22" s="42">
        <f t="shared" si="22"/>
        <v>0</v>
      </c>
      <c r="BF22" s="42">
        <f t="shared" si="23"/>
        <v>0</v>
      </c>
      <c r="BG22" s="41">
        <v>1600</v>
      </c>
      <c r="BH22" s="40">
        <v>4800</v>
      </c>
      <c r="BI22" s="86">
        <v>1988</v>
      </c>
      <c r="BJ22" s="15">
        <f>'Yakutat data'!H20</f>
        <v>11000</v>
      </c>
      <c r="BK22" s="39">
        <f t="shared" si="24"/>
        <v>11000</v>
      </c>
      <c r="BL22" s="39">
        <f t="shared" si="25"/>
        <v>0</v>
      </c>
      <c r="BM22" s="38">
        <v>3300</v>
      </c>
      <c r="BN22" s="38">
        <v>9800</v>
      </c>
      <c r="BO22" s="77">
        <v>1988</v>
      </c>
      <c r="BP22" s="37">
        <f>'Yakutat data'!N20</f>
        <v>16000</v>
      </c>
      <c r="BQ22" s="36">
        <f t="shared" si="4"/>
        <v>16000</v>
      </c>
      <c r="BR22" s="36">
        <f t="shared" si="5"/>
        <v>0</v>
      </c>
      <c r="BS22" s="37">
        <v>10000</v>
      </c>
      <c r="BT22" s="37">
        <v>29000</v>
      </c>
      <c r="BU22" s="73">
        <v>1988</v>
      </c>
      <c r="BV22" s="28">
        <f>'Taku data'!B6</f>
        <v>39450</v>
      </c>
      <c r="BW22" s="28">
        <f t="shared" ref="BW22:BW44" si="30">IF(BV22&gt;BY22,BV22,0)</f>
        <v>0</v>
      </c>
      <c r="BX22" s="28">
        <f t="shared" ref="BX22:BX44" si="31">IF(BV22&lt;BY22,BV22,0)</f>
        <v>39450</v>
      </c>
      <c r="BY22" s="18">
        <v>50000</v>
      </c>
      <c r="BZ22" s="18">
        <v>90000</v>
      </c>
      <c r="CA22" s="88">
        <v>1988</v>
      </c>
      <c r="CB22" s="24"/>
      <c r="CC22" s="24"/>
      <c r="CD22" s="24"/>
      <c r="CE22" s="23"/>
      <c r="CF22" s="23"/>
    </row>
    <row r="23" spans="1:84" s="72" customFormat="1" ht="11.25" x14ac:dyDescent="0.2">
      <c r="A23" s="90">
        <v>1989</v>
      </c>
      <c r="B23" s="26">
        <f>'Berners data'!B12</f>
        <v>7509</v>
      </c>
      <c r="C23" s="26">
        <f t="shared" si="8"/>
        <v>7509</v>
      </c>
      <c r="D23" s="26">
        <f t="shared" si="9"/>
        <v>0</v>
      </c>
      <c r="E23" s="25">
        <v>4000</v>
      </c>
      <c r="F23" s="25">
        <v>9200</v>
      </c>
      <c r="G23" s="88">
        <v>1989</v>
      </c>
      <c r="H23" s="24">
        <v>433</v>
      </c>
      <c r="I23" s="24">
        <f t="shared" si="10"/>
        <v>0</v>
      </c>
      <c r="J23" s="24">
        <f t="shared" si="11"/>
        <v>433</v>
      </c>
      <c r="K23" s="23">
        <v>500</v>
      </c>
      <c r="L23" s="23">
        <v>1600</v>
      </c>
      <c r="M23" s="86">
        <v>1989</v>
      </c>
      <c r="N23" s="15">
        <f>'Auke Creek data'!B14</f>
        <v>502</v>
      </c>
      <c r="O23" s="39">
        <f t="shared" si="12"/>
        <v>502</v>
      </c>
      <c r="P23" s="39">
        <f t="shared" si="13"/>
        <v>0</v>
      </c>
      <c r="Q23" s="22">
        <v>200</v>
      </c>
      <c r="R23" s="22">
        <v>500</v>
      </c>
      <c r="S23" s="84">
        <v>1989</v>
      </c>
      <c r="T23" s="42">
        <f>'Ford Arm data'!B12</f>
        <v>2176</v>
      </c>
      <c r="U23" s="42">
        <f t="shared" si="14"/>
        <v>2176</v>
      </c>
      <c r="V23" s="42">
        <f t="shared" si="15"/>
        <v>0</v>
      </c>
      <c r="W23" s="21">
        <v>1300</v>
      </c>
      <c r="X23" s="21">
        <v>2900</v>
      </c>
      <c r="Y23" s="79">
        <v>1989</v>
      </c>
      <c r="Z23" s="32">
        <f>'Juneau data'!B12</f>
        <v>566</v>
      </c>
      <c r="AA23" s="32">
        <f t="shared" si="16"/>
        <v>566</v>
      </c>
      <c r="AB23" s="32">
        <f t="shared" si="17"/>
        <v>0</v>
      </c>
      <c r="AC23" s="31">
        <v>400</v>
      </c>
      <c r="AD23" s="30">
        <v>1200</v>
      </c>
      <c r="AE23" s="73">
        <v>1989</v>
      </c>
      <c r="AF23" s="28">
        <f>'Juneau data'!H12</f>
        <v>242</v>
      </c>
      <c r="AG23" s="28">
        <f t="shared" si="18"/>
        <v>242</v>
      </c>
      <c r="AH23" s="28">
        <f t="shared" si="19"/>
        <v>0</v>
      </c>
      <c r="AI23" s="27">
        <v>100</v>
      </c>
      <c r="AJ23" s="27">
        <v>250</v>
      </c>
      <c r="AK23" s="79">
        <v>1989</v>
      </c>
      <c r="AL23" s="32">
        <f>'Chilkat data'!B12</f>
        <v>48833.31</v>
      </c>
      <c r="AM23" s="32">
        <f t="shared" si="26"/>
        <v>48833.31</v>
      </c>
      <c r="AN23" s="32">
        <f t="shared" si="27"/>
        <v>0</v>
      </c>
      <c r="AO23" s="20">
        <v>30000</v>
      </c>
      <c r="AP23" s="20">
        <v>70000</v>
      </c>
      <c r="AQ23" s="90">
        <v>1989</v>
      </c>
      <c r="AR23" s="26">
        <f>'Ketchikan data'!B12</f>
        <v>6761</v>
      </c>
      <c r="AS23" s="26">
        <f t="shared" si="28"/>
        <v>6761</v>
      </c>
      <c r="AT23" s="26">
        <f t="shared" si="29"/>
        <v>0</v>
      </c>
      <c r="AU23" s="25">
        <v>4250</v>
      </c>
      <c r="AV23" s="25">
        <v>8500</v>
      </c>
      <c r="AW23" s="77">
        <v>1989</v>
      </c>
      <c r="AX23" s="36">
        <f>'Sitka data'!B12</f>
        <v>576</v>
      </c>
      <c r="AY23" s="36">
        <f t="shared" si="20"/>
        <v>576</v>
      </c>
      <c r="AZ23" s="36">
        <f t="shared" si="21"/>
        <v>0</v>
      </c>
      <c r="BA23" s="19">
        <v>400</v>
      </c>
      <c r="BB23" s="19">
        <v>800</v>
      </c>
      <c r="BC23" s="84">
        <v>1989</v>
      </c>
      <c r="BD23" s="43">
        <f>'Yakutat data'!B21</f>
        <v>1490</v>
      </c>
      <c r="BE23" s="42">
        <f t="shared" si="22"/>
        <v>0</v>
      </c>
      <c r="BF23" s="42">
        <f t="shared" si="23"/>
        <v>1490</v>
      </c>
      <c r="BG23" s="41">
        <v>1600</v>
      </c>
      <c r="BH23" s="40">
        <v>4800</v>
      </c>
      <c r="BI23" s="86">
        <v>1989</v>
      </c>
      <c r="BJ23" s="15">
        <f>'Yakutat data'!H21</f>
        <v>3900</v>
      </c>
      <c r="BK23" s="39">
        <f t="shared" si="24"/>
        <v>3900</v>
      </c>
      <c r="BL23" s="39">
        <f t="shared" si="25"/>
        <v>0</v>
      </c>
      <c r="BM23" s="38">
        <v>3300</v>
      </c>
      <c r="BN23" s="38">
        <v>9800</v>
      </c>
      <c r="BO23" s="77">
        <v>1989</v>
      </c>
      <c r="BP23" s="37">
        <f>'Yakutat data'!N21</f>
        <v>38000</v>
      </c>
      <c r="BQ23" s="36">
        <f t="shared" si="4"/>
        <v>38000</v>
      </c>
      <c r="BR23" s="36">
        <f t="shared" si="5"/>
        <v>0</v>
      </c>
      <c r="BS23" s="37">
        <v>10000</v>
      </c>
      <c r="BT23" s="37">
        <v>29000</v>
      </c>
      <c r="BU23" s="73">
        <v>1989</v>
      </c>
      <c r="BV23" s="28">
        <f>'Taku data'!B7</f>
        <v>56808</v>
      </c>
      <c r="BW23" s="28">
        <f t="shared" si="30"/>
        <v>56808</v>
      </c>
      <c r="BX23" s="28">
        <f t="shared" si="31"/>
        <v>0</v>
      </c>
      <c r="BY23" s="18">
        <v>50000</v>
      </c>
      <c r="BZ23" s="18">
        <v>90000</v>
      </c>
      <c r="CA23" s="88">
        <v>1989</v>
      </c>
      <c r="CB23" s="24"/>
      <c r="CC23" s="24"/>
      <c r="CD23" s="24"/>
      <c r="CE23" s="23"/>
      <c r="CF23" s="23"/>
    </row>
    <row r="24" spans="1:84" s="72" customFormat="1" ht="11.25" x14ac:dyDescent="0.2">
      <c r="A24" s="90">
        <v>1990</v>
      </c>
      <c r="B24" s="26">
        <f>'Berners data'!B13</f>
        <v>11050</v>
      </c>
      <c r="C24" s="26">
        <f t="shared" si="8"/>
        <v>11050</v>
      </c>
      <c r="D24" s="26">
        <f t="shared" si="9"/>
        <v>0</v>
      </c>
      <c r="E24" s="25">
        <v>4000</v>
      </c>
      <c r="F24" s="25">
        <v>9200</v>
      </c>
      <c r="G24" s="88">
        <v>1990</v>
      </c>
      <c r="H24" s="24">
        <v>870</v>
      </c>
      <c r="I24" s="24">
        <f t="shared" si="10"/>
        <v>870</v>
      </c>
      <c r="J24" s="24">
        <f t="shared" si="11"/>
        <v>0</v>
      </c>
      <c r="K24" s="23">
        <v>500</v>
      </c>
      <c r="L24" s="23">
        <v>1600</v>
      </c>
      <c r="M24" s="86">
        <v>1990</v>
      </c>
      <c r="N24" s="15">
        <f>'Auke Creek data'!B15</f>
        <v>697</v>
      </c>
      <c r="O24" s="39">
        <f t="shared" si="12"/>
        <v>697</v>
      </c>
      <c r="P24" s="39">
        <f t="shared" si="13"/>
        <v>0</v>
      </c>
      <c r="Q24" s="22">
        <v>200</v>
      </c>
      <c r="R24" s="22">
        <v>500</v>
      </c>
      <c r="S24" s="84">
        <v>1990</v>
      </c>
      <c r="T24" s="42">
        <f>'Ford Arm data'!B13</f>
        <v>2192</v>
      </c>
      <c r="U24" s="42">
        <f t="shared" si="14"/>
        <v>2192</v>
      </c>
      <c r="V24" s="42">
        <f t="shared" si="15"/>
        <v>0</v>
      </c>
      <c r="W24" s="21">
        <v>1300</v>
      </c>
      <c r="X24" s="21">
        <v>2900</v>
      </c>
      <c r="Y24" s="79">
        <v>1990</v>
      </c>
      <c r="Z24" s="32">
        <f>'Juneau data'!B13</f>
        <v>1711</v>
      </c>
      <c r="AA24" s="32">
        <f t="shared" si="16"/>
        <v>1711</v>
      </c>
      <c r="AB24" s="32">
        <f t="shared" si="17"/>
        <v>0</v>
      </c>
      <c r="AC24" s="31">
        <v>400</v>
      </c>
      <c r="AD24" s="30">
        <v>1200</v>
      </c>
      <c r="AE24" s="73">
        <v>1990</v>
      </c>
      <c r="AF24" s="28">
        <f>'Juneau data'!H13</f>
        <v>324</v>
      </c>
      <c r="AG24" s="28">
        <f t="shared" si="18"/>
        <v>324</v>
      </c>
      <c r="AH24" s="28">
        <f t="shared" si="19"/>
        <v>0</v>
      </c>
      <c r="AI24" s="27">
        <v>100</v>
      </c>
      <c r="AJ24" s="27">
        <v>250</v>
      </c>
      <c r="AK24" s="79">
        <v>1990</v>
      </c>
      <c r="AL24" s="32">
        <f>'Chilkat data'!B13</f>
        <v>79807</v>
      </c>
      <c r="AM24" s="32">
        <f t="shared" si="26"/>
        <v>79807</v>
      </c>
      <c r="AN24" s="32">
        <f t="shared" si="27"/>
        <v>0</v>
      </c>
      <c r="AO24" s="20">
        <v>30000</v>
      </c>
      <c r="AP24" s="20">
        <v>70000</v>
      </c>
      <c r="AQ24" s="90">
        <v>1990</v>
      </c>
      <c r="AR24" s="26">
        <f>'Ketchikan data'!B13</f>
        <v>3444</v>
      </c>
      <c r="AS24" s="26">
        <f t="shared" si="28"/>
        <v>0</v>
      </c>
      <c r="AT24" s="26">
        <f t="shared" si="29"/>
        <v>3444</v>
      </c>
      <c r="AU24" s="25">
        <v>4250</v>
      </c>
      <c r="AV24" s="25">
        <v>8500</v>
      </c>
      <c r="AW24" s="77">
        <v>1990</v>
      </c>
      <c r="AX24" s="36">
        <f>'Sitka data'!B13</f>
        <v>566</v>
      </c>
      <c r="AY24" s="36">
        <f t="shared" si="20"/>
        <v>566</v>
      </c>
      <c r="AZ24" s="36">
        <f t="shared" si="21"/>
        <v>0</v>
      </c>
      <c r="BA24" s="19">
        <v>400</v>
      </c>
      <c r="BB24" s="19">
        <v>800</v>
      </c>
      <c r="BC24" s="84">
        <v>1990</v>
      </c>
      <c r="BD24" s="43">
        <f>'Yakutat data'!B22</f>
        <v>9460</v>
      </c>
      <c r="BE24" s="42">
        <f t="shared" si="22"/>
        <v>9460</v>
      </c>
      <c r="BF24" s="42">
        <f t="shared" si="23"/>
        <v>0</v>
      </c>
      <c r="BG24" s="41">
        <v>1600</v>
      </c>
      <c r="BH24" s="40">
        <v>4800</v>
      </c>
      <c r="BI24" s="86">
        <v>1990</v>
      </c>
      <c r="BJ24" s="15">
        <f>'Yakutat data'!H22</f>
        <v>1630</v>
      </c>
      <c r="BK24" s="39">
        <f t="shared" si="24"/>
        <v>0</v>
      </c>
      <c r="BL24" s="39">
        <f t="shared" si="25"/>
        <v>1630</v>
      </c>
      <c r="BM24" s="38">
        <v>3300</v>
      </c>
      <c r="BN24" s="38">
        <v>9800</v>
      </c>
      <c r="BO24" s="77">
        <v>1990</v>
      </c>
      <c r="BP24" s="37">
        <f>'Yakutat data'!N22</f>
        <v>16800</v>
      </c>
      <c r="BQ24" s="36">
        <f t="shared" si="4"/>
        <v>16800</v>
      </c>
      <c r="BR24" s="36">
        <f t="shared" si="5"/>
        <v>0</v>
      </c>
      <c r="BS24" s="37">
        <v>10000</v>
      </c>
      <c r="BT24" s="37">
        <v>29000</v>
      </c>
      <c r="BU24" s="73">
        <v>1990</v>
      </c>
      <c r="BV24" s="28">
        <f>'Taku data'!B8</f>
        <v>72196</v>
      </c>
      <c r="BW24" s="28">
        <f t="shared" si="30"/>
        <v>72196</v>
      </c>
      <c r="BX24" s="28">
        <f t="shared" si="31"/>
        <v>0</v>
      </c>
      <c r="BY24" s="18">
        <v>50000</v>
      </c>
      <c r="BZ24" s="18">
        <v>90000</v>
      </c>
      <c r="CA24" s="88">
        <v>1990</v>
      </c>
      <c r="CB24" s="24"/>
      <c r="CC24" s="24"/>
      <c r="CD24" s="24"/>
      <c r="CE24" s="23"/>
      <c r="CF24" s="23"/>
    </row>
    <row r="25" spans="1:84" s="72" customFormat="1" ht="11.25" x14ac:dyDescent="0.2">
      <c r="A25" s="90">
        <v>1991</v>
      </c>
      <c r="B25" s="26">
        <f>'Berners data'!B14</f>
        <v>11530</v>
      </c>
      <c r="C25" s="26">
        <f t="shared" si="8"/>
        <v>11530</v>
      </c>
      <c r="D25" s="26">
        <f t="shared" si="9"/>
        <v>0</v>
      </c>
      <c r="E25" s="25">
        <v>4000</v>
      </c>
      <c r="F25" s="25">
        <v>9200</v>
      </c>
      <c r="G25" s="88">
        <v>1991</v>
      </c>
      <c r="H25" s="24">
        <v>1836</v>
      </c>
      <c r="I25" s="24">
        <f t="shared" si="10"/>
        <v>1836</v>
      </c>
      <c r="J25" s="24">
        <f t="shared" si="11"/>
        <v>0</v>
      </c>
      <c r="K25" s="23">
        <v>500</v>
      </c>
      <c r="L25" s="23">
        <v>1600</v>
      </c>
      <c r="M25" s="86">
        <v>1991</v>
      </c>
      <c r="N25" s="15">
        <f>'Auke Creek data'!B16</f>
        <v>808</v>
      </c>
      <c r="O25" s="39">
        <f t="shared" si="12"/>
        <v>808</v>
      </c>
      <c r="P25" s="39">
        <f t="shared" si="13"/>
        <v>0</v>
      </c>
      <c r="Q25" s="22">
        <v>200</v>
      </c>
      <c r="R25" s="22">
        <v>500</v>
      </c>
      <c r="S25" s="84">
        <v>1991</v>
      </c>
      <c r="T25" s="42">
        <f>'Ford Arm data'!B14</f>
        <v>2761</v>
      </c>
      <c r="U25" s="42">
        <f t="shared" si="14"/>
        <v>2761</v>
      </c>
      <c r="V25" s="42">
        <f t="shared" si="15"/>
        <v>0</v>
      </c>
      <c r="W25" s="21">
        <v>1300</v>
      </c>
      <c r="X25" s="21">
        <v>2900</v>
      </c>
      <c r="Y25" s="79">
        <v>1991</v>
      </c>
      <c r="Z25" s="32">
        <f>'Juneau data'!B14</f>
        <v>1415</v>
      </c>
      <c r="AA25" s="32">
        <f t="shared" si="16"/>
        <v>1415</v>
      </c>
      <c r="AB25" s="32">
        <f t="shared" si="17"/>
        <v>0</v>
      </c>
      <c r="AC25" s="31">
        <v>400</v>
      </c>
      <c r="AD25" s="30">
        <v>1200</v>
      </c>
      <c r="AE25" s="73">
        <v>1991</v>
      </c>
      <c r="AF25" s="28">
        <f>'Juneau data'!H14</f>
        <v>410</v>
      </c>
      <c r="AG25" s="28">
        <f t="shared" si="18"/>
        <v>410</v>
      </c>
      <c r="AH25" s="28">
        <f t="shared" si="19"/>
        <v>0</v>
      </c>
      <c r="AI25" s="27">
        <v>100</v>
      </c>
      <c r="AJ25" s="27">
        <v>250</v>
      </c>
      <c r="AK25" s="79">
        <v>1991</v>
      </c>
      <c r="AL25" s="32">
        <f>'Chilkat data'!B14</f>
        <v>84516.61</v>
      </c>
      <c r="AM25" s="32">
        <f t="shared" si="26"/>
        <v>84516.61</v>
      </c>
      <c r="AN25" s="32">
        <f t="shared" si="27"/>
        <v>0</v>
      </c>
      <c r="AO25" s="20">
        <v>30000</v>
      </c>
      <c r="AP25" s="20">
        <v>70000</v>
      </c>
      <c r="AQ25" s="90">
        <v>1991</v>
      </c>
      <c r="AR25" s="26">
        <f>'Ketchikan data'!B14</f>
        <v>5721</v>
      </c>
      <c r="AS25" s="26">
        <f t="shared" si="28"/>
        <v>5721</v>
      </c>
      <c r="AT25" s="26">
        <f t="shared" si="29"/>
        <v>0</v>
      </c>
      <c r="AU25" s="25">
        <v>4250</v>
      </c>
      <c r="AV25" s="25">
        <v>8500</v>
      </c>
      <c r="AW25" s="77">
        <v>1991</v>
      </c>
      <c r="AX25" s="36">
        <f>'Sitka data'!B14</f>
        <v>1510</v>
      </c>
      <c r="AY25" s="36">
        <f t="shared" si="20"/>
        <v>1510</v>
      </c>
      <c r="AZ25" s="36">
        <f t="shared" si="21"/>
        <v>0</v>
      </c>
      <c r="BA25" s="19">
        <v>400</v>
      </c>
      <c r="BB25" s="19">
        <v>800</v>
      </c>
      <c r="BC25" s="84">
        <v>1991</v>
      </c>
      <c r="BD25" s="43">
        <f>'Yakutat data'!B23</f>
        <v>975</v>
      </c>
      <c r="BE25" s="42">
        <f t="shared" si="22"/>
        <v>0</v>
      </c>
      <c r="BF25" s="42">
        <f t="shared" si="23"/>
        <v>975</v>
      </c>
      <c r="BG25" s="41">
        <v>1600</v>
      </c>
      <c r="BH25" s="40">
        <v>4800</v>
      </c>
      <c r="BI25" s="86">
        <v>1991</v>
      </c>
      <c r="BJ25" s="15" t="str">
        <f>'Yakutat data'!H23</f>
        <v>-</v>
      </c>
      <c r="BK25" s="39" t="str">
        <f t="shared" si="24"/>
        <v>-</v>
      </c>
      <c r="BL25" s="39">
        <f t="shared" si="25"/>
        <v>0</v>
      </c>
      <c r="BM25" s="38">
        <v>3300</v>
      </c>
      <c r="BN25" s="38">
        <v>9800</v>
      </c>
      <c r="BO25" s="77">
        <v>1991</v>
      </c>
      <c r="BP25" s="37">
        <f>'Yakutat data'!N23</f>
        <v>16600</v>
      </c>
      <c r="BQ25" s="36">
        <f t="shared" si="4"/>
        <v>16600</v>
      </c>
      <c r="BR25" s="36">
        <f t="shared" si="5"/>
        <v>0</v>
      </c>
      <c r="BS25" s="37">
        <v>10000</v>
      </c>
      <c r="BT25" s="37">
        <v>29000</v>
      </c>
      <c r="BU25" s="73">
        <v>1991</v>
      </c>
      <c r="BV25" s="28">
        <f>'Taku data'!B9</f>
        <v>127484</v>
      </c>
      <c r="BW25" s="28">
        <f t="shared" si="30"/>
        <v>127484</v>
      </c>
      <c r="BX25" s="28">
        <f t="shared" si="31"/>
        <v>0</v>
      </c>
      <c r="BY25" s="18">
        <v>50000</v>
      </c>
      <c r="BZ25" s="18">
        <v>90000</v>
      </c>
      <c r="CA25" s="88">
        <v>1991</v>
      </c>
      <c r="CB25" s="24"/>
      <c r="CC25" s="24"/>
      <c r="CD25" s="24"/>
      <c r="CE25" s="23"/>
      <c r="CF25" s="23"/>
    </row>
    <row r="26" spans="1:84" s="72" customFormat="1" ht="11.25" x14ac:dyDescent="0.2">
      <c r="A26" s="90">
        <v>1992</v>
      </c>
      <c r="B26" s="26">
        <f>'Berners data'!B15</f>
        <v>15300</v>
      </c>
      <c r="C26" s="26">
        <f t="shared" si="8"/>
        <v>15300</v>
      </c>
      <c r="D26" s="26">
        <f t="shared" si="9"/>
        <v>0</v>
      </c>
      <c r="E26" s="25">
        <v>4000</v>
      </c>
      <c r="F26" s="25">
        <v>9200</v>
      </c>
      <c r="G26" s="88">
        <v>1992</v>
      </c>
      <c r="H26" s="24">
        <v>1426</v>
      </c>
      <c r="I26" s="24">
        <f t="shared" si="10"/>
        <v>1426</v>
      </c>
      <c r="J26" s="24">
        <f t="shared" si="11"/>
        <v>0</v>
      </c>
      <c r="K26" s="23">
        <v>500</v>
      </c>
      <c r="L26" s="23">
        <v>1600</v>
      </c>
      <c r="M26" s="86">
        <v>1992</v>
      </c>
      <c r="N26" s="15">
        <f>'Auke Creek data'!B17</f>
        <v>1020</v>
      </c>
      <c r="O26" s="39">
        <f t="shared" si="12"/>
        <v>1020</v>
      </c>
      <c r="P26" s="39">
        <f t="shared" si="13"/>
        <v>0</v>
      </c>
      <c r="Q26" s="22">
        <v>200</v>
      </c>
      <c r="R26" s="22">
        <v>500</v>
      </c>
      <c r="S26" s="84">
        <v>1992</v>
      </c>
      <c r="T26" s="42">
        <f>'Ford Arm data'!B15</f>
        <v>3866</v>
      </c>
      <c r="U26" s="42">
        <f t="shared" si="14"/>
        <v>3866</v>
      </c>
      <c r="V26" s="42">
        <f t="shared" si="15"/>
        <v>0</v>
      </c>
      <c r="W26" s="21">
        <v>1300</v>
      </c>
      <c r="X26" s="21">
        <v>2900</v>
      </c>
      <c r="Y26" s="79">
        <v>1992</v>
      </c>
      <c r="Z26" s="32">
        <f>'Juneau data'!B15</f>
        <v>2512</v>
      </c>
      <c r="AA26" s="32">
        <f t="shared" si="16"/>
        <v>2512</v>
      </c>
      <c r="AB26" s="32">
        <f t="shared" si="17"/>
        <v>0</v>
      </c>
      <c r="AC26" s="31">
        <v>400</v>
      </c>
      <c r="AD26" s="30">
        <v>1200</v>
      </c>
      <c r="AE26" s="73">
        <v>1992</v>
      </c>
      <c r="AF26" s="28">
        <f>'Juneau data'!H15</f>
        <v>403</v>
      </c>
      <c r="AG26" s="28">
        <f t="shared" si="18"/>
        <v>403</v>
      </c>
      <c r="AH26" s="28">
        <f t="shared" si="19"/>
        <v>0</v>
      </c>
      <c r="AI26" s="27">
        <v>100</v>
      </c>
      <c r="AJ26" s="27">
        <v>250</v>
      </c>
      <c r="AK26" s="79">
        <v>1992</v>
      </c>
      <c r="AL26" s="32">
        <f>'Chilkat data'!B15</f>
        <v>77588.47</v>
      </c>
      <c r="AM26" s="32">
        <f t="shared" si="26"/>
        <v>77588.47</v>
      </c>
      <c r="AN26" s="32">
        <f t="shared" si="27"/>
        <v>0</v>
      </c>
      <c r="AO26" s="20">
        <v>30000</v>
      </c>
      <c r="AP26" s="20">
        <v>70000</v>
      </c>
      <c r="AQ26" s="90">
        <v>1992</v>
      </c>
      <c r="AR26" s="26">
        <f>'Ketchikan data'!B15</f>
        <v>7017</v>
      </c>
      <c r="AS26" s="26">
        <f t="shared" si="28"/>
        <v>7017</v>
      </c>
      <c r="AT26" s="26">
        <f t="shared" si="29"/>
        <v>0</v>
      </c>
      <c r="AU26" s="25">
        <v>4250</v>
      </c>
      <c r="AV26" s="25">
        <v>8500</v>
      </c>
      <c r="AW26" s="77">
        <v>1992</v>
      </c>
      <c r="AX26" s="36">
        <f>'Sitka data'!B15</f>
        <v>1899</v>
      </c>
      <c r="AY26" s="36">
        <f t="shared" si="20"/>
        <v>1899</v>
      </c>
      <c r="AZ26" s="36">
        <f t="shared" si="21"/>
        <v>0</v>
      </c>
      <c r="BA26" s="19">
        <v>400</v>
      </c>
      <c r="BB26" s="19">
        <v>800</v>
      </c>
      <c r="BC26" s="84">
        <v>1992</v>
      </c>
      <c r="BD26" s="43">
        <f>'Yakutat data'!B24</f>
        <v>4235</v>
      </c>
      <c r="BE26" s="42">
        <f t="shared" si="22"/>
        <v>4235</v>
      </c>
      <c r="BF26" s="42">
        <f t="shared" si="23"/>
        <v>0</v>
      </c>
      <c r="BG26" s="41">
        <v>1600</v>
      </c>
      <c r="BH26" s="40">
        <v>4800</v>
      </c>
      <c r="BI26" s="86">
        <v>1992</v>
      </c>
      <c r="BJ26" s="15">
        <f>'Yakutat data'!H24</f>
        <v>13820</v>
      </c>
      <c r="BK26" s="39">
        <f t="shared" si="24"/>
        <v>13820</v>
      </c>
      <c r="BL26" s="39">
        <f t="shared" si="25"/>
        <v>0</v>
      </c>
      <c r="BM26" s="38">
        <v>3300</v>
      </c>
      <c r="BN26" s="38">
        <v>9800</v>
      </c>
      <c r="BO26" s="77">
        <v>1992</v>
      </c>
      <c r="BP26" s="37">
        <f>'Yakutat data'!N24</f>
        <v>30800</v>
      </c>
      <c r="BQ26" s="36">
        <f t="shared" si="4"/>
        <v>30800</v>
      </c>
      <c r="BR26" s="36">
        <f t="shared" si="5"/>
        <v>0</v>
      </c>
      <c r="BS26" s="37">
        <v>10000</v>
      </c>
      <c r="BT26" s="37">
        <v>29000</v>
      </c>
      <c r="BU26" s="73">
        <v>1992</v>
      </c>
      <c r="BV26" s="28">
        <f>'Taku data'!B10</f>
        <v>84853</v>
      </c>
      <c r="BW26" s="28">
        <f t="shared" si="30"/>
        <v>84853</v>
      </c>
      <c r="BX26" s="28">
        <f t="shared" si="31"/>
        <v>0</v>
      </c>
      <c r="BY26" s="18">
        <v>50000</v>
      </c>
      <c r="BZ26" s="18">
        <v>90000</v>
      </c>
      <c r="CA26" s="88">
        <v>1992</v>
      </c>
      <c r="CB26" s="24"/>
      <c r="CC26" s="24"/>
      <c r="CD26" s="24"/>
      <c r="CE26" s="23"/>
      <c r="CF26" s="23"/>
    </row>
    <row r="27" spans="1:84" s="72" customFormat="1" ht="11.25" x14ac:dyDescent="0.2">
      <c r="A27" s="90">
        <v>1993</v>
      </c>
      <c r="B27" s="26">
        <f>'Berners data'!B16</f>
        <v>15670</v>
      </c>
      <c r="C27" s="26">
        <f t="shared" si="8"/>
        <v>15670</v>
      </c>
      <c r="D27" s="26">
        <f t="shared" si="9"/>
        <v>0</v>
      </c>
      <c r="E27" s="25">
        <v>4000</v>
      </c>
      <c r="F27" s="25">
        <v>9200</v>
      </c>
      <c r="G27" s="88">
        <v>1993</v>
      </c>
      <c r="H27" s="24">
        <v>832</v>
      </c>
      <c r="I27" s="24">
        <f t="shared" si="10"/>
        <v>832</v>
      </c>
      <c r="J27" s="24">
        <f t="shared" si="11"/>
        <v>0</v>
      </c>
      <c r="K27" s="23">
        <v>500</v>
      </c>
      <c r="L27" s="23">
        <v>1600</v>
      </c>
      <c r="M27" s="86">
        <v>1993</v>
      </c>
      <c r="N27" s="15">
        <f>'Auke Creek data'!B18</f>
        <v>859</v>
      </c>
      <c r="O27" s="39">
        <f t="shared" si="12"/>
        <v>859</v>
      </c>
      <c r="P27" s="39">
        <f t="shared" si="13"/>
        <v>0</v>
      </c>
      <c r="Q27" s="22">
        <v>200</v>
      </c>
      <c r="R27" s="22">
        <v>500</v>
      </c>
      <c r="S27" s="84">
        <v>1993</v>
      </c>
      <c r="T27" s="42">
        <f>'Ford Arm data'!B16</f>
        <v>4202</v>
      </c>
      <c r="U27" s="42">
        <f t="shared" si="14"/>
        <v>4202</v>
      </c>
      <c r="V27" s="42">
        <f t="shared" si="15"/>
        <v>0</v>
      </c>
      <c r="W27" s="21">
        <v>1300</v>
      </c>
      <c r="X27" s="21">
        <v>2900</v>
      </c>
      <c r="Y27" s="79">
        <v>1993</v>
      </c>
      <c r="Z27" s="32">
        <f>'Juneau data'!B16</f>
        <v>1352</v>
      </c>
      <c r="AA27" s="32">
        <f t="shared" si="16"/>
        <v>1352</v>
      </c>
      <c r="AB27" s="32">
        <f t="shared" si="17"/>
        <v>0</v>
      </c>
      <c r="AC27" s="31">
        <v>400</v>
      </c>
      <c r="AD27" s="30">
        <v>1200</v>
      </c>
      <c r="AE27" s="73">
        <v>1993</v>
      </c>
      <c r="AF27" s="28">
        <f>'Juneau data'!H16</f>
        <v>112</v>
      </c>
      <c r="AG27" s="28">
        <f t="shared" si="18"/>
        <v>112</v>
      </c>
      <c r="AH27" s="28">
        <f t="shared" si="19"/>
        <v>0</v>
      </c>
      <c r="AI27" s="27">
        <v>100</v>
      </c>
      <c r="AJ27" s="27">
        <v>250</v>
      </c>
      <c r="AK27" s="79">
        <v>1993</v>
      </c>
      <c r="AL27" s="32">
        <f>'Chilkat data'!B16</f>
        <v>58216.58</v>
      </c>
      <c r="AM27" s="32">
        <f t="shared" si="26"/>
        <v>58216.58</v>
      </c>
      <c r="AN27" s="32">
        <f t="shared" si="27"/>
        <v>0</v>
      </c>
      <c r="AO27" s="20">
        <v>30000</v>
      </c>
      <c r="AP27" s="20">
        <v>70000</v>
      </c>
      <c r="AQ27" s="90">
        <v>1993</v>
      </c>
      <c r="AR27" s="26">
        <f>'Ketchikan data'!B16</f>
        <v>7270</v>
      </c>
      <c r="AS27" s="26">
        <f t="shared" si="28"/>
        <v>7270</v>
      </c>
      <c r="AT27" s="26">
        <f t="shared" si="29"/>
        <v>0</v>
      </c>
      <c r="AU27" s="25">
        <v>4250</v>
      </c>
      <c r="AV27" s="25">
        <v>8500</v>
      </c>
      <c r="AW27" s="77">
        <v>1993</v>
      </c>
      <c r="AX27" s="36">
        <f>'Sitka data'!B16</f>
        <v>1716</v>
      </c>
      <c r="AY27" s="36">
        <f t="shared" si="20"/>
        <v>1716</v>
      </c>
      <c r="AZ27" s="36">
        <f t="shared" si="21"/>
        <v>0</v>
      </c>
      <c r="BA27" s="19">
        <v>400</v>
      </c>
      <c r="BB27" s="19">
        <v>800</v>
      </c>
      <c r="BC27" s="84">
        <v>1993</v>
      </c>
      <c r="BD27" s="43">
        <f>'Yakutat data'!B25</f>
        <v>5436</v>
      </c>
      <c r="BE27" s="42">
        <f t="shared" si="22"/>
        <v>5436</v>
      </c>
      <c r="BF27" s="42">
        <f t="shared" si="23"/>
        <v>0</v>
      </c>
      <c r="BG27" s="41">
        <v>1600</v>
      </c>
      <c r="BH27" s="40">
        <v>4800</v>
      </c>
      <c r="BI27" s="86">
        <v>1993</v>
      </c>
      <c r="BJ27" s="15">
        <f>'Yakutat data'!H25</f>
        <v>10703</v>
      </c>
      <c r="BK27" s="39">
        <f t="shared" si="24"/>
        <v>10703</v>
      </c>
      <c r="BL27" s="39">
        <f t="shared" si="25"/>
        <v>0</v>
      </c>
      <c r="BM27" s="38">
        <v>3300</v>
      </c>
      <c r="BN27" s="38">
        <v>9800</v>
      </c>
      <c r="BO27" s="77">
        <v>1993</v>
      </c>
      <c r="BP27" s="37">
        <f>'Yakutat data'!N25</f>
        <v>18500</v>
      </c>
      <c r="BQ27" s="36">
        <f t="shared" si="4"/>
        <v>18500</v>
      </c>
      <c r="BR27" s="36">
        <f t="shared" si="5"/>
        <v>0</v>
      </c>
      <c r="BS27" s="37">
        <v>10000</v>
      </c>
      <c r="BT27" s="37">
        <v>29000</v>
      </c>
      <c r="BU27" s="73">
        <v>1993</v>
      </c>
      <c r="BV27" s="28">
        <f>'Taku data'!B11</f>
        <v>109457</v>
      </c>
      <c r="BW27" s="28">
        <f t="shared" si="30"/>
        <v>109457</v>
      </c>
      <c r="BX27" s="28">
        <f t="shared" si="31"/>
        <v>0</v>
      </c>
      <c r="BY27" s="18">
        <v>50000</v>
      </c>
      <c r="BZ27" s="18">
        <v>90000</v>
      </c>
      <c r="CA27" s="88">
        <v>1993</v>
      </c>
      <c r="CB27" s="24"/>
      <c r="CC27" s="24"/>
      <c r="CD27" s="24"/>
      <c r="CE27" s="23"/>
      <c r="CF27" s="23"/>
    </row>
    <row r="28" spans="1:84" s="72" customFormat="1" ht="11.25" x14ac:dyDescent="0.2">
      <c r="A28" s="90">
        <v>1994</v>
      </c>
      <c r="B28" s="26">
        <f>'Berners data'!B17</f>
        <v>15920</v>
      </c>
      <c r="C28" s="26">
        <f t="shared" si="8"/>
        <v>15920</v>
      </c>
      <c r="D28" s="26">
        <f t="shared" si="9"/>
        <v>0</v>
      </c>
      <c r="E28" s="25">
        <v>4000</v>
      </c>
      <c r="F28" s="25">
        <v>9200</v>
      </c>
      <c r="G28" s="88">
        <v>1994</v>
      </c>
      <c r="H28" s="24">
        <v>1753</v>
      </c>
      <c r="I28" s="24">
        <f t="shared" si="10"/>
        <v>1753</v>
      </c>
      <c r="J28" s="24">
        <f t="shared" si="11"/>
        <v>0</v>
      </c>
      <c r="K28" s="23">
        <v>500</v>
      </c>
      <c r="L28" s="23">
        <v>1600</v>
      </c>
      <c r="M28" s="86">
        <v>1994</v>
      </c>
      <c r="N28" s="15">
        <f>'Auke Creek data'!B19</f>
        <v>1437</v>
      </c>
      <c r="O28" s="39">
        <f t="shared" si="12"/>
        <v>1437</v>
      </c>
      <c r="P28" s="39">
        <f t="shared" si="13"/>
        <v>0</v>
      </c>
      <c r="Q28" s="22">
        <v>200</v>
      </c>
      <c r="R28" s="22">
        <v>500</v>
      </c>
      <c r="S28" s="84">
        <v>1994</v>
      </c>
      <c r="T28" s="42">
        <f>'Ford Arm data'!B17</f>
        <v>3227</v>
      </c>
      <c r="U28" s="42">
        <f t="shared" si="14"/>
        <v>3227</v>
      </c>
      <c r="V28" s="42">
        <f t="shared" si="15"/>
        <v>0</v>
      </c>
      <c r="W28" s="21">
        <v>1300</v>
      </c>
      <c r="X28" s="21">
        <v>2900</v>
      </c>
      <c r="Y28" s="79">
        <v>1994</v>
      </c>
      <c r="Z28" s="32">
        <f>'Juneau data'!B17</f>
        <v>1829</v>
      </c>
      <c r="AA28" s="32">
        <f t="shared" si="16"/>
        <v>1829</v>
      </c>
      <c r="AB28" s="32">
        <f t="shared" si="17"/>
        <v>0</v>
      </c>
      <c r="AC28" s="31">
        <v>400</v>
      </c>
      <c r="AD28" s="30">
        <v>1200</v>
      </c>
      <c r="AE28" s="73">
        <v>1994</v>
      </c>
      <c r="AF28" s="28">
        <f>'Juneau data'!H17</f>
        <v>318</v>
      </c>
      <c r="AG28" s="28">
        <f t="shared" si="18"/>
        <v>318</v>
      </c>
      <c r="AH28" s="28">
        <f t="shared" si="19"/>
        <v>0</v>
      </c>
      <c r="AI28" s="27">
        <v>100</v>
      </c>
      <c r="AJ28" s="27">
        <v>250</v>
      </c>
      <c r="AK28" s="79">
        <v>1994</v>
      </c>
      <c r="AL28" s="32">
        <f>'Chilkat data'!B17</f>
        <v>194425.2</v>
      </c>
      <c r="AM28" s="32">
        <f t="shared" si="26"/>
        <v>194425.2</v>
      </c>
      <c r="AN28" s="32">
        <f t="shared" si="27"/>
        <v>0</v>
      </c>
      <c r="AO28" s="20">
        <v>30000</v>
      </c>
      <c r="AP28" s="20">
        <v>70000</v>
      </c>
      <c r="AQ28" s="90">
        <v>1994</v>
      </c>
      <c r="AR28" s="26">
        <f>'Ketchikan data'!B17</f>
        <v>8690</v>
      </c>
      <c r="AS28" s="26">
        <f t="shared" si="28"/>
        <v>8690</v>
      </c>
      <c r="AT28" s="26">
        <f t="shared" si="29"/>
        <v>0</v>
      </c>
      <c r="AU28" s="25">
        <v>4250</v>
      </c>
      <c r="AV28" s="25">
        <v>8500</v>
      </c>
      <c r="AW28" s="77">
        <v>1994</v>
      </c>
      <c r="AX28" s="36">
        <f>'Sitka data'!B17</f>
        <v>1965</v>
      </c>
      <c r="AY28" s="36">
        <f t="shared" si="20"/>
        <v>1965</v>
      </c>
      <c r="AZ28" s="36">
        <f t="shared" si="21"/>
        <v>0</v>
      </c>
      <c r="BA28" s="19">
        <v>400</v>
      </c>
      <c r="BB28" s="19">
        <v>800</v>
      </c>
      <c r="BC28" s="84">
        <v>1994</v>
      </c>
      <c r="BD28" s="43">
        <f>'Yakutat data'!B26</f>
        <v>6000</v>
      </c>
      <c r="BE28" s="42">
        <f t="shared" si="22"/>
        <v>6000</v>
      </c>
      <c r="BF28" s="42">
        <f t="shared" si="23"/>
        <v>0</v>
      </c>
      <c r="BG28" s="41">
        <v>1600</v>
      </c>
      <c r="BH28" s="40">
        <v>4800</v>
      </c>
      <c r="BI28" s="86">
        <v>1994</v>
      </c>
      <c r="BJ28" s="15">
        <f>'Yakutat data'!H26</f>
        <v>21960</v>
      </c>
      <c r="BK28" s="39">
        <f t="shared" si="24"/>
        <v>21960</v>
      </c>
      <c r="BL28" s="39">
        <f t="shared" si="25"/>
        <v>0</v>
      </c>
      <c r="BM28" s="38">
        <v>3300</v>
      </c>
      <c r="BN28" s="38">
        <v>9800</v>
      </c>
      <c r="BO28" s="77">
        <v>1994</v>
      </c>
      <c r="BP28" s="37">
        <f>'Yakutat data'!N26</f>
        <v>55000</v>
      </c>
      <c r="BQ28" s="36">
        <f t="shared" si="4"/>
        <v>55000</v>
      </c>
      <c r="BR28" s="36">
        <f t="shared" si="5"/>
        <v>0</v>
      </c>
      <c r="BS28" s="37">
        <v>10000</v>
      </c>
      <c r="BT28" s="37">
        <v>29000</v>
      </c>
      <c r="BU28" s="73">
        <v>1994</v>
      </c>
      <c r="BV28" s="28">
        <f>'Taku data'!B12</f>
        <v>96343</v>
      </c>
      <c r="BW28" s="28">
        <f t="shared" si="30"/>
        <v>96343</v>
      </c>
      <c r="BX28" s="28">
        <f t="shared" si="31"/>
        <v>0</v>
      </c>
      <c r="BY28" s="18">
        <v>50000</v>
      </c>
      <c r="BZ28" s="18">
        <v>90000</v>
      </c>
      <c r="CA28" s="88">
        <v>1994</v>
      </c>
      <c r="CB28" s="24"/>
      <c r="CC28" s="24"/>
      <c r="CD28" s="24"/>
      <c r="CE28" s="23"/>
      <c r="CF28" s="23"/>
    </row>
    <row r="29" spans="1:84" s="72" customFormat="1" ht="11.25" x14ac:dyDescent="0.2">
      <c r="A29" s="90">
        <v>1995</v>
      </c>
      <c r="B29" s="26">
        <f>'Berners data'!B18</f>
        <v>4945</v>
      </c>
      <c r="C29" s="26">
        <f t="shared" si="8"/>
        <v>4945</v>
      </c>
      <c r="D29" s="26">
        <f t="shared" si="9"/>
        <v>0</v>
      </c>
      <c r="E29" s="25">
        <v>4000</v>
      </c>
      <c r="F29" s="25">
        <v>9200</v>
      </c>
      <c r="G29" s="88">
        <v>1995</v>
      </c>
      <c r="H29" s="24">
        <v>1781</v>
      </c>
      <c r="I29" s="24">
        <f t="shared" si="10"/>
        <v>1781</v>
      </c>
      <c r="J29" s="24">
        <f t="shared" si="11"/>
        <v>0</v>
      </c>
      <c r="K29" s="23">
        <v>500</v>
      </c>
      <c r="L29" s="23">
        <v>1600</v>
      </c>
      <c r="M29" s="86">
        <v>1995</v>
      </c>
      <c r="N29" s="15">
        <f>'Auke Creek data'!B20</f>
        <v>460</v>
      </c>
      <c r="O29" s="39">
        <f t="shared" si="12"/>
        <v>460</v>
      </c>
      <c r="P29" s="39">
        <f t="shared" si="13"/>
        <v>0</v>
      </c>
      <c r="Q29" s="22">
        <v>200</v>
      </c>
      <c r="R29" s="22">
        <v>500</v>
      </c>
      <c r="S29" s="84">
        <v>1995</v>
      </c>
      <c r="T29" s="42">
        <f>'Ford Arm data'!B18</f>
        <v>2446</v>
      </c>
      <c r="U29" s="42">
        <f t="shared" si="14"/>
        <v>2446</v>
      </c>
      <c r="V29" s="42">
        <f t="shared" si="15"/>
        <v>0</v>
      </c>
      <c r="W29" s="21">
        <v>1300</v>
      </c>
      <c r="X29" s="21">
        <v>2900</v>
      </c>
      <c r="Y29" s="79">
        <v>1995</v>
      </c>
      <c r="Z29" s="32">
        <f>'Juneau data'!B18</f>
        <v>600</v>
      </c>
      <c r="AA29" s="32">
        <f t="shared" si="16"/>
        <v>600</v>
      </c>
      <c r="AB29" s="32">
        <f t="shared" si="17"/>
        <v>0</v>
      </c>
      <c r="AC29" s="31">
        <v>400</v>
      </c>
      <c r="AD29" s="30">
        <v>1200</v>
      </c>
      <c r="AE29" s="73">
        <v>1995</v>
      </c>
      <c r="AF29" s="28">
        <f>'Juneau data'!H18</f>
        <v>277</v>
      </c>
      <c r="AG29" s="28">
        <f t="shared" si="18"/>
        <v>277</v>
      </c>
      <c r="AH29" s="28">
        <f t="shared" si="19"/>
        <v>0</v>
      </c>
      <c r="AI29" s="27">
        <v>100</v>
      </c>
      <c r="AJ29" s="27">
        <v>250</v>
      </c>
      <c r="AK29" s="79">
        <v>1995</v>
      </c>
      <c r="AL29" s="32">
        <f>'Chilkat data'!B18</f>
        <v>56736.78</v>
      </c>
      <c r="AM29" s="32">
        <f t="shared" si="26"/>
        <v>56736.78</v>
      </c>
      <c r="AN29" s="32">
        <f t="shared" si="27"/>
        <v>0</v>
      </c>
      <c r="AO29" s="20">
        <v>30000</v>
      </c>
      <c r="AP29" s="20">
        <v>70000</v>
      </c>
      <c r="AQ29" s="90">
        <v>1995</v>
      </c>
      <c r="AR29" s="26">
        <f>'Ketchikan data'!B18</f>
        <v>8627</v>
      </c>
      <c r="AS29" s="26">
        <f t="shared" si="28"/>
        <v>8627</v>
      </c>
      <c r="AT29" s="26">
        <f t="shared" si="29"/>
        <v>0</v>
      </c>
      <c r="AU29" s="25">
        <v>4250</v>
      </c>
      <c r="AV29" s="25">
        <v>8500</v>
      </c>
      <c r="AW29" s="77">
        <v>1995</v>
      </c>
      <c r="AX29" s="36">
        <f>'Sitka data'!B18</f>
        <v>1487</v>
      </c>
      <c r="AY29" s="36">
        <f t="shared" si="20"/>
        <v>1487</v>
      </c>
      <c r="AZ29" s="36">
        <f t="shared" si="21"/>
        <v>0</v>
      </c>
      <c r="BA29" s="19">
        <v>400</v>
      </c>
      <c r="BB29" s="19">
        <v>800</v>
      </c>
      <c r="BC29" s="84">
        <v>1995</v>
      </c>
      <c r="BD29" s="43">
        <f>'Yakutat data'!B27</f>
        <v>2642</v>
      </c>
      <c r="BE29" s="42">
        <f t="shared" si="22"/>
        <v>2642</v>
      </c>
      <c r="BF29" s="42">
        <f t="shared" si="23"/>
        <v>0</v>
      </c>
      <c r="BG29" s="41">
        <v>1600</v>
      </c>
      <c r="BH29" s="40">
        <v>4800</v>
      </c>
      <c r="BI29" s="86">
        <v>1995</v>
      </c>
      <c r="BJ29" s="15" t="str">
        <f>'Yakutat data'!H27</f>
        <v>-</v>
      </c>
      <c r="BK29" s="39" t="str">
        <f t="shared" si="24"/>
        <v>-</v>
      </c>
      <c r="BL29" s="39">
        <f t="shared" si="25"/>
        <v>0</v>
      </c>
      <c r="BM29" s="38">
        <v>3300</v>
      </c>
      <c r="BN29" s="38">
        <v>9800</v>
      </c>
      <c r="BO29" s="77">
        <v>1995</v>
      </c>
      <c r="BP29" s="37">
        <f>'Yakutat data'!N27</f>
        <v>30000</v>
      </c>
      <c r="BQ29" s="36">
        <f t="shared" si="4"/>
        <v>30000</v>
      </c>
      <c r="BR29" s="36">
        <f t="shared" si="5"/>
        <v>0</v>
      </c>
      <c r="BS29" s="37">
        <v>10000</v>
      </c>
      <c r="BT29" s="37">
        <v>29000</v>
      </c>
      <c r="BU29" s="73">
        <v>1995</v>
      </c>
      <c r="BV29" s="28">
        <f>'Taku data'!B13</f>
        <v>55710</v>
      </c>
      <c r="BW29" s="28">
        <f t="shared" si="30"/>
        <v>55710</v>
      </c>
      <c r="BX29" s="28">
        <f t="shared" si="31"/>
        <v>0</v>
      </c>
      <c r="BY29" s="18">
        <v>50000</v>
      </c>
      <c r="BZ29" s="18">
        <v>90000</v>
      </c>
      <c r="CA29" s="88">
        <v>1995</v>
      </c>
      <c r="CB29" s="24"/>
      <c r="CC29" s="24"/>
      <c r="CD29" s="24"/>
      <c r="CE29" s="23"/>
      <c r="CF29" s="23"/>
    </row>
    <row r="30" spans="1:84" s="72" customFormat="1" ht="11.25" x14ac:dyDescent="0.2">
      <c r="A30" s="90">
        <v>1996</v>
      </c>
      <c r="B30" s="26">
        <f>'Berners data'!B19</f>
        <v>6050</v>
      </c>
      <c r="C30" s="26">
        <f t="shared" si="8"/>
        <v>6050</v>
      </c>
      <c r="D30" s="26">
        <f t="shared" si="9"/>
        <v>0</v>
      </c>
      <c r="E30" s="25">
        <v>4000</v>
      </c>
      <c r="F30" s="25">
        <v>9200</v>
      </c>
      <c r="G30" s="88">
        <v>1996</v>
      </c>
      <c r="H30" s="24">
        <v>950</v>
      </c>
      <c r="I30" s="24">
        <f t="shared" si="10"/>
        <v>950</v>
      </c>
      <c r="J30" s="24">
        <f t="shared" si="11"/>
        <v>0</v>
      </c>
      <c r="K30" s="23">
        <v>500</v>
      </c>
      <c r="L30" s="23">
        <v>1600</v>
      </c>
      <c r="M30" s="86">
        <v>1996</v>
      </c>
      <c r="N30" s="15">
        <f>'Auke Creek data'!B21</f>
        <v>515</v>
      </c>
      <c r="O30" s="39">
        <f t="shared" si="12"/>
        <v>515</v>
      </c>
      <c r="P30" s="39">
        <f t="shared" si="13"/>
        <v>0</v>
      </c>
      <c r="Q30" s="22">
        <v>200</v>
      </c>
      <c r="R30" s="22">
        <v>500</v>
      </c>
      <c r="S30" s="84">
        <v>1996</v>
      </c>
      <c r="T30" s="42">
        <f>'Ford Arm data'!B19</f>
        <v>2500</v>
      </c>
      <c r="U30" s="42">
        <f t="shared" si="14"/>
        <v>2500</v>
      </c>
      <c r="V30" s="42">
        <f t="shared" si="15"/>
        <v>0</v>
      </c>
      <c r="W30" s="21">
        <v>1300</v>
      </c>
      <c r="X30" s="21">
        <v>2900</v>
      </c>
      <c r="Y30" s="79">
        <v>1996</v>
      </c>
      <c r="Z30" s="32">
        <f>'Juneau data'!B19</f>
        <v>798</v>
      </c>
      <c r="AA30" s="32">
        <f t="shared" si="16"/>
        <v>798</v>
      </c>
      <c r="AB30" s="32">
        <f t="shared" si="17"/>
        <v>0</v>
      </c>
      <c r="AC30" s="31">
        <v>400</v>
      </c>
      <c r="AD30" s="30">
        <v>1200</v>
      </c>
      <c r="AE30" s="73">
        <v>1996</v>
      </c>
      <c r="AF30" s="28">
        <f>'Juneau data'!H19</f>
        <v>263</v>
      </c>
      <c r="AG30" s="28">
        <f t="shared" si="18"/>
        <v>263</v>
      </c>
      <c r="AH30" s="28">
        <f t="shared" si="19"/>
        <v>0</v>
      </c>
      <c r="AI30" s="27">
        <v>100</v>
      </c>
      <c r="AJ30" s="27">
        <v>250</v>
      </c>
      <c r="AK30" s="79">
        <v>1996</v>
      </c>
      <c r="AL30" s="32">
        <f>'Chilkat data'!B19</f>
        <v>37331.25</v>
      </c>
      <c r="AM30" s="32">
        <f t="shared" si="26"/>
        <v>37331.25</v>
      </c>
      <c r="AN30" s="32">
        <f t="shared" si="27"/>
        <v>0</v>
      </c>
      <c r="AO30" s="20">
        <v>30000</v>
      </c>
      <c r="AP30" s="20">
        <v>70000</v>
      </c>
      <c r="AQ30" s="90">
        <v>1996</v>
      </c>
      <c r="AR30" s="26">
        <f>'Ketchikan data'!B19</f>
        <v>8831</v>
      </c>
      <c r="AS30" s="26">
        <f t="shared" si="28"/>
        <v>8831</v>
      </c>
      <c r="AT30" s="26">
        <f t="shared" si="29"/>
        <v>0</v>
      </c>
      <c r="AU30" s="25">
        <v>4250</v>
      </c>
      <c r="AV30" s="25">
        <v>8500</v>
      </c>
      <c r="AW30" s="77">
        <v>1996</v>
      </c>
      <c r="AX30" s="36">
        <f>'Sitka data'!B19</f>
        <v>1451</v>
      </c>
      <c r="AY30" s="36">
        <f t="shared" si="20"/>
        <v>1451</v>
      </c>
      <c r="AZ30" s="36">
        <f t="shared" si="21"/>
        <v>0</v>
      </c>
      <c r="BA30" s="19">
        <v>400</v>
      </c>
      <c r="BB30" s="19">
        <v>800</v>
      </c>
      <c r="BC30" s="84">
        <v>1996</v>
      </c>
      <c r="BD30" s="43">
        <f>'Yakutat data'!B28</f>
        <v>4030</v>
      </c>
      <c r="BE30" s="42">
        <f t="shared" si="22"/>
        <v>4030</v>
      </c>
      <c r="BF30" s="42">
        <f t="shared" si="23"/>
        <v>0</v>
      </c>
      <c r="BG30" s="41">
        <v>1600</v>
      </c>
      <c r="BH30" s="40">
        <v>4800</v>
      </c>
      <c r="BI30" s="86">
        <v>1996</v>
      </c>
      <c r="BJ30" s="15" t="str">
        <f>'Yakutat data'!H28</f>
        <v>-</v>
      </c>
      <c r="BK30" s="39" t="str">
        <f t="shared" si="24"/>
        <v>-</v>
      </c>
      <c r="BL30" s="39">
        <f t="shared" si="25"/>
        <v>0</v>
      </c>
      <c r="BM30" s="38">
        <v>3300</v>
      </c>
      <c r="BN30" s="38">
        <v>9800</v>
      </c>
      <c r="BO30" s="77">
        <v>1996</v>
      </c>
      <c r="BP30" s="37">
        <f>'Yakutat data'!N28</f>
        <v>19000</v>
      </c>
      <c r="BQ30" s="36">
        <f t="shared" si="4"/>
        <v>19000</v>
      </c>
      <c r="BR30" s="36">
        <f t="shared" si="5"/>
        <v>0</v>
      </c>
      <c r="BS30" s="37">
        <v>10000</v>
      </c>
      <c r="BT30" s="37">
        <v>29000</v>
      </c>
      <c r="BU30" s="73">
        <v>1996</v>
      </c>
      <c r="BV30" s="28">
        <f>'Taku data'!B14</f>
        <v>44635</v>
      </c>
      <c r="BW30" s="28">
        <f t="shared" si="30"/>
        <v>0</v>
      </c>
      <c r="BX30" s="28">
        <f t="shared" si="31"/>
        <v>44635</v>
      </c>
      <c r="BY30" s="18">
        <v>50000</v>
      </c>
      <c r="BZ30" s="18">
        <v>90000</v>
      </c>
      <c r="CA30" s="88">
        <v>1996</v>
      </c>
      <c r="CB30" s="24"/>
      <c r="CC30" s="24"/>
      <c r="CD30" s="24"/>
      <c r="CE30" s="23"/>
      <c r="CF30" s="23"/>
    </row>
    <row r="31" spans="1:84" s="72" customFormat="1" ht="11.25" x14ac:dyDescent="0.2">
      <c r="A31" s="90">
        <v>1997</v>
      </c>
      <c r="B31" s="26">
        <f>'Berners data'!B20</f>
        <v>10050</v>
      </c>
      <c r="C31" s="26">
        <f>IF(B31&gt;E31,B31,0)</f>
        <v>10050</v>
      </c>
      <c r="D31" s="26">
        <f t="shared" si="9"/>
        <v>0</v>
      </c>
      <c r="E31" s="25">
        <v>4000</v>
      </c>
      <c r="F31" s="25">
        <v>9200</v>
      </c>
      <c r="G31" s="88">
        <v>1997</v>
      </c>
      <c r="H31" s="24">
        <v>732</v>
      </c>
      <c r="I31" s="24">
        <f t="shared" si="10"/>
        <v>732</v>
      </c>
      <c r="J31" s="24">
        <f t="shared" si="11"/>
        <v>0</v>
      </c>
      <c r="K31" s="23">
        <v>500</v>
      </c>
      <c r="L31" s="23">
        <v>1600</v>
      </c>
      <c r="M31" s="86">
        <v>1997</v>
      </c>
      <c r="N31" s="15">
        <f>'Auke Creek data'!B22</f>
        <v>609</v>
      </c>
      <c r="O31" s="39">
        <f t="shared" si="12"/>
        <v>609</v>
      </c>
      <c r="P31" s="39">
        <f t="shared" si="13"/>
        <v>0</v>
      </c>
      <c r="Q31" s="22">
        <v>200</v>
      </c>
      <c r="R31" s="22">
        <v>500</v>
      </c>
      <c r="S31" s="84">
        <v>1997</v>
      </c>
      <c r="T31" s="42">
        <f>'Ford Arm data'!B20</f>
        <v>4718</v>
      </c>
      <c r="U31" s="42">
        <f t="shared" si="14"/>
        <v>4718</v>
      </c>
      <c r="V31" s="42">
        <f t="shared" si="15"/>
        <v>0</v>
      </c>
      <c r="W31" s="21">
        <v>1300</v>
      </c>
      <c r="X31" s="21">
        <v>2900</v>
      </c>
      <c r="Y31" s="79">
        <v>1997</v>
      </c>
      <c r="Z31" s="32">
        <f>'Juneau data'!B20</f>
        <v>1018</v>
      </c>
      <c r="AA31" s="32">
        <f t="shared" si="16"/>
        <v>1018</v>
      </c>
      <c r="AB31" s="32">
        <f t="shared" si="17"/>
        <v>0</v>
      </c>
      <c r="AC31" s="31">
        <v>400</v>
      </c>
      <c r="AD31" s="30">
        <v>1200</v>
      </c>
      <c r="AE31" s="73">
        <v>1997</v>
      </c>
      <c r="AF31" s="28">
        <f>'Juneau data'!H20</f>
        <v>186</v>
      </c>
      <c r="AG31" s="28">
        <f t="shared" si="18"/>
        <v>186</v>
      </c>
      <c r="AH31" s="28">
        <f t="shared" si="19"/>
        <v>0</v>
      </c>
      <c r="AI31" s="27">
        <v>100</v>
      </c>
      <c r="AJ31" s="27">
        <v>250</v>
      </c>
      <c r="AK31" s="79">
        <v>1997</v>
      </c>
      <c r="AL31" s="32">
        <f>'Chilkat data'!B20</f>
        <v>43519.5</v>
      </c>
      <c r="AM31" s="32">
        <f t="shared" si="26"/>
        <v>43519.5</v>
      </c>
      <c r="AN31" s="32">
        <f t="shared" si="27"/>
        <v>0</v>
      </c>
      <c r="AO31" s="20">
        <v>30000</v>
      </c>
      <c r="AP31" s="20">
        <v>70000</v>
      </c>
      <c r="AQ31" s="90">
        <v>1997</v>
      </c>
      <c r="AR31" s="26">
        <f>'Ketchikan data'!B20</f>
        <v>5025</v>
      </c>
      <c r="AS31" s="26">
        <f t="shared" si="28"/>
        <v>5025</v>
      </c>
      <c r="AT31" s="26">
        <f t="shared" si="29"/>
        <v>0</v>
      </c>
      <c r="AU31" s="25">
        <v>4250</v>
      </c>
      <c r="AV31" s="25">
        <v>8500</v>
      </c>
      <c r="AW31" s="77">
        <v>1997</v>
      </c>
      <c r="AX31" s="36">
        <f>'Sitka data'!B20</f>
        <v>809</v>
      </c>
      <c r="AY31" s="36">
        <f t="shared" si="20"/>
        <v>809</v>
      </c>
      <c r="AZ31" s="36">
        <f t="shared" si="21"/>
        <v>0</v>
      </c>
      <c r="BA31" s="19">
        <v>400</v>
      </c>
      <c r="BB31" s="19">
        <v>800</v>
      </c>
      <c r="BC31" s="84">
        <v>1997</v>
      </c>
      <c r="BD31" s="43">
        <f>'Yakutat data'!B29</f>
        <v>2550</v>
      </c>
      <c r="BE31" s="42">
        <f t="shared" si="22"/>
        <v>2550</v>
      </c>
      <c r="BF31" s="42">
        <f t="shared" si="23"/>
        <v>0</v>
      </c>
      <c r="BG31" s="41">
        <v>1600</v>
      </c>
      <c r="BH31" s="40">
        <v>4800</v>
      </c>
      <c r="BI31" s="86">
        <v>1997</v>
      </c>
      <c r="BJ31" s="15">
        <f>'Yakutat data'!H29</f>
        <v>9780</v>
      </c>
      <c r="BK31" s="39">
        <f t="shared" si="24"/>
        <v>9780</v>
      </c>
      <c r="BL31" s="39">
        <f t="shared" si="25"/>
        <v>0</v>
      </c>
      <c r="BM31" s="38">
        <v>3300</v>
      </c>
      <c r="BN31" s="38">
        <v>9800</v>
      </c>
      <c r="BO31" s="77">
        <v>1997</v>
      </c>
      <c r="BP31" s="37">
        <f>'Yakutat data'!N29</f>
        <v>22000</v>
      </c>
      <c r="BQ31" s="36">
        <f t="shared" si="4"/>
        <v>22000</v>
      </c>
      <c r="BR31" s="36">
        <f t="shared" si="5"/>
        <v>0</v>
      </c>
      <c r="BS31" s="37">
        <v>10000</v>
      </c>
      <c r="BT31" s="37">
        <v>29000</v>
      </c>
      <c r="BU31" s="73">
        <v>1997</v>
      </c>
      <c r="BV31" s="28">
        <f>'Taku data'!B15</f>
        <v>32344</v>
      </c>
      <c r="BW31" s="28">
        <f t="shared" si="30"/>
        <v>0</v>
      </c>
      <c r="BX31" s="28">
        <f t="shared" si="31"/>
        <v>32344</v>
      </c>
      <c r="BY31" s="18">
        <v>50000</v>
      </c>
      <c r="BZ31" s="18">
        <v>90000</v>
      </c>
      <c r="CA31" s="88">
        <v>1997</v>
      </c>
      <c r="CB31" s="24">
        <f>'Klawock data'!B20</f>
        <v>15007</v>
      </c>
      <c r="CC31" s="24">
        <f t="shared" ref="CC31:CC44" si="32">IF(CB31&gt;CE31,CB31,0)</f>
        <v>15007</v>
      </c>
      <c r="CD31" s="24">
        <f t="shared" ref="CD31:CD44" si="33">IF(CB31&lt;CE31,CB31,0)</f>
        <v>0</v>
      </c>
      <c r="CE31" s="23">
        <v>4000</v>
      </c>
      <c r="CF31" s="23">
        <v>9000</v>
      </c>
    </row>
    <row r="32" spans="1:84" s="72" customFormat="1" ht="11.25" x14ac:dyDescent="0.2">
      <c r="A32" s="90">
        <v>1998</v>
      </c>
      <c r="B32" s="26">
        <f>'Berners data'!B21</f>
        <v>6802</v>
      </c>
      <c r="C32" s="26">
        <f>IF(B32&gt;E32,B32,0)</f>
        <v>6802</v>
      </c>
      <c r="D32" s="26">
        <f t="shared" si="9"/>
        <v>0</v>
      </c>
      <c r="E32" s="25">
        <v>4000</v>
      </c>
      <c r="F32" s="25">
        <v>9200</v>
      </c>
      <c r="G32" s="88">
        <v>1998</v>
      </c>
      <c r="H32" s="24">
        <v>983</v>
      </c>
      <c r="I32" s="24">
        <f t="shared" si="10"/>
        <v>983</v>
      </c>
      <c r="J32" s="24">
        <f t="shared" si="11"/>
        <v>0</v>
      </c>
      <c r="K32" s="23">
        <v>500</v>
      </c>
      <c r="L32" s="23">
        <v>1600</v>
      </c>
      <c r="M32" s="86">
        <v>1998</v>
      </c>
      <c r="N32" s="15">
        <f>'Auke Creek data'!B23</f>
        <v>862</v>
      </c>
      <c r="O32" s="39">
        <f t="shared" si="12"/>
        <v>862</v>
      </c>
      <c r="P32" s="39">
        <f t="shared" si="13"/>
        <v>0</v>
      </c>
      <c r="Q32" s="22">
        <v>200</v>
      </c>
      <c r="R32" s="22">
        <v>500</v>
      </c>
      <c r="S32" s="84">
        <v>1998</v>
      </c>
      <c r="T32" s="42">
        <f>'Ford Arm data'!B21</f>
        <v>7049</v>
      </c>
      <c r="U32" s="42">
        <f t="shared" si="14"/>
        <v>7049</v>
      </c>
      <c r="V32" s="42">
        <f t="shared" si="15"/>
        <v>0</v>
      </c>
      <c r="W32" s="21">
        <v>1300</v>
      </c>
      <c r="X32" s="21">
        <v>2900</v>
      </c>
      <c r="Y32" s="79">
        <v>1998</v>
      </c>
      <c r="Z32" s="32">
        <f>'Juneau data'!B21</f>
        <v>1160</v>
      </c>
      <c r="AA32" s="32">
        <f t="shared" si="16"/>
        <v>1160</v>
      </c>
      <c r="AB32" s="32">
        <f t="shared" si="17"/>
        <v>0</v>
      </c>
      <c r="AC32" s="31">
        <v>400</v>
      </c>
      <c r="AD32" s="30">
        <v>1200</v>
      </c>
      <c r="AE32" s="73">
        <v>1998</v>
      </c>
      <c r="AF32" s="28">
        <f>'Juneau data'!H21</f>
        <v>102</v>
      </c>
      <c r="AG32" s="28">
        <f t="shared" si="18"/>
        <v>102</v>
      </c>
      <c r="AH32" s="28">
        <f t="shared" si="19"/>
        <v>0</v>
      </c>
      <c r="AI32" s="27">
        <v>100</v>
      </c>
      <c r="AJ32" s="27">
        <v>250</v>
      </c>
      <c r="AK32" s="79">
        <v>1998</v>
      </c>
      <c r="AL32" s="32">
        <f>'Chilkat data'!B21</f>
        <v>50758</v>
      </c>
      <c r="AM32" s="32">
        <f t="shared" si="26"/>
        <v>50758</v>
      </c>
      <c r="AN32" s="32">
        <f t="shared" si="27"/>
        <v>0</v>
      </c>
      <c r="AO32" s="20">
        <v>30000</v>
      </c>
      <c r="AP32" s="20">
        <v>70000</v>
      </c>
      <c r="AQ32" s="90">
        <v>1998</v>
      </c>
      <c r="AR32" s="26">
        <f>'Ketchikan data'!B21</f>
        <v>7095</v>
      </c>
      <c r="AS32" s="26">
        <f t="shared" si="28"/>
        <v>7095</v>
      </c>
      <c r="AT32" s="26">
        <f t="shared" si="29"/>
        <v>0</v>
      </c>
      <c r="AU32" s="25">
        <v>4250</v>
      </c>
      <c r="AV32" s="25">
        <v>8500</v>
      </c>
      <c r="AW32" s="77">
        <v>1998</v>
      </c>
      <c r="AX32" s="36">
        <f>'Sitka data'!B21</f>
        <v>1242</v>
      </c>
      <c r="AY32" s="36">
        <f t="shared" si="20"/>
        <v>1242</v>
      </c>
      <c r="AZ32" s="36">
        <f t="shared" si="21"/>
        <v>0</v>
      </c>
      <c r="BA32" s="19">
        <v>400</v>
      </c>
      <c r="BB32" s="19">
        <v>800</v>
      </c>
      <c r="BC32" s="84">
        <v>1998</v>
      </c>
      <c r="BD32" s="43" t="str">
        <f>'Yakutat data'!B30</f>
        <v>-</v>
      </c>
      <c r="BE32" s="42" t="str">
        <f t="shared" si="22"/>
        <v>-</v>
      </c>
      <c r="BF32" s="42">
        <f t="shared" si="23"/>
        <v>0</v>
      </c>
      <c r="BG32" s="41">
        <v>1600</v>
      </c>
      <c r="BH32" s="40">
        <v>4800</v>
      </c>
      <c r="BI32" s="86">
        <v>1998</v>
      </c>
      <c r="BJ32" s="15" t="str">
        <f>'Yakutat data'!H30</f>
        <v>-</v>
      </c>
      <c r="BK32" s="39" t="str">
        <f t="shared" si="24"/>
        <v>-</v>
      </c>
      <c r="BL32" s="39">
        <f t="shared" si="25"/>
        <v>0</v>
      </c>
      <c r="BM32" s="38">
        <v>3300</v>
      </c>
      <c r="BN32" s="38">
        <v>9800</v>
      </c>
      <c r="BO32" s="77">
        <v>1998</v>
      </c>
      <c r="BP32" s="37">
        <f>'Yakutat data'!N30</f>
        <v>12000</v>
      </c>
      <c r="BQ32" s="36">
        <f t="shared" si="4"/>
        <v>12000</v>
      </c>
      <c r="BR32" s="36">
        <f t="shared" si="5"/>
        <v>0</v>
      </c>
      <c r="BS32" s="37">
        <v>10000</v>
      </c>
      <c r="BT32" s="37">
        <v>29000</v>
      </c>
      <c r="BU32" s="73">
        <v>1998</v>
      </c>
      <c r="BV32" s="28">
        <f>'Taku data'!B16</f>
        <v>61382</v>
      </c>
      <c r="BW32" s="28">
        <f t="shared" si="30"/>
        <v>61382</v>
      </c>
      <c r="BX32" s="28">
        <f t="shared" si="31"/>
        <v>0</v>
      </c>
      <c r="BY32" s="18">
        <v>50000</v>
      </c>
      <c r="BZ32" s="18">
        <v>90000</v>
      </c>
      <c r="CA32" s="88">
        <v>1998</v>
      </c>
      <c r="CB32" s="24">
        <f>'Klawock data'!B21</f>
        <v>9023</v>
      </c>
      <c r="CC32" s="24">
        <f t="shared" si="32"/>
        <v>9023</v>
      </c>
      <c r="CD32" s="24">
        <f t="shared" si="33"/>
        <v>0</v>
      </c>
      <c r="CE32" s="23">
        <v>4000</v>
      </c>
      <c r="CF32" s="23">
        <v>9000</v>
      </c>
    </row>
    <row r="33" spans="1:84" s="72" customFormat="1" ht="11.25" x14ac:dyDescent="0.2">
      <c r="A33" s="90">
        <v>1999</v>
      </c>
      <c r="B33" s="26">
        <f>'Berners data'!B22</f>
        <v>9920</v>
      </c>
      <c r="C33" s="26">
        <f t="shared" si="8"/>
        <v>9920</v>
      </c>
      <c r="D33" s="26">
        <f t="shared" si="9"/>
        <v>0</v>
      </c>
      <c r="E33" s="25">
        <v>4000</v>
      </c>
      <c r="F33" s="25">
        <v>9200</v>
      </c>
      <c r="G33" s="88">
        <v>1999</v>
      </c>
      <c r="H33" s="24">
        <v>1246</v>
      </c>
      <c r="I33" s="24">
        <f t="shared" si="10"/>
        <v>1246</v>
      </c>
      <c r="J33" s="24">
        <f t="shared" si="11"/>
        <v>0</v>
      </c>
      <c r="K33" s="23">
        <v>500</v>
      </c>
      <c r="L33" s="23">
        <v>1600</v>
      </c>
      <c r="M33" s="86">
        <v>1999</v>
      </c>
      <c r="N33" s="15">
        <f>'Auke Creek data'!B24</f>
        <v>845</v>
      </c>
      <c r="O33" s="39">
        <f t="shared" si="12"/>
        <v>845</v>
      </c>
      <c r="P33" s="39">
        <f t="shared" si="13"/>
        <v>0</v>
      </c>
      <c r="Q33" s="22">
        <v>200</v>
      </c>
      <c r="R33" s="22">
        <v>500</v>
      </c>
      <c r="S33" s="84">
        <v>1999</v>
      </c>
      <c r="T33" s="42">
        <f>'Ford Arm data'!B22</f>
        <v>3800</v>
      </c>
      <c r="U33" s="42">
        <f t="shared" si="14"/>
        <v>3800</v>
      </c>
      <c r="V33" s="42">
        <f t="shared" si="15"/>
        <v>0</v>
      </c>
      <c r="W33" s="21">
        <v>1300</v>
      </c>
      <c r="X33" s="21">
        <v>2900</v>
      </c>
      <c r="Y33" s="79">
        <v>1999</v>
      </c>
      <c r="Z33" s="32">
        <f>'Juneau data'!B22</f>
        <v>1000</v>
      </c>
      <c r="AA33" s="32">
        <f t="shared" si="16"/>
        <v>1000</v>
      </c>
      <c r="AB33" s="32">
        <f t="shared" si="17"/>
        <v>0</v>
      </c>
      <c r="AC33" s="31">
        <v>400</v>
      </c>
      <c r="AD33" s="30">
        <v>1200</v>
      </c>
      <c r="AE33" s="73">
        <v>1999</v>
      </c>
      <c r="AF33" s="28">
        <f>'Juneau data'!H22</f>
        <v>272</v>
      </c>
      <c r="AG33" s="28">
        <f t="shared" si="18"/>
        <v>272</v>
      </c>
      <c r="AH33" s="28">
        <f t="shared" si="19"/>
        <v>0</v>
      </c>
      <c r="AI33" s="27">
        <v>100</v>
      </c>
      <c r="AJ33" s="27">
        <v>250</v>
      </c>
      <c r="AK33" s="79">
        <v>1999</v>
      </c>
      <c r="AL33" s="32">
        <f>'Chilkat data'!B22</f>
        <v>57140.36</v>
      </c>
      <c r="AM33" s="32">
        <f t="shared" si="26"/>
        <v>57140.36</v>
      </c>
      <c r="AN33" s="32">
        <f t="shared" si="27"/>
        <v>0</v>
      </c>
      <c r="AO33" s="20">
        <v>30000</v>
      </c>
      <c r="AP33" s="20">
        <v>70000</v>
      </c>
      <c r="AQ33" s="90">
        <v>1999</v>
      </c>
      <c r="AR33" s="26">
        <f>'Ketchikan data'!B22</f>
        <v>8038</v>
      </c>
      <c r="AS33" s="26">
        <f t="shared" si="28"/>
        <v>8038</v>
      </c>
      <c r="AT33" s="26">
        <f t="shared" si="29"/>
        <v>0</v>
      </c>
      <c r="AU33" s="25">
        <v>4250</v>
      </c>
      <c r="AV33" s="25">
        <v>8500</v>
      </c>
      <c r="AW33" s="77">
        <v>1999</v>
      </c>
      <c r="AX33" s="36">
        <f>'Sitka data'!B22</f>
        <v>776</v>
      </c>
      <c r="AY33" s="36">
        <f t="shared" si="20"/>
        <v>776</v>
      </c>
      <c r="AZ33" s="36">
        <f t="shared" si="21"/>
        <v>0</v>
      </c>
      <c r="BA33" s="19">
        <v>400</v>
      </c>
      <c r="BB33" s="19">
        <v>800</v>
      </c>
      <c r="BC33" s="84">
        <v>1999</v>
      </c>
      <c r="BD33" s="43" t="str">
        <f>'Yakutat data'!B31</f>
        <v>-</v>
      </c>
      <c r="BE33" s="42" t="str">
        <f t="shared" si="22"/>
        <v>-</v>
      </c>
      <c r="BF33" s="42">
        <f t="shared" si="23"/>
        <v>0</v>
      </c>
      <c r="BG33" s="41">
        <v>1600</v>
      </c>
      <c r="BH33" s="40">
        <v>4800</v>
      </c>
      <c r="BI33" s="86">
        <v>1999</v>
      </c>
      <c r="BJ33" s="15" t="str">
        <f>'Yakutat data'!H31</f>
        <v>-</v>
      </c>
      <c r="BK33" s="39" t="str">
        <f t="shared" si="24"/>
        <v>-</v>
      </c>
      <c r="BL33" s="39">
        <f t="shared" si="25"/>
        <v>0</v>
      </c>
      <c r="BM33" s="38">
        <v>3300</v>
      </c>
      <c r="BN33" s="38">
        <v>9800</v>
      </c>
      <c r="BO33" s="77">
        <v>1999</v>
      </c>
      <c r="BP33" s="37" t="str">
        <f>'Yakutat data'!N31</f>
        <v>-</v>
      </c>
      <c r="BQ33" s="36" t="str">
        <f t="shared" si="4"/>
        <v>-</v>
      </c>
      <c r="BR33" s="36">
        <f t="shared" si="5"/>
        <v>0</v>
      </c>
      <c r="BS33" s="37">
        <v>10000</v>
      </c>
      <c r="BT33" s="37">
        <v>29000</v>
      </c>
      <c r="BU33" s="73">
        <v>1999</v>
      </c>
      <c r="BV33" s="28">
        <f>'Taku data'!B17</f>
        <v>60768</v>
      </c>
      <c r="BW33" s="28">
        <f t="shared" si="30"/>
        <v>60768</v>
      </c>
      <c r="BX33" s="28">
        <f t="shared" si="31"/>
        <v>0</v>
      </c>
      <c r="BY33" s="18">
        <v>50000</v>
      </c>
      <c r="BZ33" s="18">
        <v>90000</v>
      </c>
      <c r="CA33" s="88">
        <v>1999</v>
      </c>
      <c r="CB33" s="24">
        <f>'Klawock data'!B22</f>
        <v>8506</v>
      </c>
      <c r="CC33" s="24">
        <f t="shared" si="32"/>
        <v>8506</v>
      </c>
      <c r="CD33" s="24">
        <f t="shared" si="33"/>
        <v>0</v>
      </c>
      <c r="CE33" s="23">
        <v>4000</v>
      </c>
      <c r="CF33" s="23">
        <v>9000</v>
      </c>
    </row>
    <row r="34" spans="1:84" s="72" customFormat="1" ht="11.25" x14ac:dyDescent="0.2">
      <c r="A34" s="90">
        <v>2000</v>
      </c>
      <c r="B34" s="26">
        <f>'Berners data'!B23</f>
        <v>10650</v>
      </c>
      <c r="C34" s="26">
        <f t="shared" si="8"/>
        <v>10650</v>
      </c>
      <c r="D34" s="26">
        <f t="shared" si="9"/>
        <v>0</v>
      </c>
      <c r="E34" s="25">
        <v>4000</v>
      </c>
      <c r="F34" s="25">
        <v>9200</v>
      </c>
      <c r="G34" s="88">
        <v>2000</v>
      </c>
      <c r="H34" s="24">
        <v>600</v>
      </c>
      <c r="I34" s="24">
        <f t="shared" si="10"/>
        <v>600</v>
      </c>
      <c r="J34" s="24">
        <f t="shared" si="11"/>
        <v>0</v>
      </c>
      <c r="K34" s="23">
        <v>500</v>
      </c>
      <c r="L34" s="23">
        <v>1600</v>
      </c>
      <c r="M34" s="86">
        <v>2000</v>
      </c>
      <c r="N34" s="15">
        <f>'Auke Creek data'!B25</f>
        <v>683</v>
      </c>
      <c r="O34" s="39">
        <f t="shared" si="12"/>
        <v>683</v>
      </c>
      <c r="P34" s="39">
        <f t="shared" si="13"/>
        <v>0</v>
      </c>
      <c r="Q34" s="22">
        <v>200</v>
      </c>
      <c r="R34" s="22">
        <v>500</v>
      </c>
      <c r="S34" s="84">
        <v>2000</v>
      </c>
      <c r="T34" s="42">
        <f>'Ford Arm data'!B23</f>
        <v>2304</v>
      </c>
      <c r="U34" s="42">
        <f t="shared" si="14"/>
        <v>2304</v>
      </c>
      <c r="V34" s="42">
        <f t="shared" si="15"/>
        <v>0</v>
      </c>
      <c r="W34" s="21">
        <v>1300</v>
      </c>
      <c r="X34" s="21">
        <v>2900</v>
      </c>
      <c r="Y34" s="79">
        <v>2000</v>
      </c>
      <c r="Z34" s="32">
        <f>'Juneau data'!B23</f>
        <v>961</v>
      </c>
      <c r="AA34" s="32">
        <f t="shared" si="16"/>
        <v>961</v>
      </c>
      <c r="AB34" s="32">
        <f t="shared" si="17"/>
        <v>0</v>
      </c>
      <c r="AC34" s="31">
        <v>400</v>
      </c>
      <c r="AD34" s="30">
        <v>1200</v>
      </c>
      <c r="AE34" s="73">
        <v>2000</v>
      </c>
      <c r="AF34" s="28">
        <f>'Juneau data'!H23</f>
        <v>202</v>
      </c>
      <c r="AG34" s="28">
        <f t="shared" si="18"/>
        <v>202</v>
      </c>
      <c r="AH34" s="28">
        <f t="shared" si="19"/>
        <v>0</v>
      </c>
      <c r="AI34" s="27">
        <v>100</v>
      </c>
      <c r="AJ34" s="27">
        <v>250</v>
      </c>
      <c r="AK34" s="79">
        <v>2000</v>
      </c>
      <c r="AL34" s="32">
        <f>'Chilkat data'!B23</f>
        <v>84843</v>
      </c>
      <c r="AM34" s="32">
        <f t="shared" si="26"/>
        <v>84843</v>
      </c>
      <c r="AN34" s="32">
        <f t="shared" si="27"/>
        <v>0</v>
      </c>
      <c r="AO34" s="20">
        <v>30000</v>
      </c>
      <c r="AP34" s="20">
        <v>70000</v>
      </c>
      <c r="AQ34" s="90">
        <v>2000</v>
      </c>
      <c r="AR34" s="26">
        <f>'Ketchikan data'!B23</f>
        <v>8634</v>
      </c>
      <c r="AS34" s="26">
        <f t="shared" si="28"/>
        <v>8634</v>
      </c>
      <c r="AT34" s="26">
        <f t="shared" si="29"/>
        <v>0</v>
      </c>
      <c r="AU34" s="25">
        <v>4250</v>
      </c>
      <c r="AV34" s="25">
        <v>8500</v>
      </c>
      <c r="AW34" s="77">
        <v>2000</v>
      </c>
      <c r="AX34" s="36">
        <f>'Sitka data'!B23</f>
        <v>803</v>
      </c>
      <c r="AY34" s="36">
        <f t="shared" si="20"/>
        <v>803</v>
      </c>
      <c r="AZ34" s="36">
        <f t="shared" si="21"/>
        <v>0</v>
      </c>
      <c r="BA34" s="19">
        <v>400</v>
      </c>
      <c r="BB34" s="19">
        <v>800</v>
      </c>
      <c r="BC34" s="84">
        <v>2000</v>
      </c>
      <c r="BD34" s="43">
        <f>'Yakutat data'!B32</f>
        <v>1572</v>
      </c>
      <c r="BE34" s="42">
        <f t="shared" si="22"/>
        <v>0</v>
      </c>
      <c r="BF34" s="42">
        <f t="shared" si="23"/>
        <v>1572</v>
      </c>
      <c r="BG34" s="41">
        <v>1600</v>
      </c>
      <c r="BH34" s="40">
        <v>4800</v>
      </c>
      <c r="BI34" s="86">
        <v>2000</v>
      </c>
      <c r="BJ34" s="15" t="str">
        <f>'Yakutat data'!H32</f>
        <v>-</v>
      </c>
      <c r="BK34" s="39" t="str">
        <f t="shared" si="24"/>
        <v>-</v>
      </c>
      <c r="BL34" s="39">
        <f t="shared" si="25"/>
        <v>0</v>
      </c>
      <c r="BM34" s="38">
        <v>3300</v>
      </c>
      <c r="BN34" s="38">
        <v>9800</v>
      </c>
      <c r="BO34" s="77">
        <v>2000</v>
      </c>
      <c r="BP34" s="37">
        <f>'Yakutat data'!N32</f>
        <v>12000</v>
      </c>
      <c r="BQ34" s="36">
        <f t="shared" si="4"/>
        <v>12000</v>
      </c>
      <c r="BR34" s="36">
        <f t="shared" si="5"/>
        <v>0</v>
      </c>
      <c r="BS34" s="37">
        <v>10000</v>
      </c>
      <c r="BT34" s="37">
        <v>29000</v>
      </c>
      <c r="BU34" s="73">
        <v>2000</v>
      </c>
      <c r="BV34" s="28">
        <f>'Taku data'!B18</f>
        <v>64699</v>
      </c>
      <c r="BW34" s="28">
        <f t="shared" si="30"/>
        <v>64699</v>
      </c>
      <c r="BX34" s="28">
        <f t="shared" si="31"/>
        <v>0</v>
      </c>
      <c r="BY34" s="18">
        <v>50000</v>
      </c>
      <c r="BZ34" s="18">
        <v>90000</v>
      </c>
      <c r="CA34" s="88">
        <v>2000</v>
      </c>
      <c r="CB34" s="24">
        <f>'Klawock data'!B23</f>
        <v>10478</v>
      </c>
      <c r="CC34" s="24">
        <f t="shared" si="32"/>
        <v>10478</v>
      </c>
      <c r="CD34" s="24">
        <f t="shared" si="33"/>
        <v>0</v>
      </c>
      <c r="CE34" s="23">
        <v>4000</v>
      </c>
      <c r="CF34" s="23">
        <v>9000</v>
      </c>
    </row>
    <row r="35" spans="1:84" s="72" customFormat="1" ht="11.25" x14ac:dyDescent="0.2">
      <c r="A35" s="90">
        <v>2001</v>
      </c>
      <c r="B35" s="26">
        <f>'Berners data'!B24</f>
        <v>19290</v>
      </c>
      <c r="C35" s="26">
        <f t="shared" si="8"/>
        <v>19290</v>
      </c>
      <c r="D35" s="26">
        <f t="shared" si="9"/>
        <v>0</v>
      </c>
      <c r="E35" s="25">
        <v>4000</v>
      </c>
      <c r="F35" s="25">
        <v>9200</v>
      </c>
      <c r="G35" s="88">
        <v>2001</v>
      </c>
      <c r="H35" s="24">
        <v>1580</v>
      </c>
      <c r="I35" s="24">
        <f t="shared" si="10"/>
        <v>1580</v>
      </c>
      <c r="J35" s="24">
        <f t="shared" si="11"/>
        <v>0</v>
      </c>
      <c r="K35" s="23">
        <v>500</v>
      </c>
      <c r="L35" s="23">
        <v>1600</v>
      </c>
      <c r="M35" s="86">
        <v>2001</v>
      </c>
      <c r="N35" s="15">
        <f>'Auke Creek data'!B26</f>
        <v>865</v>
      </c>
      <c r="O35" s="39">
        <f t="shared" si="12"/>
        <v>865</v>
      </c>
      <c r="P35" s="39">
        <f t="shared" si="13"/>
        <v>0</v>
      </c>
      <c r="Q35" s="22">
        <v>200</v>
      </c>
      <c r="R35" s="22">
        <v>500</v>
      </c>
      <c r="S35" s="84">
        <v>2001</v>
      </c>
      <c r="T35" s="42">
        <f>'Ford Arm data'!B24</f>
        <v>2209</v>
      </c>
      <c r="U35" s="42">
        <f t="shared" si="14"/>
        <v>2209</v>
      </c>
      <c r="V35" s="42">
        <f t="shared" si="15"/>
        <v>0</v>
      </c>
      <c r="W35" s="21">
        <v>1300</v>
      </c>
      <c r="X35" s="21">
        <v>2900</v>
      </c>
      <c r="Y35" s="79">
        <v>2001</v>
      </c>
      <c r="Z35" s="32">
        <f>'Juneau data'!B24</f>
        <v>1119</v>
      </c>
      <c r="AA35" s="32">
        <f t="shared" si="16"/>
        <v>1119</v>
      </c>
      <c r="AB35" s="32">
        <f t="shared" si="17"/>
        <v>0</v>
      </c>
      <c r="AC35" s="31">
        <v>400</v>
      </c>
      <c r="AD35" s="30">
        <v>1200</v>
      </c>
      <c r="AE35" s="73">
        <v>2001</v>
      </c>
      <c r="AF35" s="28">
        <f>'Juneau data'!H24</f>
        <v>106</v>
      </c>
      <c r="AG35" s="28">
        <f t="shared" si="18"/>
        <v>106</v>
      </c>
      <c r="AH35" s="28">
        <f t="shared" si="19"/>
        <v>0</v>
      </c>
      <c r="AI35" s="27">
        <v>100</v>
      </c>
      <c r="AJ35" s="27">
        <v>250</v>
      </c>
      <c r="AK35" s="79">
        <v>2001</v>
      </c>
      <c r="AL35" s="32">
        <f>'Chilkat data'!B24</f>
        <v>107697</v>
      </c>
      <c r="AM35" s="32">
        <f t="shared" si="26"/>
        <v>107697</v>
      </c>
      <c r="AN35" s="32">
        <f t="shared" si="27"/>
        <v>0</v>
      </c>
      <c r="AO35" s="20">
        <v>30000</v>
      </c>
      <c r="AP35" s="20">
        <v>70000</v>
      </c>
      <c r="AQ35" s="90">
        <v>2001</v>
      </c>
      <c r="AR35" s="26">
        <f>'Ketchikan data'!B24</f>
        <v>11267</v>
      </c>
      <c r="AS35" s="26">
        <f t="shared" si="28"/>
        <v>11267</v>
      </c>
      <c r="AT35" s="26">
        <f t="shared" si="29"/>
        <v>0</v>
      </c>
      <c r="AU35" s="25">
        <v>4250</v>
      </c>
      <c r="AV35" s="25">
        <v>8500</v>
      </c>
      <c r="AW35" s="77">
        <v>2001</v>
      </c>
      <c r="AX35" s="36">
        <f>'Sitka data'!B24</f>
        <v>1515</v>
      </c>
      <c r="AY35" s="36">
        <f t="shared" si="20"/>
        <v>1515</v>
      </c>
      <c r="AZ35" s="36">
        <f t="shared" si="21"/>
        <v>0</v>
      </c>
      <c r="BA35" s="19">
        <v>400</v>
      </c>
      <c r="BB35" s="19">
        <v>800</v>
      </c>
      <c r="BC35" s="84">
        <v>2001</v>
      </c>
      <c r="BD35" s="43">
        <f>'Yakutat data'!B33</f>
        <v>3190</v>
      </c>
      <c r="BE35" s="42">
        <f t="shared" si="22"/>
        <v>3190</v>
      </c>
      <c r="BF35" s="42">
        <f t="shared" si="23"/>
        <v>0</v>
      </c>
      <c r="BG35" s="41">
        <v>1600</v>
      </c>
      <c r="BH35" s="40">
        <v>4800</v>
      </c>
      <c r="BI35" s="86">
        <v>2001</v>
      </c>
      <c r="BJ35" s="15">
        <f>'Yakutat data'!H33</f>
        <v>5030</v>
      </c>
      <c r="BK35" s="39">
        <f t="shared" si="24"/>
        <v>5030</v>
      </c>
      <c r="BL35" s="39">
        <f t="shared" si="25"/>
        <v>0</v>
      </c>
      <c r="BM35" s="38">
        <v>3300</v>
      </c>
      <c r="BN35" s="38">
        <v>9800</v>
      </c>
      <c r="BO35" s="77">
        <v>2001</v>
      </c>
      <c r="BP35" s="37">
        <f>'Yakutat data'!N33</f>
        <v>17000</v>
      </c>
      <c r="BQ35" s="36">
        <f t="shared" si="4"/>
        <v>17000</v>
      </c>
      <c r="BR35" s="36">
        <f t="shared" si="5"/>
        <v>0</v>
      </c>
      <c r="BS35" s="37">
        <v>10000</v>
      </c>
      <c r="BT35" s="37">
        <v>29000</v>
      </c>
      <c r="BU35" s="73">
        <v>2001</v>
      </c>
      <c r="BV35" s="28">
        <f>'Taku data'!B19</f>
        <v>104394</v>
      </c>
      <c r="BW35" s="28">
        <f t="shared" si="30"/>
        <v>104394</v>
      </c>
      <c r="BX35" s="28">
        <f t="shared" si="31"/>
        <v>0</v>
      </c>
      <c r="BY35" s="18">
        <v>50000</v>
      </c>
      <c r="BZ35" s="18">
        <v>90000</v>
      </c>
      <c r="CA35" s="88">
        <v>2001</v>
      </c>
      <c r="CB35" s="24">
        <f>'Klawock data'!B24</f>
        <v>5058</v>
      </c>
      <c r="CC35" s="24">
        <f t="shared" si="32"/>
        <v>5058</v>
      </c>
      <c r="CD35" s="24">
        <f t="shared" si="33"/>
        <v>0</v>
      </c>
      <c r="CE35" s="23">
        <v>4000</v>
      </c>
      <c r="CF35" s="23">
        <v>9000</v>
      </c>
    </row>
    <row r="36" spans="1:84" s="72" customFormat="1" ht="11.25" x14ac:dyDescent="0.2">
      <c r="A36" s="90">
        <v>2002</v>
      </c>
      <c r="B36" s="26">
        <f>'Berners data'!B25</f>
        <v>27700</v>
      </c>
      <c r="C36" s="26">
        <f t="shared" si="8"/>
        <v>27700</v>
      </c>
      <c r="D36" s="26">
        <f t="shared" si="9"/>
        <v>0</v>
      </c>
      <c r="E36" s="25">
        <v>4000</v>
      </c>
      <c r="F36" s="25">
        <v>9200</v>
      </c>
      <c r="G36" s="88">
        <v>2002</v>
      </c>
      <c r="H36" s="24">
        <v>3291</v>
      </c>
      <c r="I36" s="24">
        <f t="shared" si="10"/>
        <v>3291</v>
      </c>
      <c r="J36" s="24">
        <f t="shared" si="11"/>
        <v>0</v>
      </c>
      <c r="K36" s="23">
        <v>500</v>
      </c>
      <c r="L36" s="23">
        <v>1600</v>
      </c>
      <c r="M36" s="86">
        <v>2002</v>
      </c>
      <c r="N36" s="15">
        <f>'Auke Creek data'!B27</f>
        <v>1176</v>
      </c>
      <c r="O36" s="39">
        <f t="shared" si="12"/>
        <v>1176</v>
      </c>
      <c r="P36" s="39">
        <f t="shared" si="13"/>
        <v>0</v>
      </c>
      <c r="Q36" s="22">
        <v>200</v>
      </c>
      <c r="R36" s="22">
        <v>500</v>
      </c>
      <c r="S36" s="84">
        <v>2002</v>
      </c>
      <c r="T36" s="42">
        <f>'Ford Arm data'!B25</f>
        <v>7109</v>
      </c>
      <c r="U36" s="42">
        <f t="shared" si="14"/>
        <v>7109</v>
      </c>
      <c r="V36" s="42">
        <f t="shared" si="15"/>
        <v>0</v>
      </c>
      <c r="W36" s="21">
        <v>1300</v>
      </c>
      <c r="X36" s="21">
        <v>2900</v>
      </c>
      <c r="Y36" s="79">
        <v>2002</v>
      </c>
      <c r="Z36" s="32">
        <f>'Juneau data'!B25</f>
        <v>2448</v>
      </c>
      <c r="AA36" s="32">
        <f t="shared" si="16"/>
        <v>2448</v>
      </c>
      <c r="AB36" s="32">
        <f t="shared" si="17"/>
        <v>0</v>
      </c>
      <c r="AC36" s="31">
        <v>400</v>
      </c>
      <c r="AD36" s="30">
        <v>1200</v>
      </c>
      <c r="AE36" s="73">
        <v>2002</v>
      </c>
      <c r="AF36" s="28">
        <f>'Juneau data'!H25</f>
        <v>195</v>
      </c>
      <c r="AG36" s="28">
        <f t="shared" si="18"/>
        <v>195</v>
      </c>
      <c r="AH36" s="28">
        <f t="shared" si="19"/>
        <v>0</v>
      </c>
      <c r="AI36" s="27">
        <v>100</v>
      </c>
      <c r="AJ36" s="27">
        <v>250</v>
      </c>
      <c r="AK36" s="79">
        <v>2002</v>
      </c>
      <c r="AL36" s="32">
        <f>'Chilkat data'!B25</f>
        <v>204805</v>
      </c>
      <c r="AM36" s="32">
        <f t="shared" si="26"/>
        <v>204805</v>
      </c>
      <c r="AN36" s="32">
        <f t="shared" si="27"/>
        <v>0</v>
      </c>
      <c r="AO36" s="20">
        <v>30000</v>
      </c>
      <c r="AP36" s="20">
        <v>70000</v>
      </c>
      <c r="AQ36" s="90">
        <v>2002</v>
      </c>
      <c r="AR36" s="26">
        <f>'Ketchikan data'!B25</f>
        <v>12223</v>
      </c>
      <c r="AS36" s="26">
        <f t="shared" si="28"/>
        <v>12223</v>
      </c>
      <c r="AT36" s="26">
        <f t="shared" si="29"/>
        <v>0</v>
      </c>
      <c r="AU36" s="25">
        <v>4250</v>
      </c>
      <c r="AV36" s="25">
        <v>8500</v>
      </c>
      <c r="AW36" s="77">
        <v>2002</v>
      </c>
      <c r="AX36" s="36">
        <f>'Sitka data'!B25</f>
        <v>1868</v>
      </c>
      <c r="AY36" s="36">
        <f t="shared" si="20"/>
        <v>1868</v>
      </c>
      <c r="AZ36" s="36">
        <f t="shared" si="21"/>
        <v>0</v>
      </c>
      <c r="BA36" s="19">
        <v>400</v>
      </c>
      <c r="BB36" s="19">
        <v>800</v>
      </c>
      <c r="BC36" s="84">
        <v>2002</v>
      </c>
      <c r="BD36" s="43">
        <f>'Yakutat data'!B34</f>
        <v>8093</v>
      </c>
      <c r="BE36" s="42">
        <f t="shared" si="22"/>
        <v>8093</v>
      </c>
      <c r="BF36" s="42">
        <f t="shared" si="23"/>
        <v>0</v>
      </c>
      <c r="BG36" s="41">
        <v>1600</v>
      </c>
      <c r="BH36" s="40">
        <v>4800</v>
      </c>
      <c r="BI36" s="86">
        <v>2002</v>
      </c>
      <c r="BJ36" s="15">
        <f>'Yakutat data'!H34</f>
        <v>40000</v>
      </c>
      <c r="BK36" s="39">
        <f t="shared" si="24"/>
        <v>40000</v>
      </c>
      <c r="BL36" s="39">
        <f t="shared" si="25"/>
        <v>0</v>
      </c>
      <c r="BM36" s="38">
        <v>3300</v>
      </c>
      <c r="BN36" s="38">
        <v>9800</v>
      </c>
      <c r="BO36" s="77">
        <v>2002</v>
      </c>
      <c r="BP36" s="37">
        <f>'Yakutat data'!N34</f>
        <v>31000</v>
      </c>
      <c r="BQ36" s="36">
        <f t="shared" si="4"/>
        <v>31000</v>
      </c>
      <c r="BR36" s="36">
        <f t="shared" si="5"/>
        <v>0</v>
      </c>
      <c r="BS36" s="37">
        <v>10000</v>
      </c>
      <c r="BT36" s="37">
        <v>29000</v>
      </c>
      <c r="BU36" s="73">
        <v>2002</v>
      </c>
      <c r="BV36" s="28">
        <f>'Taku data'!B20</f>
        <v>219360</v>
      </c>
      <c r="BW36" s="28">
        <f t="shared" si="30"/>
        <v>219360</v>
      </c>
      <c r="BX36" s="28">
        <f t="shared" si="31"/>
        <v>0</v>
      </c>
      <c r="BY36" s="18">
        <v>50000</v>
      </c>
      <c r="BZ36" s="18">
        <v>90000</v>
      </c>
      <c r="CA36" s="88">
        <v>2002</v>
      </c>
      <c r="CB36" s="24">
        <f>'Klawock data'!B25</f>
        <v>15694</v>
      </c>
      <c r="CC36" s="24">
        <f t="shared" si="32"/>
        <v>15694</v>
      </c>
      <c r="CD36" s="24">
        <f t="shared" si="33"/>
        <v>0</v>
      </c>
      <c r="CE36" s="23">
        <v>4000</v>
      </c>
      <c r="CF36" s="23">
        <v>9000</v>
      </c>
    </row>
    <row r="37" spans="1:84" s="72" customFormat="1" ht="11.25" x14ac:dyDescent="0.2">
      <c r="A37" s="90">
        <v>2003</v>
      </c>
      <c r="B37" s="26">
        <f>'Berners data'!B26</f>
        <v>10110</v>
      </c>
      <c r="C37" s="26">
        <f t="shared" si="8"/>
        <v>10110</v>
      </c>
      <c r="D37" s="26">
        <f t="shared" si="9"/>
        <v>0</v>
      </c>
      <c r="E37" s="25">
        <v>4000</v>
      </c>
      <c r="F37" s="25">
        <v>9200</v>
      </c>
      <c r="G37" s="88">
        <v>2003</v>
      </c>
      <c r="H37" s="24">
        <v>1510</v>
      </c>
      <c r="I37" s="24">
        <f t="shared" si="10"/>
        <v>1510</v>
      </c>
      <c r="J37" s="24">
        <f t="shared" si="11"/>
        <v>0</v>
      </c>
      <c r="K37" s="23">
        <v>500</v>
      </c>
      <c r="L37" s="23">
        <v>1600</v>
      </c>
      <c r="M37" s="86">
        <v>2003</v>
      </c>
      <c r="N37" s="15">
        <f>'Auke Creek data'!B28</f>
        <v>585</v>
      </c>
      <c r="O37" s="39">
        <f t="shared" si="12"/>
        <v>585</v>
      </c>
      <c r="P37" s="39">
        <f t="shared" si="13"/>
        <v>0</v>
      </c>
      <c r="Q37" s="22">
        <v>200</v>
      </c>
      <c r="R37" s="22">
        <v>500</v>
      </c>
      <c r="S37" s="84">
        <v>2003</v>
      </c>
      <c r="T37" s="42">
        <f>'Ford Arm data'!B26</f>
        <v>6789</v>
      </c>
      <c r="U37" s="42">
        <f t="shared" si="14"/>
        <v>6789</v>
      </c>
      <c r="V37" s="42">
        <f t="shared" si="15"/>
        <v>0</v>
      </c>
      <c r="W37" s="21">
        <v>1300</v>
      </c>
      <c r="X37" s="21">
        <v>2900</v>
      </c>
      <c r="Y37" s="79">
        <v>2003</v>
      </c>
      <c r="Z37" s="32">
        <f>'Juneau data'!B26</f>
        <v>808</v>
      </c>
      <c r="AA37" s="32">
        <f t="shared" si="16"/>
        <v>808</v>
      </c>
      <c r="AB37" s="32">
        <f t="shared" si="17"/>
        <v>0</v>
      </c>
      <c r="AC37" s="31">
        <v>400</v>
      </c>
      <c r="AD37" s="30">
        <v>1200</v>
      </c>
      <c r="AE37" s="73">
        <v>2003</v>
      </c>
      <c r="AF37" s="28">
        <f>'Juneau data'!H26</f>
        <v>203</v>
      </c>
      <c r="AG37" s="28">
        <f t="shared" si="18"/>
        <v>203</v>
      </c>
      <c r="AH37" s="28">
        <f t="shared" si="19"/>
        <v>0</v>
      </c>
      <c r="AI37" s="27">
        <v>100</v>
      </c>
      <c r="AJ37" s="27">
        <v>250</v>
      </c>
      <c r="AK37" s="79">
        <v>2003</v>
      </c>
      <c r="AL37" s="32">
        <f>'Chilkat data'!B26</f>
        <v>133045</v>
      </c>
      <c r="AM37" s="32">
        <f t="shared" si="26"/>
        <v>133045</v>
      </c>
      <c r="AN37" s="32">
        <f t="shared" si="27"/>
        <v>0</v>
      </c>
      <c r="AO37" s="20">
        <v>30000</v>
      </c>
      <c r="AP37" s="20">
        <v>70000</v>
      </c>
      <c r="AQ37" s="90">
        <v>2003</v>
      </c>
      <c r="AR37" s="26">
        <f>'Ketchikan data'!B26</f>
        <v>11899</v>
      </c>
      <c r="AS37" s="26">
        <f t="shared" si="28"/>
        <v>11899</v>
      </c>
      <c r="AT37" s="26">
        <f t="shared" si="29"/>
        <v>0</v>
      </c>
      <c r="AU37" s="25">
        <v>4250</v>
      </c>
      <c r="AV37" s="25">
        <v>8500</v>
      </c>
      <c r="AW37" s="77">
        <v>2003</v>
      </c>
      <c r="AX37" s="36">
        <f>'Sitka data'!B26</f>
        <v>1101</v>
      </c>
      <c r="AY37" s="36">
        <f t="shared" si="20"/>
        <v>1101</v>
      </c>
      <c r="AZ37" s="36">
        <f t="shared" si="21"/>
        <v>0</v>
      </c>
      <c r="BA37" s="19">
        <v>400</v>
      </c>
      <c r="BB37" s="19">
        <v>800</v>
      </c>
      <c r="BC37" s="84">
        <v>2003</v>
      </c>
      <c r="BD37" s="43">
        <f>'Yakutat data'!B35</f>
        <v>5907</v>
      </c>
      <c r="BE37" s="42">
        <f t="shared" si="22"/>
        <v>5907</v>
      </c>
      <c r="BF37" s="42">
        <f t="shared" si="23"/>
        <v>0</v>
      </c>
      <c r="BG37" s="41">
        <v>1600</v>
      </c>
      <c r="BH37" s="40">
        <v>4800</v>
      </c>
      <c r="BI37" s="86">
        <v>2003</v>
      </c>
      <c r="BJ37" s="15">
        <f>'Yakutat data'!H35</f>
        <v>6009</v>
      </c>
      <c r="BK37" s="39">
        <f t="shared" si="24"/>
        <v>6009</v>
      </c>
      <c r="BL37" s="39">
        <f t="shared" si="25"/>
        <v>0</v>
      </c>
      <c r="BM37" s="38">
        <v>3300</v>
      </c>
      <c r="BN37" s="38">
        <v>9800</v>
      </c>
      <c r="BO37" s="77">
        <v>2003</v>
      </c>
      <c r="BP37" s="37">
        <f>'Yakutat data'!N35</f>
        <v>35850</v>
      </c>
      <c r="BQ37" s="36">
        <f t="shared" si="4"/>
        <v>35850</v>
      </c>
      <c r="BR37" s="36">
        <f t="shared" si="5"/>
        <v>0</v>
      </c>
      <c r="BS37" s="37">
        <v>10000</v>
      </c>
      <c r="BT37" s="37">
        <v>29000</v>
      </c>
      <c r="BU37" s="73">
        <v>2003</v>
      </c>
      <c r="BV37" s="28">
        <f>'Taku data'!B21</f>
        <v>183112</v>
      </c>
      <c r="BW37" s="28">
        <f t="shared" si="30"/>
        <v>183112</v>
      </c>
      <c r="BX37" s="28">
        <f t="shared" si="31"/>
        <v>0</v>
      </c>
      <c r="BY37" s="18">
        <v>50000</v>
      </c>
      <c r="BZ37" s="18">
        <v>90000</v>
      </c>
      <c r="CA37" s="88">
        <v>2003</v>
      </c>
      <c r="CB37" s="24">
        <f>'Klawock data'!B26</f>
        <v>5954</v>
      </c>
      <c r="CC37" s="24">
        <f t="shared" si="32"/>
        <v>5954</v>
      </c>
      <c r="CD37" s="24">
        <f t="shared" si="33"/>
        <v>0</v>
      </c>
      <c r="CE37" s="23">
        <v>4000</v>
      </c>
      <c r="CF37" s="23">
        <v>9000</v>
      </c>
    </row>
    <row r="38" spans="1:84" s="72" customFormat="1" ht="11.25" x14ac:dyDescent="0.2">
      <c r="A38" s="90">
        <v>2004</v>
      </c>
      <c r="B38" s="26">
        <f>'Berners data'!B27</f>
        <v>14450</v>
      </c>
      <c r="C38" s="26">
        <f t="shared" si="8"/>
        <v>14450</v>
      </c>
      <c r="D38" s="26">
        <f t="shared" si="9"/>
        <v>0</v>
      </c>
      <c r="E38" s="25">
        <v>4000</v>
      </c>
      <c r="F38" s="25">
        <v>9200</v>
      </c>
      <c r="G38" s="88">
        <v>2004</v>
      </c>
      <c r="H38" s="24">
        <v>840</v>
      </c>
      <c r="I38" s="24">
        <f t="shared" si="10"/>
        <v>840</v>
      </c>
      <c r="J38" s="24">
        <f t="shared" si="11"/>
        <v>0</v>
      </c>
      <c r="K38" s="23">
        <v>500</v>
      </c>
      <c r="L38" s="23">
        <v>1600</v>
      </c>
      <c r="M38" s="86">
        <v>2004</v>
      </c>
      <c r="N38" s="15">
        <f>'Auke Creek data'!B29</f>
        <v>416</v>
      </c>
      <c r="O38" s="39">
        <f t="shared" si="12"/>
        <v>416</v>
      </c>
      <c r="P38" s="39">
        <f t="shared" si="13"/>
        <v>0</v>
      </c>
      <c r="Q38" s="22">
        <v>200</v>
      </c>
      <c r="R38" s="22">
        <v>500</v>
      </c>
      <c r="S38" s="84">
        <v>2004</v>
      </c>
      <c r="T38" s="42">
        <f>'Ford Arm data'!B27</f>
        <v>3539</v>
      </c>
      <c r="U38" s="42">
        <f t="shared" si="14"/>
        <v>3539</v>
      </c>
      <c r="V38" s="42">
        <f t="shared" si="15"/>
        <v>0</v>
      </c>
      <c r="W38" s="21">
        <v>1300</v>
      </c>
      <c r="X38" s="21">
        <v>2900</v>
      </c>
      <c r="Y38" s="79">
        <v>2004</v>
      </c>
      <c r="Z38" s="32">
        <f>'Juneau data'!B27</f>
        <v>364</v>
      </c>
      <c r="AA38" s="32">
        <f t="shared" si="16"/>
        <v>0</v>
      </c>
      <c r="AB38" s="32">
        <f t="shared" si="17"/>
        <v>364</v>
      </c>
      <c r="AC38" s="31">
        <v>400</v>
      </c>
      <c r="AD38" s="30">
        <v>1200</v>
      </c>
      <c r="AE38" s="73">
        <v>2004</v>
      </c>
      <c r="AF38" s="28">
        <f>'Juneau data'!H27</f>
        <v>284</v>
      </c>
      <c r="AG38" s="28">
        <f t="shared" si="18"/>
        <v>284</v>
      </c>
      <c r="AH38" s="28">
        <f t="shared" si="19"/>
        <v>0</v>
      </c>
      <c r="AI38" s="27">
        <v>100</v>
      </c>
      <c r="AJ38" s="27">
        <v>250</v>
      </c>
      <c r="AK38" s="79">
        <v>2004</v>
      </c>
      <c r="AL38" s="32">
        <f>'Chilkat data'!B27</f>
        <v>67053</v>
      </c>
      <c r="AM38" s="32">
        <f t="shared" si="26"/>
        <v>67053</v>
      </c>
      <c r="AN38" s="32">
        <f t="shared" si="27"/>
        <v>0</v>
      </c>
      <c r="AO38" s="20">
        <v>30000</v>
      </c>
      <c r="AP38" s="20">
        <v>70000</v>
      </c>
      <c r="AQ38" s="90">
        <v>2004</v>
      </c>
      <c r="AR38" s="26">
        <f>'Ketchikan data'!B27</f>
        <v>9904</v>
      </c>
      <c r="AS38" s="26">
        <f t="shared" si="28"/>
        <v>9904</v>
      </c>
      <c r="AT38" s="26">
        <f t="shared" si="29"/>
        <v>0</v>
      </c>
      <c r="AU38" s="25">
        <v>4250</v>
      </c>
      <c r="AV38" s="25">
        <v>8500</v>
      </c>
      <c r="AW38" s="77">
        <v>2004</v>
      </c>
      <c r="AX38" s="36">
        <f>'Sitka data'!B27</f>
        <v>1124</v>
      </c>
      <c r="AY38" s="36">
        <f t="shared" si="20"/>
        <v>1124</v>
      </c>
      <c r="AZ38" s="36">
        <f t="shared" si="21"/>
        <v>0</v>
      </c>
      <c r="BA38" s="19">
        <v>400</v>
      </c>
      <c r="BB38" s="19">
        <v>800</v>
      </c>
      <c r="BC38" s="84">
        <v>2004</v>
      </c>
      <c r="BD38" s="43">
        <f>'Yakutat data'!B36</f>
        <v>2214</v>
      </c>
      <c r="BE38" s="42">
        <f t="shared" si="22"/>
        <v>2214</v>
      </c>
      <c r="BF38" s="42">
        <f t="shared" si="23"/>
        <v>0</v>
      </c>
      <c r="BG38" s="41">
        <v>1600</v>
      </c>
      <c r="BH38" s="40">
        <v>4800</v>
      </c>
      <c r="BI38" s="86">
        <v>2004</v>
      </c>
      <c r="BJ38" s="15">
        <f>'Yakutat data'!H36</f>
        <v>10284</v>
      </c>
      <c r="BK38" s="39">
        <f t="shared" si="24"/>
        <v>10284</v>
      </c>
      <c r="BL38" s="39">
        <f t="shared" si="25"/>
        <v>0</v>
      </c>
      <c r="BM38" s="38">
        <v>3300</v>
      </c>
      <c r="BN38" s="38">
        <v>9800</v>
      </c>
      <c r="BO38" s="77">
        <v>2004</v>
      </c>
      <c r="BP38" s="37" t="str">
        <f>'Yakutat data'!N36</f>
        <v>-</v>
      </c>
      <c r="BQ38" s="36" t="str">
        <f t="shared" si="4"/>
        <v>-</v>
      </c>
      <c r="BR38" s="36">
        <f t="shared" si="5"/>
        <v>0</v>
      </c>
      <c r="BS38" s="37">
        <v>10000</v>
      </c>
      <c r="BT38" s="37">
        <v>29000</v>
      </c>
      <c r="BU38" s="73">
        <v>2004</v>
      </c>
      <c r="BV38" s="28">
        <f>'Taku data'!B22</f>
        <v>132153.4</v>
      </c>
      <c r="BW38" s="28">
        <f t="shared" si="30"/>
        <v>132153.4</v>
      </c>
      <c r="BX38" s="28">
        <f t="shared" si="31"/>
        <v>0</v>
      </c>
      <c r="BY38" s="18">
        <v>50000</v>
      </c>
      <c r="BZ38" s="18">
        <v>90000</v>
      </c>
      <c r="CA38" s="88">
        <v>2004</v>
      </c>
      <c r="CB38" s="24">
        <f>'Klawock data'!B27</f>
        <v>4137</v>
      </c>
      <c r="CC38" s="24">
        <f t="shared" si="32"/>
        <v>4137</v>
      </c>
      <c r="CD38" s="24">
        <f t="shared" si="33"/>
        <v>0</v>
      </c>
      <c r="CE38" s="23">
        <v>4000</v>
      </c>
      <c r="CF38" s="23">
        <v>9000</v>
      </c>
    </row>
    <row r="39" spans="1:84" s="72" customFormat="1" ht="11.25" x14ac:dyDescent="0.2">
      <c r="A39" s="90">
        <v>2005</v>
      </c>
      <c r="B39" s="26">
        <f>'Berners data'!B28</f>
        <v>5220</v>
      </c>
      <c r="C39" s="26">
        <f t="shared" si="8"/>
        <v>5220</v>
      </c>
      <c r="D39" s="26">
        <f t="shared" si="9"/>
        <v>0</v>
      </c>
      <c r="E39" s="25">
        <v>4000</v>
      </c>
      <c r="F39" s="25">
        <v>9200</v>
      </c>
      <c r="G39" s="88">
        <v>2005</v>
      </c>
      <c r="H39" s="24">
        <v>1732</v>
      </c>
      <c r="I39" s="24">
        <f t="shared" si="10"/>
        <v>1732</v>
      </c>
      <c r="J39" s="24">
        <f t="shared" si="11"/>
        <v>0</v>
      </c>
      <c r="K39" s="23">
        <v>500</v>
      </c>
      <c r="L39" s="23">
        <v>1600</v>
      </c>
      <c r="M39" s="86">
        <v>2005</v>
      </c>
      <c r="N39" s="15">
        <f>'Auke Creek data'!B30</f>
        <v>450</v>
      </c>
      <c r="O39" s="39">
        <f t="shared" si="12"/>
        <v>450</v>
      </c>
      <c r="P39" s="39">
        <f t="shared" si="13"/>
        <v>0</v>
      </c>
      <c r="Q39" s="22">
        <v>200</v>
      </c>
      <c r="R39" s="22">
        <v>500</v>
      </c>
      <c r="S39" s="84">
        <v>2005</v>
      </c>
      <c r="T39" s="42">
        <f>'Ford Arm data'!B28</f>
        <v>4257</v>
      </c>
      <c r="U39" s="42">
        <f t="shared" si="14"/>
        <v>4257</v>
      </c>
      <c r="V39" s="42">
        <f t="shared" si="15"/>
        <v>0</v>
      </c>
      <c r="W39" s="21">
        <v>1300</v>
      </c>
      <c r="X39" s="21">
        <v>2900</v>
      </c>
      <c r="Y39" s="79">
        <v>2005</v>
      </c>
      <c r="Z39" s="32">
        <f>'Juneau data'!B28</f>
        <v>351</v>
      </c>
      <c r="AA39" s="32">
        <f t="shared" si="16"/>
        <v>0</v>
      </c>
      <c r="AB39" s="32">
        <f t="shared" si="17"/>
        <v>351</v>
      </c>
      <c r="AC39" s="31">
        <v>400</v>
      </c>
      <c r="AD39" s="30">
        <v>1200</v>
      </c>
      <c r="AE39" s="73">
        <v>2005</v>
      </c>
      <c r="AF39" s="28">
        <f>'Juneau data'!H28</f>
        <v>139</v>
      </c>
      <c r="AG39" s="28">
        <f t="shared" si="18"/>
        <v>139</v>
      </c>
      <c r="AH39" s="28">
        <f t="shared" si="19"/>
        <v>0</v>
      </c>
      <c r="AI39" s="27">
        <v>100</v>
      </c>
      <c r="AJ39" s="27">
        <v>250</v>
      </c>
      <c r="AK39" s="79">
        <v>2005</v>
      </c>
      <c r="AL39" s="32">
        <f>'Chilkat data'!B28</f>
        <v>34575</v>
      </c>
      <c r="AM39" s="32">
        <f t="shared" si="26"/>
        <v>34575</v>
      </c>
      <c r="AN39" s="32">
        <f t="shared" si="27"/>
        <v>0</v>
      </c>
      <c r="AO39" s="20">
        <v>30000</v>
      </c>
      <c r="AP39" s="20">
        <v>70000</v>
      </c>
      <c r="AQ39" s="90">
        <v>2005</v>
      </c>
      <c r="AR39" s="26">
        <f>'Ketchikan data'!B28</f>
        <v>14840</v>
      </c>
      <c r="AS39" s="26">
        <f t="shared" si="28"/>
        <v>14840</v>
      </c>
      <c r="AT39" s="26">
        <f t="shared" si="29"/>
        <v>0</v>
      </c>
      <c r="AU39" s="25">
        <v>4250</v>
      </c>
      <c r="AV39" s="25">
        <v>8500</v>
      </c>
      <c r="AW39" s="77">
        <v>2005</v>
      </c>
      <c r="AX39" s="36">
        <f>'Sitka data'!B28</f>
        <v>1668</v>
      </c>
      <c r="AY39" s="36">
        <f t="shared" si="20"/>
        <v>1668</v>
      </c>
      <c r="AZ39" s="36">
        <f t="shared" si="21"/>
        <v>0</v>
      </c>
      <c r="BA39" s="19">
        <v>400</v>
      </c>
      <c r="BB39" s="19">
        <v>800</v>
      </c>
      <c r="BC39" s="84">
        <v>2005</v>
      </c>
      <c r="BD39" s="43">
        <f>'Yakutat data'!B37</f>
        <v>1241</v>
      </c>
      <c r="BE39" s="42">
        <f t="shared" si="22"/>
        <v>0</v>
      </c>
      <c r="BF39" s="42">
        <f t="shared" si="23"/>
        <v>1241</v>
      </c>
      <c r="BG39" s="41">
        <v>1600</v>
      </c>
      <c r="BH39" s="40">
        <v>4800</v>
      </c>
      <c r="BI39" s="86">
        <v>2005</v>
      </c>
      <c r="BJ39" s="15">
        <f>'Yakutat data'!H37</f>
        <v>2514</v>
      </c>
      <c r="BK39" s="39">
        <f t="shared" si="24"/>
        <v>0</v>
      </c>
      <c r="BL39" s="39">
        <f t="shared" si="25"/>
        <v>2514</v>
      </c>
      <c r="BM39" s="38">
        <v>3300</v>
      </c>
      <c r="BN39" s="38">
        <v>9800</v>
      </c>
      <c r="BO39" s="77">
        <v>2005</v>
      </c>
      <c r="BP39" s="37">
        <f>'Yakutat data'!N37</f>
        <v>16600</v>
      </c>
      <c r="BQ39" s="36">
        <f t="shared" si="4"/>
        <v>16600</v>
      </c>
      <c r="BR39" s="36">
        <f t="shared" si="5"/>
        <v>0</v>
      </c>
      <c r="BS39" s="37">
        <v>10000</v>
      </c>
      <c r="BT39" s="37">
        <v>29000</v>
      </c>
      <c r="BU39" s="73">
        <v>2005</v>
      </c>
      <c r="BV39" s="28">
        <f>'Taku data'!B23</f>
        <v>135558</v>
      </c>
      <c r="BW39" s="28">
        <f t="shared" si="30"/>
        <v>135558</v>
      </c>
      <c r="BX39" s="28">
        <f t="shared" si="31"/>
        <v>0</v>
      </c>
      <c r="BY39" s="18">
        <v>50000</v>
      </c>
      <c r="BZ39" s="18">
        <v>90000</v>
      </c>
      <c r="CA39" s="88">
        <v>2005</v>
      </c>
      <c r="CB39" s="24">
        <f>'Klawock data'!B28</f>
        <v>9876</v>
      </c>
      <c r="CC39" s="24">
        <f t="shared" si="32"/>
        <v>9876</v>
      </c>
      <c r="CD39" s="24">
        <f t="shared" si="33"/>
        <v>0</v>
      </c>
      <c r="CE39" s="23">
        <v>4000</v>
      </c>
      <c r="CF39" s="23">
        <v>9000</v>
      </c>
    </row>
    <row r="40" spans="1:84" s="72" customFormat="1" ht="11.25" x14ac:dyDescent="0.2">
      <c r="A40" s="90">
        <v>2006</v>
      </c>
      <c r="B40" s="26">
        <f>'Berners data'!B29</f>
        <v>5470</v>
      </c>
      <c r="C40" s="26">
        <f t="shared" si="8"/>
        <v>5470</v>
      </c>
      <c r="D40" s="26">
        <f t="shared" si="9"/>
        <v>0</v>
      </c>
      <c r="E40" s="25">
        <v>4000</v>
      </c>
      <c r="F40" s="25">
        <v>9200</v>
      </c>
      <c r="G40" s="88">
        <v>2006</v>
      </c>
      <c r="H40" s="24">
        <v>891</v>
      </c>
      <c r="I40" s="24">
        <f t="shared" si="10"/>
        <v>891</v>
      </c>
      <c r="J40" s="24">
        <f t="shared" si="11"/>
        <v>0</v>
      </c>
      <c r="K40" s="23">
        <v>500</v>
      </c>
      <c r="L40" s="23">
        <v>1600</v>
      </c>
      <c r="M40" s="86">
        <v>2006</v>
      </c>
      <c r="N40" s="15">
        <f>'Auke Creek data'!B31</f>
        <v>581</v>
      </c>
      <c r="O40" s="39">
        <f t="shared" si="12"/>
        <v>581</v>
      </c>
      <c r="P40" s="39">
        <f t="shared" si="13"/>
        <v>0</v>
      </c>
      <c r="Q40" s="22">
        <v>200</v>
      </c>
      <c r="R40" s="22">
        <v>500</v>
      </c>
      <c r="S40" s="84">
        <v>2006</v>
      </c>
      <c r="T40" s="42">
        <f>'Ford Arm data'!B29</f>
        <v>4737</v>
      </c>
      <c r="U40" s="42">
        <f t="shared" si="14"/>
        <v>4737</v>
      </c>
      <c r="V40" s="42">
        <f t="shared" si="15"/>
        <v>0</v>
      </c>
      <c r="W40" s="21">
        <v>1300</v>
      </c>
      <c r="X40" s="21">
        <v>2900</v>
      </c>
      <c r="Y40" s="79">
        <v>2006</v>
      </c>
      <c r="Z40" s="32">
        <f>'Juneau data'!B29</f>
        <v>1110</v>
      </c>
      <c r="AA40" s="32">
        <f t="shared" si="16"/>
        <v>1110</v>
      </c>
      <c r="AB40" s="32">
        <f t="shared" si="17"/>
        <v>0</v>
      </c>
      <c r="AC40" s="31">
        <v>400</v>
      </c>
      <c r="AD40" s="30">
        <v>1200</v>
      </c>
      <c r="AE40" s="73">
        <v>2006</v>
      </c>
      <c r="AF40" s="28">
        <f>'Juneau data'!H29</f>
        <v>439</v>
      </c>
      <c r="AG40" s="28">
        <f t="shared" si="18"/>
        <v>439</v>
      </c>
      <c r="AH40" s="28">
        <f t="shared" si="19"/>
        <v>0</v>
      </c>
      <c r="AI40" s="27">
        <v>100</v>
      </c>
      <c r="AJ40" s="27">
        <v>250</v>
      </c>
      <c r="AK40" s="79">
        <v>2006</v>
      </c>
      <c r="AL40" s="32">
        <f>'Chilkat data'!B29</f>
        <v>79050</v>
      </c>
      <c r="AM40" s="32">
        <f t="shared" si="26"/>
        <v>79050</v>
      </c>
      <c r="AN40" s="32">
        <f t="shared" si="27"/>
        <v>0</v>
      </c>
      <c r="AO40" s="20">
        <v>30000</v>
      </c>
      <c r="AP40" s="20">
        <v>70000</v>
      </c>
      <c r="AQ40" s="90">
        <v>2006</v>
      </c>
      <c r="AR40" s="26">
        <f>'Ketchikan data'!B29</f>
        <v>6901</v>
      </c>
      <c r="AS40" s="26">
        <f t="shared" si="28"/>
        <v>6901</v>
      </c>
      <c r="AT40" s="26">
        <f t="shared" si="29"/>
        <v>0</v>
      </c>
      <c r="AU40" s="25">
        <v>4250</v>
      </c>
      <c r="AV40" s="25">
        <v>8500</v>
      </c>
      <c r="AW40" s="77">
        <v>2006</v>
      </c>
      <c r="AX40" s="36">
        <f>'Sitka data'!B29</f>
        <v>2647</v>
      </c>
      <c r="AY40" s="36">
        <f t="shared" si="20"/>
        <v>2647</v>
      </c>
      <c r="AZ40" s="36">
        <f t="shared" si="21"/>
        <v>0</v>
      </c>
      <c r="BA40" s="19">
        <v>400</v>
      </c>
      <c r="BB40" s="19">
        <v>800</v>
      </c>
      <c r="BC40" s="84">
        <v>2006</v>
      </c>
      <c r="BD40" s="43">
        <f>'Yakutat data'!B38</f>
        <v>1156</v>
      </c>
      <c r="BE40" s="42">
        <f t="shared" si="22"/>
        <v>0</v>
      </c>
      <c r="BF40" s="42">
        <f t="shared" si="23"/>
        <v>1156</v>
      </c>
      <c r="BG40" s="41">
        <v>1600</v>
      </c>
      <c r="BH40" s="40">
        <v>4800</v>
      </c>
      <c r="BI40" s="86">
        <v>2006</v>
      </c>
      <c r="BJ40" s="15">
        <f>'Yakutat data'!H38</f>
        <v>7950</v>
      </c>
      <c r="BK40" s="39">
        <f t="shared" si="24"/>
        <v>7950</v>
      </c>
      <c r="BL40" s="39">
        <f t="shared" si="25"/>
        <v>0</v>
      </c>
      <c r="BM40" s="38">
        <v>3300</v>
      </c>
      <c r="BN40" s="38">
        <v>9800</v>
      </c>
      <c r="BO40" s="77">
        <v>2006</v>
      </c>
      <c r="BP40" s="37">
        <f>'Yakutat data'!N38</f>
        <v>14500</v>
      </c>
      <c r="BQ40" s="36">
        <f t="shared" si="4"/>
        <v>14500</v>
      </c>
      <c r="BR40" s="36">
        <f t="shared" si="5"/>
        <v>0</v>
      </c>
      <c r="BS40" s="37">
        <v>10000</v>
      </c>
      <c r="BT40" s="37">
        <v>29000</v>
      </c>
      <c r="BU40" s="73">
        <v>2006</v>
      </c>
      <c r="BV40" s="28">
        <f>'Taku data'!B24</f>
        <v>122384.1</v>
      </c>
      <c r="BW40" s="28">
        <f t="shared" si="30"/>
        <v>122384.1</v>
      </c>
      <c r="BX40" s="28">
        <f t="shared" si="31"/>
        <v>0</v>
      </c>
      <c r="BY40" s="18">
        <v>50000</v>
      </c>
      <c r="BZ40" s="18">
        <v>90000</v>
      </c>
      <c r="CA40" s="88">
        <v>2006</v>
      </c>
      <c r="CB40" s="24">
        <f>'Klawock data'!B29</f>
        <v>6800</v>
      </c>
      <c r="CC40" s="24">
        <f t="shared" si="32"/>
        <v>6800</v>
      </c>
      <c r="CD40" s="24">
        <f t="shared" si="33"/>
        <v>0</v>
      </c>
      <c r="CE40" s="23">
        <v>4000</v>
      </c>
      <c r="CF40" s="23">
        <v>9000</v>
      </c>
    </row>
    <row r="41" spans="1:84" s="72" customFormat="1" ht="11.25" x14ac:dyDescent="0.2">
      <c r="A41" s="90">
        <v>2007</v>
      </c>
      <c r="B41" s="26">
        <f>'Berners data'!B30</f>
        <v>3915</v>
      </c>
      <c r="C41" s="26">
        <f t="shared" si="8"/>
        <v>0</v>
      </c>
      <c r="D41" s="26">
        <f t="shared" si="9"/>
        <v>3915</v>
      </c>
      <c r="E41" s="25">
        <v>4000</v>
      </c>
      <c r="F41" s="25">
        <v>9200</v>
      </c>
      <c r="G41" s="88">
        <v>2007</v>
      </c>
      <c r="H41" s="24">
        <v>1244</v>
      </c>
      <c r="I41" s="24">
        <f t="shared" si="10"/>
        <v>1244</v>
      </c>
      <c r="J41" s="24">
        <f t="shared" si="11"/>
        <v>0</v>
      </c>
      <c r="K41" s="23">
        <v>500</v>
      </c>
      <c r="L41" s="23">
        <v>1600</v>
      </c>
      <c r="M41" s="86">
        <v>2007</v>
      </c>
      <c r="N41" s="15">
        <f>'Auke Creek data'!B32</f>
        <v>352</v>
      </c>
      <c r="O41" s="39">
        <f t="shared" si="12"/>
        <v>352</v>
      </c>
      <c r="P41" s="39">
        <f t="shared" si="13"/>
        <v>0</v>
      </c>
      <c r="Q41" s="22">
        <v>200</v>
      </c>
      <c r="R41" s="22">
        <v>500</v>
      </c>
      <c r="S41" s="84">
        <v>2007</v>
      </c>
      <c r="T41" s="42">
        <f>'Ford Arm data'!B30</f>
        <v>2567</v>
      </c>
      <c r="U41" s="42">
        <f t="shared" si="14"/>
        <v>2567</v>
      </c>
      <c r="V41" s="42">
        <f t="shared" si="15"/>
        <v>0</v>
      </c>
      <c r="W41" s="21">
        <v>1300</v>
      </c>
      <c r="X41" s="21">
        <v>2900</v>
      </c>
      <c r="Y41" s="79">
        <v>2007</v>
      </c>
      <c r="Z41" s="32">
        <f>'Juneau data'!B30</f>
        <v>324</v>
      </c>
      <c r="AA41" s="32">
        <f t="shared" si="16"/>
        <v>0</v>
      </c>
      <c r="AB41" s="32">
        <f t="shared" si="17"/>
        <v>324</v>
      </c>
      <c r="AC41" s="31">
        <v>400</v>
      </c>
      <c r="AD41" s="30">
        <v>1200</v>
      </c>
      <c r="AE41" s="73">
        <v>2007</v>
      </c>
      <c r="AF41" s="28">
        <f>'Juneau data'!H30</f>
        <v>226</v>
      </c>
      <c r="AG41" s="28">
        <f t="shared" si="18"/>
        <v>226</v>
      </c>
      <c r="AH41" s="28">
        <f t="shared" si="19"/>
        <v>0</v>
      </c>
      <c r="AI41" s="27">
        <v>100</v>
      </c>
      <c r="AJ41" s="27">
        <v>250</v>
      </c>
      <c r="AK41" s="79">
        <v>2007</v>
      </c>
      <c r="AL41" s="32">
        <f>'Chilkat data'!B30</f>
        <v>24770</v>
      </c>
      <c r="AM41" s="32">
        <f t="shared" si="26"/>
        <v>0</v>
      </c>
      <c r="AN41" s="32">
        <f t="shared" si="27"/>
        <v>24770</v>
      </c>
      <c r="AO41" s="20">
        <v>30000</v>
      </c>
      <c r="AP41" s="20">
        <v>70000</v>
      </c>
      <c r="AQ41" s="90">
        <v>2007</v>
      </c>
      <c r="AR41" s="26">
        <f>'Ketchikan data'!B30</f>
        <v>4316</v>
      </c>
      <c r="AS41" s="26">
        <f t="shared" si="28"/>
        <v>4316</v>
      </c>
      <c r="AT41" s="26">
        <f t="shared" si="29"/>
        <v>0</v>
      </c>
      <c r="AU41" s="25">
        <v>4250</v>
      </c>
      <c r="AV41" s="25">
        <v>8500</v>
      </c>
      <c r="AW41" s="77">
        <v>2007</v>
      </c>
      <c r="AX41" s="36">
        <f>'Sitka data'!B30</f>
        <v>1066</v>
      </c>
      <c r="AY41" s="36">
        <f t="shared" si="20"/>
        <v>1066</v>
      </c>
      <c r="AZ41" s="36">
        <f t="shared" si="21"/>
        <v>0</v>
      </c>
      <c r="BA41" s="19">
        <v>400</v>
      </c>
      <c r="BB41" s="19">
        <v>800</v>
      </c>
      <c r="BC41" s="84">
        <v>2007</v>
      </c>
      <c r="BD41" s="43">
        <f>'Yakutat data'!B39</f>
        <v>1751</v>
      </c>
      <c r="BE41" s="42">
        <f t="shared" si="22"/>
        <v>1751</v>
      </c>
      <c r="BF41" s="42">
        <f t="shared" si="23"/>
        <v>0</v>
      </c>
      <c r="BG41" s="41">
        <v>1600</v>
      </c>
      <c r="BH41" s="40">
        <v>4800</v>
      </c>
      <c r="BI41" s="86">
        <v>2007</v>
      </c>
      <c r="BJ41" s="15">
        <f>'Yakutat data'!H39</f>
        <v>5763</v>
      </c>
      <c r="BK41" s="39">
        <f t="shared" si="24"/>
        <v>5763</v>
      </c>
      <c r="BL41" s="39">
        <f t="shared" si="25"/>
        <v>0</v>
      </c>
      <c r="BM41" s="38">
        <v>3300</v>
      </c>
      <c r="BN41" s="38">
        <v>9800</v>
      </c>
      <c r="BO41" s="77">
        <v>2007</v>
      </c>
      <c r="BP41" s="37">
        <f>'Yakutat data'!N39</f>
        <v>14000</v>
      </c>
      <c r="BQ41" s="36">
        <f t="shared" si="4"/>
        <v>14000</v>
      </c>
      <c r="BR41" s="36">
        <f t="shared" si="5"/>
        <v>0</v>
      </c>
      <c r="BS41" s="37">
        <v>10000</v>
      </c>
      <c r="BT41" s="37">
        <v>29000</v>
      </c>
      <c r="BU41" s="73">
        <v>2007</v>
      </c>
      <c r="BV41" s="28">
        <f>'Taku data'!B25</f>
        <v>74369</v>
      </c>
      <c r="BW41" s="28">
        <f t="shared" si="30"/>
        <v>74369</v>
      </c>
      <c r="BX41" s="28">
        <f t="shared" si="31"/>
        <v>0</v>
      </c>
      <c r="BY41" s="18">
        <v>50000</v>
      </c>
      <c r="BZ41" s="18">
        <v>90000</v>
      </c>
      <c r="CA41" s="88">
        <v>2007</v>
      </c>
      <c r="CB41" s="24">
        <f>'Klawock data'!B30</f>
        <v>7462</v>
      </c>
      <c r="CC41" s="24">
        <f t="shared" si="32"/>
        <v>7462</v>
      </c>
      <c r="CD41" s="24">
        <f t="shared" si="33"/>
        <v>0</v>
      </c>
      <c r="CE41" s="23">
        <v>4000</v>
      </c>
      <c r="CF41" s="23">
        <v>9000</v>
      </c>
    </row>
    <row r="42" spans="1:84" s="72" customFormat="1" ht="11.25" x14ac:dyDescent="0.2">
      <c r="A42" s="90">
        <v>2008</v>
      </c>
      <c r="B42" s="26">
        <f>'Berners data'!B31</f>
        <v>6870</v>
      </c>
      <c r="C42" s="26">
        <f t="shared" si="8"/>
        <v>6870</v>
      </c>
      <c r="D42" s="26">
        <f t="shared" si="9"/>
        <v>0</v>
      </c>
      <c r="E42" s="25">
        <v>4000</v>
      </c>
      <c r="F42" s="25">
        <v>9200</v>
      </c>
      <c r="G42" s="88">
        <v>2008</v>
      </c>
      <c r="H42" s="24">
        <v>1741</v>
      </c>
      <c r="I42" s="24">
        <f t="shared" si="10"/>
        <v>1741</v>
      </c>
      <c r="J42" s="24">
        <f t="shared" si="11"/>
        <v>0</v>
      </c>
      <c r="K42" s="23">
        <v>500</v>
      </c>
      <c r="L42" s="23">
        <v>1600</v>
      </c>
      <c r="M42" s="86">
        <v>2008</v>
      </c>
      <c r="N42" s="15">
        <f>'Auke Creek data'!B33</f>
        <v>600</v>
      </c>
      <c r="O42" s="39">
        <f t="shared" si="12"/>
        <v>600</v>
      </c>
      <c r="P42" s="39">
        <f t="shared" si="13"/>
        <v>0</v>
      </c>
      <c r="Q42" s="22">
        <v>200</v>
      </c>
      <c r="R42" s="22">
        <v>500</v>
      </c>
      <c r="S42" s="84">
        <v>2008</v>
      </c>
      <c r="T42" s="42">
        <f>'Ford Arm data'!B31</f>
        <v>5173</v>
      </c>
      <c r="U42" s="42">
        <f t="shared" si="14"/>
        <v>5173</v>
      </c>
      <c r="V42" s="42">
        <f t="shared" si="15"/>
        <v>0</v>
      </c>
      <c r="W42" s="21">
        <v>1300</v>
      </c>
      <c r="X42" s="21">
        <v>2900</v>
      </c>
      <c r="Y42" s="79">
        <v>2008</v>
      </c>
      <c r="Z42" s="32">
        <f>'Juneau data'!B31</f>
        <v>405</v>
      </c>
      <c r="AA42" s="32">
        <f t="shared" si="16"/>
        <v>405</v>
      </c>
      <c r="AB42" s="32">
        <f t="shared" si="17"/>
        <v>0</v>
      </c>
      <c r="AC42" s="31">
        <v>400</v>
      </c>
      <c r="AD42" s="30">
        <v>1200</v>
      </c>
      <c r="AE42" s="73">
        <v>2008</v>
      </c>
      <c r="AF42" s="28">
        <f>'Juneau data'!H31</f>
        <v>660</v>
      </c>
      <c r="AG42" s="28">
        <f t="shared" si="18"/>
        <v>660</v>
      </c>
      <c r="AH42" s="28">
        <f t="shared" si="19"/>
        <v>0</v>
      </c>
      <c r="AI42" s="27">
        <v>100</v>
      </c>
      <c r="AJ42" s="27">
        <v>250</v>
      </c>
      <c r="AK42" s="79">
        <v>2008</v>
      </c>
      <c r="AL42" s="32">
        <f>'Chilkat data'!B31</f>
        <v>56369</v>
      </c>
      <c r="AM42" s="32">
        <f t="shared" si="26"/>
        <v>56369</v>
      </c>
      <c r="AN42" s="32">
        <f t="shared" si="27"/>
        <v>0</v>
      </c>
      <c r="AO42" s="20">
        <v>30000</v>
      </c>
      <c r="AP42" s="20">
        <v>70000</v>
      </c>
      <c r="AQ42" s="90">
        <v>2008</v>
      </c>
      <c r="AR42" s="26">
        <f>'Ketchikan data'!B31</f>
        <v>16752</v>
      </c>
      <c r="AS42" s="26">
        <f t="shared" si="28"/>
        <v>16752</v>
      </c>
      <c r="AT42" s="26">
        <f t="shared" si="29"/>
        <v>0</v>
      </c>
      <c r="AU42" s="25">
        <v>4250</v>
      </c>
      <c r="AV42" s="25">
        <v>8500</v>
      </c>
      <c r="AW42" s="77">
        <v>2008</v>
      </c>
      <c r="AX42" s="36">
        <f>'Sitka data'!B31</f>
        <v>1117</v>
      </c>
      <c r="AY42" s="36">
        <f t="shared" si="20"/>
        <v>1117</v>
      </c>
      <c r="AZ42" s="36">
        <f t="shared" si="21"/>
        <v>0</v>
      </c>
      <c r="BA42" s="19">
        <v>400</v>
      </c>
      <c r="BB42" s="19">
        <v>800</v>
      </c>
      <c r="BC42" s="84">
        <v>2008</v>
      </c>
      <c r="BD42" s="43" t="str">
        <f>'Yakutat data'!B40</f>
        <v>-</v>
      </c>
      <c r="BE42" s="42" t="str">
        <f t="shared" si="22"/>
        <v>-</v>
      </c>
      <c r="BF42" s="42">
        <f t="shared" si="23"/>
        <v>0</v>
      </c>
      <c r="BG42" s="41">
        <v>1600</v>
      </c>
      <c r="BH42" s="40">
        <v>4800</v>
      </c>
      <c r="BI42" s="86">
        <v>2008</v>
      </c>
      <c r="BJ42" s="15" t="str">
        <f>'Yakutat data'!H40</f>
        <v>-</v>
      </c>
      <c r="BK42" s="39" t="str">
        <f t="shared" si="24"/>
        <v>-</v>
      </c>
      <c r="BL42" s="39">
        <f t="shared" si="25"/>
        <v>0</v>
      </c>
      <c r="BM42" s="38">
        <v>3300</v>
      </c>
      <c r="BN42" s="38">
        <v>9800</v>
      </c>
      <c r="BO42" s="77">
        <v>2008</v>
      </c>
      <c r="BP42" s="37">
        <f>'Yakutat data'!N40</f>
        <v>25200</v>
      </c>
      <c r="BQ42" s="36">
        <f t="shared" si="4"/>
        <v>25200</v>
      </c>
      <c r="BR42" s="36">
        <f t="shared" si="5"/>
        <v>0</v>
      </c>
      <c r="BS42" s="37">
        <v>10000</v>
      </c>
      <c r="BT42" s="37">
        <v>29000</v>
      </c>
      <c r="BU42" s="73">
        <v>2008</v>
      </c>
      <c r="BV42" s="28">
        <f>'Taku data'!B26</f>
        <v>95226</v>
      </c>
      <c r="BW42" s="28">
        <f t="shared" si="30"/>
        <v>95226</v>
      </c>
      <c r="BX42" s="28">
        <f t="shared" si="31"/>
        <v>0</v>
      </c>
      <c r="BY42" s="18">
        <v>50000</v>
      </c>
      <c r="BZ42" s="18">
        <v>90000</v>
      </c>
      <c r="CA42" s="88">
        <v>2008</v>
      </c>
      <c r="CB42" s="24">
        <f>'Klawock data'!B31</f>
        <v>6210</v>
      </c>
      <c r="CC42" s="24">
        <f t="shared" si="32"/>
        <v>6210</v>
      </c>
      <c r="CD42" s="24">
        <f t="shared" si="33"/>
        <v>0</v>
      </c>
      <c r="CE42" s="23">
        <v>4000</v>
      </c>
      <c r="CF42" s="23">
        <v>9000</v>
      </c>
    </row>
    <row r="43" spans="1:84" s="72" customFormat="1" ht="11.25" x14ac:dyDescent="0.2">
      <c r="A43" s="90">
        <v>2009</v>
      </c>
      <c r="B43" s="26">
        <f>'Berners data'!B32</f>
        <v>4230</v>
      </c>
      <c r="C43" s="26">
        <f t="shared" si="8"/>
        <v>4230</v>
      </c>
      <c r="D43" s="26">
        <f t="shared" si="9"/>
        <v>0</v>
      </c>
      <c r="E43" s="25">
        <v>4000</v>
      </c>
      <c r="F43" s="25">
        <v>9200</v>
      </c>
      <c r="G43" s="88">
        <v>2009</v>
      </c>
      <c r="H43" s="24">
        <v>2281</v>
      </c>
      <c r="I43" s="24">
        <f t="shared" si="10"/>
        <v>2281</v>
      </c>
      <c r="J43" s="24">
        <f t="shared" si="11"/>
        <v>0</v>
      </c>
      <c r="K43" s="23">
        <v>500</v>
      </c>
      <c r="L43" s="23">
        <v>1600</v>
      </c>
      <c r="M43" s="86">
        <v>2009</v>
      </c>
      <c r="N43" s="15">
        <f>'Auke Creek data'!B34</f>
        <v>360</v>
      </c>
      <c r="O43" s="39">
        <f t="shared" si="12"/>
        <v>360</v>
      </c>
      <c r="P43" s="39">
        <f t="shared" si="13"/>
        <v>0</v>
      </c>
      <c r="Q43" s="22">
        <v>200</v>
      </c>
      <c r="R43" s="22">
        <v>500</v>
      </c>
      <c r="S43" s="84">
        <v>2009</v>
      </c>
      <c r="T43" s="42">
        <f>'Ford Arm data'!B32</f>
        <v>2181</v>
      </c>
      <c r="U43" s="42">
        <f t="shared" si="14"/>
        <v>2181</v>
      </c>
      <c r="V43" s="42">
        <f t="shared" si="15"/>
        <v>0</v>
      </c>
      <c r="W43" s="21">
        <v>1300</v>
      </c>
      <c r="X43" s="21">
        <v>2900</v>
      </c>
      <c r="Y43" s="79">
        <v>2009</v>
      </c>
      <c r="Z43" s="32">
        <f>'Juneau data'!B32</f>
        <v>698</v>
      </c>
      <c r="AA43" s="32">
        <f t="shared" si="16"/>
        <v>698</v>
      </c>
      <c r="AB43" s="32">
        <f t="shared" si="17"/>
        <v>0</v>
      </c>
      <c r="AC43" s="31">
        <v>400</v>
      </c>
      <c r="AD43" s="30">
        <v>1200</v>
      </c>
      <c r="AE43" s="73">
        <v>2009</v>
      </c>
      <c r="AF43" s="28">
        <f>'Juneau data'!H32</f>
        <v>123</v>
      </c>
      <c r="AG43" s="28">
        <f t="shared" si="18"/>
        <v>123</v>
      </c>
      <c r="AH43" s="28">
        <f t="shared" si="19"/>
        <v>0</v>
      </c>
      <c r="AI43" s="27">
        <v>100</v>
      </c>
      <c r="AJ43" s="27">
        <v>250</v>
      </c>
      <c r="AK43" s="79">
        <v>2009</v>
      </c>
      <c r="AL43" s="32">
        <f>'Chilkat data'!B32</f>
        <v>47911</v>
      </c>
      <c r="AM43" s="32">
        <f t="shared" si="26"/>
        <v>47911</v>
      </c>
      <c r="AN43" s="32">
        <f t="shared" si="27"/>
        <v>0</v>
      </c>
      <c r="AO43" s="20">
        <v>30000</v>
      </c>
      <c r="AP43" s="20">
        <v>70000</v>
      </c>
      <c r="AQ43" s="90">
        <v>2009</v>
      </c>
      <c r="AR43" s="26">
        <f>'Ketchikan data'!B32</f>
        <v>8710</v>
      </c>
      <c r="AS43" s="26">
        <f t="shared" si="28"/>
        <v>8710</v>
      </c>
      <c r="AT43" s="26">
        <f t="shared" si="29"/>
        <v>0</v>
      </c>
      <c r="AU43" s="25">
        <v>4250</v>
      </c>
      <c r="AV43" s="25">
        <v>8500</v>
      </c>
      <c r="AW43" s="77">
        <v>2009</v>
      </c>
      <c r="AX43" s="36">
        <f>'Sitka data'!B32</f>
        <v>1156</v>
      </c>
      <c r="AY43" s="36">
        <f t="shared" si="20"/>
        <v>1156</v>
      </c>
      <c r="AZ43" s="36">
        <f t="shared" si="21"/>
        <v>0</v>
      </c>
      <c r="BA43" s="19">
        <v>400</v>
      </c>
      <c r="BB43" s="19">
        <v>800</v>
      </c>
      <c r="BC43" s="84">
        <v>2009</v>
      </c>
      <c r="BD43" s="43">
        <f>'Yakutat data'!B41</f>
        <v>3581</v>
      </c>
      <c r="BE43" s="42">
        <f t="shared" si="22"/>
        <v>3581</v>
      </c>
      <c r="BF43" s="42">
        <f t="shared" si="23"/>
        <v>0</v>
      </c>
      <c r="BG43" s="41">
        <v>1600</v>
      </c>
      <c r="BH43" s="40">
        <v>4800</v>
      </c>
      <c r="BI43" s="86">
        <v>2009</v>
      </c>
      <c r="BJ43" s="15">
        <f>'Yakutat data'!H41</f>
        <v>5814</v>
      </c>
      <c r="BK43" s="39">
        <f t="shared" si="24"/>
        <v>5814</v>
      </c>
      <c r="BL43" s="39">
        <f t="shared" si="25"/>
        <v>0</v>
      </c>
      <c r="BM43" s="38">
        <v>3300</v>
      </c>
      <c r="BN43" s="38">
        <v>9800</v>
      </c>
      <c r="BO43" s="77">
        <v>2009</v>
      </c>
      <c r="BP43" s="37">
        <f>'Yakutat data'!N41</f>
        <v>28000</v>
      </c>
      <c r="BQ43" s="36">
        <f t="shared" si="4"/>
        <v>28000</v>
      </c>
      <c r="BR43" s="36">
        <f t="shared" si="5"/>
        <v>0</v>
      </c>
      <c r="BS43" s="37">
        <v>10000</v>
      </c>
      <c r="BT43" s="37">
        <v>29000</v>
      </c>
      <c r="BU43" s="73">
        <v>2009</v>
      </c>
      <c r="BV43" s="28">
        <f>'Taku data'!B27</f>
        <v>103950</v>
      </c>
      <c r="BW43" s="28">
        <f t="shared" si="30"/>
        <v>103950</v>
      </c>
      <c r="BX43" s="28">
        <f t="shared" si="31"/>
        <v>0</v>
      </c>
      <c r="BY43" s="18">
        <v>50000</v>
      </c>
      <c r="BZ43" s="18">
        <v>90000</v>
      </c>
      <c r="CA43" s="88">
        <v>2009</v>
      </c>
      <c r="CB43" s="24">
        <f>'Klawock data'!B32</f>
        <v>5415</v>
      </c>
      <c r="CC43" s="24">
        <f t="shared" si="32"/>
        <v>5415</v>
      </c>
      <c r="CD43" s="24">
        <f t="shared" si="33"/>
        <v>0</v>
      </c>
      <c r="CE43" s="23">
        <v>4000</v>
      </c>
      <c r="CF43" s="23">
        <v>9000</v>
      </c>
    </row>
    <row r="44" spans="1:84" s="72" customFormat="1" ht="11.25" x14ac:dyDescent="0.2">
      <c r="A44" s="90">
        <v>2010</v>
      </c>
      <c r="B44" s="26">
        <f>'Berners data'!B33</f>
        <v>7520</v>
      </c>
      <c r="C44" s="26">
        <f t="shared" si="8"/>
        <v>7520</v>
      </c>
      <c r="D44" s="26">
        <f t="shared" si="9"/>
        <v>0</v>
      </c>
      <c r="E44" s="25">
        <v>4000</v>
      </c>
      <c r="F44" s="25">
        <v>9200</v>
      </c>
      <c r="G44" s="88">
        <v>2010</v>
      </c>
      <c r="H44" s="24">
        <v>2878</v>
      </c>
      <c r="I44" s="24">
        <f t="shared" si="10"/>
        <v>2878</v>
      </c>
      <c r="J44" s="24">
        <f t="shared" si="11"/>
        <v>0</v>
      </c>
      <c r="K44" s="23">
        <v>500</v>
      </c>
      <c r="L44" s="23">
        <v>1600</v>
      </c>
      <c r="M44" s="86">
        <v>2010</v>
      </c>
      <c r="N44" s="15">
        <f>'Auke Creek data'!B35</f>
        <v>417</v>
      </c>
      <c r="O44" s="39">
        <f t="shared" si="12"/>
        <v>417</v>
      </c>
      <c r="P44" s="39">
        <f t="shared" si="13"/>
        <v>0</v>
      </c>
      <c r="Q44" s="22">
        <v>200</v>
      </c>
      <c r="R44" s="22">
        <v>500</v>
      </c>
      <c r="S44" s="84">
        <v>2010</v>
      </c>
      <c r="T44" s="42">
        <f>'Ford Arm data'!B33</f>
        <v>1610</v>
      </c>
      <c r="U44" s="42">
        <f t="shared" si="14"/>
        <v>1610</v>
      </c>
      <c r="V44" s="42">
        <f t="shared" si="15"/>
        <v>0</v>
      </c>
      <c r="W44" s="21">
        <v>1300</v>
      </c>
      <c r="X44" s="21">
        <v>2900</v>
      </c>
      <c r="Y44" s="79">
        <v>2010</v>
      </c>
      <c r="Z44" s="32">
        <f>'Juneau data'!B33</f>
        <v>630</v>
      </c>
      <c r="AA44" s="32">
        <f t="shared" si="16"/>
        <v>630</v>
      </c>
      <c r="AB44" s="32">
        <f t="shared" si="17"/>
        <v>0</v>
      </c>
      <c r="AC44" s="31">
        <v>400</v>
      </c>
      <c r="AD44" s="30">
        <v>1200</v>
      </c>
      <c r="AE44" s="73">
        <v>2010</v>
      </c>
      <c r="AF44" s="28">
        <f>'Juneau data'!H33</f>
        <v>467</v>
      </c>
      <c r="AG44" s="28">
        <f t="shared" si="18"/>
        <v>467</v>
      </c>
      <c r="AH44" s="28">
        <f t="shared" si="19"/>
        <v>0</v>
      </c>
      <c r="AI44" s="27">
        <v>100</v>
      </c>
      <c r="AJ44" s="27">
        <v>250</v>
      </c>
      <c r="AK44" s="79">
        <v>2010</v>
      </c>
      <c r="AL44" s="32">
        <f>'Chilkat data'!B33</f>
        <v>84909</v>
      </c>
      <c r="AM44" s="32">
        <f t="shared" si="26"/>
        <v>84909</v>
      </c>
      <c r="AN44" s="32">
        <f t="shared" si="27"/>
        <v>0</v>
      </c>
      <c r="AO44" s="20">
        <v>30000</v>
      </c>
      <c r="AP44" s="20">
        <v>70000</v>
      </c>
      <c r="AQ44" s="90">
        <v>2010</v>
      </c>
      <c r="AR44" s="26">
        <f>'Ketchikan data'!B33</f>
        <v>4563</v>
      </c>
      <c r="AS44" s="26">
        <f t="shared" si="28"/>
        <v>4563</v>
      </c>
      <c r="AT44" s="26">
        <f t="shared" si="29"/>
        <v>0</v>
      </c>
      <c r="AU44" s="25">
        <v>4250</v>
      </c>
      <c r="AV44" s="25">
        <v>8500</v>
      </c>
      <c r="AW44" s="77">
        <v>2010</v>
      </c>
      <c r="AX44" s="36">
        <f>'Sitka data'!B33</f>
        <v>1273</v>
      </c>
      <c r="AY44" s="36">
        <f t="shared" si="20"/>
        <v>1273</v>
      </c>
      <c r="AZ44" s="36">
        <f t="shared" si="21"/>
        <v>0</v>
      </c>
      <c r="BA44" s="19">
        <v>400</v>
      </c>
      <c r="BB44" s="19">
        <v>800</v>
      </c>
      <c r="BC44" s="84">
        <v>2010</v>
      </c>
      <c r="BD44" s="43">
        <f>'Yakutat data'!B42</f>
        <v>2393</v>
      </c>
      <c r="BE44" s="42">
        <f t="shared" si="22"/>
        <v>2393</v>
      </c>
      <c r="BF44" s="42">
        <f t="shared" si="23"/>
        <v>0</v>
      </c>
      <c r="BG44" s="41">
        <v>1600</v>
      </c>
      <c r="BH44" s="40">
        <v>4800</v>
      </c>
      <c r="BI44" s="86">
        <v>2010</v>
      </c>
      <c r="BJ44" s="15">
        <f>'Yakutat data'!H42</f>
        <v>11195</v>
      </c>
      <c r="BK44" s="39">
        <f t="shared" si="24"/>
        <v>11195</v>
      </c>
      <c r="BL44" s="39">
        <f t="shared" si="25"/>
        <v>0</v>
      </c>
      <c r="BM44" s="38">
        <v>3300</v>
      </c>
      <c r="BN44" s="38">
        <v>9800</v>
      </c>
      <c r="BO44" s="77">
        <v>2010</v>
      </c>
      <c r="BP44" s="37">
        <f>'Yakutat data'!N42</f>
        <v>11000</v>
      </c>
      <c r="BQ44" s="36">
        <f t="shared" si="4"/>
        <v>11000</v>
      </c>
      <c r="BR44" s="36">
        <f t="shared" si="5"/>
        <v>0</v>
      </c>
      <c r="BS44" s="37">
        <v>10000</v>
      </c>
      <c r="BT44" s="37">
        <v>29000</v>
      </c>
      <c r="BU44" s="73">
        <v>2010</v>
      </c>
      <c r="BV44" s="28">
        <f>'Taku data'!B28</f>
        <v>126830</v>
      </c>
      <c r="BW44" s="28">
        <f t="shared" si="30"/>
        <v>126830</v>
      </c>
      <c r="BX44" s="28">
        <f t="shared" si="31"/>
        <v>0</v>
      </c>
      <c r="BY44" s="18">
        <v>50000</v>
      </c>
      <c r="BZ44" s="18">
        <v>90000</v>
      </c>
      <c r="CA44" s="88">
        <v>2010</v>
      </c>
      <c r="CB44" s="24">
        <f>'Klawock data'!B33</f>
        <v>9707</v>
      </c>
      <c r="CC44" s="24">
        <f t="shared" si="32"/>
        <v>9707</v>
      </c>
      <c r="CD44" s="24">
        <f t="shared" si="33"/>
        <v>0</v>
      </c>
      <c r="CE44" s="23">
        <v>4000</v>
      </c>
      <c r="CF44" s="23">
        <v>9000</v>
      </c>
    </row>
    <row r="45" spans="1:84" s="72" customFormat="1" ht="11.25" x14ac:dyDescent="0.2">
      <c r="A45" s="90">
        <v>2011</v>
      </c>
      <c r="B45" s="26">
        <f>'Berners data'!B34</f>
        <v>6050</v>
      </c>
      <c r="C45" s="26">
        <f t="shared" ref="C45:C50" si="34">IF(B45&gt;E45,B45,0)</f>
        <v>6050</v>
      </c>
      <c r="D45" s="26">
        <f t="shared" ref="D45:D50" si="35">IF(B45&lt;E45,B45,0)</f>
        <v>0</v>
      </c>
      <c r="E45" s="25">
        <v>4000</v>
      </c>
      <c r="F45" s="25">
        <v>9200</v>
      </c>
      <c r="G45" s="88">
        <v>2011</v>
      </c>
      <c r="H45" s="24">
        <v>2137</v>
      </c>
      <c r="I45" s="24">
        <f t="shared" ref="I45:I50" si="36">IF(H45&gt;K45,H45,0)</f>
        <v>2137</v>
      </c>
      <c r="J45" s="24">
        <f t="shared" ref="J45:J50" si="37">IF(H45&lt;K45,H45,0)</f>
        <v>0</v>
      </c>
      <c r="K45" s="23">
        <v>500</v>
      </c>
      <c r="L45" s="23">
        <v>1600</v>
      </c>
      <c r="M45" s="86">
        <v>2011</v>
      </c>
      <c r="N45" s="15">
        <f>'Auke Creek data'!B36</f>
        <v>517</v>
      </c>
      <c r="O45" s="39">
        <f t="shared" ref="O45:O50" si="38">IF(N45&gt;Q45,N45,0)</f>
        <v>517</v>
      </c>
      <c r="P45" s="39">
        <f t="shared" ref="P45:P50" si="39">IF(N45&lt;Q45,N45,0)</f>
        <v>0</v>
      </c>
      <c r="Q45" s="22">
        <v>200</v>
      </c>
      <c r="R45" s="22">
        <v>500</v>
      </c>
      <c r="S45" s="84">
        <v>2011</v>
      </c>
      <c r="T45" s="42">
        <f>'Ford Arm data'!B34</f>
        <v>1908</v>
      </c>
      <c r="U45" s="42">
        <f>IF(T45&gt;W45,T45,0)</f>
        <v>1908</v>
      </c>
      <c r="V45" s="42">
        <f>IF(T45&lt;W45,T45,0)</f>
        <v>0</v>
      </c>
      <c r="W45" s="21">
        <v>1300</v>
      </c>
      <c r="X45" s="21">
        <v>2900</v>
      </c>
      <c r="Y45" s="79">
        <v>2011</v>
      </c>
      <c r="Z45" s="32">
        <f>'Juneau data'!B34</f>
        <v>709</v>
      </c>
      <c r="AA45" s="32">
        <f t="shared" ref="AA45:AA50" si="40">IF(Z45&gt;AC45,Z45,0)</f>
        <v>709</v>
      </c>
      <c r="AB45" s="32">
        <f t="shared" ref="AB45:AB50" si="41">IF(Z45&lt;AC45,Z45,0)</f>
        <v>0</v>
      </c>
      <c r="AC45" s="31">
        <v>400</v>
      </c>
      <c r="AD45" s="30">
        <v>1200</v>
      </c>
      <c r="AE45" s="73">
        <v>2011</v>
      </c>
      <c r="AF45" s="28">
        <f>'Juneau data'!H34</f>
        <v>138</v>
      </c>
      <c r="AG45" s="28">
        <f t="shared" ref="AG45:AG50" si="42">IF(AF45&gt;AI45,AF45,0)</f>
        <v>138</v>
      </c>
      <c r="AH45" s="28">
        <f t="shared" ref="AH45:AH50" si="43">IF(AF45&lt;AI45,AF45,0)</f>
        <v>0</v>
      </c>
      <c r="AI45" s="27">
        <v>100</v>
      </c>
      <c r="AJ45" s="27">
        <v>250</v>
      </c>
      <c r="AK45" s="79">
        <v>2011</v>
      </c>
      <c r="AL45" s="32">
        <f>'Chilkat data'!B34</f>
        <v>61099</v>
      </c>
      <c r="AM45" s="32">
        <f t="shared" ref="AM45:AM50" si="44">IF(AL45&gt;AO45,AL45,0)</f>
        <v>61099</v>
      </c>
      <c r="AN45" s="32">
        <f t="shared" ref="AN45:AN50" si="45">IF(AL45&lt;AO45,AL45,0)</f>
        <v>0</v>
      </c>
      <c r="AO45" s="20">
        <v>30000</v>
      </c>
      <c r="AP45" s="20">
        <v>70000</v>
      </c>
      <c r="AQ45" s="90">
        <v>2011</v>
      </c>
      <c r="AR45" s="26">
        <f>'Ketchikan data'!B34</f>
        <v>5098</v>
      </c>
      <c r="AS45" s="26">
        <f t="shared" ref="AS45:AS50" si="46">IF(AR45&gt;AU45,AR45,0)</f>
        <v>5098</v>
      </c>
      <c r="AT45" s="26">
        <f t="shared" ref="AT45:AT50" si="47">IF(AR45&lt;AU45,AR45,0)</f>
        <v>0</v>
      </c>
      <c r="AU45" s="25">
        <v>4250</v>
      </c>
      <c r="AV45" s="25">
        <v>8500</v>
      </c>
      <c r="AW45" s="77">
        <v>2011</v>
      </c>
      <c r="AX45" s="36">
        <f>'Sitka data'!B34</f>
        <v>2222</v>
      </c>
      <c r="AY45" s="36">
        <f t="shared" ref="AY45:AY50" si="48">IF(AX45&gt;BA45,AX45,0)</f>
        <v>2222</v>
      </c>
      <c r="AZ45" s="36">
        <f t="shared" ref="AZ45:AZ50" si="49">IF(AX45&lt;BA45,AX45,0)</f>
        <v>0</v>
      </c>
      <c r="BA45" s="19">
        <v>400</v>
      </c>
      <c r="BB45" s="19">
        <v>800</v>
      </c>
      <c r="BC45" s="84">
        <v>2011</v>
      </c>
      <c r="BD45" s="43">
        <f>'Yakutat data'!B43</f>
        <v>1221</v>
      </c>
      <c r="BE45" s="42">
        <f t="shared" ref="BE45:BE50" si="50">IF(BD45&gt;BG45,BD45,0)</f>
        <v>0</v>
      </c>
      <c r="BF45" s="42">
        <f t="shared" ref="BF45:BF50" si="51">IF(BD45&lt;BG45,BD45,0)</f>
        <v>1221</v>
      </c>
      <c r="BG45" s="41">
        <v>1600</v>
      </c>
      <c r="BH45" s="40">
        <v>4800</v>
      </c>
      <c r="BI45" s="86">
        <v>2011</v>
      </c>
      <c r="BJ45" s="15">
        <f>'Yakutat data'!H43</f>
        <v>3652</v>
      </c>
      <c r="BK45" s="39">
        <f t="shared" ref="BK45:BK50" si="52">IF(BJ45&gt;BM45,BJ45,0)</f>
        <v>3652</v>
      </c>
      <c r="BL45" s="39">
        <f t="shared" ref="BL45:BL50" si="53">IF(BJ45&lt;BM45,BJ45,0)</f>
        <v>0</v>
      </c>
      <c r="BM45" s="38">
        <v>3300</v>
      </c>
      <c r="BN45" s="38">
        <v>9800</v>
      </c>
      <c r="BO45" s="77">
        <v>2011</v>
      </c>
      <c r="BP45" s="37">
        <f>'Yakutat data'!N43</f>
        <v>21000</v>
      </c>
      <c r="BQ45" s="36">
        <f t="shared" ref="BQ45:BQ50" si="54">IF(BP45&gt;BS45,BP45,0)</f>
        <v>21000</v>
      </c>
      <c r="BR45" s="36">
        <f t="shared" ref="BR45:BR50" si="55">IF(BP45&lt;BS45,BP45,0)</f>
        <v>0</v>
      </c>
      <c r="BS45" s="37">
        <v>10000</v>
      </c>
      <c r="BT45" s="37">
        <v>29000</v>
      </c>
      <c r="BU45" s="73">
        <v>2011</v>
      </c>
      <c r="BV45" s="28">
        <f>'Taku data'!B29</f>
        <v>70871</v>
      </c>
      <c r="BW45" s="28">
        <f t="shared" ref="BW45:BW50" si="56">IF(BV45&gt;BY45,BV45,0)</f>
        <v>70871</v>
      </c>
      <c r="BX45" s="28">
        <f t="shared" ref="BX45:BX50" si="57">IF(BV45&lt;BY45,BV45,0)</f>
        <v>0</v>
      </c>
      <c r="BY45" s="18">
        <v>50000</v>
      </c>
      <c r="BZ45" s="18">
        <v>90000</v>
      </c>
      <c r="CA45" s="88">
        <v>2011</v>
      </c>
      <c r="CB45" s="24">
        <f>'Klawock data'!B34</f>
        <v>5572</v>
      </c>
      <c r="CC45" s="24">
        <f t="shared" ref="CC45:CC50" si="58">IF(CB45&gt;CE45,CB45,0)</f>
        <v>5572</v>
      </c>
      <c r="CD45" s="24">
        <f t="shared" ref="CD45:CD50" si="59">IF(CB45&lt;CE45,CB45,0)</f>
        <v>0</v>
      </c>
      <c r="CE45" s="23">
        <v>4000</v>
      </c>
      <c r="CF45" s="23">
        <v>9000</v>
      </c>
    </row>
    <row r="46" spans="1:84" s="72" customFormat="1" ht="11.25" x14ac:dyDescent="0.2">
      <c r="A46" s="90">
        <v>2012</v>
      </c>
      <c r="B46" s="26">
        <f>'Berners data'!B35</f>
        <v>5480</v>
      </c>
      <c r="C46" s="26">
        <f t="shared" si="34"/>
        <v>5480</v>
      </c>
      <c r="D46" s="26">
        <f t="shared" si="35"/>
        <v>0</v>
      </c>
      <c r="E46" s="25">
        <v>4000</v>
      </c>
      <c r="F46" s="25">
        <v>9200</v>
      </c>
      <c r="G46" s="88">
        <v>2012</v>
      </c>
      <c r="H46" s="24">
        <v>1908</v>
      </c>
      <c r="I46" s="24">
        <f t="shared" si="36"/>
        <v>1908</v>
      </c>
      <c r="J46" s="24">
        <f t="shared" si="37"/>
        <v>0</v>
      </c>
      <c r="K46" s="23">
        <v>500</v>
      </c>
      <c r="L46" s="23">
        <v>1600</v>
      </c>
      <c r="M46" s="86">
        <v>2012</v>
      </c>
      <c r="N46" s="15">
        <f>'Auke Creek data'!B37</f>
        <v>837</v>
      </c>
      <c r="O46" s="39">
        <f t="shared" si="38"/>
        <v>837</v>
      </c>
      <c r="P46" s="39">
        <f t="shared" si="39"/>
        <v>0</v>
      </c>
      <c r="Q46" s="22">
        <v>200</v>
      </c>
      <c r="R46" s="22">
        <v>500</v>
      </c>
      <c r="S46" s="84">
        <v>2012</v>
      </c>
      <c r="T46" s="42">
        <f>'Ford Arm data'!B35</f>
        <v>2282</v>
      </c>
      <c r="U46" s="42">
        <f>IF(T46&gt;W46,T46,0)</f>
        <v>2282</v>
      </c>
      <c r="V46" s="42">
        <f>IF(T46&lt;W46,T46,0)</f>
        <v>0</v>
      </c>
      <c r="W46" s="21">
        <v>1300</v>
      </c>
      <c r="X46" s="21">
        <v>2900</v>
      </c>
      <c r="Y46" s="79">
        <v>2012</v>
      </c>
      <c r="Z46" s="32">
        <f>'Juneau data'!B35</f>
        <v>394</v>
      </c>
      <c r="AA46" s="32">
        <f t="shared" si="40"/>
        <v>0</v>
      </c>
      <c r="AB46" s="32">
        <f t="shared" si="41"/>
        <v>394</v>
      </c>
      <c r="AC46" s="31">
        <v>400</v>
      </c>
      <c r="AD46" s="30">
        <v>1200</v>
      </c>
      <c r="AE46" s="73">
        <v>2012</v>
      </c>
      <c r="AF46" s="28">
        <f>'Juneau data'!H35</f>
        <v>190</v>
      </c>
      <c r="AG46" s="28">
        <f t="shared" si="42"/>
        <v>190</v>
      </c>
      <c r="AH46" s="28">
        <f t="shared" si="43"/>
        <v>0</v>
      </c>
      <c r="AI46" s="27">
        <v>100</v>
      </c>
      <c r="AJ46" s="27">
        <v>250</v>
      </c>
      <c r="AK46" s="79">
        <v>2012</v>
      </c>
      <c r="AL46" s="32">
        <f>'Chilkat data'!B35</f>
        <v>36961</v>
      </c>
      <c r="AM46" s="32">
        <f t="shared" si="44"/>
        <v>36961</v>
      </c>
      <c r="AN46" s="32">
        <f t="shared" si="45"/>
        <v>0</v>
      </c>
      <c r="AO46" s="20">
        <v>30000</v>
      </c>
      <c r="AP46" s="20">
        <v>70000</v>
      </c>
      <c r="AQ46" s="90">
        <v>2012</v>
      </c>
      <c r="AR46" s="26">
        <f>'Ketchikan data'!B35</f>
        <v>11960</v>
      </c>
      <c r="AS46" s="26">
        <f t="shared" si="46"/>
        <v>11960</v>
      </c>
      <c r="AT46" s="26">
        <f t="shared" si="47"/>
        <v>0</v>
      </c>
      <c r="AU46" s="25">
        <v>4250</v>
      </c>
      <c r="AV46" s="25">
        <v>8500</v>
      </c>
      <c r="AW46" s="77">
        <v>2012</v>
      </c>
      <c r="AX46" s="36">
        <f>'Sitka data'!B35</f>
        <v>1157</v>
      </c>
      <c r="AY46" s="36">
        <f t="shared" si="48"/>
        <v>1157</v>
      </c>
      <c r="AZ46" s="36">
        <f t="shared" si="49"/>
        <v>0</v>
      </c>
      <c r="BA46" s="19">
        <v>400</v>
      </c>
      <c r="BB46" s="19">
        <v>800</v>
      </c>
      <c r="BC46" s="84">
        <v>2012</v>
      </c>
      <c r="BD46" s="43" t="str">
        <f>'Yakutat data'!B44</f>
        <v>-</v>
      </c>
      <c r="BE46" s="42" t="str">
        <f t="shared" si="50"/>
        <v>-</v>
      </c>
      <c r="BF46" s="42">
        <f t="shared" si="51"/>
        <v>0</v>
      </c>
      <c r="BG46" s="41">
        <v>1600</v>
      </c>
      <c r="BH46" s="40">
        <v>4800</v>
      </c>
      <c r="BI46" s="86">
        <v>2012</v>
      </c>
      <c r="BJ46" s="15">
        <f>'Yakutat data'!H44</f>
        <v>3007</v>
      </c>
      <c r="BK46" s="39">
        <f t="shared" si="52"/>
        <v>0</v>
      </c>
      <c r="BL46" s="39">
        <f t="shared" si="53"/>
        <v>3007</v>
      </c>
      <c r="BM46" s="38">
        <v>3300</v>
      </c>
      <c r="BN46" s="38">
        <v>9800</v>
      </c>
      <c r="BO46" s="77">
        <v>2012</v>
      </c>
      <c r="BP46" s="37">
        <f>'Yakutat data'!N44</f>
        <v>10500</v>
      </c>
      <c r="BQ46" s="36">
        <f t="shared" si="54"/>
        <v>10500</v>
      </c>
      <c r="BR46" s="36">
        <f t="shared" si="55"/>
        <v>0</v>
      </c>
      <c r="BS46" s="37">
        <v>10000</v>
      </c>
      <c r="BT46" s="37">
        <v>29000</v>
      </c>
      <c r="BU46" s="73">
        <v>2012</v>
      </c>
      <c r="BV46" s="28">
        <f>'Taku data'!B30</f>
        <v>70775</v>
      </c>
      <c r="BW46" s="28">
        <f t="shared" si="56"/>
        <v>70775</v>
      </c>
      <c r="BX46" s="28">
        <f t="shared" si="57"/>
        <v>0</v>
      </c>
      <c r="BY46" s="18">
        <v>50000</v>
      </c>
      <c r="BZ46" s="18">
        <v>90000</v>
      </c>
      <c r="CA46" s="88">
        <v>2012</v>
      </c>
      <c r="CB46" s="24">
        <f>'Klawock data'!B35</f>
        <v>7507</v>
      </c>
      <c r="CC46" s="24">
        <f t="shared" si="58"/>
        <v>7507</v>
      </c>
      <c r="CD46" s="24">
        <f t="shared" si="59"/>
        <v>0</v>
      </c>
      <c r="CE46" s="23">
        <v>4000</v>
      </c>
      <c r="CF46" s="23">
        <v>9000</v>
      </c>
    </row>
    <row r="47" spans="1:84" s="72" customFormat="1" ht="11.25" x14ac:dyDescent="0.2">
      <c r="A47" s="90">
        <v>2013</v>
      </c>
      <c r="B47" s="26">
        <f>'Berners data'!B36</f>
        <v>6280</v>
      </c>
      <c r="C47" s="26">
        <f t="shared" si="34"/>
        <v>6280</v>
      </c>
      <c r="D47" s="26">
        <f t="shared" si="35"/>
        <v>0</v>
      </c>
      <c r="E47" s="25">
        <v>4000</v>
      </c>
      <c r="F47" s="25">
        <v>9200</v>
      </c>
      <c r="G47" s="88">
        <v>2013</v>
      </c>
      <c r="H47" s="24">
        <v>3048</v>
      </c>
      <c r="I47" s="24">
        <f t="shared" si="36"/>
        <v>3048</v>
      </c>
      <c r="J47" s="24">
        <f t="shared" si="37"/>
        <v>0</v>
      </c>
      <c r="K47" s="23">
        <v>500</v>
      </c>
      <c r="L47" s="23">
        <v>1600</v>
      </c>
      <c r="M47" s="86">
        <v>2013</v>
      </c>
      <c r="N47" s="15">
        <f>'Auke Creek data'!B38</f>
        <v>736</v>
      </c>
      <c r="O47" s="39">
        <f t="shared" si="38"/>
        <v>736</v>
      </c>
      <c r="P47" s="39">
        <f t="shared" si="39"/>
        <v>0</v>
      </c>
      <c r="Q47" s="22">
        <v>200</v>
      </c>
      <c r="R47" s="22">
        <v>500</v>
      </c>
      <c r="S47" s="84">
        <v>2013</v>
      </c>
      <c r="T47" s="42">
        <f>'Ford Arm data'!B36</f>
        <v>1573</v>
      </c>
      <c r="U47" s="42">
        <f>IF(T47&gt;W47,T47,0)</f>
        <v>1573</v>
      </c>
      <c r="V47" s="42">
        <f>IF(T47&lt;W47,T47,0)</f>
        <v>0</v>
      </c>
      <c r="W47" s="21">
        <v>1300</v>
      </c>
      <c r="X47" s="21">
        <v>2900</v>
      </c>
      <c r="Y47" s="79">
        <v>2013</v>
      </c>
      <c r="Z47" s="32">
        <f>'Juneau data'!B36</f>
        <v>367</v>
      </c>
      <c r="AA47" s="32">
        <f t="shared" si="40"/>
        <v>0</v>
      </c>
      <c r="AB47" s="32">
        <f t="shared" si="41"/>
        <v>367</v>
      </c>
      <c r="AC47" s="31">
        <v>400</v>
      </c>
      <c r="AD47" s="30">
        <v>1200</v>
      </c>
      <c r="AE47" s="73">
        <v>2013</v>
      </c>
      <c r="AF47" s="28">
        <f>'Juneau data'!H36</f>
        <v>126</v>
      </c>
      <c r="AG47" s="28">
        <f t="shared" si="42"/>
        <v>126</v>
      </c>
      <c r="AH47" s="28">
        <f t="shared" si="43"/>
        <v>0</v>
      </c>
      <c r="AI47" s="27">
        <v>100</v>
      </c>
      <c r="AJ47" s="27">
        <v>250</v>
      </c>
      <c r="AK47" s="79">
        <v>2013</v>
      </c>
      <c r="AL47" s="32">
        <f>'Chilkat data'!B36</f>
        <v>51324</v>
      </c>
      <c r="AM47" s="32">
        <f t="shared" si="44"/>
        <v>51324</v>
      </c>
      <c r="AN47" s="32">
        <f t="shared" si="45"/>
        <v>0</v>
      </c>
      <c r="AO47" s="20">
        <v>30000</v>
      </c>
      <c r="AP47" s="20">
        <v>70000</v>
      </c>
      <c r="AQ47" s="90">
        <v>2013</v>
      </c>
      <c r="AR47" s="26">
        <f>'Ketchikan data'!B36</f>
        <v>11295</v>
      </c>
      <c r="AS47" s="26">
        <f t="shared" si="46"/>
        <v>11295</v>
      </c>
      <c r="AT47" s="26">
        <f t="shared" si="47"/>
        <v>0</v>
      </c>
      <c r="AU47" s="25">
        <v>4250</v>
      </c>
      <c r="AV47" s="25">
        <v>8500</v>
      </c>
      <c r="AW47" s="77">
        <v>2013</v>
      </c>
      <c r="AX47" s="36">
        <f>'Sitka data'!B36</f>
        <v>1414</v>
      </c>
      <c r="AY47" s="36">
        <f t="shared" si="48"/>
        <v>1414</v>
      </c>
      <c r="AZ47" s="36">
        <f t="shared" si="49"/>
        <v>0</v>
      </c>
      <c r="BA47" s="19">
        <v>400</v>
      </c>
      <c r="BB47" s="19">
        <v>800</v>
      </c>
      <c r="BC47" s="84">
        <v>2013</v>
      </c>
      <c r="BD47" s="43">
        <f>'Yakutat data'!B45</f>
        <v>2593</v>
      </c>
      <c r="BE47" s="42">
        <f t="shared" si="50"/>
        <v>2593</v>
      </c>
      <c r="BF47" s="42">
        <f t="shared" si="51"/>
        <v>0</v>
      </c>
      <c r="BG47" s="41">
        <v>1600</v>
      </c>
      <c r="BH47" s="40">
        <v>4800</v>
      </c>
      <c r="BI47" s="86">
        <v>2013</v>
      </c>
      <c r="BJ47" s="15">
        <f>'Yakutat data'!H45</f>
        <v>14853</v>
      </c>
      <c r="BK47" s="39">
        <f t="shared" si="52"/>
        <v>14853</v>
      </c>
      <c r="BL47" s="39">
        <f t="shared" si="53"/>
        <v>0</v>
      </c>
      <c r="BM47" s="38">
        <v>3300</v>
      </c>
      <c r="BN47" s="38">
        <v>9800</v>
      </c>
      <c r="BO47" s="77">
        <v>2013</v>
      </c>
      <c r="BP47" s="37">
        <f>'Yakutat data'!N45</f>
        <v>47000</v>
      </c>
      <c r="BQ47" s="36">
        <f t="shared" si="54"/>
        <v>47000</v>
      </c>
      <c r="BR47" s="36">
        <f t="shared" si="55"/>
        <v>0</v>
      </c>
      <c r="BS47" s="37">
        <v>10000</v>
      </c>
      <c r="BT47" s="37">
        <v>29000</v>
      </c>
      <c r="BU47" s="73">
        <v>2013</v>
      </c>
      <c r="BV47" s="28">
        <f>'Taku data'!B31</f>
        <v>68117</v>
      </c>
      <c r="BW47" s="28">
        <f t="shared" si="56"/>
        <v>68117</v>
      </c>
      <c r="BX47" s="28">
        <f t="shared" si="57"/>
        <v>0</v>
      </c>
      <c r="BY47" s="18">
        <v>50000</v>
      </c>
      <c r="BZ47" s="18">
        <v>90000</v>
      </c>
      <c r="CA47" s="88">
        <v>2013</v>
      </c>
      <c r="CB47" s="24">
        <f>'Klawock data'!B36</f>
        <v>8323</v>
      </c>
      <c r="CC47" s="24">
        <f t="shared" si="58"/>
        <v>8323</v>
      </c>
      <c r="CD47" s="24">
        <f t="shared" si="59"/>
        <v>0</v>
      </c>
      <c r="CE47" s="23">
        <v>4000</v>
      </c>
      <c r="CF47" s="23">
        <v>9000</v>
      </c>
    </row>
    <row r="48" spans="1:84" s="72" customFormat="1" ht="11.25" x14ac:dyDescent="0.2">
      <c r="A48" s="90">
        <v>2014</v>
      </c>
      <c r="B48" s="26">
        <f>'Berners data'!B37</f>
        <v>15480</v>
      </c>
      <c r="C48" s="26">
        <f t="shared" si="34"/>
        <v>15480</v>
      </c>
      <c r="D48" s="26">
        <f t="shared" si="35"/>
        <v>0</v>
      </c>
      <c r="E48" s="25">
        <v>4000</v>
      </c>
      <c r="F48" s="25">
        <v>9200</v>
      </c>
      <c r="G48" s="88">
        <v>2014</v>
      </c>
      <c r="H48" s="24">
        <v>4110</v>
      </c>
      <c r="I48" s="24">
        <f t="shared" si="36"/>
        <v>4110</v>
      </c>
      <c r="J48" s="24">
        <f t="shared" si="37"/>
        <v>0</v>
      </c>
      <c r="K48" s="23">
        <v>500</v>
      </c>
      <c r="L48" s="23">
        <v>1600</v>
      </c>
      <c r="M48" s="86">
        <v>2014</v>
      </c>
      <c r="N48" s="15">
        <f>'Auke Creek data'!B39</f>
        <v>1533</v>
      </c>
      <c r="O48" s="39">
        <f t="shared" si="38"/>
        <v>1533</v>
      </c>
      <c r="P48" s="39">
        <f t="shared" si="39"/>
        <v>0</v>
      </c>
      <c r="Q48" s="22">
        <v>200</v>
      </c>
      <c r="R48" s="22">
        <v>500</v>
      </c>
      <c r="S48" s="84">
        <v>2014</v>
      </c>
      <c r="T48" s="42">
        <f>'Ford Arm data'!B37</f>
        <v>3025</v>
      </c>
      <c r="U48" s="42">
        <f>IF(T48&gt;W48,T48,0)</f>
        <v>3025</v>
      </c>
      <c r="V48" s="42">
        <f>IF(T48&lt;W48,T48,0)</f>
        <v>0</v>
      </c>
      <c r="W48" s="21">
        <v>1300</v>
      </c>
      <c r="X48" s="21">
        <v>2900</v>
      </c>
      <c r="Y48" s="79">
        <v>2014</v>
      </c>
      <c r="Z48" s="32">
        <f>'Juneau data'!B37</f>
        <v>911</v>
      </c>
      <c r="AA48" s="32">
        <f t="shared" si="40"/>
        <v>911</v>
      </c>
      <c r="AB48" s="32">
        <f t="shared" si="41"/>
        <v>0</v>
      </c>
      <c r="AC48" s="31">
        <v>400</v>
      </c>
      <c r="AD48" s="30">
        <v>1200</v>
      </c>
      <c r="AE48" s="73">
        <v>2014</v>
      </c>
      <c r="AF48" s="28">
        <f>'Juneau data'!H37</f>
        <v>284</v>
      </c>
      <c r="AG48" s="28">
        <f t="shared" si="42"/>
        <v>284</v>
      </c>
      <c r="AH48" s="28">
        <f t="shared" si="43"/>
        <v>0</v>
      </c>
      <c r="AI48" s="27">
        <v>100</v>
      </c>
      <c r="AJ48" s="27">
        <v>250</v>
      </c>
      <c r="AK48" s="79">
        <v>2014</v>
      </c>
      <c r="AL48" s="32">
        <f>'Chilkat data'!B37</f>
        <v>130200</v>
      </c>
      <c r="AM48" s="32">
        <f t="shared" si="44"/>
        <v>130200</v>
      </c>
      <c r="AN48" s="32">
        <f t="shared" si="45"/>
        <v>0</v>
      </c>
      <c r="AO48" s="20">
        <v>30000</v>
      </c>
      <c r="AP48" s="20">
        <v>70000</v>
      </c>
      <c r="AQ48" s="90">
        <v>2014</v>
      </c>
      <c r="AR48" s="26">
        <f>'Ketchikan data'!B37</f>
        <v>16675</v>
      </c>
      <c r="AS48" s="26">
        <f t="shared" si="46"/>
        <v>16675</v>
      </c>
      <c r="AT48" s="26">
        <f t="shared" si="47"/>
        <v>0</v>
      </c>
      <c r="AU48" s="25">
        <v>4250</v>
      </c>
      <c r="AV48" s="25">
        <v>8500</v>
      </c>
      <c r="AW48" s="77">
        <v>2014</v>
      </c>
      <c r="AX48" s="36">
        <f>'Sitka data'!B37</f>
        <v>2161</v>
      </c>
      <c r="AY48" s="36">
        <f t="shared" si="48"/>
        <v>2161</v>
      </c>
      <c r="AZ48" s="36">
        <f t="shared" si="49"/>
        <v>0</v>
      </c>
      <c r="BA48" s="19">
        <v>400</v>
      </c>
      <c r="BB48" s="19">
        <v>800</v>
      </c>
      <c r="BC48" s="84">
        <v>2014</v>
      </c>
      <c r="BD48" s="43">
        <f>'Yakutat data'!B46</f>
        <v>3555</v>
      </c>
      <c r="BE48" s="42">
        <f t="shared" si="50"/>
        <v>3555</v>
      </c>
      <c r="BF48" s="42">
        <f t="shared" si="51"/>
        <v>0</v>
      </c>
      <c r="BG48" s="41">
        <v>1600</v>
      </c>
      <c r="BH48" s="40">
        <v>4800</v>
      </c>
      <c r="BI48" s="86">
        <v>2014</v>
      </c>
      <c r="BJ48" s="15">
        <f>'Yakutat data'!H46</f>
        <v>8226</v>
      </c>
      <c r="BK48" s="39">
        <f t="shared" si="52"/>
        <v>8226</v>
      </c>
      <c r="BL48" s="39">
        <f t="shared" si="53"/>
        <v>0</v>
      </c>
      <c r="BM48" s="38">
        <v>3300</v>
      </c>
      <c r="BN48" s="38">
        <v>9800</v>
      </c>
      <c r="BO48" s="77">
        <v>2014</v>
      </c>
      <c r="BP48" s="37">
        <f>'Yakutat data'!N46</f>
        <v>27000</v>
      </c>
      <c r="BQ48" s="36">
        <f t="shared" si="54"/>
        <v>27000</v>
      </c>
      <c r="BR48" s="36">
        <f t="shared" si="55"/>
        <v>0</v>
      </c>
      <c r="BS48" s="37">
        <v>10000</v>
      </c>
      <c r="BT48" s="37">
        <v>29000</v>
      </c>
      <c r="BU48" s="73">
        <v>2014</v>
      </c>
      <c r="BV48" s="28">
        <f>'Taku data'!B32</f>
        <v>124171</v>
      </c>
      <c r="BW48" s="28">
        <f t="shared" si="56"/>
        <v>124171</v>
      </c>
      <c r="BX48" s="28">
        <f t="shared" si="57"/>
        <v>0</v>
      </c>
      <c r="BY48" s="18">
        <v>50000</v>
      </c>
      <c r="BZ48" s="18">
        <v>90000</v>
      </c>
      <c r="CA48" s="88">
        <v>2014</v>
      </c>
      <c r="CB48" s="24">
        <f>'Klawock data'!B37</f>
        <v>7698</v>
      </c>
      <c r="CC48" s="24">
        <f t="shared" si="58"/>
        <v>7698</v>
      </c>
      <c r="CD48" s="24">
        <f t="shared" si="59"/>
        <v>0</v>
      </c>
      <c r="CE48" s="23">
        <v>4000</v>
      </c>
      <c r="CF48" s="23">
        <v>9000</v>
      </c>
    </row>
    <row r="49" spans="1:84" s="72" customFormat="1" ht="11.25" x14ac:dyDescent="0.2">
      <c r="A49" s="90">
        <v>2015</v>
      </c>
      <c r="B49" s="26">
        <f>'Berners data'!B38</f>
        <v>9940</v>
      </c>
      <c r="C49" s="26">
        <f t="shared" si="34"/>
        <v>9940</v>
      </c>
      <c r="D49" s="26">
        <f t="shared" si="35"/>
        <v>0</v>
      </c>
      <c r="E49" s="25">
        <v>4000</v>
      </c>
      <c r="F49" s="25">
        <v>9200</v>
      </c>
      <c r="G49" s="88">
        <v>2015</v>
      </c>
      <c r="H49" s="24">
        <v>956</v>
      </c>
      <c r="I49" s="24">
        <f t="shared" si="36"/>
        <v>956</v>
      </c>
      <c r="J49" s="24">
        <f t="shared" si="37"/>
        <v>0</v>
      </c>
      <c r="K49" s="23">
        <v>500</v>
      </c>
      <c r="L49" s="23">
        <v>1600</v>
      </c>
      <c r="M49" s="86">
        <v>2015</v>
      </c>
      <c r="N49" s="15">
        <f>'Auke Creek data'!B40</f>
        <v>517</v>
      </c>
      <c r="O49" s="39">
        <f t="shared" si="38"/>
        <v>517</v>
      </c>
      <c r="P49" s="39">
        <f t="shared" si="39"/>
        <v>0</v>
      </c>
      <c r="Q49" s="22">
        <v>200</v>
      </c>
      <c r="R49" s="22">
        <v>500</v>
      </c>
      <c r="S49" s="84">
        <v>2015</v>
      </c>
      <c r="T49" s="42">
        <f>'Ford Arm data'!B38</f>
        <v>3281</v>
      </c>
      <c r="U49" s="42">
        <f>IF(T49&gt;W49,T49,0)</f>
        <v>3281</v>
      </c>
      <c r="V49" s="42">
        <f>IF(T49&lt;W49,T49,0)</f>
        <v>0</v>
      </c>
      <c r="W49" s="21">
        <v>1300</v>
      </c>
      <c r="X49" s="21">
        <v>2900</v>
      </c>
      <c r="Y49" s="79">
        <v>2015</v>
      </c>
      <c r="Z49" s="32">
        <f>'Juneau data'!B38</f>
        <v>1204</v>
      </c>
      <c r="AA49" s="32">
        <f t="shared" si="40"/>
        <v>1204</v>
      </c>
      <c r="AB49" s="32">
        <f t="shared" si="41"/>
        <v>0</v>
      </c>
      <c r="AC49" s="31">
        <v>400</v>
      </c>
      <c r="AD49" s="30">
        <v>1200</v>
      </c>
      <c r="AE49" s="73">
        <v>2015</v>
      </c>
      <c r="AF49" s="28">
        <f>'Juneau data'!H38</f>
        <v>202</v>
      </c>
      <c r="AG49" s="28">
        <f t="shared" si="42"/>
        <v>202</v>
      </c>
      <c r="AH49" s="28">
        <f t="shared" si="43"/>
        <v>0</v>
      </c>
      <c r="AI49" s="27">
        <v>100</v>
      </c>
      <c r="AJ49" s="27">
        <v>250</v>
      </c>
      <c r="AK49" s="79">
        <v>2014</v>
      </c>
      <c r="AL49" s="32">
        <f>'Chilkat data'!B38</f>
        <v>47372</v>
      </c>
      <c r="AM49" s="32">
        <f t="shared" si="44"/>
        <v>47372</v>
      </c>
      <c r="AN49" s="32">
        <f t="shared" si="45"/>
        <v>0</v>
      </c>
      <c r="AO49" s="20">
        <v>30000</v>
      </c>
      <c r="AP49" s="20">
        <v>70000</v>
      </c>
      <c r="AQ49" s="90">
        <v>2015</v>
      </c>
      <c r="AR49" s="26">
        <f>'Ketchikan data'!B38</f>
        <v>10128</v>
      </c>
      <c r="AS49" s="26">
        <f t="shared" si="46"/>
        <v>10128</v>
      </c>
      <c r="AT49" s="26">
        <f t="shared" si="47"/>
        <v>0</v>
      </c>
      <c r="AU49" s="25">
        <v>4250</v>
      </c>
      <c r="AV49" s="25">
        <v>8500</v>
      </c>
      <c r="AW49" s="77">
        <v>2015</v>
      </c>
      <c r="AX49" s="36">
        <f>'Sitka data'!B38</f>
        <v>2244</v>
      </c>
      <c r="AY49" s="36">
        <f t="shared" si="48"/>
        <v>2244</v>
      </c>
      <c r="AZ49" s="36">
        <f t="shared" si="49"/>
        <v>0</v>
      </c>
      <c r="BA49" s="19">
        <v>400</v>
      </c>
      <c r="BB49" s="19">
        <v>800</v>
      </c>
      <c r="BC49" s="84">
        <v>2015</v>
      </c>
      <c r="BD49" s="43">
        <f>'Yakutat data'!B47</f>
        <v>2015</v>
      </c>
      <c r="BE49" s="42">
        <f t="shared" si="50"/>
        <v>2015</v>
      </c>
      <c r="BF49" s="42">
        <f t="shared" si="51"/>
        <v>0</v>
      </c>
      <c r="BG49" s="41">
        <v>1600</v>
      </c>
      <c r="BH49" s="40">
        <v>4800</v>
      </c>
      <c r="BI49" s="86">
        <v>2015</v>
      </c>
      <c r="BJ49" s="15">
        <f>'Yakutat data'!H47</f>
        <v>7062</v>
      </c>
      <c r="BK49" s="39">
        <f t="shared" si="52"/>
        <v>7062</v>
      </c>
      <c r="BL49" s="39">
        <f t="shared" si="53"/>
        <v>0</v>
      </c>
      <c r="BM49" s="38">
        <v>3300</v>
      </c>
      <c r="BN49" s="38">
        <v>9800</v>
      </c>
      <c r="BO49" s="77">
        <v>2015</v>
      </c>
      <c r="BP49" s="37">
        <f>'Yakutat data'!N47</f>
        <v>19500</v>
      </c>
      <c r="BQ49" s="36">
        <f t="shared" si="54"/>
        <v>19500</v>
      </c>
      <c r="BR49" s="36">
        <f t="shared" si="55"/>
        <v>0</v>
      </c>
      <c r="BS49" s="37">
        <v>10000</v>
      </c>
      <c r="BT49" s="37">
        <v>29000</v>
      </c>
      <c r="BU49" s="73">
        <v>2015</v>
      </c>
      <c r="BV49" s="28">
        <f>'Taku data'!B33</f>
        <v>60178</v>
      </c>
      <c r="BW49" s="28">
        <f t="shared" si="56"/>
        <v>60178</v>
      </c>
      <c r="BX49" s="28">
        <f t="shared" si="57"/>
        <v>0</v>
      </c>
      <c r="BY49" s="18">
        <v>50000</v>
      </c>
      <c r="BZ49" s="18">
        <v>90000</v>
      </c>
      <c r="CA49" s="88">
        <v>2015</v>
      </c>
      <c r="CB49" s="24">
        <f>'Klawock data'!B38</f>
        <v>12780</v>
      </c>
      <c r="CC49" s="24">
        <f t="shared" si="58"/>
        <v>12780</v>
      </c>
      <c r="CD49" s="24">
        <f t="shared" si="59"/>
        <v>0</v>
      </c>
      <c r="CE49" s="23">
        <v>4000</v>
      </c>
      <c r="CF49" s="23">
        <v>9000</v>
      </c>
    </row>
    <row r="50" spans="1:84" s="72" customFormat="1" ht="11.25" x14ac:dyDescent="0.2">
      <c r="A50" s="90">
        <v>2016</v>
      </c>
      <c r="B50" s="26">
        <f>'Berners data'!B39</f>
        <v>6733</v>
      </c>
      <c r="C50" s="26">
        <f t="shared" si="34"/>
        <v>6733</v>
      </c>
      <c r="D50" s="26">
        <f t="shared" si="35"/>
        <v>0</v>
      </c>
      <c r="E50" s="25">
        <v>4000</v>
      </c>
      <c r="F50" s="25">
        <v>9200</v>
      </c>
      <c r="G50" s="88">
        <v>2016</v>
      </c>
      <c r="H50" s="24">
        <v>948</v>
      </c>
      <c r="I50" s="24">
        <f t="shared" si="36"/>
        <v>948</v>
      </c>
      <c r="J50" s="24">
        <f t="shared" si="37"/>
        <v>0</v>
      </c>
      <c r="K50" s="23">
        <v>500</v>
      </c>
      <c r="L50" s="23">
        <v>1600</v>
      </c>
      <c r="M50" s="86">
        <v>2016</v>
      </c>
      <c r="N50" s="15">
        <f>'Auke Creek data'!B41</f>
        <v>204</v>
      </c>
      <c r="O50" s="39">
        <f t="shared" si="38"/>
        <v>204</v>
      </c>
      <c r="P50" s="39">
        <f t="shared" si="39"/>
        <v>0</v>
      </c>
      <c r="Q50" s="22">
        <v>200</v>
      </c>
      <c r="R50" s="22">
        <v>500</v>
      </c>
      <c r="S50" s="84">
        <v>2016</v>
      </c>
      <c r="T50" s="42"/>
      <c r="U50" s="42"/>
      <c r="V50" s="42"/>
      <c r="W50" s="21"/>
      <c r="X50" s="21"/>
      <c r="Y50" s="79">
        <v>2016</v>
      </c>
      <c r="Z50" s="32">
        <f>'Juneau data'!B39</f>
        <v>717</v>
      </c>
      <c r="AA50" s="32">
        <f t="shared" si="40"/>
        <v>717</v>
      </c>
      <c r="AB50" s="32">
        <f t="shared" si="41"/>
        <v>0</v>
      </c>
      <c r="AC50" s="31">
        <v>400</v>
      </c>
      <c r="AD50" s="30">
        <v>1200</v>
      </c>
      <c r="AE50" s="73">
        <v>2016</v>
      </c>
      <c r="AF50" s="28">
        <f>'Juneau data'!H39</f>
        <v>52</v>
      </c>
      <c r="AG50" s="28">
        <f t="shared" si="42"/>
        <v>0</v>
      </c>
      <c r="AH50" s="28">
        <f t="shared" si="43"/>
        <v>52</v>
      </c>
      <c r="AI50" s="27">
        <v>100</v>
      </c>
      <c r="AJ50" s="27">
        <v>250</v>
      </c>
      <c r="AK50" s="79">
        <v>2014</v>
      </c>
      <c r="AL50" s="32">
        <f>'Chilkat data'!B39</f>
        <v>26280</v>
      </c>
      <c r="AM50" s="32">
        <f t="shared" si="44"/>
        <v>0</v>
      </c>
      <c r="AN50" s="32">
        <f t="shared" si="45"/>
        <v>26280</v>
      </c>
      <c r="AO50" s="20">
        <v>30000</v>
      </c>
      <c r="AP50" s="20">
        <v>70000</v>
      </c>
      <c r="AQ50" s="90">
        <v>2016</v>
      </c>
      <c r="AR50" s="26">
        <f>'Ketchikan data'!B39</f>
        <v>13420</v>
      </c>
      <c r="AS50" s="26">
        <f t="shared" si="46"/>
        <v>13420</v>
      </c>
      <c r="AT50" s="26">
        <f t="shared" si="47"/>
        <v>0</v>
      </c>
      <c r="AU50" s="25">
        <v>4250</v>
      </c>
      <c r="AV50" s="25">
        <v>8500</v>
      </c>
      <c r="AW50" s="77">
        <v>2016</v>
      </c>
      <c r="AX50" s="36">
        <f>'Sitka data'!B39</f>
        <v>2943</v>
      </c>
      <c r="AY50" s="36">
        <f t="shared" si="48"/>
        <v>2943</v>
      </c>
      <c r="AZ50" s="36">
        <f t="shared" si="49"/>
        <v>0</v>
      </c>
      <c r="BA50" s="19">
        <v>400</v>
      </c>
      <c r="BB50" s="19">
        <v>800</v>
      </c>
      <c r="BC50" s="84">
        <v>2016</v>
      </c>
      <c r="BD50" s="43">
        <f>'Yakutat data'!B48</f>
        <v>746</v>
      </c>
      <c r="BE50" s="42">
        <f t="shared" si="50"/>
        <v>0</v>
      </c>
      <c r="BF50" s="42">
        <f t="shared" si="51"/>
        <v>746</v>
      </c>
      <c r="BG50" s="41">
        <v>1600</v>
      </c>
      <c r="BH50" s="40">
        <v>4800</v>
      </c>
      <c r="BI50" s="86">
        <v>2016</v>
      </c>
      <c r="BJ50" s="15">
        <f>'Yakutat data'!H48</f>
        <v>6177</v>
      </c>
      <c r="BK50" s="39">
        <f t="shared" si="52"/>
        <v>6177</v>
      </c>
      <c r="BL50" s="39">
        <f t="shared" si="53"/>
        <v>0</v>
      </c>
      <c r="BM50" s="38">
        <v>3300</v>
      </c>
      <c r="BN50" s="38">
        <v>9800</v>
      </c>
      <c r="BO50" s="77">
        <v>2016</v>
      </c>
      <c r="BP50" s="37">
        <f>'Yakutat data'!N48</f>
        <v>31000</v>
      </c>
      <c r="BQ50" s="36">
        <f t="shared" si="54"/>
        <v>31000</v>
      </c>
      <c r="BR50" s="36">
        <f t="shared" si="55"/>
        <v>0</v>
      </c>
      <c r="BS50" s="37">
        <v>10000</v>
      </c>
      <c r="BT50" s="37">
        <v>29000</v>
      </c>
      <c r="BU50" s="73">
        <v>2016</v>
      </c>
      <c r="BV50" s="28">
        <f>'Taku data'!B34</f>
        <v>87704</v>
      </c>
      <c r="BW50" s="28">
        <f t="shared" si="56"/>
        <v>87704</v>
      </c>
      <c r="BX50" s="28">
        <f t="shared" si="57"/>
        <v>0</v>
      </c>
      <c r="BY50" s="18">
        <v>50000</v>
      </c>
      <c r="BZ50" s="18">
        <v>90000</v>
      </c>
      <c r="CA50" s="88">
        <v>2016</v>
      </c>
      <c r="CB50" s="24">
        <f>'Klawock data'!B39</f>
        <v>24242</v>
      </c>
      <c r="CC50" s="24">
        <f t="shared" si="58"/>
        <v>24242</v>
      </c>
      <c r="CD50" s="24">
        <f t="shared" si="59"/>
        <v>0</v>
      </c>
      <c r="CE50" s="23">
        <v>4000</v>
      </c>
      <c r="CF50" s="23">
        <v>9000</v>
      </c>
    </row>
    <row r="51" spans="1:84" s="72" customFormat="1" ht="11.25" x14ac:dyDescent="0.2">
      <c r="BV51" s="144"/>
    </row>
    <row r="52" spans="1:84" s="72" customFormat="1" ht="11.25" x14ac:dyDescent="0.2"/>
    <row r="53" spans="1:84" s="72" customFormat="1" ht="11.25" x14ac:dyDescent="0.2">
      <c r="B53" s="117" t="s">
        <v>46</v>
      </c>
      <c r="C53" s="117" t="s">
        <v>45</v>
      </c>
      <c r="D53" s="114"/>
      <c r="E53" s="114"/>
      <c r="F53" s="114"/>
      <c r="G53" s="114"/>
      <c r="H53" s="117" t="s">
        <v>46</v>
      </c>
      <c r="I53" s="117" t="s">
        <v>45</v>
      </c>
      <c r="J53" s="114"/>
      <c r="K53" s="114"/>
      <c r="L53" s="114"/>
      <c r="M53" s="114"/>
      <c r="N53" s="117" t="s">
        <v>46</v>
      </c>
      <c r="O53" s="117" t="s">
        <v>45</v>
      </c>
      <c r="P53" s="114"/>
      <c r="Q53" s="114"/>
      <c r="R53" s="114"/>
      <c r="S53" s="114"/>
      <c r="T53" s="117" t="s">
        <v>46</v>
      </c>
      <c r="U53" s="117" t="s">
        <v>45</v>
      </c>
      <c r="Y53" s="114"/>
      <c r="Z53" s="117" t="s">
        <v>46</v>
      </c>
      <c r="AA53" s="117" t="s">
        <v>45</v>
      </c>
      <c r="AE53" s="114"/>
      <c r="AF53" s="117" t="s">
        <v>46</v>
      </c>
      <c r="AG53" s="117" t="s">
        <v>45</v>
      </c>
      <c r="AK53" s="114"/>
      <c r="AL53" s="117" t="s">
        <v>46</v>
      </c>
      <c r="AM53" s="117" t="s">
        <v>45</v>
      </c>
      <c r="AQ53" s="114"/>
      <c r="AR53" s="117" t="s">
        <v>46</v>
      </c>
      <c r="AS53" s="117" t="s">
        <v>45</v>
      </c>
      <c r="AW53" s="114"/>
      <c r="AX53" s="117" t="s">
        <v>46</v>
      </c>
      <c r="AY53" s="117" t="s">
        <v>45</v>
      </c>
      <c r="BC53" s="114"/>
      <c r="BD53" s="117" t="s">
        <v>46</v>
      </c>
      <c r="BE53" s="117" t="s">
        <v>45</v>
      </c>
      <c r="BI53" s="114"/>
      <c r="BJ53" s="117" t="s">
        <v>46</v>
      </c>
      <c r="BK53" s="117" t="s">
        <v>45</v>
      </c>
      <c r="BO53" s="114"/>
      <c r="BP53" s="117" t="s">
        <v>46</v>
      </c>
      <c r="BQ53" s="117" t="s">
        <v>45</v>
      </c>
      <c r="BU53" s="114"/>
      <c r="BV53" s="117" t="s">
        <v>46</v>
      </c>
      <c r="BW53" s="117" t="s">
        <v>45</v>
      </c>
      <c r="CA53" s="114"/>
      <c r="CB53" s="117" t="s">
        <v>46</v>
      </c>
      <c r="CC53" s="117" t="s">
        <v>45</v>
      </c>
    </row>
    <row r="54" spans="1:84" s="72" customFormat="1" ht="11.25" x14ac:dyDescent="0.2">
      <c r="A54" s="72">
        <v>2005</v>
      </c>
      <c r="B54" s="116" t="str">
        <f>IF(B39&lt;E39,"Below","")</f>
        <v/>
      </c>
      <c r="C54" s="116" t="str">
        <f>IF(B39&gt;F39,"Above","")</f>
        <v/>
      </c>
      <c r="D54" s="116"/>
      <c r="G54" s="72">
        <v>2005</v>
      </c>
      <c r="H54" s="116" t="str">
        <f>IF(H39&lt;K39,"Below","")</f>
        <v/>
      </c>
      <c r="I54" s="116" t="str">
        <f>IF(H39&gt;L39,"Above","")</f>
        <v>Above</v>
      </c>
      <c r="M54" s="72">
        <v>2005</v>
      </c>
      <c r="N54" s="116" t="str">
        <f>IF(N39&lt;Q39,"Below","")</f>
        <v/>
      </c>
      <c r="O54" s="116" t="str">
        <f>IF(N39&gt;R39,"Above","")</f>
        <v/>
      </c>
      <c r="S54" s="72">
        <v>2005</v>
      </c>
      <c r="T54" s="116" t="str">
        <f>IF(T39&lt;W39,"Below","")</f>
        <v/>
      </c>
      <c r="U54" s="116" t="str">
        <f>IF(T39&gt;X39,"Above","")</f>
        <v>Above</v>
      </c>
      <c r="Y54" s="72">
        <v>2005</v>
      </c>
      <c r="Z54" s="116" t="str">
        <f>IF(Z39&lt;AC39,"Below","")</f>
        <v>Below</v>
      </c>
      <c r="AA54" s="116" t="str">
        <f>IF(Z39&gt;AD39,"Above","")</f>
        <v/>
      </c>
      <c r="AE54" s="72">
        <v>2005</v>
      </c>
      <c r="AF54" s="116" t="str">
        <f>IF(AF39&lt;AI39,"Below","")</f>
        <v/>
      </c>
      <c r="AG54" s="116" t="str">
        <f>IF(AF39&gt;AJ39,"Above","")</f>
        <v/>
      </c>
      <c r="AK54" s="72">
        <v>2005</v>
      </c>
      <c r="AL54" s="116" t="str">
        <f>IF(AL39&lt;AO39,"Below","")</f>
        <v/>
      </c>
      <c r="AM54" s="116" t="str">
        <f>IF(AL39&gt;AP39,"Above","")</f>
        <v/>
      </c>
      <c r="AQ54" s="72">
        <v>2005</v>
      </c>
      <c r="AR54" s="116" t="str">
        <f>IF(AR39&lt;AU39,"Below","")</f>
        <v/>
      </c>
      <c r="AS54" s="116" t="str">
        <f>IF(AR39&gt;AV39,"Above","")</f>
        <v>Above</v>
      </c>
      <c r="AW54" s="72">
        <v>2005</v>
      </c>
      <c r="AX54" s="116" t="str">
        <f>IF(AX39&lt;BA39,"Below","")</f>
        <v/>
      </c>
      <c r="AY54" s="116" t="str">
        <f>IF(AX39&gt;BB39,"Above","")</f>
        <v>Above</v>
      </c>
      <c r="BC54" s="72">
        <v>2005</v>
      </c>
      <c r="BD54" s="116" t="str">
        <f>IF(BD39&lt;BG39,"Below","")</f>
        <v>Below</v>
      </c>
      <c r="BE54" s="116" t="str">
        <f>IF(BD39&gt;BH39,"Above","")</f>
        <v/>
      </c>
      <c r="BI54" s="72">
        <v>2005</v>
      </c>
      <c r="BJ54" s="116" t="str">
        <f>IF(BJ39&lt;BM39,"Below","")</f>
        <v>Below</v>
      </c>
      <c r="BK54" s="116" t="str">
        <f>IF(BJ39&gt;BN39,"Above","")</f>
        <v/>
      </c>
      <c r="BO54" s="72">
        <v>2005</v>
      </c>
      <c r="BP54" s="116" t="str">
        <f>IF(BP39&lt;BS39,"Below","")</f>
        <v/>
      </c>
      <c r="BQ54" s="116" t="str">
        <f>IF(BP39&gt;BT39,"Above","")</f>
        <v/>
      </c>
      <c r="BU54" s="72">
        <v>2005</v>
      </c>
      <c r="BV54" s="116" t="str">
        <f t="shared" ref="BV54:BV65" si="60">IF(BV39&lt;BY39,"Below","")</f>
        <v/>
      </c>
      <c r="BW54" s="116" t="str">
        <f t="shared" ref="BW54:BW65" si="61">IF(BV39&gt;BZ39,"Above","")</f>
        <v>Above</v>
      </c>
      <c r="CA54" s="72">
        <v>2005</v>
      </c>
      <c r="CB54" s="116" t="str">
        <f>IF(CB39&lt;CE39,"Below","")</f>
        <v/>
      </c>
      <c r="CC54" s="116" t="str">
        <f>IF(CB39&gt;CF39,"Above","")</f>
        <v>Above</v>
      </c>
    </row>
    <row r="55" spans="1:84" s="72" customFormat="1" ht="11.25" x14ac:dyDescent="0.2">
      <c r="A55" s="72">
        <v>2006</v>
      </c>
      <c r="B55" s="116" t="str">
        <f t="shared" ref="B55:B63" si="62">IF(B40&lt;E40,"Below","")</f>
        <v/>
      </c>
      <c r="C55" s="116" t="str">
        <f t="shared" ref="C55:C61" si="63">IF(B40&gt;F40,"Above","")</f>
        <v/>
      </c>
      <c r="D55" s="116"/>
      <c r="G55" s="72">
        <v>2006</v>
      </c>
      <c r="H55" s="116" t="str">
        <f t="shared" ref="H55:H63" si="64">IF(H40&lt;K40,"Below","")</f>
        <v/>
      </c>
      <c r="I55" s="116" t="str">
        <f t="shared" ref="I55:I63" si="65">IF(H40&gt;L40,"Above","")</f>
        <v/>
      </c>
      <c r="M55" s="72">
        <v>2006</v>
      </c>
      <c r="N55" s="116" t="str">
        <f t="shared" ref="N55:N63" si="66">IF(N40&lt;Q40,"Below","")</f>
        <v/>
      </c>
      <c r="O55" s="116" t="str">
        <f t="shared" ref="O55:O63" si="67">IF(N40&gt;R40,"Above","")</f>
        <v>Above</v>
      </c>
      <c r="S55" s="72">
        <v>2006</v>
      </c>
      <c r="T55" s="116" t="str">
        <f t="shared" ref="T55:T63" si="68">IF(T40&lt;W40,"Below","")</f>
        <v/>
      </c>
      <c r="U55" s="116" t="str">
        <f t="shared" ref="U55:U63" si="69">IF(T40&gt;X40,"Above","")</f>
        <v>Above</v>
      </c>
      <c r="Y55" s="72">
        <v>2006</v>
      </c>
      <c r="Z55" s="116" t="str">
        <f t="shared" ref="Z55:Z62" si="70">IF(Z40&lt;AC40,"Below","")</f>
        <v/>
      </c>
      <c r="AA55" s="116" t="str">
        <f t="shared" ref="AA55:AA62" si="71">IF(Z40&gt;AD40,"Above","")</f>
        <v/>
      </c>
      <c r="AE55" s="72">
        <v>2006</v>
      </c>
      <c r="AF55" s="116" t="str">
        <f t="shared" ref="AF55:AF63" si="72">IF(AF40&lt;AI40,"Below","")</f>
        <v/>
      </c>
      <c r="AG55" s="116" t="str">
        <f t="shared" ref="AG55:AG63" si="73">IF(AF40&gt;AJ40,"Above","")</f>
        <v>Above</v>
      </c>
      <c r="AK55" s="72">
        <v>2006</v>
      </c>
      <c r="AL55" s="116" t="str">
        <f t="shared" ref="AL55:AL63" si="74">IF(AL40&lt;AO40,"Below","")</f>
        <v/>
      </c>
      <c r="AM55" s="116" t="str">
        <f t="shared" ref="AM55:AM63" si="75">IF(AL40&gt;AP40,"Above","")</f>
        <v>Above</v>
      </c>
      <c r="AQ55" s="72">
        <v>2006</v>
      </c>
      <c r="AR55" s="116" t="str">
        <f t="shared" ref="AR55:AR63" si="76">IF(AR40&lt;AU40,"Below","")</f>
        <v/>
      </c>
      <c r="AS55" s="116" t="str">
        <f t="shared" ref="AS55:AS63" si="77">IF(AR40&gt;AV40,"Above","")</f>
        <v/>
      </c>
      <c r="AW55" s="72">
        <v>2006</v>
      </c>
      <c r="AX55" s="116" t="str">
        <f t="shared" ref="AX55:AX63" si="78">IF(AX40&lt;BA40,"Below","")</f>
        <v/>
      </c>
      <c r="AY55" s="116" t="str">
        <f t="shared" ref="AY55:AY63" si="79">IF(AX40&gt;BB40,"Above","")</f>
        <v>Above</v>
      </c>
      <c r="BC55" s="72">
        <v>2006</v>
      </c>
      <c r="BD55" s="116" t="str">
        <f t="shared" ref="BD55:BD62" si="80">IF(BD40&lt;BG40,"Below","")</f>
        <v>Below</v>
      </c>
      <c r="BE55" s="116" t="str">
        <f t="shared" ref="BE55:BE63" si="81">IF(BD40&gt;BH40,"Above","")</f>
        <v/>
      </c>
      <c r="BI55" s="72">
        <v>2006</v>
      </c>
      <c r="BJ55" s="116" t="str">
        <f t="shared" ref="BJ55:BJ62" si="82">IF(BJ40&lt;BM40,"Below","")</f>
        <v/>
      </c>
      <c r="BK55" s="116" t="str">
        <f t="shared" ref="BK55:BK62" si="83">IF(BJ40&gt;BN40,"Above","")</f>
        <v/>
      </c>
      <c r="BO55" s="72">
        <v>2006</v>
      </c>
      <c r="BP55" s="116" t="str">
        <f t="shared" ref="BP55:BP58" si="84">IF(BP40&lt;BS40,"Below","")</f>
        <v/>
      </c>
      <c r="BQ55" s="116" t="str">
        <f t="shared" ref="BQ55:BQ62" si="85">IF(BP40&gt;BT40,"Above","")</f>
        <v/>
      </c>
      <c r="BU55" s="72">
        <v>2006</v>
      </c>
      <c r="BV55" s="116" t="str">
        <f t="shared" si="60"/>
        <v/>
      </c>
      <c r="BW55" s="116" t="str">
        <f t="shared" si="61"/>
        <v>Above</v>
      </c>
      <c r="CA55" s="72">
        <v>2006</v>
      </c>
      <c r="CB55" s="116" t="str">
        <f t="shared" ref="CB55:CB62" si="86">IF(CB40&lt;CE40,"Below","")</f>
        <v/>
      </c>
      <c r="CC55" s="116" t="str">
        <f t="shared" ref="CC55:CC62" si="87">IF(CB40&gt;CF40,"Above","")</f>
        <v/>
      </c>
    </row>
    <row r="56" spans="1:84" s="72" customFormat="1" ht="11.25" x14ac:dyDescent="0.2">
      <c r="A56" s="72">
        <v>2007</v>
      </c>
      <c r="B56" s="116" t="str">
        <f t="shared" si="62"/>
        <v>Below</v>
      </c>
      <c r="C56" s="116" t="str">
        <f t="shared" si="63"/>
        <v/>
      </c>
      <c r="D56" s="116"/>
      <c r="G56" s="72">
        <v>2007</v>
      </c>
      <c r="H56" s="116" t="str">
        <f t="shared" si="64"/>
        <v/>
      </c>
      <c r="I56" s="116" t="str">
        <f t="shared" si="65"/>
        <v/>
      </c>
      <c r="M56" s="72">
        <v>2007</v>
      </c>
      <c r="N56" s="116" t="str">
        <f t="shared" si="66"/>
        <v/>
      </c>
      <c r="O56" s="116" t="str">
        <f t="shared" si="67"/>
        <v/>
      </c>
      <c r="S56" s="72">
        <v>2007</v>
      </c>
      <c r="T56" s="116" t="str">
        <f t="shared" si="68"/>
        <v/>
      </c>
      <c r="U56" s="116" t="str">
        <f t="shared" si="69"/>
        <v/>
      </c>
      <c r="Y56" s="72">
        <v>2007</v>
      </c>
      <c r="Z56" s="116" t="str">
        <f t="shared" si="70"/>
        <v>Below</v>
      </c>
      <c r="AA56" s="116" t="str">
        <f t="shared" si="71"/>
        <v/>
      </c>
      <c r="AE56" s="72">
        <v>2007</v>
      </c>
      <c r="AF56" s="116" t="str">
        <f t="shared" si="72"/>
        <v/>
      </c>
      <c r="AG56" s="116" t="str">
        <f t="shared" si="73"/>
        <v/>
      </c>
      <c r="AK56" s="72">
        <v>2007</v>
      </c>
      <c r="AL56" s="116" t="str">
        <f t="shared" si="74"/>
        <v>Below</v>
      </c>
      <c r="AM56" s="116" t="str">
        <f t="shared" si="75"/>
        <v/>
      </c>
      <c r="AQ56" s="72">
        <v>2007</v>
      </c>
      <c r="AR56" s="116" t="str">
        <f t="shared" si="76"/>
        <v/>
      </c>
      <c r="AS56" s="116" t="str">
        <f t="shared" si="77"/>
        <v/>
      </c>
      <c r="AW56" s="72">
        <v>2007</v>
      </c>
      <c r="AX56" s="116" t="str">
        <f t="shared" si="78"/>
        <v/>
      </c>
      <c r="AY56" s="116" t="str">
        <f t="shared" si="79"/>
        <v>Above</v>
      </c>
      <c r="BC56" s="72">
        <v>2007</v>
      </c>
      <c r="BD56" s="116" t="str">
        <f t="shared" si="80"/>
        <v/>
      </c>
      <c r="BE56" s="116" t="str">
        <f t="shared" si="81"/>
        <v/>
      </c>
      <c r="BI56" s="72">
        <v>2007</v>
      </c>
      <c r="BJ56" s="116" t="str">
        <f t="shared" si="82"/>
        <v/>
      </c>
      <c r="BK56" s="116" t="str">
        <f t="shared" si="83"/>
        <v/>
      </c>
      <c r="BO56" s="72">
        <v>2007</v>
      </c>
      <c r="BP56" s="116" t="str">
        <f t="shared" si="84"/>
        <v/>
      </c>
      <c r="BQ56" s="116" t="str">
        <f t="shared" si="85"/>
        <v/>
      </c>
      <c r="BU56" s="72">
        <v>2007</v>
      </c>
      <c r="BV56" s="116" t="str">
        <f t="shared" si="60"/>
        <v/>
      </c>
      <c r="BW56" s="116" t="str">
        <f t="shared" si="61"/>
        <v/>
      </c>
      <c r="CA56" s="72">
        <v>2007</v>
      </c>
      <c r="CB56" s="116" t="str">
        <f t="shared" si="86"/>
        <v/>
      </c>
      <c r="CC56" s="116" t="str">
        <f t="shared" si="87"/>
        <v/>
      </c>
    </row>
    <row r="57" spans="1:84" s="72" customFormat="1" ht="11.25" x14ac:dyDescent="0.2">
      <c r="A57" s="72">
        <v>2008</v>
      </c>
      <c r="B57" s="116" t="str">
        <f t="shared" si="62"/>
        <v/>
      </c>
      <c r="C57" s="116" t="str">
        <f t="shared" si="63"/>
        <v/>
      </c>
      <c r="D57" s="116"/>
      <c r="G57" s="72">
        <v>2008</v>
      </c>
      <c r="H57" s="116" t="str">
        <f t="shared" si="64"/>
        <v/>
      </c>
      <c r="I57" s="116" t="str">
        <f t="shared" si="65"/>
        <v>Above</v>
      </c>
      <c r="M57" s="72">
        <v>2008</v>
      </c>
      <c r="N57" s="116" t="str">
        <f t="shared" si="66"/>
        <v/>
      </c>
      <c r="O57" s="116" t="str">
        <f t="shared" si="67"/>
        <v>Above</v>
      </c>
      <c r="S57" s="72">
        <v>2008</v>
      </c>
      <c r="T57" s="116" t="str">
        <f t="shared" si="68"/>
        <v/>
      </c>
      <c r="U57" s="116" t="str">
        <f t="shared" si="69"/>
        <v>Above</v>
      </c>
      <c r="Y57" s="72">
        <v>2008</v>
      </c>
      <c r="Z57" s="116" t="str">
        <f t="shared" si="70"/>
        <v/>
      </c>
      <c r="AA57" s="116" t="str">
        <f t="shared" si="71"/>
        <v/>
      </c>
      <c r="AE57" s="72">
        <v>2008</v>
      </c>
      <c r="AF57" s="116" t="str">
        <f t="shared" si="72"/>
        <v/>
      </c>
      <c r="AG57" s="116" t="str">
        <f t="shared" si="73"/>
        <v>Above</v>
      </c>
      <c r="AK57" s="72">
        <v>2008</v>
      </c>
      <c r="AL57" s="116" t="str">
        <f t="shared" si="74"/>
        <v/>
      </c>
      <c r="AM57" s="116" t="str">
        <f t="shared" si="75"/>
        <v/>
      </c>
      <c r="AQ57" s="72">
        <v>2008</v>
      </c>
      <c r="AR57" s="116" t="str">
        <f t="shared" si="76"/>
        <v/>
      </c>
      <c r="AS57" s="116" t="str">
        <f t="shared" si="77"/>
        <v>Above</v>
      </c>
      <c r="AW57" s="72">
        <v>2008</v>
      </c>
      <c r="AX57" s="116" t="str">
        <f t="shared" si="78"/>
        <v/>
      </c>
      <c r="AY57" s="116" t="str">
        <f t="shared" si="79"/>
        <v>Above</v>
      </c>
      <c r="BC57" s="72">
        <v>2008</v>
      </c>
      <c r="BD57" s="116" t="s">
        <v>47</v>
      </c>
      <c r="BE57" s="116" t="str">
        <f t="shared" si="81"/>
        <v>Above</v>
      </c>
      <c r="BI57" s="72">
        <v>2008</v>
      </c>
      <c r="BJ57" s="116" t="s">
        <v>47</v>
      </c>
      <c r="BK57" s="116" t="str">
        <f t="shared" si="83"/>
        <v>Above</v>
      </c>
      <c r="BO57" s="72">
        <v>2008</v>
      </c>
      <c r="BP57" s="116" t="str">
        <f t="shared" si="84"/>
        <v/>
      </c>
      <c r="BQ57" s="116" t="str">
        <f t="shared" si="85"/>
        <v/>
      </c>
      <c r="BU57" s="72">
        <v>2008</v>
      </c>
      <c r="BV57" s="116" t="str">
        <f t="shared" si="60"/>
        <v/>
      </c>
      <c r="BW57" s="116" t="str">
        <f t="shared" si="61"/>
        <v>Above</v>
      </c>
      <c r="CA57" s="72">
        <v>2008</v>
      </c>
      <c r="CB57" s="116" t="str">
        <f t="shared" si="86"/>
        <v/>
      </c>
      <c r="CC57" s="116" t="str">
        <f t="shared" si="87"/>
        <v/>
      </c>
    </row>
    <row r="58" spans="1:84" s="72" customFormat="1" ht="11.25" x14ac:dyDescent="0.2">
      <c r="A58" s="72">
        <v>2009</v>
      </c>
      <c r="B58" s="116" t="str">
        <f t="shared" si="62"/>
        <v/>
      </c>
      <c r="C58" s="116" t="str">
        <f t="shared" si="63"/>
        <v/>
      </c>
      <c r="D58" s="116"/>
      <c r="G58" s="72">
        <v>2009</v>
      </c>
      <c r="H58" s="116" t="str">
        <f t="shared" si="64"/>
        <v/>
      </c>
      <c r="I58" s="116" t="str">
        <f t="shared" si="65"/>
        <v>Above</v>
      </c>
      <c r="M58" s="72">
        <v>2009</v>
      </c>
      <c r="N58" s="116" t="str">
        <f t="shared" si="66"/>
        <v/>
      </c>
      <c r="O58" s="116" t="str">
        <f t="shared" si="67"/>
        <v/>
      </c>
      <c r="S58" s="72">
        <v>2009</v>
      </c>
      <c r="T58" s="116" t="str">
        <f t="shared" si="68"/>
        <v/>
      </c>
      <c r="U58" s="116" t="str">
        <f t="shared" si="69"/>
        <v/>
      </c>
      <c r="Y58" s="72">
        <v>2009</v>
      </c>
      <c r="Z58" s="116" t="str">
        <f t="shared" si="70"/>
        <v/>
      </c>
      <c r="AA58" s="116" t="str">
        <f t="shared" si="71"/>
        <v/>
      </c>
      <c r="AE58" s="72">
        <v>2009</v>
      </c>
      <c r="AF58" s="116" t="str">
        <f t="shared" si="72"/>
        <v/>
      </c>
      <c r="AG58" s="116" t="str">
        <f t="shared" si="73"/>
        <v/>
      </c>
      <c r="AK58" s="72">
        <v>2009</v>
      </c>
      <c r="AL58" s="116" t="str">
        <f t="shared" si="74"/>
        <v/>
      </c>
      <c r="AM58" s="116" t="str">
        <f t="shared" si="75"/>
        <v/>
      </c>
      <c r="AQ58" s="72">
        <v>2009</v>
      </c>
      <c r="AR58" s="116" t="str">
        <f t="shared" si="76"/>
        <v/>
      </c>
      <c r="AS58" s="116" t="str">
        <f t="shared" si="77"/>
        <v>Above</v>
      </c>
      <c r="AW58" s="72">
        <v>2009</v>
      </c>
      <c r="AX58" s="116" t="str">
        <f t="shared" si="78"/>
        <v/>
      </c>
      <c r="AY58" s="116" t="str">
        <f t="shared" si="79"/>
        <v>Above</v>
      </c>
      <c r="BC58" s="72">
        <v>2009</v>
      </c>
      <c r="BD58" s="116" t="str">
        <f t="shared" si="80"/>
        <v/>
      </c>
      <c r="BE58" s="116" t="str">
        <f t="shared" si="81"/>
        <v/>
      </c>
      <c r="BI58" s="72">
        <v>2009</v>
      </c>
      <c r="BJ58" s="116" t="str">
        <f t="shared" si="82"/>
        <v/>
      </c>
      <c r="BK58" s="116" t="str">
        <f t="shared" si="83"/>
        <v/>
      </c>
      <c r="BO58" s="72">
        <v>2009</v>
      </c>
      <c r="BP58" s="116" t="str">
        <f t="shared" si="84"/>
        <v/>
      </c>
      <c r="BQ58" s="116" t="str">
        <f t="shared" si="85"/>
        <v/>
      </c>
      <c r="BU58" s="72">
        <v>2009</v>
      </c>
      <c r="BV58" s="116" t="str">
        <f t="shared" si="60"/>
        <v/>
      </c>
      <c r="BW58" s="116" t="str">
        <f t="shared" si="61"/>
        <v>Above</v>
      </c>
      <c r="CA58" s="72">
        <v>2009</v>
      </c>
      <c r="CB58" s="116" t="str">
        <f t="shared" si="86"/>
        <v/>
      </c>
      <c r="CC58" s="116" t="str">
        <f t="shared" si="87"/>
        <v/>
      </c>
    </row>
    <row r="59" spans="1:84" s="72" customFormat="1" ht="11.25" x14ac:dyDescent="0.2">
      <c r="A59" s="72">
        <v>2010</v>
      </c>
      <c r="B59" s="116" t="str">
        <f t="shared" si="62"/>
        <v/>
      </c>
      <c r="C59" s="116" t="str">
        <f t="shared" si="63"/>
        <v/>
      </c>
      <c r="D59" s="116"/>
      <c r="G59" s="72">
        <v>2010</v>
      </c>
      <c r="H59" s="116" t="str">
        <f t="shared" si="64"/>
        <v/>
      </c>
      <c r="I59" s="116" t="str">
        <f t="shared" si="65"/>
        <v>Above</v>
      </c>
      <c r="M59" s="72">
        <v>2010</v>
      </c>
      <c r="N59" s="116" t="str">
        <f t="shared" si="66"/>
        <v/>
      </c>
      <c r="O59" s="116" t="str">
        <f t="shared" si="67"/>
        <v/>
      </c>
      <c r="S59" s="72">
        <v>2010</v>
      </c>
      <c r="T59" s="116" t="str">
        <f t="shared" si="68"/>
        <v/>
      </c>
      <c r="U59" s="116" t="str">
        <f t="shared" si="69"/>
        <v/>
      </c>
      <c r="Y59" s="72">
        <v>2010</v>
      </c>
      <c r="Z59" s="116" t="str">
        <f t="shared" si="70"/>
        <v/>
      </c>
      <c r="AA59" s="116" t="str">
        <f t="shared" si="71"/>
        <v/>
      </c>
      <c r="AE59" s="72">
        <v>2010</v>
      </c>
      <c r="AF59" s="116" t="str">
        <f t="shared" si="72"/>
        <v/>
      </c>
      <c r="AG59" s="116" t="str">
        <f t="shared" si="73"/>
        <v>Above</v>
      </c>
      <c r="AK59" s="72">
        <v>2010</v>
      </c>
      <c r="AL59" s="116" t="str">
        <f t="shared" si="74"/>
        <v/>
      </c>
      <c r="AM59" s="116" t="str">
        <f t="shared" si="75"/>
        <v>Above</v>
      </c>
      <c r="AQ59" s="72">
        <v>2010</v>
      </c>
      <c r="AR59" s="116" t="str">
        <f t="shared" si="76"/>
        <v/>
      </c>
      <c r="AS59" s="116" t="str">
        <f t="shared" si="77"/>
        <v/>
      </c>
      <c r="AW59" s="72">
        <v>2010</v>
      </c>
      <c r="AX59" s="116" t="str">
        <f t="shared" si="78"/>
        <v/>
      </c>
      <c r="AY59" s="116" t="str">
        <f t="shared" si="79"/>
        <v>Above</v>
      </c>
      <c r="BC59" s="72">
        <v>2010</v>
      </c>
      <c r="BD59" s="116" t="str">
        <f t="shared" si="80"/>
        <v/>
      </c>
      <c r="BE59" s="116" t="str">
        <f t="shared" si="81"/>
        <v/>
      </c>
      <c r="BI59" s="72">
        <v>2010</v>
      </c>
      <c r="BJ59" s="116" t="str">
        <f t="shared" si="82"/>
        <v/>
      </c>
      <c r="BK59" s="116" t="str">
        <f t="shared" si="83"/>
        <v>Above</v>
      </c>
      <c r="BO59" s="72">
        <v>2010</v>
      </c>
      <c r="BP59" s="116" t="str">
        <f t="shared" ref="BP59:BP62" si="88">IF(BP44&lt;BS44,"Below","")</f>
        <v/>
      </c>
      <c r="BQ59" s="116" t="str">
        <f t="shared" si="85"/>
        <v/>
      </c>
      <c r="BU59" s="72">
        <v>2010</v>
      </c>
      <c r="BV59" s="116" t="str">
        <f t="shared" si="60"/>
        <v/>
      </c>
      <c r="BW59" s="116" t="str">
        <f t="shared" si="61"/>
        <v>Above</v>
      </c>
      <c r="CA59" s="72">
        <v>2010</v>
      </c>
      <c r="CB59" s="116" t="str">
        <f t="shared" si="86"/>
        <v/>
      </c>
      <c r="CC59" s="116" t="str">
        <f t="shared" si="87"/>
        <v>Above</v>
      </c>
    </row>
    <row r="60" spans="1:84" s="72" customFormat="1" ht="11.25" x14ac:dyDescent="0.2">
      <c r="A60" s="72">
        <v>2011</v>
      </c>
      <c r="B60" s="116" t="str">
        <f t="shared" si="62"/>
        <v/>
      </c>
      <c r="C60" s="116" t="str">
        <f t="shared" si="63"/>
        <v/>
      </c>
      <c r="D60" s="116"/>
      <c r="G60" s="72">
        <v>2011</v>
      </c>
      <c r="H60" s="116" t="str">
        <f t="shared" si="64"/>
        <v/>
      </c>
      <c r="I60" s="116" t="str">
        <f t="shared" si="65"/>
        <v>Above</v>
      </c>
      <c r="M60" s="72">
        <v>2011</v>
      </c>
      <c r="N60" s="116" t="str">
        <f t="shared" si="66"/>
        <v/>
      </c>
      <c r="O60" s="116" t="str">
        <f t="shared" si="67"/>
        <v>Above</v>
      </c>
      <c r="S60" s="72">
        <v>2011</v>
      </c>
      <c r="T60" s="116" t="str">
        <f t="shared" si="68"/>
        <v/>
      </c>
      <c r="U60" s="116" t="str">
        <f t="shared" si="69"/>
        <v/>
      </c>
      <c r="Y60" s="72">
        <v>2011</v>
      </c>
      <c r="Z60" s="116" t="str">
        <f t="shared" si="70"/>
        <v/>
      </c>
      <c r="AA60" s="116" t="str">
        <f t="shared" si="71"/>
        <v/>
      </c>
      <c r="AE60" s="72">
        <v>2011</v>
      </c>
      <c r="AF60" s="116" t="str">
        <f t="shared" si="72"/>
        <v/>
      </c>
      <c r="AG60" s="116" t="str">
        <f t="shared" si="73"/>
        <v/>
      </c>
      <c r="AK60" s="72">
        <v>2011</v>
      </c>
      <c r="AL60" s="116" t="str">
        <f t="shared" si="74"/>
        <v/>
      </c>
      <c r="AM60" s="116" t="str">
        <f t="shared" si="75"/>
        <v/>
      </c>
      <c r="AQ60" s="72">
        <v>2011</v>
      </c>
      <c r="AR60" s="116" t="str">
        <f t="shared" si="76"/>
        <v/>
      </c>
      <c r="AS60" s="116" t="str">
        <f t="shared" si="77"/>
        <v/>
      </c>
      <c r="AW60" s="72">
        <v>2011</v>
      </c>
      <c r="AX60" s="116" t="str">
        <f t="shared" si="78"/>
        <v/>
      </c>
      <c r="AY60" s="116" t="str">
        <f t="shared" si="79"/>
        <v>Above</v>
      </c>
      <c r="BC60" s="72">
        <v>2011</v>
      </c>
      <c r="BD60" s="116" t="str">
        <f t="shared" si="80"/>
        <v>Below</v>
      </c>
      <c r="BE60" s="116" t="str">
        <f t="shared" si="81"/>
        <v/>
      </c>
      <c r="BI60" s="72">
        <v>2011</v>
      </c>
      <c r="BJ60" s="116" t="str">
        <f t="shared" si="82"/>
        <v/>
      </c>
      <c r="BK60" s="116" t="str">
        <f t="shared" si="83"/>
        <v/>
      </c>
      <c r="BO60" s="72">
        <v>2011</v>
      </c>
      <c r="BP60" s="116" t="str">
        <f t="shared" si="88"/>
        <v/>
      </c>
      <c r="BQ60" s="116" t="str">
        <f t="shared" si="85"/>
        <v/>
      </c>
      <c r="BU60" s="72">
        <v>2011</v>
      </c>
      <c r="BV60" s="116" t="str">
        <f t="shared" si="60"/>
        <v/>
      </c>
      <c r="BW60" s="116" t="str">
        <f t="shared" si="61"/>
        <v/>
      </c>
      <c r="CA60" s="72">
        <v>2011</v>
      </c>
      <c r="CB60" s="116" t="str">
        <f t="shared" si="86"/>
        <v/>
      </c>
      <c r="CC60" s="116" t="str">
        <f t="shared" si="87"/>
        <v/>
      </c>
    </row>
    <row r="61" spans="1:84" s="72" customFormat="1" ht="11.25" x14ac:dyDescent="0.2">
      <c r="A61" s="72">
        <v>2012</v>
      </c>
      <c r="B61" s="116" t="str">
        <f t="shared" si="62"/>
        <v/>
      </c>
      <c r="C61" s="116" t="str">
        <f t="shared" si="63"/>
        <v/>
      </c>
      <c r="D61" s="116"/>
      <c r="G61" s="72">
        <v>2012</v>
      </c>
      <c r="H61" s="116" t="str">
        <f t="shared" si="64"/>
        <v/>
      </c>
      <c r="I61" s="116" t="str">
        <f t="shared" si="65"/>
        <v>Above</v>
      </c>
      <c r="M61" s="72">
        <v>2012</v>
      </c>
      <c r="N61" s="116" t="str">
        <f t="shared" si="66"/>
        <v/>
      </c>
      <c r="O61" s="116" t="str">
        <f t="shared" si="67"/>
        <v>Above</v>
      </c>
      <c r="S61" s="72">
        <v>2012</v>
      </c>
      <c r="T61" s="116" t="str">
        <f t="shared" si="68"/>
        <v/>
      </c>
      <c r="U61" s="116" t="str">
        <f t="shared" si="69"/>
        <v/>
      </c>
      <c r="Y61" s="72">
        <v>2012</v>
      </c>
      <c r="Z61" s="116" t="str">
        <f t="shared" si="70"/>
        <v>Below</v>
      </c>
      <c r="AA61" s="116" t="str">
        <f t="shared" si="71"/>
        <v/>
      </c>
      <c r="AE61" s="72">
        <v>2012</v>
      </c>
      <c r="AF61" s="116" t="str">
        <f t="shared" si="72"/>
        <v/>
      </c>
      <c r="AG61" s="116" t="str">
        <f t="shared" si="73"/>
        <v/>
      </c>
      <c r="AK61" s="72">
        <v>2012</v>
      </c>
      <c r="AL61" s="116" t="str">
        <f t="shared" si="74"/>
        <v/>
      </c>
      <c r="AM61" s="116" t="str">
        <f t="shared" si="75"/>
        <v/>
      </c>
      <c r="AQ61" s="72">
        <v>2012</v>
      </c>
      <c r="AR61" s="116" t="str">
        <f t="shared" si="76"/>
        <v/>
      </c>
      <c r="AS61" s="116" t="str">
        <f t="shared" si="77"/>
        <v>Above</v>
      </c>
      <c r="AW61" s="72">
        <v>2012</v>
      </c>
      <c r="AX61" s="116" t="str">
        <f t="shared" si="78"/>
        <v/>
      </c>
      <c r="AY61" s="116" t="str">
        <f t="shared" si="79"/>
        <v>Above</v>
      </c>
      <c r="BC61" s="72">
        <v>2012</v>
      </c>
      <c r="BD61" s="116" t="s">
        <v>47</v>
      </c>
      <c r="BE61" s="116" t="str">
        <f t="shared" si="81"/>
        <v>Above</v>
      </c>
      <c r="BI61" s="72">
        <v>2012</v>
      </c>
      <c r="BJ61" s="116" t="str">
        <f t="shared" si="82"/>
        <v>Below</v>
      </c>
      <c r="BK61" s="116" t="str">
        <f t="shared" si="83"/>
        <v/>
      </c>
      <c r="BO61" s="72">
        <v>2012</v>
      </c>
      <c r="BP61" s="116" t="str">
        <f t="shared" si="88"/>
        <v/>
      </c>
      <c r="BQ61" s="116" t="str">
        <f t="shared" si="85"/>
        <v/>
      </c>
      <c r="BU61" s="72">
        <v>2012</v>
      </c>
      <c r="BV61" s="116" t="str">
        <f t="shared" si="60"/>
        <v/>
      </c>
      <c r="BW61" s="116" t="str">
        <f t="shared" si="61"/>
        <v/>
      </c>
      <c r="CA61" s="72">
        <v>2012</v>
      </c>
      <c r="CB61" s="116" t="str">
        <f t="shared" si="86"/>
        <v/>
      </c>
      <c r="CC61" s="116" t="str">
        <f t="shared" si="87"/>
        <v/>
      </c>
    </row>
    <row r="62" spans="1:84" s="72" customFormat="1" ht="11.25" x14ac:dyDescent="0.2">
      <c r="A62" s="72">
        <v>2013</v>
      </c>
      <c r="B62" s="116" t="str">
        <f t="shared" si="62"/>
        <v/>
      </c>
      <c r="C62" s="116" t="str">
        <f>IF(B47&gt;F47,"Above","")</f>
        <v/>
      </c>
      <c r="D62" s="116"/>
      <c r="G62" s="72">
        <v>2013</v>
      </c>
      <c r="H62" s="116" t="str">
        <f t="shared" si="64"/>
        <v/>
      </c>
      <c r="I62" s="116" t="str">
        <f t="shared" si="65"/>
        <v>Above</v>
      </c>
      <c r="M62" s="72">
        <v>2013</v>
      </c>
      <c r="N62" s="116" t="str">
        <f t="shared" si="66"/>
        <v/>
      </c>
      <c r="O62" s="116" t="str">
        <f t="shared" si="67"/>
        <v>Above</v>
      </c>
      <c r="S62" s="72">
        <v>2013</v>
      </c>
      <c r="T62" s="116" t="str">
        <f t="shared" si="68"/>
        <v/>
      </c>
      <c r="U62" s="116" t="str">
        <f t="shared" si="69"/>
        <v/>
      </c>
      <c r="Y62" s="72">
        <v>2013</v>
      </c>
      <c r="Z62" s="116" t="str">
        <f t="shared" si="70"/>
        <v>Below</v>
      </c>
      <c r="AA62" s="116" t="str">
        <f t="shared" si="71"/>
        <v/>
      </c>
      <c r="AE62" s="72">
        <v>2013</v>
      </c>
      <c r="AF62" s="116" t="str">
        <f t="shared" si="72"/>
        <v/>
      </c>
      <c r="AG62" s="116" t="str">
        <f t="shared" si="73"/>
        <v/>
      </c>
      <c r="AK62" s="72">
        <v>2013</v>
      </c>
      <c r="AL62" s="116" t="str">
        <f t="shared" si="74"/>
        <v/>
      </c>
      <c r="AM62" s="116" t="str">
        <f t="shared" si="75"/>
        <v/>
      </c>
      <c r="AQ62" s="72">
        <v>2013</v>
      </c>
      <c r="AR62" s="116" t="str">
        <f t="shared" si="76"/>
        <v/>
      </c>
      <c r="AS62" s="116" t="str">
        <f t="shared" si="77"/>
        <v>Above</v>
      </c>
      <c r="AW62" s="72">
        <v>2013</v>
      </c>
      <c r="AX62" s="116" t="str">
        <f t="shared" si="78"/>
        <v/>
      </c>
      <c r="AY62" s="116" t="str">
        <f t="shared" si="79"/>
        <v>Above</v>
      </c>
      <c r="BC62" s="72">
        <v>2013</v>
      </c>
      <c r="BD62" s="116" t="str">
        <f t="shared" si="80"/>
        <v/>
      </c>
      <c r="BE62" s="116" t="str">
        <f t="shared" si="81"/>
        <v/>
      </c>
      <c r="BI62" s="72">
        <v>2013</v>
      </c>
      <c r="BJ62" s="116" t="str">
        <f t="shared" si="82"/>
        <v/>
      </c>
      <c r="BK62" s="116" t="str">
        <f t="shared" si="83"/>
        <v>Above</v>
      </c>
      <c r="BO62" s="72">
        <v>2013</v>
      </c>
      <c r="BP62" s="116" t="str">
        <f t="shared" si="88"/>
        <v/>
      </c>
      <c r="BQ62" s="116" t="str">
        <f t="shared" si="85"/>
        <v>Above</v>
      </c>
      <c r="BU62" s="72">
        <v>2013</v>
      </c>
      <c r="BV62" s="116" t="str">
        <f t="shared" si="60"/>
        <v/>
      </c>
      <c r="BW62" s="116" t="str">
        <f t="shared" si="61"/>
        <v/>
      </c>
      <c r="CA62" s="72">
        <v>2013</v>
      </c>
      <c r="CB62" s="116" t="str">
        <f t="shared" si="86"/>
        <v/>
      </c>
      <c r="CC62" s="116" t="str">
        <f t="shared" si="87"/>
        <v/>
      </c>
    </row>
    <row r="63" spans="1:84" s="72" customFormat="1" ht="11.25" x14ac:dyDescent="0.2">
      <c r="A63" s="72">
        <v>2014</v>
      </c>
      <c r="B63" s="116" t="str">
        <f t="shared" si="62"/>
        <v/>
      </c>
      <c r="C63" s="116" t="str">
        <f>IF(B48&gt;F48,"Above","")</f>
        <v>Above</v>
      </c>
      <c r="D63" s="116"/>
      <c r="G63" s="72">
        <v>2014</v>
      </c>
      <c r="H63" s="116" t="str">
        <f t="shared" si="64"/>
        <v/>
      </c>
      <c r="I63" s="116" t="str">
        <f t="shared" si="65"/>
        <v>Above</v>
      </c>
      <c r="M63" s="72">
        <v>2014</v>
      </c>
      <c r="N63" s="116" t="str">
        <f t="shared" si="66"/>
        <v/>
      </c>
      <c r="O63" s="116" t="str">
        <f t="shared" si="67"/>
        <v>Above</v>
      </c>
      <c r="S63" s="72">
        <v>2014</v>
      </c>
      <c r="T63" s="116" t="str">
        <f t="shared" si="68"/>
        <v/>
      </c>
      <c r="U63" s="116" t="str">
        <f t="shared" si="69"/>
        <v>Above</v>
      </c>
      <c r="Y63" s="72">
        <v>2014</v>
      </c>
      <c r="Z63" s="116" t="str">
        <f>IF(Z48&lt;AC48,"Below","")</f>
        <v/>
      </c>
      <c r="AA63" s="116" t="str">
        <f>IF(Z48&gt;AD48,"Above","")</f>
        <v/>
      </c>
      <c r="AE63" s="72">
        <v>2014</v>
      </c>
      <c r="AF63" s="116" t="str">
        <f t="shared" si="72"/>
        <v/>
      </c>
      <c r="AG63" s="116" t="str">
        <f t="shared" si="73"/>
        <v>Above</v>
      </c>
      <c r="AK63" s="72">
        <v>2014</v>
      </c>
      <c r="AL63" s="116" t="str">
        <f t="shared" si="74"/>
        <v/>
      </c>
      <c r="AM63" s="116" t="str">
        <f t="shared" si="75"/>
        <v>Above</v>
      </c>
      <c r="AQ63" s="72">
        <v>2014</v>
      </c>
      <c r="AR63" s="116" t="str">
        <f t="shared" si="76"/>
        <v/>
      </c>
      <c r="AS63" s="116" t="str">
        <f t="shared" si="77"/>
        <v>Above</v>
      </c>
      <c r="AW63" s="72">
        <v>2014</v>
      </c>
      <c r="AX63" s="116" t="str">
        <f t="shared" si="78"/>
        <v/>
      </c>
      <c r="AY63" s="116" t="str">
        <f t="shared" si="79"/>
        <v>Above</v>
      </c>
      <c r="BC63" s="72">
        <v>2014</v>
      </c>
      <c r="BD63" s="116" t="str">
        <f>IF(BD48&lt;BG48,"Below","")</f>
        <v/>
      </c>
      <c r="BE63" s="116" t="str">
        <f t="shared" si="81"/>
        <v/>
      </c>
      <c r="BI63" s="72">
        <v>2014</v>
      </c>
      <c r="BJ63" s="116" t="str">
        <f>IF(BJ48&lt;BM48,"Below","")</f>
        <v/>
      </c>
      <c r="BK63" s="116" t="str">
        <f>IF(BJ48&gt;BN48,"Above","")</f>
        <v/>
      </c>
      <c r="BO63" s="72">
        <v>2014</v>
      </c>
      <c r="BP63" s="116" t="str">
        <f>IF(BP48&lt;BS48,"Below","")</f>
        <v/>
      </c>
      <c r="BQ63" s="116" t="str">
        <f>IF(BP48&gt;BT48,"Above","")</f>
        <v/>
      </c>
      <c r="BU63" s="72">
        <v>2014</v>
      </c>
      <c r="BV63" s="116" t="str">
        <f t="shared" si="60"/>
        <v/>
      </c>
      <c r="BW63" s="116" t="str">
        <f t="shared" si="61"/>
        <v>Above</v>
      </c>
      <c r="CA63" s="72">
        <v>2014</v>
      </c>
      <c r="CB63" s="116" t="str">
        <f>IF(CB48&lt;CE48,"Below","")</f>
        <v/>
      </c>
      <c r="CC63" s="116" t="str">
        <f>IF(CB48&gt;CF48,"Above","")</f>
        <v/>
      </c>
    </row>
    <row r="64" spans="1:84" s="72" customFormat="1" ht="11.25" x14ac:dyDescent="0.2">
      <c r="A64" s="72">
        <v>2015</v>
      </c>
      <c r="B64" s="116" t="str">
        <f t="shared" ref="B64:B65" si="89">IF(B49&lt;E49,"Below","")</f>
        <v/>
      </c>
      <c r="C64" s="116" t="str">
        <f t="shared" ref="C64" si="90">IF(B49&gt;F49,"Above","")</f>
        <v>Above</v>
      </c>
      <c r="G64" s="72">
        <v>2015</v>
      </c>
      <c r="H64" s="116" t="str">
        <f t="shared" ref="H64:H65" si="91">IF(H49&lt;K49,"Below","")</f>
        <v/>
      </c>
      <c r="I64" s="116" t="str">
        <f>IF(H49&gt;L49,"Above","")</f>
        <v/>
      </c>
      <c r="M64" s="72">
        <v>2015</v>
      </c>
      <c r="N64" s="116" t="str">
        <f t="shared" ref="N64:N65" si="92">IF(N49&lt;Q49,"Below","")</f>
        <v/>
      </c>
      <c r="O64" s="116" t="str">
        <f>IF(N49&gt;R49,"Above","")</f>
        <v>Above</v>
      </c>
      <c r="S64" s="72">
        <v>2015</v>
      </c>
      <c r="T64" s="116" t="str">
        <f>IF(T49&lt;W49,"Below","")</f>
        <v/>
      </c>
      <c r="U64" s="116" t="str">
        <f t="shared" ref="U64:U65" si="93">IF(T49&gt;X49,"Above","")</f>
        <v>Above</v>
      </c>
      <c r="Y64" s="72">
        <v>2015</v>
      </c>
      <c r="Z64" s="116" t="str">
        <f>IF(Z49&lt;AC49,"Below","")</f>
        <v/>
      </c>
      <c r="AA64" s="116" t="str">
        <f>IF(Z49&gt;AD49,"Above","")</f>
        <v>Above</v>
      </c>
      <c r="AE64" s="72">
        <v>2015</v>
      </c>
      <c r="AF64" s="116" t="str">
        <f>IF(AF49&lt;AI49,"Below","")</f>
        <v/>
      </c>
      <c r="AG64" s="116" t="str">
        <f>IF(AF49&gt;AJ49,"Above","")</f>
        <v/>
      </c>
      <c r="AK64" s="72">
        <v>2015</v>
      </c>
      <c r="AL64" s="116" t="str">
        <f>IF(AL49&lt;AO49,"Below","")</f>
        <v/>
      </c>
      <c r="AM64" s="116" t="str">
        <f>IF(AL49&gt;AP49,"Above","")</f>
        <v/>
      </c>
      <c r="AQ64" s="72">
        <v>2015</v>
      </c>
      <c r="AR64" s="116" t="str">
        <f t="shared" ref="AR64:AR65" si="94">IF(AR49&lt;AU49,"Below","")</f>
        <v/>
      </c>
      <c r="AS64" s="116" t="str">
        <f>IF(AR49&gt;AV49,"Above","")</f>
        <v>Above</v>
      </c>
      <c r="AW64" s="72">
        <v>2015</v>
      </c>
      <c r="AX64" s="116" t="str">
        <f t="shared" ref="AX64:AX65" si="95">IF(AX49&lt;BA49,"Below","")</f>
        <v/>
      </c>
      <c r="AY64" s="116" t="str">
        <f>IF(AX49&gt;BB49,"Above","")</f>
        <v>Above</v>
      </c>
      <c r="BC64" s="72">
        <v>2015</v>
      </c>
      <c r="BD64" s="116" t="str">
        <f>IF(BD49&lt;BG49,"Below","")</f>
        <v/>
      </c>
      <c r="BE64" s="116" t="str">
        <f t="shared" ref="BE64:BE65" si="96">IF(BD49&gt;BH49,"Above","")</f>
        <v/>
      </c>
      <c r="BI64" s="72">
        <v>2015</v>
      </c>
      <c r="BJ64" s="116" t="str">
        <f>IF(BJ49&lt;BM49,"Below","")</f>
        <v/>
      </c>
      <c r="BK64" s="116" t="str">
        <f>IF(BJ49&gt;BN49,"Above","")</f>
        <v/>
      </c>
      <c r="BO64" s="72">
        <v>2015</v>
      </c>
      <c r="BP64" s="116" t="str">
        <f>IF(BP49&lt;BS49,"Below","")</f>
        <v/>
      </c>
      <c r="BQ64" s="116" t="str">
        <f>IF(BP49&gt;BT49,"Above","")</f>
        <v/>
      </c>
      <c r="BU64" s="72">
        <v>2015</v>
      </c>
      <c r="BV64" s="116" t="str">
        <f t="shared" si="60"/>
        <v/>
      </c>
      <c r="BW64" s="116" t="str">
        <f t="shared" si="61"/>
        <v/>
      </c>
      <c r="CA64" s="72">
        <v>2015</v>
      </c>
      <c r="CB64" s="116" t="str">
        <f>IF(CB49&lt;CE49,"Below","")</f>
        <v/>
      </c>
      <c r="CC64" s="116" t="str">
        <f>IF(CB49&gt;CF49,"Above","")</f>
        <v>Above</v>
      </c>
    </row>
    <row r="65" spans="1:81" s="72" customFormat="1" ht="11.25" x14ac:dyDescent="0.2">
      <c r="A65" s="72">
        <v>2016</v>
      </c>
      <c r="B65" s="116" t="str">
        <f t="shared" si="89"/>
        <v/>
      </c>
      <c r="C65" s="116" t="str">
        <f>IF(B50&gt;F50,"Above","")</f>
        <v/>
      </c>
      <c r="G65" s="72">
        <v>2016</v>
      </c>
      <c r="H65" s="116" t="str">
        <f t="shared" si="91"/>
        <v/>
      </c>
      <c r="I65" s="116" t="str">
        <f>IF(H50&gt;L50,"Above","")</f>
        <v/>
      </c>
      <c r="M65" s="72">
        <v>2016</v>
      </c>
      <c r="N65" s="116" t="str">
        <f t="shared" si="92"/>
        <v/>
      </c>
      <c r="O65" s="116" t="str">
        <f>IF(N50&gt;R50,"Above","")</f>
        <v/>
      </c>
      <c r="S65" s="153">
        <v>2016</v>
      </c>
      <c r="T65" s="154"/>
      <c r="U65" s="154" t="str">
        <f t="shared" si="93"/>
        <v/>
      </c>
      <c r="Y65" s="72">
        <v>2016</v>
      </c>
      <c r="Z65" s="116" t="str">
        <f>IF(Z50&lt;AC50,"Below","")</f>
        <v/>
      </c>
      <c r="AA65" s="116" t="str">
        <f>IF(Z50&gt;AD50,"Above","")</f>
        <v/>
      </c>
      <c r="AE65" s="72">
        <v>2016</v>
      </c>
      <c r="AF65" s="116" t="str">
        <f>IF(AF50&lt;AI50,"Below","")</f>
        <v>Below</v>
      </c>
      <c r="AG65" s="116" t="str">
        <f>IF(AF50&gt;AJ50,"Above","")</f>
        <v/>
      </c>
      <c r="AK65" s="72">
        <v>2016</v>
      </c>
      <c r="AL65" s="116" t="str">
        <f>IF(AL50&lt;AO50,"Below","")</f>
        <v>Below</v>
      </c>
      <c r="AM65" s="116" t="str">
        <f>IF(AL50&gt;AP50,"Above","")</f>
        <v/>
      </c>
      <c r="AQ65" s="72">
        <v>2016</v>
      </c>
      <c r="AR65" s="116" t="str">
        <f t="shared" si="94"/>
        <v/>
      </c>
      <c r="AS65" s="116" t="str">
        <f>IF(AR50&gt;AV50,"Above","")</f>
        <v>Above</v>
      </c>
      <c r="AW65" s="72">
        <v>2016</v>
      </c>
      <c r="AX65" s="116" t="str">
        <f t="shared" si="95"/>
        <v/>
      </c>
      <c r="AY65" s="116" t="str">
        <f>IF(AX50&gt;BB50,"Above","")</f>
        <v>Above</v>
      </c>
      <c r="BC65" s="72">
        <v>2016</v>
      </c>
      <c r="BD65" s="116" t="str">
        <f>IF(BD50&lt;BG50,"Below","")</f>
        <v>Below</v>
      </c>
      <c r="BE65" s="116" t="str">
        <f t="shared" si="96"/>
        <v/>
      </c>
      <c r="BI65" s="72">
        <v>2016</v>
      </c>
      <c r="BJ65" s="116" t="str">
        <f>IF(BJ50&lt;BM50,"Below","")</f>
        <v/>
      </c>
      <c r="BK65" s="116" t="str">
        <f>IF(BJ50&gt;BN50,"Above","")</f>
        <v/>
      </c>
      <c r="BO65" s="72">
        <v>2016</v>
      </c>
      <c r="BP65" s="116" t="str">
        <f>IF(BP50&lt;BS50,"Below","")</f>
        <v/>
      </c>
      <c r="BQ65" s="116" t="str">
        <f>IF(BP50&gt;BT50,"Above","")</f>
        <v>Above</v>
      </c>
      <c r="BU65" s="72">
        <v>2016</v>
      </c>
      <c r="BV65" s="116" t="str">
        <f t="shared" si="60"/>
        <v/>
      </c>
      <c r="BW65" s="116" t="str">
        <f t="shared" si="61"/>
        <v/>
      </c>
      <c r="CA65" s="72">
        <v>2016</v>
      </c>
      <c r="CB65" s="116" t="str">
        <f>IF(CB50&lt;CE50,"Below","")</f>
        <v/>
      </c>
      <c r="CC65" s="116" t="str">
        <f>IF(CB50&gt;CF50,"Above","")</f>
        <v>Above</v>
      </c>
    </row>
    <row r="66" spans="1:81" s="72" customFormat="1" ht="11.25" x14ac:dyDescent="0.2"/>
    <row r="67" spans="1:81" s="72" customFormat="1" ht="11.25" x14ac:dyDescent="0.2"/>
    <row r="68" spans="1:81" s="72" customFormat="1" ht="11.25" x14ac:dyDescent="0.2"/>
    <row r="69" spans="1:81" s="72" customFormat="1" ht="11.25" x14ac:dyDescent="0.2"/>
    <row r="70" spans="1:81" s="72" customFormat="1" ht="11.25" x14ac:dyDescent="0.2"/>
    <row r="71" spans="1:81" s="72" customFormat="1" ht="11.25" x14ac:dyDescent="0.2"/>
    <row r="72" spans="1:81" s="72" customFormat="1" ht="11.25" x14ac:dyDescent="0.2"/>
    <row r="73" spans="1:81" s="72" customFormat="1" ht="11.25" x14ac:dyDescent="0.2"/>
    <row r="74" spans="1:81" s="72" customFormat="1" ht="11.25" x14ac:dyDescent="0.2"/>
    <row r="75" spans="1:81" s="72" customFormat="1" ht="11.25" x14ac:dyDescent="0.2"/>
    <row r="76" spans="1:81" s="72" customFormat="1" ht="11.25" x14ac:dyDescent="0.2"/>
    <row r="77" spans="1:81" s="72" customFormat="1" ht="11.25" x14ac:dyDescent="0.2"/>
    <row r="78" spans="1:81" s="72" customFormat="1" ht="11.25" x14ac:dyDescent="0.2"/>
    <row r="79" spans="1:81" s="72" customFormat="1" ht="11.25" x14ac:dyDescent="0.2"/>
    <row r="80" spans="1:81" s="72" customFormat="1" ht="11.25" x14ac:dyDescent="0.2"/>
    <row r="81" s="72" customFormat="1" ht="11.25" x14ac:dyDescent="0.2"/>
    <row r="82" s="72" customFormat="1" ht="11.25" x14ac:dyDescent="0.2"/>
    <row r="83" s="72" customFormat="1" ht="11.25" x14ac:dyDescent="0.2"/>
    <row r="84" s="72" customFormat="1" ht="11.25" x14ac:dyDescent="0.2"/>
    <row r="85" s="72" customFormat="1" ht="11.25" x14ac:dyDescent="0.2"/>
    <row r="86" s="72" customFormat="1" ht="11.25" x14ac:dyDescent="0.2"/>
    <row r="87" s="72" customFormat="1" ht="11.25" x14ac:dyDescent="0.2"/>
    <row r="88" s="72" customFormat="1" ht="11.25" x14ac:dyDescent="0.2"/>
    <row r="89" s="72" customFormat="1" ht="11.25" x14ac:dyDescent="0.2"/>
    <row r="90" s="72" customFormat="1" ht="11.25" x14ac:dyDescent="0.2"/>
    <row r="91" s="72" customFormat="1" ht="11.25" x14ac:dyDescent="0.2"/>
    <row r="92" s="72" customFormat="1" ht="11.25" x14ac:dyDescent="0.2"/>
    <row r="93" s="72" customFormat="1" ht="11.25" x14ac:dyDescent="0.2"/>
    <row r="94" s="72" customFormat="1" ht="11.25" x14ac:dyDescent="0.2"/>
    <row r="95" s="72" customFormat="1" ht="11.25" x14ac:dyDescent="0.2"/>
    <row r="96" s="72" customFormat="1" ht="11.25" x14ac:dyDescent="0.2"/>
    <row r="97" s="72" customFormat="1" ht="11.25" x14ac:dyDescent="0.2"/>
    <row r="98" s="72" customFormat="1" ht="11.25" x14ac:dyDescent="0.2"/>
    <row r="99" s="72" customFormat="1" ht="11.25" x14ac:dyDescent="0.2"/>
    <row r="100" s="72" customFormat="1" ht="11.25" x14ac:dyDescent="0.2"/>
    <row r="101" s="72" customFormat="1" ht="11.25" x14ac:dyDescent="0.2"/>
    <row r="102" s="72" customFormat="1" ht="11.25" x14ac:dyDescent="0.2"/>
    <row r="103" s="72" customFormat="1" ht="11.25" x14ac:dyDescent="0.2"/>
    <row r="104" s="72" customFormat="1" ht="11.25" x14ac:dyDescent="0.2"/>
    <row r="105" s="72" customFormat="1" ht="11.25" x14ac:dyDescent="0.2"/>
    <row r="106" s="72" customFormat="1" ht="11.25" x14ac:dyDescent="0.2"/>
    <row r="107" s="72" customFormat="1" ht="11.25" x14ac:dyDescent="0.2"/>
    <row r="108" s="72" customFormat="1" ht="11.25" x14ac:dyDescent="0.2"/>
    <row r="109" s="72" customFormat="1" ht="11.25" x14ac:dyDescent="0.2"/>
    <row r="110" s="72" customFormat="1" ht="11.25" x14ac:dyDescent="0.2"/>
    <row r="111" s="72" customFormat="1" ht="11.25" x14ac:dyDescent="0.2"/>
    <row r="112" s="72" customFormat="1" ht="11.25" x14ac:dyDescent="0.2"/>
    <row r="113" s="72" customFormat="1" ht="11.25" x14ac:dyDescent="0.2"/>
    <row r="114" s="72" customFormat="1" ht="11.25" x14ac:dyDescent="0.2"/>
    <row r="115" s="72" customFormat="1" ht="11.25" x14ac:dyDescent="0.2"/>
    <row r="116" s="72" customFormat="1" ht="11.25" x14ac:dyDescent="0.2"/>
    <row r="117" s="72" customFormat="1" ht="11.25" x14ac:dyDescent="0.2"/>
    <row r="118" s="72" customFormat="1" ht="11.25" x14ac:dyDescent="0.2"/>
    <row r="119" s="72" customFormat="1" ht="11.25" x14ac:dyDescent="0.2"/>
    <row r="120" s="72" customFormat="1" ht="11.25" x14ac:dyDescent="0.2"/>
    <row r="121" s="72" customFormat="1" ht="11.25" x14ac:dyDescent="0.2"/>
    <row r="122" s="72" customFormat="1" ht="11.25" x14ac:dyDescent="0.2"/>
    <row r="123" s="72" customFormat="1" ht="11.25" x14ac:dyDescent="0.2"/>
    <row r="124" s="72" customFormat="1" ht="11.25" x14ac:dyDescent="0.2"/>
    <row r="125" s="72" customFormat="1" ht="11.25" x14ac:dyDescent="0.2"/>
    <row r="126" s="72" customFormat="1" ht="11.25" x14ac:dyDescent="0.2"/>
    <row r="127" s="72" customFormat="1" ht="11.25" x14ac:dyDescent="0.2"/>
    <row r="128" s="72" customFormat="1" ht="11.25" x14ac:dyDescent="0.2"/>
    <row r="129" s="72" customFormat="1" ht="11.25" x14ac:dyDescent="0.2"/>
    <row r="130" s="72" customFormat="1" ht="11.25" x14ac:dyDescent="0.2"/>
    <row r="131" s="72" customFormat="1" ht="11.25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9"/>
  <sheetViews>
    <sheetView zoomScale="50" zoomScaleNormal="50" workbookViewId="0">
      <selection activeCell="AW126" sqref="AW126"/>
    </sheetView>
  </sheetViews>
  <sheetFormatPr defaultRowHeight="12.75" x14ac:dyDescent="0.2"/>
  <sheetData>
    <row r="1" spans="1:1" ht="33" x14ac:dyDescent="0.45">
      <c r="A1" s="145" t="s">
        <v>88</v>
      </c>
    </row>
    <row r="8" spans="1:1" ht="15" customHeight="1" x14ac:dyDescent="0.2"/>
    <row r="9" spans="1:1" ht="15" customHeight="1" x14ac:dyDescent="0.2">
      <c r="A9" s="16"/>
    </row>
    <row r="10" spans="1:1" ht="15" customHeight="1" x14ac:dyDescent="0.2">
      <c r="A10" s="16"/>
    </row>
    <row r="11" spans="1:1" ht="15" customHeight="1" x14ac:dyDescent="0.2">
      <c r="A11" s="16"/>
    </row>
    <row r="12" spans="1:1" ht="15" customHeight="1" x14ac:dyDescent="0.2">
      <c r="A12" s="16"/>
    </row>
    <row r="13" spans="1:1" ht="15" customHeight="1" x14ac:dyDescent="0.2">
      <c r="A13" s="16"/>
    </row>
    <row r="14" spans="1:1" ht="15" customHeight="1" x14ac:dyDescent="0.2">
      <c r="A14" s="16"/>
    </row>
    <row r="15" spans="1:1" ht="15" customHeight="1" x14ac:dyDescent="0.2">
      <c r="A15" s="16"/>
    </row>
    <row r="16" spans="1:1" ht="15" customHeight="1" x14ac:dyDescent="0.2">
      <c r="A16" s="16"/>
    </row>
    <row r="17" spans="1:1" ht="15" customHeight="1" x14ac:dyDescent="0.2">
      <c r="A17" s="16"/>
    </row>
    <row r="18" spans="1:1" ht="15" customHeight="1" x14ac:dyDescent="0.2">
      <c r="A18" s="16"/>
    </row>
    <row r="19" spans="1:1" ht="15" customHeight="1" x14ac:dyDescent="0.2">
      <c r="A19" s="16"/>
    </row>
    <row r="20" spans="1:1" ht="15" customHeight="1" x14ac:dyDescent="0.2">
      <c r="A20" s="16"/>
    </row>
    <row r="21" spans="1:1" ht="15" customHeight="1" x14ac:dyDescent="0.2">
      <c r="A21" s="16"/>
    </row>
    <row r="22" spans="1:1" ht="15" customHeight="1" x14ac:dyDescent="0.2">
      <c r="A22" s="16"/>
    </row>
    <row r="23" spans="1:1" ht="15" customHeight="1" x14ac:dyDescent="0.2">
      <c r="A23" s="16"/>
    </row>
    <row r="24" spans="1:1" ht="15" customHeight="1" x14ac:dyDescent="0.2">
      <c r="A24" s="16"/>
    </row>
    <row r="25" spans="1:1" ht="15" customHeight="1" x14ac:dyDescent="0.2">
      <c r="A25" s="16"/>
    </row>
    <row r="26" spans="1:1" ht="15" customHeight="1" x14ac:dyDescent="0.2">
      <c r="A26" s="16"/>
    </row>
    <row r="27" spans="1:1" ht="15" customHeight="1" x14ac:dyDescent="0.2">
      <c r="A27" s="16"/>
    </row>
    <row r="28" spans="1:1" ht="15" customHeight="1" x14ac:dyDescent="0.2">
      <c r="A28" s="16"/>
    </row>
    <row r="29" spans="1:1" ht="15" customHeight="1" x14ac:dyDescent="0.2">
      <c r="A29" s="16"/>
    </row>
    <row r="30" spans="1:1" ht="15" customHeight="1" x14ac:dyDescent="0.2">
      <c r="A30" s="16"/>
    </row>
    <row r="31" spans="1:1" ht="15" customHeight="1" x14ac:dyDescent="0.2">
      <c r="A31" s="16"/>
    </row>
    <row r="32" spans="1:1" ht="15" customHeight="1" x14ac:dyDescent="0.2">
      <c r="A32" s="16"/>
    </row>
    <row r="33" spans="1:15" ht="15" customHeight="1" x14ac:dyDescent="0.2">
      <c r="A33" s="16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</row>
    <row r="34" spans="1:15" ht="15" customHeight="1" x14ac:dyDescent="0.2"/>
    <row r="35" spans="1:15" ht="15" customHeight="1" x14ac:dyDescent="0.2"/>
    <row r="36" spans="1:15" ht="15" customHeight="1" x14ac:dyDescent="0.2"/>
    <row r="37" spans="1:15" ht="15" customHeight="1" x14ac:dyDescent="0.2"/>
    <row r="38" spans="1:15" ht="15" customHeight="1" x14ac:dyDescent="0.2"/>
    <row r="39" spans="1:15" ht="15" customHeight="1" x14ac:dyDescent="0.2"/>
    <row r="40" spans="1:15" ht="15" customHeight="1" x14ac:dyDescent="0.2"/>
    <row r="41" spans="1:15" ht="15" customHeight="1" x14ac:dyDescent="0.2"/>
    <row r="42" spans="1:15" ht="15" customHeight="1" x14ac:dyDescent="0.2"/>
    <row r="43" spans="1:15" ht="15" customHeight="1" x14ac:dyDescent="0.2"/>
    <row r="44" spans="1:15" ht="15" customHeight="1" x14ac:dyDescent="0.2"/>
    <row r="45" spans="1:15" ht="15" customHeight="1" x14ac:dyDescent="0.2"/>
    <row r="46" spans="1:15" ht="15" customHeight="1" x14ac:dyDescent="0.2"/>
    <row r="47" spans="1:15" ht="15" customHeight="1" x14ac:dyDescent="0.2"/>
    <row r="48" spans="1:15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5" sqref="B5:B39"/>
    </sheetView>
  </sheetViews>
  <sheetFormatPr defaultRowHeight="12.75" x14ac:dyDescent="0.2"/>
  <cols>
    <col min="2" max="2" width="9.140625" style="1"/>
    <col min="3" max="4" width="14.140625" customWidth="1"/>
    <col min="5" max="6" width="14.140625" style="1" customWidth="1"/>
  </cols>
  <sheetData>
    <row r="1" spans="1:6" x14ac:dyDescent="0.2">
      <c r="A1" t="s">
        <v>89</v>
      </c>
    </row>
    <row r="2" spans="1:6" ht="18" x14ac:dyDescent="0.25">
      <c r="A2" s="11" t="s">
        <v>9</v>
      </c>
    </row>
    <row r="4" spans="1:6" ht="38.25" x14ac:dyDescent="0.2">
      <c r="A4" s="3" t="s">
        <v>0</v>
      </c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</row>
    <row r="5" spans="1:6" x14ac:dyDescent="0.2">
      <c r="A5" s="1">
        <v>1982</v>
      </c>
      <c r="B5" s="2">
        <v>1545</v>
      </c>
      <c r="C5" s="2">
        <f>IF(B5&gt;E5,B5,0)</f>
        <v>1545</v>
      </c>
      <c r="D5" s="2">
        <f>IF(B5&lt;E5,B5,0)</f>
        <v>0</v>
      </c>
      <c r="E5" s="5">
        <v>400</v>
      </c>
      <c r="F5" s="5">
        <v>800</v>
      </c>
    </row>
    <row r="6" spans="1:6" x14ac:dyDescent="0.2">
      <c r="A6" s="1">
        <v>1983</v>
      </c>
      <c r="B6" s="2">
        <v>457</v>
      </c>
      <c r="C6" s="2">
        <f t="shared" ref="C6:C36" si="0">IF(B6&gt;E6,B6,0)</f>
        <v>457</v>
      </c>
      <c r="D6" s="2">
        <f t="shared" ref="D6:D36" si="1">IF(B6&lt;E6,B6,0)</f>
        <v>0</v>
      </c>
      <c r="E6" s="5">
        <v>400</v>
      </c>
      <c r="F6" s="5">
        <v>800</v>
      </c>
    </row>
    <row r="7" spans="1:6" x14ac:dyDescent="0.2">
      <c r="A7" s="1">
        <v>1984</v>
      </c>
      <c r="B7" s="2">
        <v>2063</v>
      </c>
      <c r="C7" s="2">
        <f t="shared" si="0"/>
        <v>2063</v>
      </c>
      <c r="D7" s="2">
        <f t="shared" si="1"/>
        <v>0</v>
      </c>
      <c r="E7" s="5">
        <v>400</v>
      </c>
      <c r="F7" s="5">
        <v>800</v>
      </c>
    </row>
    <row r="8" spans="1:6" x14ac:dyDescent="0.2">
      <c r="A8" s="1">
        <v>1985</v>
      </c>
      <c r="B8" s="2">
        <v>1246</v>
      </c>
      <c r="C8" s="2">
        <f t="shared" si="0"/>
        <v>1246</v>
      </c>
      <c r="D8" s="2">
        <f t="shared" si="1"/>
        <v>0</v>
      </c>
      <c r="E8" s="5">
        <v>400</v>
      </c>
      <c r="F8" s="5">
        <v>800</v>
      </c>
    </row>
    <row r="9" spans="1:6" x14ac:dyDescent="0.2">
      <c r="A9" s="1">
        <v>1986</v>
      </c>
      <c r="B9" s="2">
        <v>702</v>
      </c>
      <c r="C9" s="2">
        <f t="shared" si="0"/>
        <v>702</v>
      </c>
      <c r="D9" s="2">
        <f t="shared" si="1"/>
        <v>0</v>
      </c>
      <c r="E9" s="5">
        <v>400</v>
      </c>
      <c r="F9" s="5">
        <v>800</v>
      </c>
    </row>
    <row r="10" spans="1:6" x14ac:dyDescent="0.2">
      <c r="A10" s="1">
        <v>1987</v>
      </c>
      <c r="B10" s="2">
        <v>293</v>
      </c>
      <c r="C10" s="2">
        <f t="shared" si="0"/>
        <v>0</v>
      </c>
      <c r="D10" s="2">
        <f t="shared" si="1"/>
        <v>293</v>
      </c>
      <c r="E10" s="5">
        <v>400</v>
      </c>
      <c r="F10" s="5">
        <v>800</v>
      </c>
    </row>
    <row r="11" spans="1:6" x14ac:dyDescent="0.2">
      <c r="A11" s="1">
        <v>1988</v>
      </c>
      <c r="B11" s="2">
        <v>403</v>
      </c>
      <c r="C11" s="2">
        <f t="shared" si="0"/>
        <v>403</v>
      </c>
      <c r="D11" s="2">
        <f t="shared" si="1"/>
        <v>0</v>
      </c>
      <c r="E11" s="5">
        <v>400</v>
      </c>
      <c r="F11" s="5">
        <v>800</v>
      </c>
    </row>
    <row r="12" spans="1:6" x14ac:dyDescent="0.2">
      <c r="A12" s="1">
        <v>1989</v>
      </c>
      <c r="B12" s="2">
        <v>576</v>
      </c>
      <c r="C12" s="2">
        <f t="shared" si="0"/>
        <v>576</v>
      </c>
      <c r="D12" s="2">
        <f t="shared" si="1"/>
        <v>0</v>
      </c>
      <c r="E12" s="5">
        <v>400</v>
      </c>
      <c r="F12" s="5">
        <v>800</v>
      </c>
    </row>
    <row r="13" spans="1:6" x14ac:dyDescent="0.2">
      <c r="A13" s="1">
        <v>1990</v>
      </c>
      <c r="B13" s="2">
        <v>566</v>
      </c>
      <c r="C13" s="2">
        <f t="shared" si="0"/>
        <v>566</v>
      </c>
      <c r="D13" s="2">
        <f t="shared" si="1"/>
        <v>0</v>
      </c>
      <c r="E13" s="5">
        <v>400</v>
      </c>
      <c r="F13" s="5">
        <v>800</v>
      </c>
    </row>
    <row r="14" spans="1:6" x14ac:dyDescent="0.2">
      <c r="A14" s="1">
        <v>1991</v>
      </c>
      <c r="B14" s="2">
        <v>1510</v>
      </c>
      <c r="C14" s="2">
        <f t="shared" si="0"/>
        <v>1510</v>
      </c>
      <c r="D14" s="2">
        <f t="shared" si="1"/>
        <v>0</v>
      </c>
      <c r="E14" s="5">
        <v>400</v>
      </c>
      <c r="F14" s="5">
        <v>800</v>
      </c>
    </row>
    <row r="15" spans="1:6" x14ac:dyDescent="0.2">
      <c r="A15" s="1">
        <v>1992</v>
      </c>
      <c r="B15" s="2">
        <v>1899</v>
      </c>
      <c r="C15" s="2">
        <f t="shared" si="0"/>
        <v>1899</v>
      </c>
      <c r="D15" s="2">
        <f t="shared" si="1"/>
        <v>0</v>
      </c>
      <c r="E15" s="5">
        <v>400</v>
      </c>
      <c r="F15" s="5">
        <v>800</v>
      </c>
    </row>
    <row r="16" spans="1:6" x14ac:dyDescent="0.2">
      <c r="A16" s="1">
        <v>1993</v>
      </c>
      <c r="B16" s="2">
        <v>1716</v>
      </c>
      <c r="C16" s="2">
        <f t="shared" si="0"/>
        <v>1716</v>
      </c>
      <c r="D16" s="2">
        <f t="shared" si="1"/>
        <v>0</v>
      </c>
      <c r="E16" s="5">
        <v>400</v>
      </c>
      <c r="F16" s="5">
        <v>800</v>
      </c>
    </row>
    <row r="17" spans="1:6" x14ac:dyDescent="0.2">
      <c r="A17" s="1">
        <v>1994</v>
      </c>
      <c r="B17" s="2">
        <v>1965</v>
      </c>
      <c r="C17" s="2">
        <f t="shared" si="0"/>
        <v>1965</v>
      </c>
      <c r="D17" s="2">
        <f t="shared" si="1"/>
        <v>0</v>
      </c>
      <c r="E17" s="5">
        <v>400</v>
      </c>
      <c r="F17" s="5">
        <v>800</v>
      </c>
    </row>
    <row r="18" spans="1:6" x14ac:dyDescent="0.2">
      <c r="A18" s="1">
        <v>1995</v>
      </c>
      <c r="B18" s="2">
        <v>1487</v>
      </c>
      <c r="C18" s="2">
        <f t="shared" si="0"/>
        <v>1487</v>
      </c>
      <c r="D18" s="2">
        <f t="shared" si="1"/>
        <v>0</v>
      </c>
      <c r="E18" s="5">
        <v>400</v>
      </c>
      <c r="F18" s="5">
        <v>800</v>
      </c>
    </row>
    <row r="19" spans="1:6" x14ac:dyDescent="0.2">
      <c r="A19" s="1">
        <v>1996</v>
      </c>
      <c r="B19" s="2">
        <v>1451</v>
      </c>
      <c r="C19" s="2">
        <f t="shared" si="0"/>
        <v>1451</v>
      </c>
      <c r="D19" s="2">
        <f t="shared" si="1"/>
        <v>0</v>
      </c>
      <c r="E19" s="5">
        <v>400</v>
      </c>
      <c r="F19" s="5">
        <v>800</v>
      </c>
    </row>
    <row r="20" spans="1:6" x14ac:dyDescent="0.2">
      <c r="A20" s="1">
        <v>1997</v>
      </c>
      <c r="B20" s="2">
        <v>809</v>
      </c>
      <c r="C20" s="2">
        <f t="shared" si="0"/>
        <v>809</v>
      </c>
      <c r="D20" s="2">
        <f t="shared" si="1"/>
        <v>0</v>
      </c>
      <c r="E20" s="5">
        <v>400</v>
      </c>
      <c r="F20" s="5">
        <v>800</v>
      </c>
    </row>
    <row r="21" spans="1:6" x14ac:dyDescent="0.2">
      <c r="A21" s="1">
        <v>1998</v>
      </c>
      <c r="B21" s="2">
        <v>1242</v>
      </c>
      <c r="C21" s="2">
        <f t="shared" si="0"/>
        <v>1242</v>
      </c>
      <c r="D21" s="2">
        <f t="shared" si="1"/>
        <v>0</v>
      </c>
      <c r="E21" s="5">
        <v>400</v>
      </c>
      <c r="F21" s="5">
        <v>800</v>
      </c>
    </row>
    <row r="22" spans="1:6" x14ac:dyDescent="0.2">
      <c r="A22" s="1">
        <v>1999</v>
      </c>
      <c r="B22" s="2">
        <v>776</v>
      </c>
      <c r="C22" s="2">
        <f t="shared" si="0"/>
        <v>776</v>
      </c>
      <c r="D22" s="2">
        <f t="shared" si="1"/>
        <v>0</v>
      </c>
      <c r="E22" s="5">
        <v>400</v>
      </c>
      <c r="F22" s="5">
        <v>800</v>
      </c>
    </row>
    <row r="23" spans="1:6" x14ac:dyDescent="0.2">
      <c r="A23" s="1">
        <v>2000</v>
      </c>
      <c r="B23" s="2">
        <v>803</v>
      </c>
      <c r="C23" s="2">
        <f t="shared" si="0"/>
        <v>803</v>
      </c>
      <c r="D23" s="2">
        <f t="shared" si="1"/>
        <v>0</v>
      </c>
      <c r="E23" s="5">
        <v>400</v>
      </c>
      <c r="F23" s="5">
        <v>800</v>
      </c>
    </row>
    <row r="24" spans="1:6" x14ac:dyDescent="0.2">
      <c r="A24" s="1">
        <v>2001</v>
      </c>
      <c r="B24" s="2">
        <v>1515</v>
      </c>
      <c r="C24" s="2">
        <f t="shared" si="0"/>
        <v>1515</v>
      </c>
      <c r="D24" s="2">
        <f t="shared" si="1"/>
        <v>0</v>
      </c>
      <c r="E24" s="5">
        <v>400</v>
      </c>
      <c r="F24" s="5">
        <v>800</v>
      </c>
    </row>
    <row r="25" spans="1:6" x14ac:dyDescent="0.2">
      <c r="A25" s="1">
        <v>2002</v>
      </c>
      <c r="B25" s="2">
        <v>1868</v>
      </c>
      <c r="C25" s="2">
        <f t="shared" si="0"/>
        <v>1868</v>
      </c>
      <c r="D25" s="2">
        <f t="shared" si="1"/>
        <v>0</v>
      </c>
      <c r="E25" s="5">
        <v>400</v>
      </c>
      <c r="F25" s="5">
        <v>800</v>
      </c>
    </row>
    <row r="26" spans="1:6" x14ac:dyDescent="0.2">
      <c r="A26" s="1">
        <v>2003</v>
      </c>
      <c r="B26" s="2">
        <v>1101</v>
      </c>
      <c r="C26" s="2">
        <f t="shared" si="0"/>
        <v>1101</v>
      </c>
      <c r="D26" s="2">
        <f t="shared" si="1"/>
        <v>0</v>
      </c>
      <c r="E26" s="5">
        <v>400</v>
      </c>
      <c r="F26" s="5">
        <v>800</v>
      </c>
    </row>
    <row r="27" spans="1:6" x14ac:dyDescent="0.2">
      <c r="A27" s="1">
        <v>2004</v>
      </c>
      <c r="B27" s="2">
        <v>1124</v>
      </c>
      <c r="C27" s="2">
        <f t="shared" si="0"/>
        <v>1124</v>
      </c>
      <c r="D27" s="2">
        <f t="shared" si="1"/>
        <v>0</v>
      </c>
      <c r="E27" s="5">
        <v>400</v>
      </c>
      <c r="F27" s="5">
        <v>800</v>
      </c>
    </row>
    <row r="28" spans="1:6" x14ac:dyDescent="0.2">
      <c r="A28" s="1">
        <v>2005</v>
      </c>
      <c r="B28" s="2">
        <v>1668</v>
      </c>
      <c r="C28" s="2">
        <f t="shared" si="0"/>
        <v>1668</v>
      </c>
      <c r="D28" s="2">
        <f t="shared" si="1"/>
        <v>0</v>
      </c>
      <c r="E28" s="5">
        <v>400</v>
      </c>
      <c r="F28" s="5">
        <v>800</v>
      </c>
    </row>
    <row r="29" spans="1:6" x14ac:dyDescent="0.2">
      <c r="A29" s="1">
        <v>2006</v>
      </c>
      <c r="B29" s="2">
        <v>2647</v>
      </c>
      <c r="C29" s="2">
        <f t="shared" si="0"/>
        <v>2647</v>
      </c>
      <c r="D29" s="2">
        <f t="shared" si="1"/>
        <v>0</v>
      </c>
      <c r="E29" s="5">
        <v>400</v>
      </c>
      <c r="F29" s="5">
        <v>800</v>
      </c>
    </row>
    <row r="30" spans="1:6" x14ac:dyDescent="0.2">
      <c r="A30" s="1">
        <v>2007</v>
      </c>
      <c r="B30" s="2">
        <v>1066</v>
      </c>
      <c r="C30" s="2">
        <f t="shared" si="0"/>
        <v>1066</v>
      </c>
      <c r="D30" s="2">
        <f t="shared" si="1"/>
        <v>0</v>
      </c>
      <c r="E30" s="5">
        <v>400</v>
      </c>
      <c r="F30" s="5">
        <v>800</v>
      </c>
    </row>
    <row r="31" spans="1:6" x14ac:dyDescent="0.2">
      <c r="A31" s="1">
        <v>2008</v>
      </c>
      <c r="B31" s="2">
        <v>1117</v>
      </c>
      <c r="C31" s="2">
        <f t="shared" si="0"/>
        <v>1117</v>
      </c>
      <c r="D31" s="2">
        <f t="shared" si="1"/>
        <v>0</v>
      </c>
      <c r="E31" s="5">
        <v>400</v>
      </c>
      <c r="F31" s="5">
        <v>800</v>
      </c>
    </row>
    <row r="32" spans="1:6" x14ac:dyDescent="0.2">
      <c r="A32" s="1">
        <v>2009</v>
      </c>
      <c r="B32" s="2">
        <v>1156</v>
      </c>
      <c r="C32" s="2">
        <f t="shared" si="0"/>
        <v>1156</v>
      </c>
      <c r="D32" s="2">
        <f t="shared" si="1"/>
        <v>0</v>
      </c>
      <c r="E32" s="5">
        <v>400</v>
      </c>
      <c r="F32" s="5">
        <v>800</v>
      </c>
    </row>
    <row r="33" spans="1:6" x14ac:dyDescent="0.2">
      <c r="A33" s="1">
        <v>2010</v>
      </c>
      <c r="B33" s="2">
        <v>1273</v>
      </c>
      <c r="C33" s="2">
        <f t="shared" si="0"/>
        <v>1273</v>
      </c>
      <c r="D33" s="2">
        <f t="shared" si="1"/>
        <v>0</v>
      </c>
      <c r="E33" s="5">
        <v>400</v>
      </c>
      <c r="F33" s="5">
        <v>800</v>
      </c>
    </row>
    <row r="34" spans="1:6" x14ac:dyDescent="0.2">
      <c r="A34" s="1">
        <v>2011</v>
      </c>
      <c r="B34" s="2">
        <v>2222</v>
      </c>
      <c r="C34" s="2">
        <f t="shared" si="0"/>
        <v>2222</v>
      </c>
      <c r="D34" s="2">
        <f t="shared" si="1"/>
        <v>0</v>
      </c>
      <c r="E34" s="5">
        <v>400</v>
      </c>
      <c r="F34" s="5">
        <v>800</v>
      </c>
    </row>
    <row r="35" spans="1:6" x14ac:dyDescent="0.2">
      <c r="A35" s="1">
        <v>2012</v>
      </c>
      <c r="B35" s="2">
        <v>1157</v>
      </c>
      <c r="C35" s="2">
        <f t="shared" si="0"/>
        <v>1157</v>
      </c>
      <c r="D35" s="2">
        <f t="shared" si="1"/>
        <v>0</v>
      </c>
      <c r="E35" s="5">
        <v>400</v>
      </c>
      <c r="F35" s="5">
        <v>800</v>
      </c>
    </row>
    <row r="36" spans="1:6" x14ac:dyDescent="0.2">
      <c r="A36" s="1">
        <v>2013</v>
      </c>
      <c r="B36" s="2">
        <v>1414</v>
      </c>
      <c r="C36" s="2">
        <f t="shared" si="0"/>
        <v>1414</v>
      </c>
      <c r="D36" s="2">
        <f t="shared" si="1"/>
        <v>0</v>
      </c>
      <c r="E36" s="5">
        <v>400</v>
      </c>
      <c r="F36" s="5">
        <v>800</v>
      </c>
    </row>
    <row r="37" spans="1:6" x14ac:dyDescent="0.2">
      <c r="A37" s="1">
        <v>2014</v>
      </c>
      <c r="B37" s="1">
        <v>2161</v>
      </c>
      <c r="C37" s="2">
        <f>IF(B37&gt;E37,B37,0)</f>
        <v>2161</v>
      </c>
      <c r="D37" s="2">
        <f t="shared" ref="D37:D39" si="2">IF(B37&lt;E37,B37,0)</f>
        <v>0</v>
      </c>
      <c r="E37" s="5">
        <v>400</v>
      </c>
      <c r="F37" s="5">
        <v>800</v>
      </c>
    </row>
    <row r="38" spans="1:6" x14ac:dyDescent="0.2">
      <c r="A38" s="1">
        <v>2015</v>
      </c>
      <c r="B38" s="1">
        <v>2244</v>
      </c>
      <c r="C38" s="2">
        <f>IF(B38&gt;E38,B38,0)</f>
        <v>2244</v>
      </c>
      <c r="D38" s="2">
        <f t="shared" si="2"/>
        <v>0</v>
      </c>
      <c r="E38" s="5">
        <v>400</v>
      </c>
      <c r="F38" s="5">
        <v>800</v>
      </c>
    </row>
    <row r="39" spans="1:6" x14ac:dyDescent="0.2">
      <c r="A39" s="1">
        <v>2016</v>
      </c>
      <c r="B39" s="1">
        <v>2943</v>
      </c>
      <c r="C39" s="2">
        <f>IF(B39&gt;E39,B39,0)</f>
        <v>2943</v>
      </c>
      <c r="D39" s="2">
        <f t="shared" si="2"/>
        <v>0</v>
      </c>
      <c r="E39" s="5">
        <v>400</v>
      </c>
      <c r="F39" s="5">
        <v>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4" workbookViewId="0">
      <selection activeCell="J42" sqref="J42:V44"/>
    </sheetView>
  </sheetViews>
  <sheetFormatPr defaultRowHeight="12.75" x14ac:dyDescent="0.2"/>
  <cols>
    <col min="2" max="2" width="9.140625" style="1"/>
    <col min="3" max="4" width="14.140625" customWidth="1"/>
    <col min="5" max="6" width="14.140625" style="1" customWidth="1"/>
  </cols>
  <sheetData>
    <row r="1" spans="1:6" x14ac:dyDescent="0.2">
      <c r="A1" t="s">
        <v>90</v>
      </c>
    </row>
    <row r="2" spans="1:6" ht="18" x14ac:dyDescent="0.25">
      <c r="A2" s="11" t="s">
        <v>8</v>
      </c>
    </row>
    <row r="4" spans="1:6" ht="38.25" x14ac:dyDescent="0.2">
      <c r="A4" s="3" t="s">
        <v>0</v>
      </c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</row>
    <row r="5" spans="1:6" x14ac:dyDescent="0.2">
      <c r="A5" s="1">
        <v>1982</v>
      </c>
      <c r="B5" s="2"/>
      <c r="C5" s="2">
        <f>IF(B5&gt;E5,B5,0)</f>
        <v>0</v>
      </c>
      <c r="D5" s="2">
        <f>IF(B5&lt;E5,B5,0)</f>
        <v>0</v>
      </c>
      <c r="E5" s="5">
        <v>4250</v>
      </c>
      <c r="F5" s="5">
        <v>8500</v>
      </c>
    </row>
    <row r="6" spans="1:6" x14ac:dyDescent="0.2">
      <c r="A6" s="1">
        <v>1983</v>
      </c>
      <c r="B6" s="2"/>
      <c r="C6" s="2">
        <f t="shared" ref="C6:C35" si="0">IF(B6&gt;E6,B6,0)</f>
        <v>0</v>
      </c>
      <c r="D6" s="2">
        <f t="shared" ref="D6:D36" si="1">IF(B6&lt;E6,B6,0)</f>
        <v>0</v>
      </c>
      <c r="E6" s="5">
        <v>4250</v>
      </c>
      <c r="F6" s="5">
        <v>8500</v>
      </c>
    </row>
    <row r="7" spans="1:6" x14ac:dyDescent="0.2">
      <c r="A7" s="1">
        <v>1984</v>
      </c>
      <c r="B7" s="2"/>
      <c r="C7" s="2">
        <f t="shared" si="0"/>
        <v>0</v>
      </c>
      <c r="D7" s="2">
        <f t="shared" si="1"/>
        <v>0</v>
      </c>
      <c r="E7" s="5">
        <v>4250</v>
      </c>
      <c r="F7" s="5">
        <v>8500</v>
      </c>
    </row>
    <row r="8" spans="1:6" x14ac:dyDescent="0.2">
      <c r="A8" s="1">
        <v>1985</v>
      </c>
      <c r="B8" s="2"/>
      <c r="C8" s="2">
        <f t="shared" si="0"/>
        <v>0</v>
      </c>
      <c r="D8" s="2">
        <f t="shared" si="1"/>
        <v>0</v>
      </c>
      <c r="E8" s="5">
        <v>4250</v>
      </c>
      <c r="F8" s="5">
        <v>8500</v>
      </c>
    </row>
    <row r="9" spans="1:6" x14ac:dyDescent="0.2">
      <c r="A9" s="1">
        <v>1986</v>
      </c>
      <c r="B9" s="2"/>
      <c r="C9" s="2">
        <f t="shared" si="0"/>
        <v>0</v>
      </c>
      <c r="D9" s="2">
        <f t="shared" si="1"/>
        <v>0</v>
      </c>
      <c r="E9" s="5">
        <v>4250</v>
      </c>
      <c r="F9" s="5">
        <v>8500</v>
      </c>
    </row>
    <row r="10" spans="1:6" x14ac:dyDescent="0.2">
      <c r="A10" s="1">
        <v>1987</v>
      </c>
      <c r="B10" s="2">
        <v>4792</v>
      </c>
      <c r="C10" s="2">
        <f t="shared" si="0"/>
        <v>4792</v>
      </c>
      <c r="D10" s="2">
        <f t="shared" si="1"/>
        <v>0</v>
      </c>
      <c r="E10" s="5">
        <v>4250</v>
      </c>
      <c r="F10" s="5">
        <v>8500</v>
      </c>
    </row>
    <row r="11" spans="1:6" x14ac:dyDescent="0.2">
      <c r="A11" s="1">
        <v>1988</v>
      </c>
      <c r="B11" s="2">
        <v>5007</v>
      </c>
      <c r="C11" s="2">
        <f t="shared" si="0"/>
        <v>5007</v>
      </c>
      <c r="D11" s="2">
        <f t="shared" si="1"/>
        <v>0</v>
      </c>
      <c r="E11" s="5">
        <v>4250</v>
      </c>
      <c r="F11" s="5">
        <v>8500</v>
      </c>
    </row>
    <row r="12" spans="1:6" x14ac:dyDescent="0.2">
      <c r="A12" s="1">
        <v>1989</v>
      </c>
      <c r="B12" s="2">
        <v>6761</v>
      </c>
      <c r="C12" s="2">
        <f t="shared" si="0"/>
        <v>6761</v>
      </c>
      <c r="D12" s="2">
        <f t="shared" si="1"/>
        <v>0</v>
      </c>
      <c r="E12" s="5">
        <v>4250</v>
      </c>
      <c r="F12" s="5">
        <v>8500</v>
      </c>
    </row>
    <row r="13" spans="1:6" x14ac:dyDescent="0.2">
      <c r="A13" s="1">
        <v>1990</v>
      </c>
      <c r="B13" s="2">
        <v>3444</v>
      </c>
      <c r="C13" s="2">
        <f t="shared" si="0"/>
        <v>0</v>
      </c>
      <c r="D13" s="2">
        <f t="shared" si="1"/>
        <v>3444</v>
      </c>
      <c r="E13" s="5">
        <v>4250</v>
      </c>
      <c r="F13" s="5">
        <v>8500</v>
      </c>
    </row>
    <row r="14" spans="1:6" x14ac:dyDescent="0.2">
      <c r="A14" s="1">
        <v>1991</v>
      </c>
      <c r="B14" s="2">
        <v>5721</v>
      </c>
      <c r="C14" s="2">
        <f t="shared" si="0"/>
        <v>5721</v>
      </c>
      <c r="D14" s="2">
        <f t="shared" si="1"/>
        <v>0</v>
      </c>
      <c r="E14" s="5">
        <v>4250</v>
      </c>
      <c r="F14" s="5">
        <v>8500</v>
      </c>
    </row>
    <row r="15" spans="1:6" x14ac:dyDescent="0.2">
      <c r="A15" s="1">
        <v>1992</v>
      </c>
      <c r="B15" s="2">
        <v>7017</v>
      </c>
      <c r="C15" s="2">
        <f t="shared" si="0"/>
        <v>7017</v>
      </c>
      <c r="D15" s="2">
        <f t="shared" si="1"/>
        <v>0</v>
      </c>
      <c r="E15" s="5">
        <v>4250</v>
      </c>
      <c r="F15" s="5">
        <v>8500</v>
      </c>
    </row>
    <row r="16" spans="1:6" x14ac:dyDescent="0.2">
      <c r="A16" s="1">
        <v>1993</v>
      </c>
      <c r="B16" s="2">
        <v>7270</v>
      </c>
      <c r="C16" s="2">
        <f t="shared" si="0"/>
        <v>7270</v>
      </c>
      <c r="D16" s="2">
        <f t="shared" si="1"/>
        <v>0</v>
      </c>
      <c r="E16" s="5">
        <v>4250</v>
      </c>
      <c r="F16" s="5">
        <v>8500</v>
      </c>
    </row>
    <row r="17" spans="1:6" x14ac:dyDescent="0.2">
      <c r="A17" s="1">
        <v>1994</v>
      </c>
      <c r="B17" s="2">
        <v>8690</v>
      </c>
      <c r="C17" s="2">
        <f t="shared" si="0"/>
        <v>8690</v>
      </c>
      <c r="D17" s="2">
        <f t="shared" si="1"/>
        <v>0</v>
      </c>
      <c r="E17" s="5">
        <v>4250</v>
      </c>
      <c r="F17" s="5">
        <v>8500</v>
      </c>
    </row>
    <row r="18" spans="1:6" x14ac:dyDescent="0.2">
      <c r="A18" s="1">
        <v>1995</v>
      </c>
      <c r="B18" s="2">
        <v>8627</v>
      </c>
      <c r="C18" s="2">
        <f t="shared" si="0"/>
        <v>8627</v>
      </c>
      <c r="D18" s="2">
        <f t="shared" si="1"/>
        <v>0</v>
      </c>
      <c r="E18" s="5">
        <v>4250</v>
      </c>
      <c r="F18" s="5">
        <v>8500</v>
      </c>
    </row>
    <row r="19" spans="1:6" x14ac:dyDescent="0.2">
      <c r="A19" s="1">
        <v>1996</v>
      </c>
      <c r="B19" s="2">
        <v>8831</v>
      </c>
      <c r="C19" s="2">
        <f t="shared" si="0"/>
        <v>8831</v>
      </c>
      <c r="D19" s="2">
        <f t="shared" si="1"/>
        <v>0</v>
      </c>
      <c r="E19" s="5">
        <v>4250</v>
      </c>
      <c r="F19" s="5">
        <v>8500</v>
      </c>
    </row>
    <row r="20" spans="1:6" x14ac:dyDescent="0.2">
      <c r="A20" s="1">
        <v>1997</v>
      </c>
      <c r="B20" s="2">
        <v>5025</v>
      </c>
      <c r="C20" s="2">
        <f t="shared" si="0"/>
        <v>5025</v>
      </c>
      <c r="D20" s="2">
        <f t="shared" si="1"/>
        <v>0</v>
      </c>
      <c r="E20" s="5">
        <v>4250</v>
      </c>
      <c r="F20" s="5">
        <v>8500</v>
      </c>
    </row>
    <row r="21" spans="1:6" x14ac:dyDescent="0.2">
      <c r="A21" s="1">
        <v>1998</v>
      </c>
      <c r="B21" s="2">
        <v>7095</v>
      </c>
      <c r="C21" s="2">
        <f t="shared" si="0"/>
        <v>7095</v>
      </c>
      <c r="D21" s="2">
        <f t="shared" si="1"/>
        <v>0</v>
      </c>
      <c r="E21" s="5">
        <v>4250</v>
      </c>
      <c r="F21" s="5">
        <v>8500</v>
      </c>
    </row>
    <row r="22" spans="1:6" x14ac:dyDescent="0.2">
      <c r="A22" s="1">
        <v>1999</v>
      </c>
      <c r="B22" s="2">
        <v>8038</v>
      </c>
      <c r="C22" s="2">
        <f t="shared" si="0"/>
        <v>8038</v>
      </c>
      <c r="D22" s="2">
        <f t="shared" si="1"/>
        <v>0</v>
      </c>
      <c r="E22" s="5">
        <v>4250</v>
      </c>
      <c r="F22" s="5">
        <v>8500</v>
      </c>
    </row>
    <row r="23" spans="1:6" x14ac:dyDescent="0.2">
      <c r="A23" s="1">
        <v>2000</v>
      </c>
      <c r="B23" s="2">
        <v>8634</v>
      </c>
      <c r="C23" s="2">
        <f t="shared" si="0"/>
        <v>8634</v>
      </c>
      <c r="D23" s="2">
        <f t="shared" si="1"/>
        <v>0</v>
      </c>
      <c r="E23" s="5">
        <v>4250</v>
      </c>
      <c r="F23" s="5">
        <v>8500</v>
      </c>
    </row>
    <row r="24" spans="1:6" x14ac:dyDescent="0.2">
      <c r="A24" s="1">
        <v>2001</v>
      </c>
      <c r="B24" s="2">
        <v>11267</v>
      </c>
      <c r="C24" s="2">
        <f t="shared" si="0"/>
        <v>11267</v>
      </c>
      <c r="D24" s="2">
        <f t="shared" si="1"/>
        <v>0</v>
      </c>
      <c r="E24" s="5">
        <v>4250</v>
      </c>
      <c r="F24" s="5">
        <v>8500</v>
      </c>
    </row>
    <row r="25" spans="1:6" x14ac:dyDescent="0.2">
      <c r="A25" s="1">
        <v>2002</v>
      </c>
      <c r="B25" s="2">
        <v>12223</v>
      </c>
      <c r="C25" s="2">
        <f t="shared" si="0"/>
        <v>12223</v>
      </c>
      <c r="D25" s="2">
        <f t="shared" si="1"/>
        <v>0</v>
      </c>
      <c r="E25" s="5">
        <v>4250</v>
      </c>
      <c r="F25" s="5">
        <v>8500</v>
      </c>
    </row>
    <row r="26" spans="1:6" x14ac:dyDescent="0.2">
      <c r="A26" s="1">
        <v>2003</v>
      </c>
      <c r="B26" s="2">
        <v>11899</v>
      </c>
      <c r="C26" s="2">
        <f t="shared" si="0"/>
        <v>11899</v>
      </c>
      <c r="D26" s="2">
        <f t="shared" si="1"/>
        <v>0</v>
      </c>
      <c r="E26" s="5">
        <v>4250</v>
      </c>
      <c r="F26" s="5">
        <v>8500</v>
      </c>
    </row>
    <row r="27" spans="1:6" x14ac:dyDescent="0.2">
      <c r="A27" s="1">
        <v>2004</v>
      </c>
      <c r="B27" s="2">
        <v>9904</v>
      </c>
      <c r="C27" s="2">
        <f t="shared" si="0"/>
        <v>9904</v>
      </c>
      <c r="D27" s="2">
        <f t="shared" si="1"/>
        <v>0</v>
      </c>
      <c r="E27" s="5">
        <v>4250</v>
      </c>
      <c r="F27" s="5">
        <v>8500</v>
      </c>
    </row>
    <row r="28" spans="1:6" x14ac:dyDescent="0.2">
      <c r="A28" s="1">
        <v>2005</v>
      </c>
      <c r="B28" s="2">
        <v>14840</v>
      </c>
      <c r="C28" s="2">
        <f t="shared" si="0"/>
        <v>14840</v>
      </c>
      <c r="D28" s="2">
        <f t="shared" si="1"/>
        <v>0</v>
      </c>
      <c r="E28" s="5">
        <v>4250</v>
      </c>
      <c r="F28" s="5">
        <v>8500</v>
      </c>
    </row>
    <row r="29" spans="1:6" x14ac:dyDescent="0.2">
      <c r="A29" s="1">
        <v>2006</v>
      </c>
      <c r="B29" s="2">
        <v>6901</v>
      </c>
      <c r="C29" s="2">
        <f t="shared" si="0"/>
        <v>6901</v>
      </c>
      <c r="D29" s="2">
        <f t="shared" si="1"/>
        <v>0</v>
      </c>
      <c r="E29" s="5">
        <v>4250</v>
      </c>
      <c r="F29" s="5">
        <v>8500</v>
      </c>
    </row>
    <row r="30" spans="1:6" x14ac:dyDescent="0.2">
      <c r="A30" s="1">
        <v>2007</v>
      </c>
      <c r="B30" s="2">
        <v>4316</v>
      </c>
      <c r="C30" s="2">
        <f t="shared" si="0"/>
        <v>4316</v>
      </c>
      <c r="D30" s="2">
        <f t="shared" si="1"/>
        <v>0</v>
      </c>
      <c r="E30" s="5">
        <v>4250</v>
      </c>
      <c r="F30" s="5">
        <v>8500</v>
      </c>
    </row>
    <row r="31" spans="1:6" x14ac:dyDescent="0.2">
      <c r="A31" s="1">
        <v>2008</v>
      </c>
      <c r="B31" s="2">
        <v>16752</v>
      </c>
      <c r="C31" s="2">
        <f t="shared" si="0"/>
        <v>16752</v>
      </c>
      <c r="D31" s="2">
        <f t="shared" si="1"/>
        <v>0</v>
      </c>
      <c r="E31" s="5">
        <v>4250</v>
      </c>
      <c r="F31" s="5">
        <v>8500</v>
      </c>
    </row>
    <row r="32" spans="1:6" x14ac:dyDescent="0.2">
      <c r="A32" s="1">
        <v>2009</v>
      </c>
      <c r="B32" s="2">
        <v>8710</v>
      </c>
      <c r="C32" s="2">
        <f t="shared" si="0"/>
        <v>8710</v>
      </c>
      <c r="D32" s="2">
        <f t="shared" si="1"/>
        <v>0</v>
      </c>
      <c r="E32" s="5">
        <v>4250</v>
      </c>
      <c r="F32" s="5">
        <v>8500</v>
      </c>
    </row>
    <row r="33" spans="1:6" x14ac:dyDescent="0.2">
      <c r="A33" s="1">
        <v>2010</v>
      </c>
      <c r="B33" s="2">
        <v>4563</v>
      </c>
      <c r="C33" s="2">
        <f t="shared" si="0"/>
        <v>4563</v>
      </c>
      <c r="D33" s="2">
        <f t="shared" si="1"/>
        <v>0</v>
      </c>
      <c r="E33" s="5">
        <v>4250</v>
      </c>
      <c r="F33" s="5">
        <v>8500</v>
      </c>
    </row>
    <row r="34" spans="1:6" x14ac:dyDescent="0.2">
      <c r="A34" s="1">
        <v>2011</v>
      </c>
      <c r="B34" s="2">
        <v>5098</v>
      </c>
      <c r="C34" s="2">
        <f t="shared" si="0"/>
        <v>5098</v>
      </c>
      <c r="D34" s="2">
        <f t="shared" si="1"/>
        <v>0</v>
      </c>
      <c r="E34" s="5">
        <v>4250</v>
      </c>
      <c r="F34" s="5">
        <v>8500</v>
      </c>
    </row>
    <row r="35" spans="1:6" x14ac:dyDescent="0.2">
      <c r="A35" s="1">
        <v>2012</v>
      </c>
      <c r="B35" s="2">
        <v>11960</v>
      </c>
      <c r="C35" s="2">
        <f t="shared" si="0"/>
        <v>11960</v>
      </c>
      <c r="D35" s="2">
        <f t="shared" si="1"/>
        <v>0</v>
      </c>
      <c r="E35" s="5">
        <v>4250</v>
      </c>
      <c r="F35" s="5">
        <v>8500</v>
      </c>
    </row>
    <row r="36" spans="1:6" x14ac:dyDescent="0.2">
      <c r="A36" s="1">
        <v>2013</v>
      </c>
      <c r="B36" s="2">
        <v>11295</v>
      </c>
      <c r="C36" s="2">
        <f>IF(B36&gt;E36,B36,0)</f>
        <v>11295</v>
      </c>
      <c r="D36" s="2">
        <f t="shared" si="1"/>
        <v>0</v>
      </c>
      <c r="E36" s="5">
        <v>4250</v>
      </c>
      <c r="F36" s="5">
        <v>8500</v>
      </c>
    </row>
    <row r="37" spans="1:6" x14ac:dyDescent="0.2">
      <c r="A37" s="1">
        <v>2014</v>
      </c>
      <c r="B37" s="2">
        <v>16675</v>
      </c>
      <c r="C37" s="2">
        <f>IF(B37&gt;E37,B37,0)</f>
        <v>16675</v>
      </c>
      <c r="D37" s="2">
        <f t="shared" ref="D37:D39" si="2">IF(B37&lt;E37,B37,0)</f>
        <v>0</v>
      </c>
      <c r="E37" s="5">
        <v>4250</v>
      </c>
      <c r="F37" s="5">
        <v>8500</v>
      </c>
    </row>
    <row r="38" spans="1:6" x14ac:dyDescent="0.2">
      <c r="A38" s="1">
        <v>2015</v>
      </c>
      <c r="B38" s="1">
        <v>10128</v>
      </c>
      <c r="C38" s="2">
        <f>IF(B38&gt;E38,B38,0)</f>
        <v>10128</v>
      </c>
      <c r="D38" s="2">
        <f t="shared" si="2"/>
        <v>0</v>
      </c>
      <c r="E38" s="5">
        <v>4250</v>
      </c>
      <c r="F38" s="5">
        <v>8500</v>
      </c>
    </row>
    <row r="39" spans="1:6" x14ac:dyDescent="0.2">
      <c r="A39" s="1">
        <v>2016</v>
      </c>
      <c r="B39" s="1">
        <v>13420</v>
      </c>
      <c r="C39" s="2">
        <f>IF(B39&gt;E39,B39,0)</f>
        <v>13420</v>
      </c>
      <c r="D39" s="2">
        <f t="shared" si="2"/>
        <v>0</v>
      </c>
      <c r="E39" s="5">
        <v>4250</v>
      </c>
      <c r="F39" s="5">
        <v>8500</v>
      </c>
    </row>
    <row r="40" spans="1:6" x14ac:dyDescent="0.2">
      <c r="A40" s="1">
        <v>2017</v>
      </c>
      <c r="B40" s="1">
        <v>11557</v>
      </c>
      <c r="C40" s="2">
        <f>IF(B40&gt;E40,B40,0)</f>
        <v>11557</v>
      </c>
      <c r="D40" s="2">
        <f t="shared" ref="D40" si="3">IF(B40&lt;E40,B40,0)</f>
        <v>0</v>
      </c>
      <c r="E40" s="5">
        <v>4250</v>
      </c>
      <c r="F40" s="5">
        <v>8500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I12" sqref="I12"/>
    </sheetView>
  </sheetViews>
  <sheetFormatPr defaultRowHeight="12.75" x14ac:dyDescent="0.2"/>
  <cols>
    <col min="2" max="2" width="12.5703125" style="1" customWidth="1"/>
    <col min="3" max="4" width="14.140625" customWidth="1"/>
    <col min="5" max="6" width="14.140625" style="1" customWidth="1"/>
  </cols>
  <sheetData>
    <row r="1" spans="1:6" x14ac:dyDescent="0.2">
      <c r="A1" t="s">
        <v>100</v>
      </c>
    </row>
    <row r="2" spans="1:6" ht="18" x14ac:dyDescent="0.25">
      <c r="A2" s="11" t="s">
        <v>25</v>
      </c>
    </row>
    <row r="4" spans="1:6" ht="38.25" x14ac:dyDescent="0.2">
      <c r="A4" s="3" t="s">
        <v>0</v>
      </c>
      <c r="B4" s="3" t="s">
        <v>14</v>
      </c>
      <c r="C4" s="4" t="s">
        <v>2</v>
      </c>
      <c r="D4" s="4" t="s">
        <v>3</v>
      </c>
      <c r="E4" s="4" t="s">
        <v>4</v>
      </c>
      <c r="F4" s="4" t="s">
        <v>5</v>
      </c>
    </row>
    <row r="5" spans="1:6" x14ac:dyDescent="0.2">
      <c r="A5" s="1">
        <v>1982</v>
      </c>
      <c r="B5" s="14"/>
      <c r="C5" s="2">
        <f t="shared" ref="C5:C9" si="0">IF(B5&gt;E5,B5,0)</f>
        <v>0</v>
      </c>
      <c r="D5" s="2">
        <f t="shared" ref="D5:D9" si="1">IF(B5&lt;E5,B5,0)</f>
        <v>0</v>
      </c>
      <c r="E5" s="5">
        <v>4000</v>
      </c>
      <c r="F5" s="5">
        <v>9000</v>
      </c>
    </row>
    <row r="6" spans="1:6" x14ac:dyDescent="0.2">
      <c r="A6" s="1">
        <v>1983</v>
      </c>
      <c r="B6" s="14"/>
      <c r="C6" s="2">
        <f t="shared" si="0"/>
        <v>0</v>
      </c>
      <c r="D6" s="2">
        <f t="shared" si="1"/>
        <v>0</v>
      </c>
      <c r="E6" s="5">
        <v>4000</v>
      </c>
      <c r="F6" s="5">
        <v>9000</v>
      </c>
    </row>
    <row r="7" spans="1:6" x14ac:dyDescent="0.2">
      <c r="A7" s="1">
        <v>1984</v>
      </c>
      <c r="B7" s="14"/>
      <c r="C7" s="2">
        <f t="shared" si="0"/>
        <v>0</v>
      </c>
      <c r="D7" s="2">
        <f t="shared" si="1"/>
        <v>0</v>
      </c>
      <c r="E7" s="5">
        <v>4000</v>
      </c>
      <c r="F7" s="5">
        <v>9000</v>
      </c>
    </row>
    <row r="8" spans="1:6" x14ac:dyDescent="0.2">
      <c r="A8" s="1">
        <v>1985</v>
      </c>
      <c r="B8" s="14"/>
      <c r="C8" s="2">
        <f t="shared" si="0"/>
        <v>0</v>
      </c>
      <c r="D8" s="2">
        <f t="shared" si="1"/>
        <v>0</v>
      </c>
      <c r="E8" s="5">
        <v>4000</v>
      </c>
      <c r="F8" s="5">
        <v>9000</v>
      </c>
    </row>
    <row r="9" spans="1:6" x14ac:dyDescent="0.2">
      <c r="A9" s="1">
        <v>1986</v>
      </c>
      <c r="B9" s="14"/>
      <c r="C9" s="2">
        <f t="shared" si="0"/>
        <v>0</v>
      </c>
      <c r="D9" s="2">
        <f t="shared" si="1"/>
        <v>0</v>
      </c>
      <c r="E9" s="5">
        <v>4000</v>
      </c>
      <c r="F9" s="5">
        <v>9000</v>
      </c>
    </row>
    <row r="10" spans="1:6" x14ac:dyDescent="0.2">
      <c r="A10" s="1">
        <v>1987</v>
      </c>
      <c r="B10" s="2"/>
      <c r="C10" s="2">
        <f t="shared" ref="C10:C36" si="2">IF(B10&gt;E10,B10,0)</f>
        <v>0</v>
      </c>
      <c r="D10" s="2">
        <f t="shared" ref="D10:D36" si="3">IF(B10&lt;E10,B10,0)</f>
        <v>0</v>
      </c>
      <c r="E10" s="5">
        <v>4000</v>
      </c>
      <c r="F10" s="5">
        <v>9000</v>
      </c>
    </row>
    <row r="11" spans="1:6" x14ac:dyDescent="0.2">
      <c r="A11" s="1">
        <v>1988</v>
      </c>
      <c r="B11" s="2"/>
      <c r="C11" s="2">
        <f t="shared" si="2"/>
        <v>0</v>
      </c>
      <c r="D11" s="2">
        <f t="shared" si="3"/>
        <v>0</v>
      </c>
      <c r="E11" s="5">
        <v>4000</v>
      </c>
      <c r="F11" s="5">
        <v>9000</v>
      </c>
    </row>
    <row r="12" spans="1:6" x14ac:dyDescent="0.2">
      <c r="A12" s="1">
        <v>1989</v>
      </c>
      <c r="B12" s="2"/>
      <c r="C12" s="2">
        <f t="shared" si="2"/>
        <v>0</v>
      </c>
      <c r="D12" s="2">
        <f t="shared" si="3"/>
        <v>0</v>
      </c>
      <c r="E12" s="5">
        <v>4000</v>
      </c>
      <c r="F12" s="5">
        <v>9000</v>
      </c>
    </row>
    <row r="13" spans="1:6" x14ac:dyDescent="0.2">
      <c r="A13" s="1">
        <v>1990</v>
      </c>
      <c r="B13" s="2"/>
      <c r="C13" s="2">
        <f t="shared" si="2"/>
        <v>0</v>
      </c>
      <c r="D13" s="2">
        <f t="shared" si="3"/>
        <v>0</v>
      </c>
      <c r="E13" s="5">
        <v>4000</v>
      </c>
      <c r="F13" s="5">
        <v>9000</v>
      </c>
    </row>
    <row r="14" spans="1:6" x14ac:dyDescent="0.2">
      <c r="A14" s="1">
        <v>1991</v>
      </c>
      <c r="B14" s="2"/>
      <c r="C14" s="2">
        <f t="shared" si="2"/>
        <v>0</v>
      </c>
      <c r="D14" s="2">
        <f t="shared" si="3"/>
        <v>0</v>
      </c>
      <c r="E14" s="5">
        <v>4000</v>
      </c>
      <c r="F14" s="5">
        <v>9000</v>
      </c>
    </row>
    <row r="15" spans="1:6" x14ac:dyDescent="0.2">
      <c r="A15" s="1">
        <v>1992</v>
      </c>
      <c r="B15" s="2"/>
      <c r="C15" s="2">
        <f t="shared" si="2"/>
        <v>0</v>
      </c>
      <c r="D15" s="2">
        <f t="shared" si="3"/>
        <v>0</v>
      </c>
      <c r="E15" s="5">
        <v>4000</v>
      </c>
      <c r="F15" s="5">
        <v>9000</v>
      </c>
    </row>
    <row r="16" spans="1:6" x14ac:dyDescent="0.2">
      <c r="A16" s="1">
        <v>1993</v>
      </c>
      <c r="B16" s="2"/>
      <c r="C16" s="2">
        <f t="shared" si="2"/>
        <v>0</v>
      </c>
      <c r="D16" s="2">
        <f t="shared" si="3"/>
        <v>0</v>
      </c>
      <c r="E16" s="5">
        <v>4000</v>
      </c>
      <c r="F16" s="5">
        <v>9000</v>
      </c>
    </row>
    <row r="17" spans="1:6" x14ac:dyDescent="0.2">
      <c r="A17" s="1">
        <v>1994</v>
      </c>
      <c r="B17" s="2"/>
      <c r="C17" s="2">
        <f t="shared" si="2"/>
        <v>0</v>
      </c>
      <c r="D17" s="2">
        <f t="shared" si="3"/>
        <v>0</v>
      </c>
      <c r="E17" s="5">
        <v>4000</v>
      </c>
      <c r="F17" s="5">
        <v>9000</v>
      </c>
    </row>
    <row r="18" spans="1:6" x14ac:dyDescent="0.2">
      <c r="A18" s="1">
        <v>1995</v>
      </c>
      <c r="B18" s="2"/>
      <c r="C18" s="2">
        <f t="shared" si="2"/>
        <v>0</v>
      </c>
      <c r="D18" s="2">
        <f t="shared" si="3"/>
        <v>0</v>
      </c>
      <c r="E18" s="5">
        <v>4000</v>
      </c>
      <c r="F18" s="5">
        <v>9000</v>
      </c>
    </row>
    <row r="19" spans="1:6" x14ac:dyDescent="0.2">
      <c r="A19" s="1">
        <v>1996</v>
      </c>
      <c r="B19" s="2"/>
      <c r="C19" s="2">
        <f t="shared" si="2"/>
        <v>0</v>
      </c>
      <c r="D19" s="2">
        <f t="shared" si="3"/>
        <v>0</v>
      </c>
      <c r="E19" s="5">
        <v>4000</v>
      </c>
      <c r="F19" s="5">
        <v>9000</v>
      </c>
    </row>
    <row r="20" spans="1:6" x14ac:dyDescent="0.2">
      <c r="A20" s="1">
        <v>1997</v>
      </c>
      <c r="B20" s="2">
        <v>15007</v>
      </c>
      <c r="C20" s="2">
        <f t="shared" si="2"/>
        <v>15007</v>
      </c>
      <c r="D20" s="2">
        <f t="shared" si="3"/>
        <v>0</v>
      </c>
      <c r="E20" s="5">
        <v>4000</v>
      </c>
      <c r="F20" s="5">
        <v>9000</v>
      </c>
    </row>
    <row r="21" spans="1:6" x14ac:dyDescent="0.2">
      <c r="A21" s="1">
        <v>1998</v>
      </c>
      <c r="B21" s="2">
        <v>9023</v>
      </c>
      <c r="C21" s="2">
        <f t="shared" si="2"/>
        <v>9023</v>
      </c>
      <c r="D21" s="2">
        <f t="shared" si="3"/>
        <v>0</v>
      </c>
      <c r="E21" s="5">
        <v>4000</v>
      </c>
      <c r="F21" s="5">
        <v>9000</v>
      </c>
    </row>
    <row r="22" spans="1:6" x14ac:dyDescent="0.2">
      <c r="A22" s="1">
        <v>1999</v>
      </c>
      <c r="B22" s="2">
        <v>8506</v>
      </c>
      <c r="C22" s="2">
        <f t="shared" si="2"/>
        <v>8506</v>
      </c>
      <c r="D22" s="2">
        <f t="shared" si="3"/>
        <v>0</v>
      </c>
      <c r="E22" s="5">
        <v>4000</v>
      </c>
      <c r="F22" s="5">
        <v>9000</v>
      </c>
    </row>
    <row r="23" spans="1:6" x14ac:dyDescent="0.2">
      <c r="A23" s="1">
        <v>2000</v>
      </c>
      <c r="B23" s="2">
        <v>10478</v>
      </c>
      <c r="C23" s="2">
        <f t="shared" si="2"/>
        <v>10478</v>
      </c>
      <c r="D23" s="2">
        <f t="shared" si="3"/>
        <v>0</v>
      </c>
      <c r="E23" s="5">
        <v>4000</v>
      </c>
      <c r="F23" s="5">
        <v>9000</v>
      </c>
    </row>
    <row r="24" spans="1:6" x14ac:dyDescent="0.2">
      <c r="A24" s="1">
        <v>2001</v>
      </c>
      <c r="B24" s="2">
        <v>5058</v>
      </c>
      <c r="C24" s="2">
        <f t="shared" si="2"/>
        <v>5058</v>
      </c>
      <c r="D24" s="2">
        <f t="shared" si="3"/>
        <v>0</v>
      </c>
      <c r="E24" s="5">
        <v>4000</v>
      </c>
      <c r="F24" s="5">
        <v>9000</v>
      </c>
    </row>
    <row r="25" spans="1:6" x14ac:dyDescent="0.2">
      <c r="A25" s="1">
        <v>2002</v>
      </c>
      <c r="B25" s="2">
        <v>15694</v>
      </c>
      <c r="C25" s="2">
        <f t="shared" si="2"/>
        <v>15694</v>
      </c>
      <c r="D25" s="2">
        <f t="shared" si="3"/>
        <v>0</v>
      </c>
      <c r="E25" s="5">
        <v>4000</v>
      </c>
      <c r="F25" s="5">
        <v>9000</v>
      </c>
    </row>
    <row r="26" spans="1:6" x14ac:dyDescent="0.2">
      <c r="A26" s="1">
        <v>2003</v>
      </c>
      <c r="B26" s="2">
        <v>5954</v>
      </c>
      <c r="C26" s="2">
        <f t="shared" si="2"/>
        <v>5954</v>
      </c>
      <c r="D26" s="2">
        <f t="shared" si="3"/>
        <v>0</v>
      </c>
      <c r="E26" s="5">
        <v>4000</v>
      </c>
      <c r="F26" s="5">
        <v>9000</v>
      </c>
    </row>
    <row r="27" spans="1:6" x14ac:dyDescent="0.2">
      <c r="A27" s="1">
        <v>2004</v>
      </c>
      <c r="B27" s="2">
        <v>4137</v>
      </c>
      <c r="C27" s="2">
        <f t="shared" si="2"/>
        <v>4137</v>
      </c>
      <c r="D27" s="2">
        <f t="shared" si="3"/>
        <v>0</v>
      </c>
      <c r="E27" s="5">
        <v>4000</v>
      </c>
      <c r="F27" s="5">
        <v>9000</v>
      </c>
    </row>
    <row r="28" spans="1:6" x14ac:dyDescent="0.2">
      <c r="A28" s="1">
        <v>2005</v>
      </c>
      <c r="B28" s="2">
        <v>9876</v>
      </c>
      <c r="C28" s="2">
        <f t="shared" si="2"/>
        <v>9876</v>
      </c>
      <c r="D28" s="2">
        <f t="shared" si="3"/>
        <v>0</v>
      </c>
      <c r="E28" s="5">
        <v>4000</v>
      </c>
      <c r="F28" s="5">
        <v>9000</v>
      </c>
    </row>
    <row r="29" spans="1:6" x14ac:dyDescent="0.2">
      <c r="A29" s="1">
        <v>2006</v>
      </c>
      <c r="B29" s="2">
        <v>6800</v>
      </c>
      <c r="C29" s="2">
        <f t="shared" si="2"/>
        <v>6800</v>
      </c>
      <c r="D29" s="2">
        <f t="shared" si="3"/>
        <v>0</v>
      </c>
      <c r="E29" s="5">
        <v>4000</v>
      </c>
      <c r="F29" s="5">
        <v>9000</v>
      </c>
    </row>
    <row r="30" spans="1:6" x14ac:dyDescent="0.2">
      <c r="A30" s="1">
        <v>2007</v>
      </c>
      <c r="B30" s="2">
        <v>7462</v>
      </c>
      <c r="C30" s="2">
        <f t="shared" si="2"/>
        <v>7462</v>
      </c>
      <c r="D30" s="2">
        <f t="shared" si="3"/>
        <v>0</v>
      </c>
      <c r="E30" s="5">
        <v>4000</v>
      </c>
      <c r="F30" s="5">
        <v>9000</v>
      </c>
    </row>
    <row r="31" spans="1:6" x14ac:dyDescent="0.2">
      <c r="A31" s="1">
        <v>2008</v>
      </c>
      <c r="B31" s="2">
        <v>6210</v>
      </c>
      <c r="C31" s="2">
        <f t="shared" si="2"/>
        <v>6210</v>
      </c>
      <c r="D31" s="2">
        <f t="shared" si="3"/>
        <v>0</v>
      </c>
      <c r="E31" s="5">
        <v>4000</v>
      </c>
      <c r="F31" s="5">
        <v>9000</v>
      </c>
    </row>
    <row r="32" spans="1:6" x14ac:dyDescent="0.2">
      <c r="A32" s="1">
        <v>2009</v>
      </c>
      <c r="B32" s="2">
        <v>5415</v>
      </c>
      <c r="C32" s="2">
        <f t="shared" si="2"/>
        <v>5415</v>
      </c>
      <c r="D32" s="2">
        <f t="shared" si="3"/>
        <v>0</v>
      </c>
      <c r="E32" s="5">
        <v>4000</v>
      </c>
      <c r="F32" s="5">
        <v>9000</v>
      </c>
    </row>
    <row r="33" spans="1:6" x14ac:dyDescent="0.2">
      <c r="A33" s="1">
        <v>2010</v>
      </c>
      <c r="B33" s="2">
        <v>9707</v>
      </c>
      <c r="C33" s="2">
        <f t="shared" si="2"/>
        <v>9707</v>
      </c>
      <c r="D33" s="2">
        <f t="shared" si="3"/>
        <v>0</v>
      </c>
      <c r="E33" s="5">
        <v>4000</v>
      </c>
      <c r="F33" s="5">
        <v>9000</v>
      </c>
    </row>
    <row r="34" spans="1:6" x14ac:dyDescent="0.2">
      <c r="A34" s="1">
        <v>2011</v>
      </c>
      <c r="B34" s="2">
        <v>5572</v>
      </c>
      <c r="C34" s="2">
        <f t="shared" si="2"/>
        <v>5572</v>
      </c>
      <c r="D34" s="2">
        <f t="shared" si="3"/>
        <v>0</v>
      </c>
      <c r="E34" s="5">
        <v>4000</v>
      </c>
      <c r="F34" s="5">
        <v>9000</v>
      </c>
    </row>
    <row r="35" spans="1:6" x14ac:dyDescent="0.2">
      <c r="A35" s="1">
        <v>2012</v>
      </c>
      <c r="B35" s="2">
        <v>7507</v>
      </c>
      <c r="C35" s="2">
        <f t="shared" si="2"/>
        <v>7507</v>
      </c>
      <c r="D35" s="2">
        <f t="shared" si="3"/>
        <v>0</v>
      </c>
      <c r="E35" s="5">
        <v>4000</v>
      </c>
      <c r="F35" s="5">
        <v>9000</v>
      </c>
    </row>
    <row r="36" spans="1:6" x14ac:dyDescent="0.2">
      <c r="A36" s="1">
        <v>2013</v>
      </c>
      <c r="B36" s="2">
        <v>8323</v>
      </c>
      <c r="C36" s="2">
        <f t="shared" si="2"/>
        <v>8323</v>
      </c>
      <c r="D36" s="2">
        <f t="shared" si="3"/>
        <v>0</v>
      </c>
      <c r="E36" s="5">
        <v>4000</v>
      </c>
      <c r="F36" s="5">
        <v>9000</v>
      </c>
    </row>
    <row r="37" spans="1:6" x14ac:dyDescent="0.2">
      <c r="A37" s="1">
        <v>2014</v>
      </c>
      <c r="B37" s="2">
        <v>7698</v>
      </c>
      <c r="C37" s="2">
        <f>IF(B37&gt;E37,B37,0)</f>
        <v>7698</v>
      </c>
      <c r="D37" s="2">
        <f t="shared" ref="D37:D39" si="4">IF(B37&lt;E37,B37,0)</f>
        <v>0</v>
      </c>
      <c r="E37" s="5">
        <v>4000</v>
      </c>
      <c r="F37" s="5">
        <v>9000</v>
      </c>
    </row>
    <row r="38" spans="1:6" x14ac:dyDescent="0.2">
      <c r="A38" s="1">
        <v>2015</v>
      </c>
      <c r="B38" s="2">
        <v>12780</v>
      </c>
      <c r="C38" s="2">
        <f>IF(B38&gt;E38,B38,0)</f>
        <v>12780</v>
      </c>
      <c r="D38" s="2">
        <f t="shared" si="4"/>
        <v>0</v>
      </c>
      <c r="E38" s="5">
        <v>4000</v>
      </c>
      <c r="F38" s="5">
        <v>9000</v>
      </c>
    </row>
    <row r="39" spans="1:6" x14ac:dyDescent="0.2">
      <c r="A39" s="1">
        <v>2016</v>
      </c>
      <c r="B39" s="2">
        <v>24242</v>
      </c>
      <c r="C39" s="2">
        <f>IF(B39&gt;E39,B39,0)</f>
        <v>24242</v>
      </c>
      <c r="D39" s="2">
        <f t="shared" si="4"/>
        <v>0</v>
      </c>
      <c r="E39" s="5">
        <v>4000</v>
      </c>
      <c r="F39" s="5">
        <v>9000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85" zoomScaleNormal="85" workbookViewId="0">
      <selection activeCell="B47" sqref="B47:N49"/>
    </sheetView>
  </sheetViews>
  <sheetFormatPr defaultRowHeight="12.75" x14ac:dyDescent="0.2"/>
  <cols>
    <col min="3" max="6" width="13.5703125" customWidth="1"/>
    <col min="9" max="12" width="14" customWidth="1"/>
  </cols>
  <sheetData>
    <row r="1" spans="1:12" x14ac:dyDescent="0.2">
      <c r="A1" t="s">
        <v>91</v>
      </c>
    </row>
    <row r="2" spans="1:12" x14ac:dyDescent="0.2">
      <c r="B2" s="9" t="s">
        <v>6</v>
      </c>
      <c r="H2" s="9" t="s">
        <v>7</v>
      </c>
    </row>
    <row r="3" spans="1:12" ht="38.25" x14ac:dyDescent="0.2">
      <c r="A3" s="3" t="s">
        <v>0</v>
      </c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H3" s="3" t="s">
        <v>1</v>
      </c>
      <c r="I3" s="4" t="s">
        <v>2</v>
      </c>
      <c r="J3" s="4" t="s">
        <v>3</v>
      </c>
      <c r="K3" s="4" t="s">
        <v>4</v>
      </c>
      <c r="L3" s="4" t="s">
        <v>5</v>
      </c>
    </row>
    <row r="4" spans="1:12" s="8" customFormat="1" x14ac:dyDescent="0.2">
      <c r="A4" s="6">
        <v>1981</v>
      </c>
      <c r="B4" s="2">
        <v>227</v>
      </c>
      <c r="C4" s="2">
        <f>IF(B4&gt;E4,B4,0)</f>
        <v>0</v>
      </c>
      <c r="D4" s="2">
        <f>IF(B4&lt;E4,B4,0)</f>
        <v>227</v>
      </c>
      <c r="E4" s="7">
        <v>400</v>
      </c>
      <c r="F4" s="10">
        <v>1200</v>
      </c>
      <c r="H4" s="2">
        <v>219</v>
      </c>
      <c r="I4" s="2">
        <f>IF(H4&gt;K4,H4,0)</f>
        <v>219</v>
      </c>
      <c r="J4" s="2">
        <f>IF(H4&lt;K4,H4,0)</f>
        <v>0</v>
      </c>
      <c r="K4" s="7">
        <v>100</v>
      </c>
      <c r="L4" s="7">
        <v>250</v>
      </c>
    </row>
    <row r="5" spans="1:12" x14ac:dyDescent="0.2">
      <c r="A5" s="1">
        <v>1982</v>
      </c>
      <c r="B5" s="2">
        <v>545</v>
      </c>
      <c r="C5" s="2">
        <f>IF(B5&gt;E5,B5,0)</f>
        <v>545</v>
      </c>
      <c r="D5" s="2">
        <f>IF(B5&lt;E5,B5,0)</f>
        <v>0</v>
      </c>
      <c r="E5" s="7">
        <v>400</v>
      </c>
      <c r="F5" s="10">
        <v>1200</v>
      </c>
      <c r="H5" s="2">
        <v>320</v>
      </c>
      <c r="I5" s="2">
        <f>IF(H5&gt;K5,H5,0)</f>
        <v>320</v>
      </c>
      <c r="J5" s="2">
        <f>IF(H5&lt;K5,H5,0)</f>
        <v>0</v>
      </c>
      <c r="K5" s="7">
        <v>100</v>
      </c>
      <c r="L5" s="7">
        <v>250</v>
      </c>
    </row>
    <row r="6" spans="1:12" x14ac:dyDescent="0.2">
      <c r="A6" s="1">
        <v>1983</v>
      </c>
      <c r="B6" s="2">
        <v>636</v>
      </c>
      <c r="C6" s="2">
        <f t="shared" ref="C6:C34" si="0">IF(B6&gt;E6,B6,0)</f>
        <v>636</v>
      </c>
      <c r="D6" s="2">
        <f t="shared" ref="D6:D36" si="1">IF(B6&lt;E6,B6,0)</f>
        <v>0</v>
      </c>
      <c r="E6" s="7">
        <v>400</v>
      </c>
      <c r="F6" s="10">
        <v>1200</v>
      </c>
      <c r="H6" s="2">
        <v>219</v>
      </c>
      <c r="I6" s="2">
        <f t="shared" ref="I6:I36" si="2">IF(H6&gt;K6,H6,0)</f>
        <v>219</v>
      </c>
      <c r="J6" s="2">
        <f t="shared" ref="J6:J36" si="3">IF(H6&lt;K6,H6,0)</f>
        <v>0</v>
      </c>
      <c r="K6" s="7">
        <v>100</v>
      </c>
      <c r="L6" s="7">
        <v>250</v>
      </c>
    </row>
    <row r="7" spans="1:12" x14ac:dyDescent="0.2">
      <c r="A7" s="1">
        <v>1984</v>
      </c>
      <c r="B7" s="2">
        <v>581</v>
      </c>
      <c r="C7" s="2">
        <f t="shared" si="0"/>
        <v>581</v>
      </c>
      <c r="D7" s="2">
        <f t="shared" si="1"/>
        <v>0</v>
      </c>
      <c r="E7" s="7">
        <v>400</v>
      </c>
      <c r="F7" s="10">
        <v>1200</v>
      </c>
      <c r="H7" s="2">
        <v>189</v>
      </c>
      <c r="I7" s="2">
        <f t="shared" si="2"/>
        <v>189</v>
      </c>
      <c r="J7" s="2">
        <f t="shared" si="3"/>
        <v>0</v>
      </c>
      <c r="K7" s="7">
        <v>100</v>
      </c>
      <c r="L7" s="7">
        <v>250</v>
      </c>
    </row>
    <row r="8" spans="1:12" x14ac:dyDescent="0.2">
      <c r="A8" s="1">
        <v>1985</v>
      </c>
      <c r="B8" s="2">
        <v>810</v>
      </c>
      <c r="C8" s="2">
        <f t="shared" si="0"/>
        <v>810</v>
      </c>
      <c r="D8" s="2">
        <f t="shared" si="1"/>
        <v>0</v>
      </c>
      <c r="E8" s="7">
        <v>400</v>
      </c>
      <c r="F8" s="10">
        <v>1200</v>
      </c>
      <c r="H8" s="2">
        <v>276</v>
      </c>
      <c r="I8" s="2">
        <f t="shared" si="2"/>
        <v>276</v>
      </c>
      <c r="J8" s="2">
        <f t="shared" si="3"/>
        <v>0</v>
      </c>
      <c r="K8" s="7">
        <v>100</v>
      </c>
      <c r="L8" s="7">
        <v>250</v>
      </c>
    </row>
    <row r="9" spans="1:12" x14ac:dyDescent="0.2">
      <c r="A9" s="1">
        <v>1986</v>
      </c>
      <c r="B9" s="2">
        <v>60</v>
      </c>
      <c r="C9" s="2">
        <f t="shared" si="0"/>
        <v>0</v>
      </c>
      <c r="D9" s="2">
        <f t="shared" si="1"/>
        <v>60</v>
      </c>
      <c r="E9" s="7">
        <v>400</v>
      </c>
      <c r="F9" s="10">
        <v>1200</v>
      </c>
      <c r="H9" s="2">
        <v>363</v>
      </c>
      <c r="I9" s="2">
        <f t="shared" si="2"/>
        <v>363</v>
      </c>
      <c r="J9" s="2">
        <f t="shared" si="3"/>
        <v>0</v>
      </c>
      <c r="K9" s="7">
        <v>100</v>
      </c>
      <c r="L9" s="7">
        <v>250</v>
      </c>
    </row>
    <row r="10" spans="1:12" x14ac:dyDescent="0.2">
      <c r="A10" s="1">
        <v>1987</v>
      </c>
      <c r="B10" s="2">
        <v>314</v>
      </c>
      <c r="C10" s="2">
        <f t="shared" si="0"/>
        <v>0</v>
      </c>
      <c r="D10" s="2">
        <f t="shared" si="1"/>
        <v>314</v>
      </c>
      <c r="E10" s="7">
        <v>400</v>
      </c>
      <c r="F10" s="10">
        <v>1200</v>
      </c>
      <c r="H10" s="2">
        <v>204</v>
      </c>
      <c r="I10" s="2">
        <f t="shared" si="2"/>
        <v>204</v>
      </c>
      <c r="J10" s="2">
        <f t="shared" si="3"/>
        <v>0</v>
      </c>
      <c r="K10" s="7">
        <v>100</v>
      </c>
      <c r="L10" s="7">
        <v>250</v>
      </c>
    </row>
    <row r="11" spans="1:12" x14ac:dyDescent="0.2">
      <c r="A11" s="1">
        <v>1988</v>
      </c>
      <c r="B11" s="2">
        <v>164</v>
      </c>
      <c r="C11" s="2">
        <f t="shared" si="0"/>
        <v>0</v>
      </c>
      <c r="D11" s="2">
        <f t="shared" si="1"/>
        <v>164</v>
      </c>
      <c r="E11" s="7">
        <v>400</v>
      </c>
      <c r="F11" s="10">
        <v>1200</v>
      </c>
      <c r="H11" s="2">
        <v>542</v>
      </c>
      <c r="I11" s="2">
        <f t="shared" si="2"/>
        <v>542</v>
      </c>
      <c r="J11" s="2">
        <f t="shared" si="3"/>
        <v>0</v>
      </c>
      <c r="K11" s="7">
        <v>100</v>
      </c>
      <c r="L11" s="7">
        <v>250</v>
      </c>
    </row>
    <row r="12" spans="1:12" x14ac:dyDescent="0.2">
      <c r="A12" s="1">
        <v>1989</v>
      </c>
      <c r="B12" s="2">
        <v>566</v>
      </c>
      <c r="C12" s="2">
        <f t="shared" si="0"/>
        <v>566</v>
      </c>
      <c r="D12" s="2">
        <f t="shared" si="1"/>
        <v>0</v>
      </c>
      <c r="E12" s="7">
        <v>400</v>
      </c>
      <c r="F12" s="10">
        <v>1200</v>
      </c>
      <c r="H12" s="2">
        <v>242</v>
      </c>
      <c r="I12" s="2">
        <f t="shared" si="2"/>
        <v>242</v>
      </c>
      <c r="J12" s="2">
        <f t="shared" si="3"/>
        <v>0</v>
      </c>
      <c r="K12" s="7">
        <v>100</v>
      </c>
      <c r="L12" s="7">
        <v>250</v>
      </c>
    </row>
    <row r="13" spans="1:12" x14ac:dyDescent="0.2">
      <c r="A13" s="1">
        <v>1990</v>
      </c>
      <c r="B13" s="2">
        <v>1711</v>
      </c>
      <c r="C13" s="2">
        <f t="shared" si="0"/>
        <v>1711</v>
      </c>
      <c r="D13" s="2">
        <f t="shared" si="1"/>
        <v>0</v>
      </c>
      <c r="E13" s="7">
        <v>400</v>
      </c>
      <c r="F13" s="10">
        <v>1200</v>
      </c>
      <c r="H13" s="2">
        <v>324</v>
      </c>
      <c r="I13" s="2">
        <f t="shared" si="2"/>
        <v>324</v>
      </c>
      <c r="J13" s="2">
        <f t="shared" si="3"/>
        <v>0</v>
      </c>
      <c r="K13" s="7">
        <v>100</v>
      </c>
      <c r="L13" s="7">
        <v>250</v>
      </c>
    </row>
    <row r="14" spans="1:12" x14ac:dyDescent="0.2">
      <c r="A14" s="1">
        <v>1991</v>
      </c>
      <c r="B14" s="2">
        <v>1415</v>
      </c>
      <c r="C14" s="2">
        <f t="shared" si="0"/>
        <v>1415</v>
      </c>
      <c r="D14" s="2">
        <f t="shared" si="1"/>
        <v>0</v>
      </c>
      <c r="E14" s="7">
        <v>400</v>
      </c>
      <c r="F14" s="10">
        <v>1200</v>
      </c>
      <c r="H14" s="2">
        <v>410</v>
      </c>
      <c r="I14" s="2">
        <f t="shared" si="2"/>
        <v>410</v>
      </c>
      <c r="J14" s="2">
        <f t="shared" si="3"/>
        <v>0</v>
      </c>
      <c r="K14" s="7">
        <v>100</v>
      </c>
      <c r="L14" s="7">
        <v>250</v>
      </c>
    </row>
    <row r="15" spans="1:12" x14ac:dyDescent="0.2">
      <c r="A15" s="1">
        <v>1992</v>
      </c>
      <c r="B15" s="2">
        <v>2512</v>
      </c>
      <c r="C15" s="2">
        <f t="shared" si="0"/>
        <v>2512</v>
      </c>
      <c r="D15" s="2">
        <f t="shared" si="1"/>
        <v>0</v>
      </c>
      <c r="E15" s="7">
        <v>400</v>
      </c>
      <c r="F15" s="10">
        <v>1200</v>
      </c>
      <c r="H15" s="2">
        <v>403</v>
      </c>
      <c r="I15" s="2">
        <f t="shared" si="2"/>
        <v>403</v>
      </c>
      <c r="J15" s="2">
        <f t="shared" si="3"/>
        <v>0</v>
      </c>
      <c r="K15" s="7">
        <v>100</v>
      </c>
      <c r="L15" s="7">
        <v>250</v>
      </c>
    </row>
    <row r="16" spans="1:12" x14ac:dyDescent="0.2">
      <c r="A16" s="1">
        <v>1993</v>
      </c>
      <c r="B16" s="2">
        <v>1352</v>
      </c>
      <c r="C16" s="2">
        <f t="shared" si="0"/>
        <v>1352</v>
      </c>
      <c r="D16" s="2">
        <f t="shared" si="1"/>
        <v>0</v>
      </c>
      <c r="E16" s="7">
        <v>400</v>
      </c>
      <c r="F16" s="10">
        <v>1200</v>
      </c>
      <c r="H16" s="2">
        <v>112</v>
      </c>
      <c r="I16" s="2">
        <f t="shared" si="2"/>
        <v>112</v>
      </c>
      <c r="J16" s="2">
        <f t="shared" si="3"/>
        <v>0</v>
      </c>
      <c r="K16" s="7">
        <v>100</v>
      </c>
      <c r="L16" s="7">
        <v>250</v>
      </c>
    </row>
    <row r="17" spans="1:12" x14ac:dyDescent="0.2">
      <c r="A17" s="1">
        <v>1994</v>
      </c>
      <c r="B17" s="2">
        <v>1829</v>
      </c>
      <c r="C17" s="2">
        <f t="shared" si="0"/>
        <v>1829</v>
      </c>
      <c r="D17" s="2">
        <f t="shared" si="1"/>
        <v>0</v>
      </c>
      <c r="E17" s="7">
        <v>400</v>
      </c>
      <c r="F17" s="10">
        <v>1200</v>
      </c>
      <c r="H17" s="2">
        <v>318</v>
      </c>
      <c r="I17" s="2">
        <f t="shared" si="2"/>
        <v>318</v>
      </c>
      <c r="J17" s="2">
        <f t="shared" si="3"/>
        <v>0</v>
      </c>
      <c r="K17" s="7">
        <v>100</v>
      </c>
      <c r="L17" s="7">
        <v>250</v>
      </c>
    </row>
    <row r="18" spans="1:12" x14ac:dyDescent="0.2">
      <c r="A18" s="1">
        <v>1995</v>
      </c>
      <c r="B18" s="2">
        <v>600</v>
      </c>
      <c r="C18" s="2">
        <f t="shared" si="0"/>
        <v>600</v>
      </c>
      <c r="D18" s="2">
        <f t="shared" si="1"/>
        <v>0</v>
      </c>
      <c r="E18" s="7">
        <v>400</v>
      </c>
      <c r="F18" s="10">
        <v>1200</v>
      </c>
      <c r="H18" s="2">
        <v>277</v>
      </c>
      <c r="I18" s="2">
        <f t="shared" si="2"/>
        <v>277</v>
      </c>
      <c r="J18" s="2">
        <f t="shared" si="3"/>
        <v>0</v>
      </c>
      <c r="K18" s="7">
        <v>100</v>
      </c>
      <c r="L18" s="7">
        <v>250</v>
      </c>
    </row>
    <row r="19" spans="1:12" x14ac:dyDescent="0.2">
      <c r="A19" s="1">
        <v>1996</v>
      </c>
      <c r="B19" s="2">
        <v>798</v>
      </c>
      <c r="C19" s="2">
        <f t="shared" si="0"/>
        <v>798</v>
      </c>
      <c r="D19" s="2">
        <f t="shared" si="1"/>
        <v>0</v>
      </c>
      <c r="E19" s="7">
        <v>400</v>
      </c>
      <c r="F19" s="10">
        <v>1200</v>
      </c>
      <c r="H19" s="2">
        <v>263</v>
      </c>
      <c r="I19" s="2">
        <f t="shared" si="2"/>
        <v>263</v>
      </c>
      <c r="J19" s="2">
        <f t="shared" si="3"/>
        <v>0</v>
      </c>
      <c r="K19" s="7">
        <v>100</v>
      </c>
      <c r="L19" s="7">
        <v>250</v>
      </c>
    </row>
    <row r="20" spans="1:12" x14ac:dyDescent="0.2">
      <c r="A20" s="1">
        <v>1997</v>
      </c>
      <c r="B20" s="2">
        <v>1018</v>
      </c>
      <c r="C20" s="2">
        <f t="shared" si="0"/>
        <v>1018</v>
      </c>
      <c r="D20" s="2">
        <f t="shared" si="1"/>
        <v>0</v>
      </c>
      <c r="E20" s="7">
        <v>400</v>
      </c>
      <c r="F20" s="10">
        <v>1200</v>
      </c>
      <c r="H20" s="2">
        <v>186</v>
      </c>
      <c r="I20" s="2">
        <f t="shared" si="2"/>
        <v>186</v>
      </c>
      <c r="J20" s="2">
        <f t="shared" si="3"/>
        <v>0</v>
      </c>
      <c r="K20" s="7">
        <v>100</v>
      </c>
      <c r="L20" s="7">
        <v>250</v>
      </c>
    </row>
    <row r="21" spans="1:12" x14ac:dyDescent="0.2">
      <c r="A21" s="1">
        <v>1998</v>
      </c>
      <c r="B21" s="2">
        <v>1160</v>
      </c>
      <c r="C21" s="2">
        <f t="shared" si="0"/>
        <v>1160</v>
      </c>
      <c r="D21" s="2">
        <f t="shared" si="1"/>
        <v>0</v>
      </c>
      <c r="E21" s="7">
        <v>400</v>
      </c>
      <c r="F21" s="10">
        <v>1200</v>
      </c>
      <c r="H21" s="2">
        <v>102</v>
      </c>
      <c r="I21" s="2">
        <f t="shared" si="2"/>
        <v>102</v>
      </c>
      <c r="J21" s="2">
        <f t="shared" si="3"/>
        <v>0</v>
      </c>
      <c r="K21" s="7">
        <v>100</v>
      </c>
      <c r="L21" s="7">
        <v>250</v>
      </c>
    </row>
    <row r="22" spans="1:12" x14ac:dyDescent="0.2">
      <c r="A22" s="1">
        <v>1999</v>
      </c>
      <c r="B22" s="2">
        <v>1000</v>
      </c>
      <c r="C22" s="2">
        <f t="shared" si="0"/>
        <v>1000</v>
      </c>
      <c r="D22" s="2">
        <f t="shared" si="1"/>
        <v>0</v>
      </c>
      <c r="E22" s="7">
        <v>400</v>
      </c>
      <c r="F22" s="10">
        <v>1200</v>
      </c>
      <c r="H22" s="2">
        <v>272</v>
      </c>
      <c r="I22" s="2">
        <f t="shared" si="2"/>
        <v>272</v>
      </c>
      <c r="J22" s="2">
        <f t="shared" si="3"/>
        <v>0</v>
      </c>
      <c r="K22" s="7">
        <v>100</v>
      </c>
      <c r="L22" s="7">
        <v>250</v>
      </c>
    </row>
    <row r="23" spans="1:12" x14ac:dyDescent="0.2">
      <c r="A23" s="1">
        <v>2000</v>
      </c>
      <c r="B23" s="2">
        <v>961</v>
      </c>
      <c r="C23" s="2">
        <f t="shared" si="0"/>
        <v>961</v>
      </c>
      <c r="D23" s="2">
        <f t="shared" si="1"/>
        <v>0</v>
      </c>
      <c r="E23" s="7">
        <v>400</v>
      </c>
      <c r="F23" s="10">
        <v>1200</v>
      </c>
      <c r="H23" s="2">
        <v>202</v>
      </c>
      <c r="I23" s="2">
        <f t="shared" si="2"/>
        <v>202</v>
      </c>
      <c r="J23" s="2">
        <f t="shared" si="3"/>
        <v>0</v>
      </c>
      <c r="K23" s="7">
        <v>100</v>
      </c>
      <c r="L23" s="7">
        <v>250</v>
      </c>
    </row>
    <row r="24" spans="1:12" x14ac:dyDescent="0.2">
      <c r="A24" s="1">
        <v>2001</v>
      </c>
      <c r="B24" s="2">
        <v>1119</v>
      </c>
      <c r="C24" s="2">
        <f t="shared" si="0"/>
        <v>1119</v>
      </c>
      <c r="D24" s="2">
        <f t="shared" si="1"/>
        <v>0</v>
      </c>
      <c r="E24" s="7">
        <v>400</v>
      </c>
      <c r="F24" s="10">
        <v>1200</v>
      </c>
      <c r="H24" s="2">
        <v>106</v>
      </c>
      <c r="I24" s="2">
        <f t="shared" si="2"/>
        <v>106</v>
      </c>
      <c r="J24" s="2">
        <f t="shared" si="3"/>
        <v>0</v>
      </c>
      <c r="K24" s="7">
        <v>100</v>
      </c>
      <c r="L24" s="7">
        <v>250</v>
      </c>
    </row>
    <row r="25" spans="1:12" x14ac:dyDescent="0.2">
      <c r="A25" s="1">
        <v>2002</v>
      </c>
      <c r="B25" s="2">
        <v>2448</v>
      </c>
      <c r="C25" s="2">
        <f t="shared" si="0"/>
        <v>2448</v>
      </c>
      <c r="D25" s="2">
        <f t="shared" si="1"/>
        <v>0</v>
      </c>
      <c r="E25" s="7">
        <v>400</v>
      </c>
      <c r="F25" s="10">
        <v>1200</v>
      </c>
      <c r="H25" s="2">
        <v>195</v>
      </c>
      <c r="I25" s="2">
        <f t="shared" si="2"/>
        <v>195</v>
      </c>
      <c r="J25" s="2">
        <f t="shared" si="3"/>
        <v>0</v>
      </c>
      <c r="K25" s="7">
        <v>100</v>
      </c>
      <c r="L25" s="7">
        <v>250</v>
      </c>
    </row>
    <row r="26" spans="1:12" x14ac:dyDescent="0.2">
      <c r="A26" s="1">
        <v>2003</v>
      </c>
      <c r="B26" s="2">
        <v>808</v>
      </c>
      <c r="C26" s="2">
        <f t="shared" si="0"/>
        <v>808</v>
      </c>
      <c r="D26" s="2">
        <f t="shared" si="1"/>
        <v>0</v>
      </c>
      <c r="E26" s="7">
        <v>400</v>
      </c>
      <c r="F26" s="10">
        <v>1200</v>
      </c>
      <c r="H26" s="2">
        <v>203</v>
      </c>
      <c r="I26" s="2">
        <f t="shared" si="2"/>
        <v>203</v>
      </c>
      <c r="J26" s="2">
        <f t="shared" si="3"/>
        <v>0</v>
      </c>
      <c r="K26" s="7">
        <v>100</v>
      </c>
      <c r="L26" s="7">
        <v>250</v>
      </c>
    </row>
    <row r="27" spans="1:12" x14ac:dyDescent="0.2">
      <c r="A27" s="1">
        <v>2004</v>
      </c>
      <c r="B27" s="2">
        <v>364</v>
      </c>
      <c r="C27" s="2">
        <f t="shared" si="0"/>
        <v>0</v>
      </c>
      <c r="D27" s="2">
        <f t="shared" si="1"/>
        <v>364</v>
      </c>
      <c r="E27" s="7">
        <v>400</v>
      </c>
      <c r="F27" s="10">
        <v>1200</v>
      </c>
      <c r="H27" s="2">
        <v>284</v>
      </c>
      <c r="I27" s="2">
        <f t="shared" si="2"/>
        <v>284</v>
      </c>
      <c r="J27" s="2">
        <f t="shared" si="3"/>
        <v>0</v>
      </c>
      <c r="K27" s="7">
        <v>100</v>
      </c>
      <c r="L27" s="7">
        <v>250</v>
      </c>
    </row>
    <row r="28" spans="1:12" x14ac:dyDescent="0.2">
      <c r="A28" s="1">
        <v>2005</v>
      </c>
      <c r="B28" s="2">
        <v>351</v>
      </c>
      <c r="C28" s="2">
        <f t="shared" si="0"/>
        <v>0</v>
      </c>
      <c r="D28" s="2">
        <f t="shared" si="1"/>
        <v>351</v>
      </c>
      <c r="E28" s="7">
        <v>400</v>
      </c>
      <c r="F28" s="10">
        <v>1200</v>
      </c>
      <c r="H28" s="2">
        <v>139</v>
      </c>
      <c r="I28" s="2">
        <f t="shared" si="2"/>
        <v>139</v>
      </c>
      <c r="J28" s="2">
        <f t="shared" si="3"/>
        <v>0</v>
      </c>
      <c r="K28" s="7">
        <v>100</v>
      </c>
      <c r="L28" s="7">
        <v>250</v>
      </c>
    </row>
    <row r="29" spans="1:12" x14ac:dyDescent="0.2">
      <c r="A29" s="1">
        <v>2006</v>
      </c>
      <c r="B29" s="2">
        <v>1110</v>
      </c>
      <c r="C29" s="2">
        <f t="shared" si="0"/>
        <v>1110</v>
      </c>
      <c r="D29" s="2">
        <f t="shared" si="1"/>
        <v>0</v>
      </c>
      <c r="E29" s="7">
        <v>400</v>
      </c>
      <c r="F29" s="10">
        <v>1200</v>
      </c>
      <c r="H29" s="2">
        <v>439</v>
      </c>
      <c r="I29" s="2">
        <f t="shared" si="2"/>
        <v>439</v>
      </c>
      <c r="J29" s="2">
        <f t="shared" si="3"/>
        <v>0</v>
      </c>
      <c r="K29" s="7">
        <v>100</v>
      </c>
      <c r="L29" s="7">
        <v>250</v>
      </c>
    </row>
    <row r="30" spans="1:12" x14ac:dyDescent="0.2">
      <c r="A30" s="1">
        <v>2007</v>
      </c>
      <c r="B30" s="2">
        <v>324</v>
      </c>
      <c r="C30" s="2">
        <f t="shared" si="0"/>
        <v>0</v>
      </c>
      <c r="D30" s="2">
        <f t="shared" si="1"/>
        <v>324</v>
      </c>
      <c r="E30" s="7">
        <v>400</v>
      </c>
      <c r="F30" s="10">
        <v>1200</v>
      </c>
      <c r="H30" s="2">
        <v>226</v>
      </c>
      <c r="I30" s="2">
        <f t="shared" si="2"/>
        <v>226</v>
      </c>
      <c r="J30" s="2">
        <f t="shared" si="3"/>
        <v>0</v>
      </c>
      <c r="K30" s="7">
        <v>100</v>
      </c>
      <c r="L30" s="7">
        <v>250</v>
      </c>
    </row>
    <row r="31" spans="1:12" x14ac:dyDescent="0.2">
      <c r="A31" s="1">
        <v>2008</v>
      </c>
      <c r="B31" s="2">
        <v>405</v>
      </c>
      <c r="C31" s="2">
        <f t="shared" si="0"/>
        <v>405</v>
      </c>
      <c r="D31" s="2">
        <f t="shared" si="1"/>
        <v>0</v>
      </c>
      <c r="E31" s="7">
        <v>400</v>
      </c>
      <c r="F31" s="10">
        <v>1200</v>
      </c>
      <c r="H31" s="2">
        <v>660</v>
      </c>
      <c r="I31" s="2">
        <f t="shared" si="2"/>
        <v>660</v>
      </c>
      <c r="J31" s="2">
        <f t="shared" si="3"/>
        <v>0</v>
      </c>
      <c r="K31" s="7">
        <v>100</v>
      </c>
      <c r="L31" s="7">
        <v>250</v>
      </c>
    </row>
    <row r="32" spans="1:12" x14ac:dyDescent="0.2">
      <c r="A32" s="1">
        <v>2009</v>
      </c>
      <c r="B32" s="2">
        <v>698</v>
      </c>
      <c r="C32" s="2">
        <f t="shared" si="0"/>
        <v>698</v>
      </c>
      <c r="D32" s="2">
        <f t="shared" si="1"/>
        <v>0</v>
      </c>
      <c r="E32" s="7">
        <v>400</v>
      </c>
      <c r="F32" s="10">
        <v>1200</v>
      </c>
      <c r="H32" s="2">
        <v>123</v>
      </c>
      <c r="I32" s="2">
        <f t="shared" si="2"/>
        <v>123</v>
      </c>
      <c r="J32" s="2">
        <f t="shared" si="3"/>
        <v>0</v>
      </c>
      <c r="K32" s="7">
        <v>100</v>
      </c>
      <c r="L32" s="7">
        <v>250</v>
      </c>
    </row>
    <row r="33" spans="1:12" x14ac:dyDescent="0.2">
      <c r="A33" s="1">
        <v>2010</v>
      </c>
      <c r="B33" s="2">
        <v>630</v>
      </c>
      <c r="C33" s="2">
        <f t="shared" si="0"/>
        <v>630</v>
      </c>
      <c r="D33" s="2">
        <f t="shared" si="1"/>
        <v>0</v>
      </c>
      <c r="E33" s="7">
        <v>400</v>
      </c>
      <c r="F33" s="10">
        <v>1200</v>
      </c>
      <c r="H33" s="2">
        <v>467</v>
      </c>
      <c r="I33" s="2">
        <f t="shared" si="2"/>
        <v>467</v>
      </c>
      <c r="J33" s="2">
        <f t="shared" si="3"/>
        <v>0</v>
      </c>
      <c r="K33" s="7">
        <v>100</v>
      </c>
      <c r="L33" s="7">
        <v>250</v>
      </c>
    </row>
    <row r="34" spans="1:12" x14ac:dyDescent="0.2">
      <c r="A34" s="1">
        <v>2011</v>
      </c>
      <c r="B34" s="2">
        <v>709</v>
      </c>
      <c r="C34" s="2">
        <f t="shared" si="0"/>
        <v>709</v>
      </c>
      <c r="D34" s="2">
        <f t="shared" si="1"/>
        <v>0</v>
      </c>
      <c r="E34" s="7">
        <v>400</v>
      </c>
      <c r="F34" s="10">
        <v>1200</v>
      </c>
      <c r="H34" s="2">
        <v>138</v>
      </c>
      <c r="I34" s="2">
        <f t="shared" si="2"/>
        <v>138</v>
      </c>
      <c r="J34" s="2">
        <f t="shared" si="3"/>
        <v>0</v>
      </c>
      <c r="K34" s="7">
        <v>100</v>
      </c>
      <c r="L34" s="7">
        <v>250</v>
      </c>
    </row>
    <row r="35" spans="1:12" x14ac:dyDescent="0.2">
      <c r="A35" s="1">
        <v>2012</v>
      </c>
      <c r="B35" s="2">
        <v>394</v>
      </c>
      <c r="C35" s="2">
        <f>IF(B35&gt;E35,B35,0)</f>
        <v>0</v>
      </c>
      <c r="D35" s="2">
        <f t="shared" si="1"/>
        <v>394</v>
      </c>
      <c r="E35" s="7">
        <v>400</v>
      </c>
      <c r="F35" s="10">
        <v>1200</v>
      </c>
      <c r="H35" s="2">
        <v>190</v>
      </c>
      <c r="I35" s="2">
        <f t="shared" si="2"/>
        <v>190</v>
      </c>
      <c r="J35" s="2">
        <f t="shared" si="3"/>
        <v>0</v>
      </c>
      <c r="K35" s="7">
        <v>100</v>
      </c>
      <c r="L35" s="7">
        <v>250</v>
      </c>
    </row>
    <row r="36" spans="1:12" x14ac:dyDescent="0.2">
      <c r="A36" s="1">
        <v>2013</v>
      </c>
      <c r="B36" s="2">
        <v>367</v>
      </c>
      <c r="C36" s="2">
        <f>IF(B36&gt;E36,B36,0)</f>
        <v>0</v>
      </c>
      <c r="D36" s="2">
        <f t="shared" si="1"/>
        <v>367</v>
      </c>
      <c r="E36" s="7">
        <v>400</v>
      </c>
      <c r="F36" s="10">
        <v>1200</v>
      </c>
      <c r="H36" s="2">
        <v>126</v>
      </c>
      <c r="I36" s="2">
        <f t="shared" si="2"/>
        <v>126</v>
      </c>
      <c r="J36" s="2">
        <f t="shared" si="3"/>
        <v>0</v>
      </c>
      <c r="K36" s="7">
        <v>100</v>
      </c>
      <c r="L36" s="7">
        <v>250</v>
      </c>
    </row>
    <row r="37" spans="1:12" x14ac:dyDescent="0.2">
      <c r="A37" s="1">
        <v>2014</v>
      </c>
      <c r="B37" s="2">
        <v>911</v>
      </c>
      <c r="C37" s="2">
        <f>IF(B37&gt;E37,B37,0)</f>
        <v>911</v>
      </c>
      <c r="D37" s="2">
        <f t="shared" ref="D37:D39" si="4">IF(B37&lt;E37,B37,0)</f>
        <v>0</v>
      </c>
      <c r="E37" s="7">
        <v>400</v>
      </c>
      <c r="F37" s="10">
        <v>1200</v>
      </c>
      <c r="H37" s="2">
        <v>284</v>
      </c>
      <c r="I37" s="2">
        <f t="shared" ref="I37" si="5">IF(H37&gt;K37,H37,0)</f>
        <v>284</v>
      </c>
      <c r="J37" s="2">
        <f t="shared" ref="J37:J38" si="6">IF(H37&lt;K37,H37,0)</f>
        <v>0</v>
      </c>
      <c r="K37" s="7">
        <v>100</v>
      </c>
      <c r="L37" s="7">
        <v>250</v>
      </c>
    </row>
    <row r="38" spans="1:12" x14ac:dyDescent="0.2">
      <c r="A38" s="1">
        <v>2015</v>
      </c>
      <c r="B38" s="2">
        <v>1204</v>
      </c>
      <c r="C38" s="2">
        <f>IF(B38&gt;E38,B38,0)</f>
        <v>1204</v>
      </c>
      <c r="D38" s="2">
        <f t="shared" si="4"/>
        <v>0</v>
      </c>
      <c r="E38" s="7">
        <v>400</v>
      </c>
      <c r="F38" s="10">
        <v>1200</v>
      </c>
      <c r="H38" s="2">
        <v>202</v>
      </c>
      <c r="I38" s="2">
        <f>IF(H38&gt;K38,H38,0)</f>
        <v>202</v>
      </c>
      <c r="J38" s="2">
        <f t="shared" si="6"/>
        <v>0</v>
      </c>
      <c r="K38" s="7">
        <v>100</v>
      </c>
      <c r="L38" s="7">
        <v>250</v>
      </c>
    </row>
    <row r="39" spans="1:12" x14ac:dyDescent="0.2">
      <c r="A39" s="1">
        <v>2016</v>
      </c>
      <c r="B39" s="2">
        <v>717</v>
      </c>
      <c r="C39" s="2">
        <f>IF(B39&gt;E39,B39,0)</f>
        <v>717</v>
      </c>
      <c r="D39" s="2">
        <f t="shared" si="4"/>
        <v>0</v>
      </c>
      <c r="E39" s="7">
        <v>400</v>
      </c>
      <c r="F39" s="10">
        <v>1200</v>
      </c>
      <c r="H39" s="2">
        <v>52</v>
      </c>
      <c r="I39" s="2">
        <f>IF(H39&gt;K39,H39,0)</f>
        <v>0</v>
      </c>
      <c r="J39" s="2">
        <f>IF(H39&lt;K39,H39,0)</f>
        <v>52</v>
      </c>
      <c r="K39" s="7">
        <v>100</v>
      </c>
      <c r="L39" s="7">
        <v>250</v>
      </c>
    </row>
    <row r="40" spans="1:12" x14ac:dyDescent="0.2">
      <c r="A40" s="1">
        <v>2017</v>
      </c>
      <c r="B40" s="2">
        <v>634</v>
      </c>
      <c r="C40" s="2">
        <f>IF(B40&gt;E40,B40,0)</f>
        <v>634</v>
      </c>
      <c r="D40" s="2">
        <f t="shared" ref="D40" si="7">IF(B40&lt;E40,B40,0)</f>
        <v>0</v>
      </c>
      <c r="E40" s="7">
        <v>400</v>
      </c>
      <c r="F40" s="10">
        <v>1200</v>
      </c>
      <c r="H40" s="2">
        <v>20</v>
      </c>
      <c r="I40" s="2">
        <f>IF(H40&gt;K40,H40,0)</f>
        <v>0</v>
      </c>
      <c r="J40" s="2">
        <f>IF(H40&lt;K40,H40,0)</f>
        <v>20</v>
      </c>
      <c r="K40" s="7">
        <v>100</v>
      </c>
      <c r="L40" s="7">
        <v>250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topLeftCell="D12" zoomScale="85" zoomScaleNormal="85" workbookViewId="0">
      <selection activeCell="P62" sqref="P62"/>
    </sheetView>
  </sheetViews>
  <sheetFormatPr defaultRowHeight="12.75" x14ac:dyDescent="0.2"/>
  <cols>
    <col min="3" max="6" width="13.5703125" customWidth="1"/>
    <col min="9" max="12" width="14" customWidth="1"/>
    <col min="15" max="15" width="13.7109375" customWidth="1"/>
    <col min="16" max="16" width="15.28515625" customWidth="1"/>
    <col min="17" max="18" width="13.7109375" customWidth="1"/>
  </cols>
  <sheetData>
    <row r="1" spans="1:18" x14ac:dyDescent="0.2">
      <c r="A1" t="s">
        <v>90</v>
      </c>
    </row>
    <row r="2" spans="1:18" x14ac:dyDescent="0.2">
      <c r="B2" s="9" t="s">
        <v>10</v>
      </c>
      <c r="H2" s="9" t="s">
        <v>11</v>
      </c>
      <c r="N2" s="9" t="s">
        <v>12</v>
      </c>
    </row>
    <row r="3" spans="1:18" ht="38.25" x14ac:dyDescent="0.2">
      <c r="A3" s="3" t="s">
        <v>0</v>
      </c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H3" s="3" t="s">
        <v>1</v>
      </c>
      <c r="I3" s="4" t="s">
        <v>2</v>
      </c>
      <c r="J3" s="4" t="s">
        <v>3</v>
      </c>
      <c r="K3" s="4" t="s">
        <v>4</v>
      </c>
      <c r="L3" s="4" t="s">
        <v>5</v>
      </c>
      <c r="N3" s="3" t="s">
        <v>1</v>
      </c>
      <c r="O3" s="4" t="s">
        <v>2</v>
      </c>
      <c r="P3" s="4" t="s">
        <v>3</v>
      </c>
      <c r="Q3" s="4" t="s">
        <v>4</v>
      </c>
      <c r="R3" s="4" t="s">
        <v>5</v>
      </c>
    </row>
    <row r="4" spans="1:18" s="8" customFormat="1" x14ac:dyDescent="0.2">
      <c r="A4" s="12">
        <v>1972</v>
      </c>
      <c r="B4" s="6">
        <v>3000</v>
      </c>
      <c r="C4" s="13">
        <f t="shared" ref="C4:C12" si="0">IF(B4&gt;E4,B4,0)</f>
        <v>3000</v>
      </c>
      <c r="D4" s="13">
        <f t="shared" ref="D4:D12" si="1">IF(B4&lt;E4,B4,0)</f>
        <v>0</v>
      </c>
      <c r="E4" s="7">
        <v>1600</v>
      </c>
      <c r="F4" s="10">
        <v>4800</v>
      </c>
      <c r="H4" s="6">
        <v>5100</v>
      </c>
      <c r="I4" s="13">
        <f t="shared" ref="I4:I12" si="2">IF(H4&gt;K4,H4,0)</f>
        <v>5100</v>
      </c>
      <c r="J4" s="13">
        <f t="shared" ref="J4:J12" si="3">IF(H4&lt;K4,H4,0)</f>
        <v>0</v>
      </c>
      <c r="K4" s="10">
        <v>3300</v>
      </c>
      <c r="L4" s="10">
        <v>9800</v>
      </c>
      <c r="N4" s="10" t="s">
        <v>97</v>
      </c>
      <c r="O4" s="10"/>
      <c r="P4" s="10"/>
      <c r="Q4" s="10">
        <v>10000</v>
      </c>
      <c r="R4" s="10">
        <v>29000</v>
      </c>
    </row>
    <row r="5" spans="1:18" s="8" customFormat="1" x14ac:dyDescent="0.2">
      <c r="A5" s="12">
        <v>1973</v>
      </c>
      <c r="B5" s="6">
        <v>1978</v>
      </c>
      <c r="C5" s="13">
        <f t="shared" si="0"/>
        <v>1978</v>
      </c>
      <c r="D5" s="13">
        <f t="shared" si="1"/>
        <v>0</v>
      </c>
      <c r="E5" s="7">
        <v>1600</v>
      </c>
      <c r="F5" s="10">
        <v>4800</v>
      </c>
      <c r="H5" s="6">
        <v>1719</v>
      </c>
      <c r="I5" s="13">
        <f t="shared" si="2"/>
        <v>0</v>
      </c>
      <c r="J5" s="13">
        <f t="shared" si="3"/>
        <v>1719</v>
      </c>
      <c r="K5" s="10">
        <v>3300</v>
      </c>
      <c r="L5" s="10">
        <v>9800</v>
      </c>
      <c r="N5" s="10">
        <v>30000</v>
      </c>
      <c r="O5" s="13">
        <f t="shared" ref="O5:O44" si="4">IF(N5&gt;Q5,N5,0)</f>
        <v>30000</v>
      </c>
      <c r="P5" s="13">
        <f t="shared" ref="P5:P45" si="5">IF(N5&lt;Q5,N5,0)</f>
        <v>0</v>
      </c>
      <c r="Q5" s="10">
        <v>10000</v>
      </c>
      <c r="R5" s="10">
        <v>29000</v>
      </c>
    </row>
    <row r="6" spans="1:18" s="8" customFormat="1" x14ac:dyDescent="0.2">
      <c r="A6" s="12">
        <v>1974</v>
      </c>
      <c r="B6" s="6">
        <v>2500</v>
      </c>
      <c r="C6" s="13">
        <f t="shared" si="0"/>
        <v>2500</v>
      </c>
      <c r="D6" s="13">
        <f t="shared" si="1"/>
        <v>0</v>
      </c>
      <c r="E6" s="7">
        <v>1600</v>
      </c>
      <c r="F6" s="10">
        <v>4800</v>
      </c>
      <c r="H6" s="6">
        <v>4260</v>
      </c>
      <c r="I6" s="13">
        <f t="shared" si="2"/>
        <v>4260</v>
      </c>
      <c r="J6" s="13">
        <f t="shared" si="3"/>
        <v>0</v>
      </c>
      <c r="K6" s="10">
        <v>3300</v>
      </c>
      <c r="L6" s="10">
        <v>9800</v>
      </c>
      <c r="N6" s="10">
        <v>15000</v>
      </c>
      <c r="O6" s="13">
        <f t="shared" si="4"/>
        <v>15000</v>
      </c>
      <c r="P6" s="13">
        <f t="shared" si="5"/>
        <v>0</v>
      </c>
      <c r="Q6" s="10">
        <v>10000</v>
      </c>
      <c r="R6" s="10">
        <v>29000</v>
      </c>
    </row>
    <row r="7" spans="1:18" s="8" customFormat="1" x14ac:dyDescent="0.2">
      <c r="A7" s="12">
        <v>1975</v>
      </c>
      <c r="B7" s="6">
        <v>800</v>
      </c>
      <c r="C7" s="13">
        <f t="shared" si="0"/>
        <v>0</v>
      </c>
      <c r="D7" s="13">
        <f t="shared" si="1"/>
        <v>800</v>
      </c>
      <c r="E7" s="7">
        <v>1600</v>
      </c>
      <c r="F7" s="10">
        <v>4800</v>
      </c>
      <c r="H7" s="6">
        <v>4500</v>
      </c>
      <c r="I7" s="13">
        <f t="shared" si="2"/>
        <v>4500</v>
      </c>
      <c r="J7" s="13">
        <f t="shared" si="3"/>
        <v>0</v>
      </c>
      <c r="K7" s="10">
        <v>3300</v>
      </c>
      <c r="L7" s="10">
        <v>9800</v>
      </c>
      <c r="N7" s="10">
        <v>8150</v>
      </c>
      <c r="O7" s="13">
        <f t="shared" si="4"/>
        <v>0</v>
      </c>
      <c r="P7" s="13">
        <f t="shared" si="5"/>
        <v>8150</v>
      </c>
      <c r="Q7" s="10">
        <v>10000</v>
      </c>
      <c r="R7" s="10">
        <v>29000</v>
      </c>
    </row>
    <row r="8" spans="1:18" s="8" customFormat="1" x14ac:dyDescent="0.2">
      <c r="A8" s="6">
        <v>1976</v>
      </c>
      <c r="B8" s="6">
        <v>1200</v>
      </c>
      <c r="C8" s="13">
        <f t="shared" si="0"/>
        <v>0</v>
      </c>
      <c r="D8" s="13">
        <f t="shared" si="1"/>
        <v>1200</v>
      </c>
      <c r="E8" s="7">
        <v>1600</v>
      </c>
      <c r="F8" s="10">
        <v>4800</v>
      </c>
      <c r="H8" s="6">
        <v>3280</v>
      </c>
      <c r="I8" s="13">
        <f t="shared" si="2"/>
        <v>0</v>
      </c>
      <c r="J8" s="13">
        <f t="shared" si="3"/>
        <v>3280</v>
      </c>
      <c r="K8" s="10">
        <v>3300</v>
      </c>
      <c r="L8" s="10">
        <v>9800</v>
      </c>
      <c r="N8" s="10">
        <v>30000</v>
      </c>
      <c r="O8" s="13">
        <f t="shared" si="4"/>
        <v>30000</v>
      </c>
      <c r="P8" s="13">
        <f t="shared" si="5"/>
        <v>0</v>
      </c>
      <c r="Q8" s="10">
        <v>10000</v>
      </c>
      <c r="R8" s="10">
        <v>29000</v>
      </c>
    </row>
    <row r="9" spans="1:18" s="8" customFormat="1" x14ac:dyDescent="0.2">
      <c r="A9" s="12">
        <v>1977</v>
      </c>
      <c r="B9" s="6">
        <v>3000</v>
      </c>
      <c r="C9" s="13">
        <f t="shared" si="0"/>
        <v>3000</v>
      </c>
      <c r="D9" s="13">
        <f t="shared" si="1"/>
        <v>0</v>
      </c>
      <c r="E9" s="7">
        <v>1600</v>
      </c>
      <c r="F9" s="10">
        <v>4800</v>
      </c>
      <c r="H9" s="6">
        <v>3750</v>
      </c>
      <c r="I9" s="13">
        <f t="shared" si="2"/>
        <v>3750</v>
      </c>
      <c r="J9" s="13">
        <f t="shared" si="3"/>
        <v>0</v>
      </c>
      <c r="K9" s="10">
        <v>3300</v>
      </c>
      <c r="L9" s="10">
        <v>9800</v>
      </c>
      <c r="N9" s="10">
        <v>25000</v>
      </c>
      <c r="O9" s="13">
        <f t="shared" si="4"/>
        <v>25000</v>
      </c>
      <c r="P9" s="13">
        <f t="shared" si="5"/>
        <v>0</v>
      </c>
      <c r="Q9" s="10">
        <v>10000</v>
      </c>
      <c r="R9" s="10">
        <v>29000</v>
      </c>
    </row>
    <row r="10" spans="1:18" s="8" customFormat="1" x14ac:dyDescent="0.2">
      <c r="A10" s="12">
        <v>1978</v>
      </c>
      <c r="B10" s="6">
        <v>2200</v>
      </c>
      <c r="C10" s="13">
        <f t="shared" si="0"/>
        <v>2200</v>
      </c>
      <c r="D10" s="13">
        <f t="shared" si="1"/>
        <v>0</v>
      </c>
      <c r="E10" s="7">
        <v>1600</v>
      </c>
      <c r="F10" s="10">
        <v>4800</v>
      </c>
      <c r="H10" s="6">
        <v>3850</v>
      </c>
      <c r="I10" s="13">
        <f t="shared" si="2"/>
        <v>3850</v>
      </c>
      <c r="J10" s="13">
        <f t="shared" si="3"/>
        <v>0</v>
      </c>
      <c r="K10" s="10">
        <v>3300</v>
      </c>
      <c r="L10" s="10">
        <v>9800</v>
      </c>
      <c r="N10" s="10">
        <v>40000</v>
      </c>
      <c r="O10" s="13">
        <f t="shared" si="4"/>
        <v>40000</v>
      </c>
      <c r="P10" s="13">
        <f t="shared" si="5"/>
        <v>0</v>
      </c>
      <c r="Q10" s="10">
        <v>10000</v>
      </c>
      <c r="R10" s="10">
        <v>29000</v>
      </c>
    </row>
    <row r="11" spans="1:18" s="8" customFormat="1" x14ac:dyDescent="0.2">
      <c r="A11" s="12">
        <v>1979</v>
      </c>
      <c r="B11" s="6">
        <v>3250</v>
      </c>
      <c r="C11" s="13">
        <f t="shared" si="0"/>
        <v>3250</v>
      </c>
      <c r="D11" s="13">
        <f t="shared" si="1"/>
        <v>0</v>
      </c>
      <c r="E11" s="7">
        <v>1600</v>
      </c>
      <c r="F11" s="10">
        <v>4800</v>
      </c>
      <c r="H11" s="6">
        <v>7000</v>
      </c>
      <c r="I11" s="13">
        <f t="shared" si="2"/>
        <v>7000</v>
      </c>
      <c r="J11" s="13">
        <f t="shared" si="3"/>
        <v>0</v>
      </c>
      <c r="K11" s="10">
        <v>3300</v>
      </c>
      <c r="L11" s="10">
        <v>9800</v>
      </c>
      <c r="N11" s="10">
        <v>25000</v>
      </c>
      <c r="O11" s="13">
        <f t="shared" si="4"/>
        <v>25000</v>
      </c>
      <c r="P11" s="13">
        <f t="shared" si="5"/>
        <v>0</v>
      </c>
      <c r="Q11" s="10">
        <v>10000</v>
      </c>
      <c r="R11" s="10">
        <v>29000</v>
      </c>
    </row>
    <row r="12" spans="1:18" s="8" customFormat="1" x14ac:dyDescent="0.2">
      <c r="A12" s="12">
        <v>1980</v>
      </c>
      <c r="B12" s="6">
        <v>3200</v>
      </c>
      <c r="C12" s="13">
        <f t="shared" si="0"/>
        <v>3200</v>
      </c>
      <c r="D12" s="13">
        <f t="shared" si="1"/>
        <v>0</v>
      </c>
      <c r="E12" s="7">
        <v>1600</v>
      </c>
      <c r="F12" s="10">
        <v>4800</v>
      </c>
      <c r="H12" s="6">
        <v>8100</v>
      </c>
      <c r="I12" s="13">
        <f t="shared" si="2"/>
        <v>8100</v>
      </c>
      <c r="J12" s="13">
        <f t="shared" si="3"/>
        <v>0</v>
      </c>
      <c r="K12" s="10">
        <v>3300</v>
      </c>
      <c r="L12" s="10">
        <v>9800</v>
      </c>
      <c r="N12" s="10">
        <v>18000</v>
      </c>
      <c r="O12" s="13">
        <f t="shared" si="4"/>
        <v>18000</v>
      </c>
      <c r="P12" s="13">
        <f t="shared" si="5"/>
        <v>0</v>
      </c>
      <c r="Q12" s="10">
        <v>10000</v>
      </c>
      <c r="R12" s="10">
        <v>29000</v>
      </c>
    </row>
    <row r="13" spans="1:18" s="8" customFormat="1" x14ac:dyDescent="0.2">
      <c r="A13" s="6">
        <v>1981</v>
      </c>
      <c r="B13" s="13">
        <v>5793</v>
      </c>
      <c r="C13" s="13">
        <f>IF(B13&gt;E13,B13,0)</f>
        <v>5793</v>
      </c>
      <c r="D13" s="13">
        <f>IF(B13&lt;E13,B13,0)</f>
        <v>0</v>
      </c>
      <c r="E13" s="7">
        <v>1600</v>
      </c>
      <c r="F13" s="10">
        <v>4800</v>
      </c>
      <c r="H13" s="13">
        <v>8430</v>
      </c>
      <c r="I13" s="13">
        <f>IF(H13&gt;K13,H13,0)</f>
        <v>8430</v>
      </c>
      <c r="J13" s="13">
        <f>IF(H13&lt;K13,H13,0)</f>
        <v>0</v>
      </c>
      <c r="K13" s="10">
        <v>3300</v>
      </c>
      <c r="L13" s="10">
        <v>9800</v>
      </c>
      <c r="N13" s="10">
        <v>20000</v>
      </c>
      <c r="O13" s="13">
        <f t="shared" si="4"/>
        <v>20000</v>
      </c>
      <c r="P13" s="13">
        <f t="shared" si="5"/>
        <v>0</v>
      </c>
      <c r="Q13" s="10">
        <v>10000</v>
      </c>
      <c r="R13" s="10">
        <v>29000</v>
      </c>
    </row>
    <row r="14" spans="1:18" x14ac:dyDescent="0.2">
      <c r="A14" s="1">
        <v>1982</v>
      </c>
      <c r="B14" s="2">
        <v>7100</v>
      </c>
      <c r="C14" s="2">
        <f>IF(B14&gt;E14,B14,0)</f>
        <v>7100</v>
      </c>
      <c r="D14" s="2">
        <f>IF(B14&lt;E14,B14,0)</f>
        <v>0</v>
      </c>
      <c r="E14" s="7">
        <v>1600</v>
      </c>
      <c r="F14" s="10">
        <v>4800</v>
      </c>
      <c r="H14" s="2">
        <v>9180</v>
      </c>
      <c r="I14" s="2">
        <f>IF(H14&gt;K14,H14,0)</f>
        <v>9180</v>
      </c>
      <c r="J14" s="2">
        <f>IF(H14&lt;K14,H14,0)</f>
        <v>0</v>
      </c>
      <c r="K14" s="10">
        <v>3300</v>
      </c>
      <c r="L14" s="10">
        <v>9800</v>
      </c>
      <c r="N14" s="10">
        <v>40000</v>
      </c>
      <c r="O14" s="13">
        <f t="shared" si="4"/>
        <v>40000</v>
      </c>
      <c r="P14" s="13">
        <f t="shared" si="5"/>
        <v>0</v>
      </c>
      <c r="Q14" s="10">
        <v>10000</v>
      </c>
      <c r="R14" s="10">
        <v>29000</v>
      </c>
    </row>
    <row r="15" spans="1:18" x14ac:dyDescent="0.2">
      <c r="A15" s="1">
        <v>1983</v>
      </c>
      <c r="B15" s="2">
        <v>5950</v>
      </c>
      <c r="C15" s="2">
        <f t="shared" ref="C15:C44" si="6">IF(B15&gt;E15,B15,0)</f>
        <v>5950</v>
      </c>
      <c r="D15" s="2">
        <f t="shared" ref="D15:D45" si="7">IF(B15&lt;E15,B15,0)</f>
        <v>0</v>
      </c>
      <c r="E15" s="7">
        <v>1600</v>
      </c>
      <c r="F15" s="10">
        <v>4800</v>
      </c>
      <c r="H15" s="2">
        <v>5300</v>
      </c>
      <c r="I15" s="2">
        <f t="shared" ref="I15:I45" si="8">IF(H15&gt;K15,H15,0)</f>
        <v>5300</v>
      </c>
      <c r="J15" s="2">
        <f t="shared" ref="J15:J45" si="9">IF(H15&lt;K15,H15,0)</f>
        <v>0</v>
      </c>
      <c r="K15" s="10">
        <v>3300</v>
      </c>
      <c r="L15" s="10">
        <v>9800</v>
      </c>
      <c r="N15" s="10">
        <v>16500</v>
      </c>
      <c r="O15" s="13">
        <f t="shared" si="4"/>
        <v>16500</v>
      </c>
      <c r="P15" s="13">
        <f t="shared" si="5"/>
        <v>0</v>
      </c>
      <c r="Q15" s="10">
        <v>10000</v>
      </c>
      <c r="R15" s="10">
        <v>29000</v>
      </c>
    </row>
    <row r="16" spans="1:18" x14ac:dyDescent="0.2">
      <c r="A16" s="1">
        <v>1984</v>
      </c>
      <c r="B16" s="2">
        <v>4200</v>
      </c>
      <c r="C16" s="2">
        <f t="shared" si="6"/>
        <v>4200</v>
      </c>
      <c r="D16" s="2">
        <f t="shared" si="7"/>
        <v>0</v>
      </c>
      <c r="E16" s="7">
        <v>1600</v>
      </c>
      <c r="F16" s="10">
        <v>4800</v>
      </c>
      <c r="H16" s="2">
        <v>14000</v>
      </c>
      <c r="I16" s="2">
        <f t="shared" si="8"/>
        <v>14000</v>
      </c>
      <c r="J16" s="2">
        <f t="shared" si="9"/>
        <v>0</v>
      </c>
      <c r="K16" s="10">
        <v>3300</v>
      </c>
      <c r="L16" s="10">
        <v>9800</v>
      </c>
      <c r="N16" s="10">
        <v>30000</v>
      </c>
      <c r="O16" s="13">
        <f t="shared" si="4"/>
        <v>30000</v>
      </c>
      <c r="P16" s="13">
        <f t="shared" si="5"/>
        <v>0</v>
      </c>
      <c r="Q16" s="10">
        <v>10000</v>
      </c>
      <c r="R16" s="10">
        <v>29000</v>
      </c>
    </row>
    <row r="17" spans="1:18" x14ac:dyDescent="0.2">
      <c r="A17" s="1">
        <v>1985</v>
      </c>
      <c r="B17" s="2">
        <v>3300</v>
      </c>
      <c r="C17" s="2">
        <f t="shared" si="6"/>
        <v>3300</v>
      </c>
      <c r="D17" s="2">
        <f t="shared" si="7"/>
        <v>0</v>
      </c>
      <c r="E17" s="7">
        <v>1600</v>
      </c>
      <c r="F17" s="10">
        <v>4800</v>
      </c>
      <c r="H17" s="2">
        <v>6490</v>
      </c>
      <c r="I17" s="2">
        <f t="shared" si="8"/>
        <v>6490</v>
      </c>
      <c r="J17" s="2">
        <f t="shared" si="9"/>
        <v>0</v>
      </c>
      <c r="K17" s="10">
        <v>3300</v>
      </c>
      <c r="L17" s="10">
        <v>9800</v>
      </c>
      <c r="N17" s="10">
        <v>52350</v>
      </c>
      <c r="O17" s="13">
        <f t="shared" si="4"/>
        <v>52350</v>
      </c>
      <c r="P17" s="13">
        <f t="shared" si="5"/>
        <v>0</v>
      </c>
      <c r="Q17" s="10">
        <v>10000</v>
      </c>
      <c r="R17" s="10">
        <v>29000</v>
      </c>
    </row>
    <row r="18" spans="1:18" x14ac:dyDescent="0.2">
      <c r="A18" s="1">
        <v>1986</v>
      </c>
      <c r="B18" s="2">
        <v>3300</v>
      </c>
      <c r="C18" s="2">
        <f t="shared" si="6"/>
        <v>3300</v>
      </c>
      <c r="D18" s="2">
        <f t="shared" si="7"/>
        <v>0</v>
      </c>
      <c r="E18" s="7">
        <v>1600</v>
      </c>
      <c r="F18" s="10">
        <v>4800</v>
      </c>
      <c r="H18" s="2">
        <v>3162</v>
      </c>
      <c r="I18" s="2">
        <f t="shared" si="8"/>
        <v>0</v>
      </c>
      <c r="J18" s="2">
        <f t="shared" si="9"/>
        <v>3162</v>
      </c>
      <c r="K18" s="10">
        <v>3300</v>
      </c>
      <c r="L18" s="10">
        <v>9800</v>
      </c>
      <c r="N18" s="10">
        <v>14100</v>
      </c>
      <c r="O18" s="13">
        <f t="shared" si="4"/>
        <v>14100</v>
      </c>
      <c r="P18" s="13">
        <f t="shared" si="5"/>
        <v>0</v>
      </c>
      <c r="Q18" s="10">
        <v>10000</v>
      </c>
      <c r="R18" s="10">
        <v>29000</v>
      </c>
    </row>
    <row r="19" spans="1:18" x14ac:dyDescent="0.2">
      <c r="A19" s="1">
        <v>1987</v>
      </c>
      <c r="B19" s="2">
        <v>5000</v>
      </c>
      <c r="C19" s="2">
        <f t="shared" si="6"/>
        <v>5000</v>
      </c>
      <c r="D19" s="2">
        <f t="shared" si="7"/>
        <v>0</v>
      </c>
      <c r="E19" s="7">
        <v>1600</v>
      </c>
      <c r="F19" s="10">
        <v>4800</v>
      </c>
      <c r="H19" s="2">
        <v>2000</v>
      </c>
      <c r="I19" s="2">
        <f t="shared" si="8"/>
        <v>0</v>
      </c>
      <c r="J19" s="2">
        <f t="shared" si="9"/>
        <v>2000</v>
      </c>
      <c r="K19" s="10">
        <v>3300</v>
      </c>
      <c r="L19" s="10">
        <v>9800</v>
      </c>
      <c r="N19" s="10">
        <v>8500</v>
      </c>
      <c r="O19" s="13">
        <f t="shared" si="4"/>
        <v>0</v>
      </c>
      <c r="P19" s="13">
        <f t="shared" si="5"/>
        <v>8500</v>
      </c>
      <c r="Q19" s="10">
        <v>10000</v>
      </c>
      <c r="R19" s="10">
        <v>29000</v>
      </c>
    </row>
    <row r="20" spans="1:18" x14ac:dyDescent="0.2">
      <c r="A20" s="1">
        <v>1988</v>
      </c>
      <c r="B20" s="2">
        <v>1600</v>
      </c>
      <c r="C20" s="2">
        <f t="shared" si="6"/>
        <v>0</v>
      </c>
      <c r="D20" s="2">
        <f t="shared" si="7"/>
        <v>0</v>
      </c>
      <c r="E20" s="7">
        <v>1600</v>
      </c>
      <c r="F20" s="10">
        <v>4800</v>
      </c>
      <c r="H20" s="2">
        <v>11000</v>
      </c>
      <c r="I20" s="2">
        <f t="shared" si="8"/>
        <v>11000</v>
      </c>
      <c r="J20" s="2">
        <f t="shared" si="9"/>
        <v>0</v>
      </c>
      <c r="K20" s="10">
        <v>3300</v>
      </c>
      <c r="L20" s="10">
        <v>9800</v>
      </c>
      <c r="N20" s="10">
        <v>16000</v>
      </c>
      <c r="O20" s="13">
        <f t="shared" si="4"/>
        <v>16000</v>
      </c>
      <c r="P20" s="13">
        <f t="shared" si="5"/>
        <v>0</v>
      </c>
      <c r="Q20" s="10">
        <v>10000</v>
      </c>
      <c r="R20" s="10">
        <v>29000</v>
      </c>
    </row>
    <row r="21" spans="1:18" x14ac:dyDescent="0.2">
      <c r="A21" s="1">
        <v>1989</v>
      </c>
      <c r="B21" s="2">
        <v>1490</v>
      </c>
      <c r="C21" s="2">
        <f t="shared" si="6"/>
        <v>0</v>
      </c>
      <c r="D21" s="2">
        <f t="shared" si="7"/>
        <v>1490</v>
      </c>
      <c r="E21" s="7">
        <v>1600</v>
      </c>
      <c r="F21" s="10">
        <v>4800</v>
      </c>
      <c r="H21" s="2">
        <v>3900</v>
      </c>
      <c r="I21" s="2">
        <f t="shared" si="8"/>
        <v>3900</v>
      </c>
      <c r="J21" s="2">
        <f t="shared" si="9"/>
        <v>0</v>
      </c>
      <c r="K21" s="10">
        <v>3300</v>
      </c>
      <c r="L21" s="10">
        <v>9800</v>
      </c>
      <c r="N21" s="10">
        <v>38000</v>
      </c>
      <c r="O21" s="13">
        <f t="shared" si="4"/>
        <v>38000</v>
      </c>
      <c r="P21" s="13">
        <f t="shared" si="5"/>
        <v>0</v>
      </c>
      <c r="Q21" s="10">
        <v>10000</v>
      </c>
      <c r="R21" s="10">
        <v>29000</v>
      </c>
    </row>
    <row r="22" spans="1:18" x14ac:dyDescent="0.2">
      <c r="A22" s="1">
        <v>1990</v>
      </c>
      <c r="B22" s="2">
        <v>9460</v>
      </c>
      <c r="C22" s="2">
        <f t="shared" si="6"/>
        <v>9460</v>
      </c>
      <c r="D22" s="2">
        <f t="shared" si="7"/>
        <v>0</v>
      </c>
      <c r="E22" s="7">
        <v>1600</v>
      </c>
      <c r="F22" s="10">
        <v>4800</v>
      </c>
      <c r="H22" s="2">
        <v>1630</v>
      </c>
      <c r="I22" s="2">
        <f t="shared" si="8"/>
        <v>0</v>
      </c>
      <c r="J22" s="2">
        <f t="shared" si="9"/>
        <v>1630</v>
      </c>
      <c r="K22" s="10">
        <v>3300</v>
      </c>
      <c r="L22" s="10">
        <v>9800</v>
      </c>
      <c r="N22" s="10">
        <v>16800</v>
      </c>
      <c r="O22" s="13">
        <f t="shared" si="4"/>
        <v>16800</v>
      </c>
      <c r="P22" s="13">
        <f t="shared" si="5"/>
        <v>0</v>
      </c>
      <c r="Q22" s="10">
        <v>10000</v>
      </c>
      <c r="R22" s="10">
        <v>29000</v>
      </c>
    </row>
    <row r="23" spans="1:18" x14ac:dyDescent="0.2">
      <c r="A23" s="1">
        <v>1991</v>
      </c>
      <c r="B23" s="2">
        <v>975</v>
      </c>
      <c r="C23" s="2">
        <f t="shared" si="6"/>
        <v>0</v>
      </c>
      <c r="D23" s="2">
        <f t="shared" si="7"/>
        <v>975</v>
      </c>
      <c r="E23" s="7">
        <v>1600</v>
      </c>
      <c r="F23" s="10">
        <v>4800</v>
      </c>
      <c r="H23" s="2" t="s">
        <v>97</v>
      </c>
      <c r="I23" s="2" t="str">
        <f t="shared" si="8"/>
        <v>-</v>
      </c>
      <c r="J23" s="2">
        <f t="shared" si="9"/>
        <v>0</v>
      </c>
      <c r="K23" s="10">
        <v>3300</v>
      </c>
      <c r="L23" s="10">
        <v>9800</v>
      </c>
      <c r="N23" s="10">
        <v>16600</v>
      </c>
      <c r="O23" s="13">
        <f t="shared" si="4"/>
        <v>16600</v>
      </c>
      <c r="P23" s="13">
        <f t="shared" si="5"/>
        <v>0</v>
      </c>
      <c r="Q23" s="10">
        <v>10000</v>
      </c>
      <c r="R23" s="10">
        <v>29000</v>
      </c>
    </row>
    <row r="24" spans="1:18" x14ac:dyDescent="0.2">
      <c r="A24" s="1">
        <v>1992</v>
      </c>
      <c r="B24" s="2">
        <v>4235</v>
      </c>
      <c r="C24" s="2">
        <f t="shared" si="6"/>
        <v>4235</v>
      </c>
      <c r="D24" s="2">
        <f t="shared" si="7"/>
        <v>0</v>
      </c>
      <c r="E24" s="7">
        <v>1600</v>
      </c>
      <c r="F24" s="10">
        <v>4800</v>
      </c>
      <c r="H24" s="2">
        <v>13820</v>
      </c>
      <c r="I24" s="2">
        <f t="shared" si="8"/>
        <v>13820</v>
      </c>
      <c r="J24" s="2">
        <f t="shared" si="9"/>
        <v>0</v>
      </c>
      <c r="K24" s="10">
        <v>3300</v>
      </c>
      <c r="L24" s="10">
        <v>9800</v>
      </c>
      <c r="N24" s="10">
        <v>30800</v>
      </c>
      <c r="O24" s="13">
        <f t="shared" si="4"/>
        <v>30800</v>
      </c>
      <c r="P24" s="13">
        <f t="shared" si="5"/>
        <v>0</v>
      </c>
      <c r="Q24" s="10">
        <v>10000</v>
      </c>
      <c r="R24" s="10">
        <v>29000</v>
      </c>
    </row>
    <row r="25" spans="1:18" x14ac:dyDescent="0.2">
      <c r="A25" s="1">
        <v>1993</v>
      </c>
      <c r="B25" s="2">
        <v>5436</v>
      </c>
      <c r="C25" s="2">
        <f t="shared" si="6"/>
        <v>5436</v>
      </c>
      <c r="D25" s="2">
        <f t="shared" si="7"/>
        <v>0</v>
      </c>
      <c r="E25" s="7">
        <v>1600</v>
      </c>
      <c r="F25" s="10">
        <v>4800</v>
      </c>
      <c r="H25" s="2">
        <v>10703</v>
      </c>
      <c r="I25" s="2">
        <f t="shared" si="8"/>
        <v>10703</v>
      </c>
      <c r="J25" s="2">
        <f t="shared" si="9"/>
        <v>0</v>
      </c>
      <c r="K25" s="10">
        <v>3300</v>
      </c>
      <c r="L25" s="10">
        <v>9800</v>
      </c>
      <c r="N25" s="10">
        <v>18500</v>
      </c>
      <c r="O25" s="13">
        <f t="shared" si="4"/>
        <v>18500</v>
      </c>
      <c r="P25" s="13">
        <f t="shared" si="5"/>
        <v>0</v>
      </c>
      <c r="Q25" s="10">
        <v>10000</v>
      </c>
      <c r="R25" s="10">
        <v>29000</v>
      </c>
    </row>
    <row r="26" spans="1:18" x14ac:dyDescent="0.2">
      <c r="A26" s="1">
        <v>1994</v>
      </c>
      <c r="B26" s="2">
        <v>6000</v>
      </c>
      <c r="C26" s="2">
        <f t="shared" si="6"/>
        <v>6000</v>
      </c>
      <c r="D26" s="2">
        <f t="shared" si="7"/>
        <v>0</v>
      </c>
      <c r="E26" s="7">
        <v>1600</v>
      </c>
      <c r="F26" s="10">
        <v>4800</v>
      </c>
      <c r="H26" s="2">
        <v>21960</v>
      </c>
      <c r="I26" s="2">
        <f t="shared" si="8"/>
        <v>21960</v>
      </c>
      <c r="J26" s="2">
        <f t="shared" si="9"/>
        <v>0</v>
      </c>
      <c r="K26" s="10">
        <v>3300</v>
      </c>
      <c r="L26" s="10">
        <v>9800</v>
      </c>
      <c r="N26" s="10">
        <v>55000</v>
      </c>
      <c r="O26" s="13">
        <f t="shared" si="4"/>
        <v>55000</v>
      </c>
      <c r="P26" s="13">
        <f t="shared" si="5"/>
        <v>0</v>
      </c>
      <c r="Q26" s="10">
        <v>10000</v>
      </c>
      <c r="R26" s="10">
        <v>29000</v>
      </c>
    </row>
    <row r="27" spans="1:18" x14ac:dyDescent="0.2">
      <c r="A27" s="1">
        <v>1995</v>
      </c>
      <c r="B27" s="2">
        <v>2642</v>
      </c>
      <c r="C27" s="2">
        <f t="shared" si="6"/>
        <v>2642</v>
      </c>
      <c r="D27" s="2">
        <f t="shared" si="7"/>
        <v>0</v>
      </c>
      <c r="E27" s="7">
        <v>1600</v>
      </c>
      <c r="F27" s="10">
        <v>4800</v>
      </c>
      <c r="H27" s="2" t="s">
        <v>97</v>
      </c>
      <c r="I27" s="2" t="str">
        <f t="shared" si="8"/>
        <v>-</v>
      </c>
      <c r="J27" s="2">
        <f t="shared" si="9"/>
        <v>0</v>
      </c>
      <c r="K27" s="10">
        <v>3300</v>
      </c>
      <c r="L27" s="10">
        <v>9800</v>
      </c>
      <c r="N27" s="10">
        <v>30000</v>
      </c>
      <c r="O27" s="13">
        <f t="shared" si="4"/>
        <v>30000</v>
      </c>
      <c r="P27" s="13">
        <f t="shared" si="5"/>
        <v>0</v>
      </c>
      <c r="Q27" s="10">
        <v>10000</v>
      </c>
      <c r="R27" s="10">
        <v>29000</v>
      </c>
    </row>
    <row r="28" spans="1:18" x14ac:dyDescent="0.2">
      <c r="A28" s="1">
        <v>1996</v>
      </c>
      <c r="B28" s="2">
        <v>4030</v>
      </c>
      <c r="C28" s="2">
        <f t="shared" si="6"/>
        <v>4030</v>
      </c>
      <c r="D28" s="2">
        <f t="shared" si="7"/>
        <v>0</v>
      </c>
      <c r="E28" s="7">
        <v>1600</v>
      </c>
      <c r="F28" s="10">
        <v>4800</v>
      </c>
      <c r="H28" s="2" t="s">
        <v>97</v>
      </c>
      <c r="I28" s="2" t="str">
        <f t="shared" si="8"/>
        <v>-</v>
      </c>
      <c r="J28" s="2">
        <f t="shared" si="9"/>
        <v>0</v>
      </c>
      <c r="K28" s="10">
        <v>3300</v>
      </c>
      <c r="L28" s="10">
        <v>9800</v>
      </c>
      <c r="N28" s="10">
        <v>19000</v>
      </c>
      <c r="O28" s="13">
        <f t="shared" si="4"/>
        <v>19000</v>
      </c>
      <c r="P28" s="13">
        <f t="shared" si="5"/>
        <v>0</v>
      </c>
      <c r="Q28" s="10">
        <v>10000</v>
      </c>
      <c r="R28" s="10">
        <v>29000</v>
      </c>
    </row>
    <row r="29" spans="1:18" x14ac:dyDescent="0.2">
      <c r="A29" s="1">
        <v>1997</v>
      </c>
      <c r="B29" s="2">
        <v>2550</v>
      </c>
      <c r="C29" s="2">
        <f t="shared" si="6"/>
        <v>2550</v>
      </c>
      <c r="D29" s="2">
        <f t="shared" si="7"/>
        <v>0</v>
      </c>
      <c r="E29" s="7">
        <v>1600</v>
      </c>
      <c r="F29" s="10">
        <v>4800</v>
      </c>
      <c r="H29" s="2">
        <v>9780</v>
      </c>
      <c r="I29" s="2">
        <f t="shared" si="8"/>
        <v>9780</v>
      </c>
      <c r="J29" s="2">
        <f t="shared" si="9"/>
        <v>0</v>
      </c>
      <c r="K29" s="10">
        <v>3300</v>
      </c>
      <c r="L29" s="10">
        <v>9800</v>
      </c>
      <c r="N29" s="10">
        <v>22000</v>
      </c>
      <c r="O29" s="13">
        <f t="shared" si="4"/>
        <v>22000</v>
      </c>
      <c r="P29" s="13">
        <f t="shared" si="5"/>
        <v>0</v>
      </c>
      <c r="Q29" s="10">
        <v>10000</v>
      </c>
      <c r="R29" s="10">
        <v>29000</v>
      </c>
    </row>
    <row r="30" spans="1:18" x14ac:dyDescent="0.2">
      <c r="A30" s="1">
        <v>1998</v>
      </c>
      <c r="B30" s="2" t="s">
        <v>97</v>
      </c>
      <c r="C30" s="2" t="str">
        <f t="shared" si="6"/>
        <v>-</v>
      </c>
      <c r="D30" s="2">
        <f t="shared" si="7"/>
        <v>0</v>
      </c>
      <c r="E30" s="7">
        <v>1600</v>
      </c>
      <c r="F30" s="10">
        <v>4800</v>
      </c>
      <c r="H30" s="2" t="s">
        <v>97</v>
      </c>
      <c r="I30" s="2" t="str">
        <f t="shared" si="8"/>
        <v>-</v>
      </c>
      <c r="J30" s="2">
        <f t="shared" si="9"/>
        <v>0</v>
      </c>
      <c r="K30" s="10">
        <v>3300</v>
      </c>
      <c r="L30" s="10">
        <v>9800</v>
      </c>
      <c r="N30" s="10">
        <v>12000</v>
      </c>
      <c r="O30" s="13">
        <f t="shared" si="4"/>
        <v>12000</v>
      </c>
      <c r="P30" s="13">
        <f t="shared" si="5"/>
        <v>0</v>
      </c>
      <c r="Q30" s="10">
        <v>10000</v>
      </c>
      <c r="R30" s="10">
        <v>29000</v>
      </c>
    </row>
    <row r="31" spans="1:18" x14ac:dyDescent="0.2">
      <c r="A31" s="1">
        <v>1999</v>
      </c>
      <c r="B31" s="2" t="s">
        <v>97</v>
      </c>
      <c r="C31" s="2" t="str">
        <f t="shared" si="6"/>
        <v>-</v>
      </c>
      <c r="D31" s="2">
        <f t="shared" si="7"/>
        <v>0</v>
      </c>
      <c r="E31" s="7">
        <v>1600</v>
      </c>
      <c r="F31" s="10">
        <v>4800</v>
      </c>
      <c r="H31" s="2" t="s">
        <v>97</v>
      </c>
      <c r="I31" s="2" t="str">
        <f t="shared" si="8"/>
        <v>-</v>
      </c>
      <c r="J31" s="2">
        <f t="shared" si="9"/>
        <v>0</v>
      </c>
      <c r="K31" s="10">
        <v>3300</v>
      </c>
      <c r="L31" s="10">
        <v>9800</v>
      </c>
      <c r="N31" s="10" t="s">
        <v>97</v>
      </c>
      <c r="O31" s="13" t="str">
        <f t="shared" si="4"/>
        <v>-</v>
      </c>
      <c r="P31" s="13">
        <f t="shared" si="5"/>
        <v>0</v>
      </c>
      <c r="Q31" s="10">
        <v>10000</v>
      </c>
      <c r="R31" s="10">
        <v>29000</v>
      </c>
    </row>
    <row r="32" spans="1:18" x14ac:dyDescent="0.2">
      <c r="A32" s="1">
        <v>2000</v>
      </c>
      <c r="B32" s="2">
        <v>1572</v>
      </c>
      <c r="C32" s="2">
        <f t="shared" si="6"/>
        <v>0</v>
      </c>
      <c r="D32" s="2">
        <f t="shared" si="7"/>
        <v>1572</v>
      </c>
      <c r="E32" s="7">
        <v>1600</v>
      </c>
      <c r="F32" s="10">
        <v>4800</v>
      </c>
      <c r="H32" s="2" t="s">
        <v>97</v>
      </c>
      <c r="I32" s="2" t="str">
        <f t="shared" si="8"/>
        <v>-</v>
      </c>
      <c r="J32" s="2">
        <f t="shared" si="9"/>
        <v>0</v>
      </c>
      <c r="K32" s="10">
        <v>3300</v>
      </c>
      <c r="L32" s="10">
        <v>9800</v>
      </c>
      <c r="N32" s="10">
        <v>12000</v>
      </c>
      <c r="O32" s="13">
        <f t="shared" si="4"/>
        <v>12000</v>
      </c>
      <c r="P32" s="13">
        <f t="shared" si="5"/>
        <v>0</v>
      </c>
      <c r="Q32" s="10">
        <v>10000</v>
      </c>
      <c r="R32" s="10">
        <v>29000</v>
      </c>
    </row>
    <row r="33" spans="1:18" x14ac:dyDescent="0.2">
      <c r="A33" s="1">
        <v>2001</v>
      </c>
      <c r="B33" s="2">
        <v>3190</v>
      </c>
      <c r="C33" s="2">
        <f t="shared" si="6"/>
        <v>3190</v>
      </c>
      <c r="D33" s="2">
        <f t="shared" si="7"/>
        <v>0</v>
      </c>
      <c r="E33" s="7">
        <v>1600</v>
      </c>
      <c r="F33" s="10">
        <v>4800</v>
      </c>
      <c r="H33" s="2">
        <v>5030</v>
      </c>
      <c r="I33" s="2">
        <f t="shared" si="8"/>
        <v>5030</v>
      </c>
      <c r="J33" s="2">
        <f t="shared" si="9"/>
        <v>0</v>
      </c>
      <c r="K33" s="10">
        <v>3300</v>
      </c>
      <c r="L33" s="10">
        <v>9800</v>
      </c>
      <c r="N33" s="10">
        <v>17000</v>
      </c>
      <c r="O33" s="13">
        <f t="shared" si="4"/>
        <v>17000</v>
      </c>
      <c r="P33" s="13">
        <f t="shared" si="5"/>
        <v>0</v>
      </c>
      <c r="Q33" s="10">
        <v>10000</v>
      </c>
      <c r="R33" s="10">
        <v>29000</v>
      </c>
    </row>
    <row r="34" spans="1:18" x14ac:dyDescent="0.2">
      <c r="A34" s="1">
        <v>2002</v>
      </c>
      <c r="B34" s="2">
        <v>8093</v>
      </c>
      <c r="C34" s="2">
        <f t="shared" si="6"/>
        <v>8093</v>
      </c>
      <c r="D34" s="2">
        <f t="shared" si="7"/>
        <v>0</v>
      </c>
      <c r="E34" s="7">
        <v>1600</v>
      </c>
      <c r="F34" s="10">
        <v>4800</v>
      </c>
      <c r="H34" s="2">
        <v>40000</v>
      </c>
      <c r="I34" s="2">
        <f t="shared" si="8"/>
        <v>40000</v>
      </c>
      <c r="J34" s="2">
        <f t="shared" si="9"/>
        <v>0</v>
      </c>
      <c r="K34" s="10">
        <v>3300</v>
      </c>
      <c r="L34" s="10">
        <v>9800</v>
      </c>
      <c r="N34" s="10">
        <v>31000</v>
      </c>
      <c r="O34" s="13">
        <f t="shared" si="4"/>
        <v>31000</v>
      </c>
      <c r="P34" s="13">
        <f t="shared" si="5"/>
        <v>0</v>
      </c>
      <c r="Q34" s="10">
        <v>10000</v>
      </c>
      <c r="R34" s="10">
        <v>29000</v>
      </c>
    </row>
    <row r="35" spans="1:18" x14ac:dyDescent="0.2">
      <c r="A35" s="1">
        <v>2003</v>
      </c>
      <c r="B35" s="2">
        <v>5907</v>
      </c>
      <c r="C35" s="2">
        <f t="shared" si="6"/>
        <v>5907</v>
      </c>
      <c r="D35" s="2">
        <f t="shared" si="7"/>
        <v>0</v>
      </c>
      <c r="E35" s="7">
        <v>1600</v>
      </c>
      <c r="F35" s="10">
        <v>4800</v>
      </c>
      <c r="H35" s="2">
        <v>6009</v>
      </c>
      <c r="I35" s="2">
        <f t="shared" si="8"/>
        <v>6009</v>
      </c>
      <c r="J35" s="2">
        <f t="shared" si="9"/>
        <v>0</v>
      </c>
      <c r="K35" s="10">
        <v>3300</v>
      </c>
      <c r="L35" s="10">
        <v>9800</v>
      </c>
      <c r="N35" s="10">
        <v>35850</v>
      </c>
      <c r="O35" s="13">
        <f t="shared" si="4"/>
        <v>35850</v>
      </c>
      <c r="P35" s="13">
        <f t="shared" si="5"/>
        <v>0</v>
      </c>
      <c r="Q35" s="10">
        <v>10000</v>
      </c>
      <c r="R35" s="10">
        <v>29000</v>
      </c>
    </row>
    <row r="36" spans="1:18" x14ac:dyDescent="0.2">
      <c r="A36" s="1">
        <v>2004</v>
      </c>
      <c r="B36" s="2">
        <v>2214</v>
      </c>
      <c r="C36" s="2">
        <f t="shared" si="6"/>
        <v>2214</v>
      </c>
      <c r="D36" s="2">
        <f t="shared" si="7"/>
        <v>0</v>
      </c>
      <c r="E36" s="7">
        <v>1600</v>
      </c>
      <c r="F36" s="10">
        <v>4800</v>
      </c>
      <c r="H36" s="2">
        <v>10284</v>
      </c>
      <c r="I36" s="2">
        <f t="shared" si="8"/>
        <v>10284</v>
      </c>
      <c r="J36" s="2">
        <f t="shared" si="9"/>
        <v>0</v>
      </c>
      <c r="K36" s="10">
        <v>3300</v>
      </c>
      <c r="L36" s="10">
        <v>9800</v>
      </c>
      <c r="N36" s="10" t="s">
        <v>97</v>
      </c>
      <c r="O36" s="13" t="str">
        <f t="shared" si="4"/>
        <v>-</v>
      </c>
      <c r="P36" s="13">
        <f t="shared" si="5"/>
        <v>0</v>
      </c>
      <c r="Q36" s="10">
        <v>10000</v>
      </c>
      <c r="R36" s="10">
        <v>29000</v>
      </c>
    </row>
    <row r="37" spans="1:18" x14ac:dyDescent="0.2">
      <c r="A37" s="1">
        <v>2005</v>
      </c>
      <c r="B37" s="2">
        <v>1241</v>
      </c>
      <c r="C37" s="2">
        <f t="shared" si="6"/>
        <v>0</v>
      </c>
      <c r="D37" s="2">
        <f t="shared" si="7"/>
        <v>1241</v>
      </c>
      <c r="E37" s="7">
        <v>1600</v>
      </c>
      <c r="F37" s="10">
        <v>4800</v>
      </c>
      <c r="H37" s="2">
        <v>2514</v>
      </c>
      <c r="I37" s="2">
        <f t="shared" si="8"/>
        <v>0</v>
      </c>
      <c r="J37" s="2">
        <f t="shared" si="9"/>
        <v>2514</v>
      </c>
      <c r="K37" s="10">
        <v>3300</v>
      </c>
      <c r="L37" s="10">
        <v>9800</v>
      </c>
      <c r="N37" s="10">
        <v>16600</v>
      </c>
      <c r="O37" s="13">
        <f t="shared" si="4"/>
        <v>16600</v>
      </c>
      <c r="P37" s="13">
        <f t="shared" si="5"/>
        <v>0</v>
      </c>
      <c r="Q37" s="10">
        <v>10000</v>
      </c>
      <c r="R37" s="10">
        <v>29000</v>
      </c>
    </row>
    <row r="38" spans="1:18" x14ac:dyDescent="0.2">
      <c r="A38" s="1">
        <v>2006</v>
      </c>
      <c r="B38" s="2">
        <v>1156</v>
      </c>
      <c r="C38" s="2">
        <f t="shared" si="6"/>
        <v>0</v>
      </c>
      <c r="D38" s="2">
        <f t="shared" si="7"/>
        <v>1156</v>
      </c>
      <c r="E38" s="7">
        <v>1600</v>
      </c>
      <c r="F38" s="10">
        <v>4800</v>
      </c>
      <c r="H38" s="2">
        <v>7950</v>
      </c>
      <c r="I38" s="2">
        <f t="shared" si="8"/>
        <v>7950</v>
      </c>
      <c r="J38" s="2">
        <f t="shared" si="9"/>
        <v>0</v>
      </c>
      <c r="K38" s="10">
        <v>3300</v>
      </c>
      <c r="L38" s="10">
        <v>9800</v>
      </c>
      <c r="N38" s="10">
        <v>14500</v>
      </c>
      <c r="O38" s="13">
        <f t="shared" si="4"/>
        <v>14500</v>
      </c>
      <c r="P38" s="13">
        <f t="shared" si="5"/>
        <v>0</v>
      </c>
      <c r="Q38" s="10">
        <v>10000</v>
      </c>
      <c r="R38" s="10">
        <v>29000</v>
      </c>
    </row>
    <row r="39" spans="1:18" x14ac:dyDescent="0.2">
      <c r="A39" s="1">
        <v>2007</v>
      </c>
      <c r="B39" s="2">
        <v>1751</v>
      </c>
      <c r="C39" s="2">
        <f t="shared" si="6"/>
        <v>1751</v>
      </c>
      <c r="D39" s="2">
        <f t="shared" si="7"/>
        <v>0</v>
      </c>
      <c r="E39" s="7">
        <v>1600</v>
      </c>
      <c r="F39" s="10">
        <v>4800</v>
      </c>
      <c r="H39" s="2">
        <v>5763</v>
      </c>
      <c r="I39" s="2">
        <f t="shared" si="8"/>
        <v>5763</v>
      </c>
      <c r="J39" s="2">
        <f t="shared" si="9"/>
        <v>0</v>
      </c>
      <c r="K39" s="10">
        <v>3300</v>
      </c>
      <c r="L39" s="10">
        <v>9800</v>
      </c>
      <c r="N39" s="10">
        <v>14000</v>
      </c>
      <c r="O39" s="13">
        <f t="shared" si="4"/>
        <v>14000</v>
      </c>
      <c r="P39" s="13">
        <f t="shared" si="5"/>
        <v>0</v>
      </c>
      <c r="Q39" s="10">
        <v>10000</v>
      </c>
      <c r="R39" s="10">
        <v>29000</v>
      </c>
    </row>
    <row r="40" spans="1:18" x14ac:dyDescent="0.2">
      <c r="A40" s="1">
        <v>2008</v>
      </c>
      <c r="B40" s="2" t="s">
        <v>97</v>
      </c>
      <c r="C40" s="2" t="str">
        <f t="shared" si="6"/>
        <v>-</v>
      </c>
      <c r="D40" s="2">
        <f t="shared" si="7"/>
        <v>0</v>
      </c>
      <c r="E40" s="7">
        <v>1600</v>
      </c>
      <c r="F40" s="10">
        <v>4800</v>
      </c>
      <c r="H40" s="2" t="s">
        <v>97</v>
      </c>
      <c r="I40" s="2" t="str">
        <f t="shared" si="8"/>
        <v>-</v>
      </c>
      <c r="J40" s="2">
        <f t="shared" si="9"/>
        <v>0</v>
      </c>
      <c r="K40" s="10">
        <v>3300</v>
      </c>
      <c r="L40" s="10">
        <v>9800</v>
      </c>
      <c r="N40" s="10">
        <v>25200</v>
      </c>
      <c r="O40" s="13">
        <f t="shared" si="4"/>
        <v>25200</v>
      </c>
      <c r="P40" s="13">
        <f t="shared" si="5"/>
        <v>0</v>
      </c>
      <c r="Q40" s="10">
        <v>10000</v>
      </c>
      <c r="R40" s="10">
        <v>29000</v>
      </c>
    </row>
    <row r="41" spans="1:18" x14ac:dyDescent="0.2">
      <c r="A41" s="1">
        <v>2009</v>
      </c>
      <c r="B41" s="2">
        <v>3581</v>
      </c>
      <c r="C41" s="2">
        <f t="shared" si="6"/>
        <v>3581</v>
      </c>
      <c r="D41" s="2">
        <f t="shared" si="7"/>
        <v>0</v>
      </c>
      <c r="E41" s="7">
        <v>1600</v>
      </c>
      <c r="F41" s="10">
        <v>4800</v>
      </c>
      <c r="H41" s="2">
        <v>5814</v>
      </c>
      <c r="I41" s="2">
        <f t="shared" si="8"/>
        <v>5814</v>
      </c>
      <c r="J41" s="2">
        <f t="shared" si="9"/>
        <v>0</v>
      </c>
      <c r="K41" s="10">
        <v>3300</v>
      </c>
      <c r="L41" s="10">
        <v>9800</v>
      </c>
      <c r="N41" s="10">
        <v>28000</v>
      </c>
      <c r="O41" s="13">
        <f t="shared" si="4"/>
        <v>28000</v>
      </c>
      <c r="P41" s="13">
        <f t="shared" si="5"/>
        <v>0</v>
      </c>
      <c r="Q41" s="10">
        <v>10000</v>
      </c>
      <c r="R41" s="10">
        <v>29000</v>
      </c>
    </row>
    <row r="42" spans="1:18" x14ac:dyDescent="0.2">
      <c r="A42" s="1">
        <v>2010</v>
      </c>
      <c r="B42" s="2">
        <v>2393</v>
      </c>
      <c r="C42" s="2">
        <f t="shared" si="6"/>
        <v>2393</v>
      </c>
      <c r="D42" s="2">
        <f t="shared" si="7"/>
        <v>0</v>
      </c>
      <c r="E42" s="7">
        <v>1600</v>
      </c>
      <c r="F42" s="10">
        <v>4800</v>
      </c>
      <c r="H42" s="2">
        <v>11195</v>
      </c>
      <c r="I42" s="2">
        <f t="shared" si="8"/>
        <v>11195</v>
      </c>
      <c r="J42" s="2">
        <f t="shared" si="9"/>
        <v>0</v>
      </c>
      <c r="K42" s="10">
        <v>3300</v>
      </c>
      <c r="L42" s="10">
        <v>9800</v>
      </c>
      <c r="N42" s="10">
        <v>11000</v>
      </c>
      <c r="O42" s="13">
        <f t="shared" si="4"/>
        <v>11000</v>
      </c>
      <c r="P42" s="13">
        <f t="shared" si="5"/>
        <v>0</v>
      </c>
      <c r="Q42" s="10">
        <v>10000</v>
      </c>
      <c r="R42" s="10">
        <v>29000</v>
      </c>
    </row>
    <row r="43" spans="1:18" x14ac:dyDescent="0.2">
      <c r="A43" s="1">
        <v>2011</v>
      </c>
      <c r="B43" s="2">
        <v>1221</v>
      </c>
      <c r="C43" s="2">
        <f t="shared" si="6"/>
        <v>0</v>
      </c>
      <c r="D43" s="2">
        <f t="shared" si="7"/>
        <v>1221</v>
      </c>
      <c r="E43" s="7">
        <v>1600</v>
      </c>
      <c r="F43" s="10">
        <v>4800</v>
      </c>
      <c r="H43" s="2">
        <v>3652</v>
      </c>
      <c r="I43" s="2">
        <f t="shared" si="8"/>
        <v>3652</v>
      </c>
      <c r="J43" s="2">
        <f t="shared" si="9"/>
        <v>0</v>
      </c>
      <c r="K43" s="10">
        <v>3300</v>
      </c>
      <c r="L43" s="10">
        <v>9800</v>
      </c>
      <c r="N43" s="10">
        <v>21000</v>
      </c>
      <c r="O43" s="13">
        <f t="shared" si="4"/>
        <v>21000</v>
      </c>
      <c r="P43" s="13">
        <f t="shared" si="5"/>
        <v>0</v>
      </c>
      <c r="Q43" s="10">
        <v>10000</v>
      </c>
      <c r="R43" s="10">
        <v>29000</v>
      </c>
    </row>
    <row r="44" spans="1:18" x14ac:dyDescent="0.2">
      <c r="A44" s="1">
        <v>2012</v>
      </c>
      <c r="B44" s="2" t="s">
        <v>97</v>
      </c>
      <c r="C44" s="2" t="str">
        <f t="shared" si="6"/>
        <v>-</v>
      </c>
      <c r="D44" s="2">
        <f t="shared" si="7"/>
        <v>0</v>
      </c>
      <c r="E44" s="7">
        <v>1600</v>
      </c>
      <c r="F44" s="10">
        <v>4800</v>
      </c>
      <c r="H44" s="2">
        <v>3007</v>
      </c>
      <c r="I44" s="2">
        <f t="shared" si="8"/>
        <v>0</v>
      </c>
      <c r="J44" s="2">
        <f t="shared" si="9"/>
        <v>3007</v>
      </c>
      <c r="K44" s="10">
        <v>3300</v>
      </c>
      <c r="L44" s="10">
        <v>9800</v>
      </c>
      <c r="N44" s="10">
        <v>10500</v>
      </c>
      <c r="O44" s="13">
        <f t="shared" si="4"/>
        <v>10500</v>
      </c>
      <c r="P44" s="13">
        <f t="shared" si="5"/>
        <v>0</v>
      </c>
      <c r="Q44" s="10">
        <v>10000</v>
      </c>
      <c r="R44" s="10">
        <v>29000</v>
      </c>
    </row>
    <row r="45" spans="1:18" x14ac:dyDescent="0.2">
      <c r="A45" s="1">
        <v>2013</v>
      </c>
      <c r="B45" s="2">
        <v>2593</v>
      </c>
      <c r="C45" s="2">
        <f>IF(B45&gt;E45,B45,0)</f>
        <v>2593</v>
      </c>
      <c r="D45" s="2">
        <f t="shared" si="7"/>
        <v>0</v>
      </c>
      <c r="E45" s="7">
        <v>1600</v>
      </c>
      <c r="F45" s="10">
        <v>4800</v>
      </c>
      <c r="H45" s="2">
        <v>14853</v>
      </c>
      <c r="I45" s="2">
        <f t="shared" si="8"/>
        <v>14853</v>
      </c>
      <c r="J45" s="2">
        <f t="shared" si="9"/>
        <v>0</v>
      </c>
      <c r="K45" s="10">
        <v>3300</v>
      </c>
      <c r="L45" s="10">
        <v>9800</v>
      </c>
      <c r="N45" s="10">
        <v>47000</v>
      </c>
      <c r="O45" s="13">
        <f>IF(N45&gt;Q45,N45,0)</f>
        <v>47000</v>
      </c>
      <c r="P45" s="13">
        <f t="shared" si="5"/>
        <v>0</v>
      </c>
      <c r="Q45" s="10">
        <v>10000</v>
      </c>
      <c r="R45" s="10">
        <v>29000</v>
      </c>
    </row>
    <row r="46" spans="1:18" x14ac:dyDescent="0.2">
      <c r="A46" s="1">
        <v>2014</v>
      </c>
      <c r="B46" s="2">
        <v>3555</v>
      </c>
      <c r="C46" s="2">
        <f>IF(B46&gt;E46,B46,0)</f>
        <v>3555</v>
      </c>
      <c r="D46" s="2">
        <f t="shared" ref="D46:D47" si="10">IF(B46&lt;E46,B46,0)</f>
        <v>0</v>
      </c>
      <c r="E46" s="7">
        <v>1600</v>
      </c>
      <c r="F46" s="10">
        <v>4800</v>
      </c>
      <c r="H46" s="2">
        <v>8226</v>
      </c>
      <c r="I46" s="2">
        <f>IF(H46&gt;K46,H46,0)</f>
        <v>8226</v>
      </c>
      <c r="J46" s="2">
        <f t="shared" ref="J46:J48" si="11">IF(H46&lt;K46,H46,0)</f>
        <v>0</v>
      </c>
      <c r="K46" s="10">
        <v>3300</v>
      </c>
      <c r="L46" s="10">
        <v>9800</v>
      </c>
      <c r="N46" s="10">
        <v>27000</v>
      </c>
      <c r="O46" s="13">
        <f>IF(N46&gt;Q46,N46,0)</f>
        <v>27000</v>
      </c>
      <c r="P46" s="13">
        <f t="shared" ref="P46:P48" si="12">IF(N46&lt;Q46,N46,0)</f>
        <v>0</v>
      </c>
      <c r="Q46" s="10">
        <v>10000</v>
      </c>
      <c r="R46" s="10">
        <v>29000</v>
      </c>
    </row>
    <row r="47" spans="1:18" x14ac:dyDescent="0.2">
      <c r="A47" s="1">
        <v>2015</v>
      </c>
      <c r="B47" s="2">
        <v>2015</v>
      </c>
      <c r="C47" s="2">
        <f>IF(B47&gt;E47,B47,0)</f>
        <v>2015</v>
      </c>
      <c r="D47" s="2">
        <f t="shared" si="10"/>
        <v>0</v>
      </c>
      <c r="E47" s="7">
        <v>1600</v>
      </c>
      <c r="F47" s="10">
        <v>4800</v>
      </c>
      <c r="H47" s="2">
        <v>7062</v>
      </c>
      <c r="I47" s="2">
        <f>IF(H47&gt;K47,H47,0)</f>
        <v>7062</v>
      </c>
      <c r="J47" s="2">
        <f t="shared" si="11"/>
        <v>0</v>
      </c>
      <c r="K47" s="10">
        <v>3300</v>
      </c>
      <c r="L47" s="10">
        <v>9800</v>
      </c>
      <c r="N47" s="10">
        <v>19500</v>
      </c>
      <c r="O47" s="13">
        <f>IF(N47&gt;Q47,N47,0)</f>
        <v>19500</v>
      </c>
      <c r="P47" s="13">
        <f t="shared" si="12"/>
        <v>0</v>
      </c>
      <c r="Q47" s="10">
        <v>10000</v>
      </c>
      <c r="R47" s="10">
        <v>29000</v>
      </c>
    </row>
    <row r="48" spans="1:18" x14ac:dyDescent="0.2">
      <c r="A48" s="1">
        <v>2016</v>
      </c>
      <c r="B48" s="2">
        <v>746</v>
      </c>
      <c r="C48" s="2">
        <f>IF(B48&gt;E48,B48,0)</f>
        <v>0</v>
      </c>
      <c r="D48" s="2">
        <f>IF(B48&lt;E48,B48,0)</f>
        <v>746</v>
      </c>
      <c r="E48" s="7">
        <v>1600</v>
      </c>
      <c r="F48" s="10">
        <v>4800</v>
      </c>
      <c r="H48" s="2">
        <v>6177</v>
      </c>
      <c r="I48" s="2">
        <f>IF(H48&gt;K48,H48,0)</f>
        <v>6177</v>
      </c>
      <c r="J48" s="2">
        <f t="shared" si="11"/>
        <v>0</v>
      </c>
      <c r="K48" s="10">
        <v>3300</v>
      </c>
      <c r="L48" s="10">
        <v>9800</v>
      </c>
      <c r="N48" s="10">
        <v>31000</v>
      </c>
      <c r="O48" s="13">
        <f>IF(N48&gt;Q48,N48,0)</f>
        <v>31000</v>
      </c>
      <c r="P48" s="13">
        <f t="shared" si="12"/>
        <v>0</v>
      </c>
      <c r="Q48" s="10">
        <v>10000</v>
      </c>
      <c r="R48" s="10">
        <v>29000</v>
      </c>
    </row>
    <row r="49" spans="1:27" x14ac:dyDescent="0.2">
      <c r="A49" s="1">
        <v>2017</v>
      </c>
      <c r="B49" s="2">
        <v>566</v>
      </c>
      <c r="C49" s="2">
        <f>IF(B49&gt;E49,B49,0)</f>
        <v>0</v>
      </c>
      <c r="D49" s="2">
        <f>IF(B49&lt;E49,B49,0)</f>
        <v>566</v>
      </c>
      <c r="E49" s="7">
        <v>1600</v>
      </c>
      <c r="F49" s="10">
        <v>4800</v>
      </c>
      <c r="H49" s="2">
        <v>4122</v>
      </c>
      <c r="I49" s="2">
        <f>IF(H49&gt;K49,H49,0)</f>
        <v>4122</v>
      </c>
      <c r="J49" s="2">
        <f t="shared" ref="J49" si="13">IF(H49&lt;K49,H49,0)</f>
        <v>0</v>
      </c>
      <c r="K49" s="10">
        <v>3300</v>
      </c>
      <c r="L49" s="10">
        <v>9800</v>
      </c>
      <c r="N49" s="10">
        <v>38000</v>
      </c>
      <c r="O49" s="13">
        <f>IF(N49&gt;Q49,N49,0)</f>
        <v>38000</v>
      </c>
      <c r="P49" s="13">
        <f t="shared" ref="P49" si="14">IF(N49&lt;Q49,N49,0)</f>
        <v>0</v>
      </c>
      <c r="Q49" s="10">
        <v>10000</v>
      </c>
      <c r="R49" s="10">
        <v>29000</v>
      </c>
    </row>
    <row r="51" spans="1:27" x14ac:dyDescent="0.2">
      <c r="N51">
        <f>PERCENTILE(N5:N45,0.25)</f>
        <v>15500</v>
      </c>
    </row>
    <row r="52" spans="1:27" x14ac:dyDescent="0.2">
      <c r="N52">
        <f>PERCENTILE(N5:N45,0.75)</f>
        <v>30000</v>
      </c>
    </row>
    <row r="55" spans="1:27" x14ac:dyDescent="0.2"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6"/>
      <c r="AA55" s="166"/>
    </row>
    <row r="56" spans="1:27" ht="15" x14ac:dyDescent="0.2"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5"/>
    </row>
    <row r="57" spans="1:27" ht="15" x14ac:dyDescent="0.2"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5"/>
    </row>
  </sheetData>
  <mergeCells count="1">
    <mergeCell ref="Z55:AA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9</vt:i4>
      </vt:variant>
    </vt:vector>
  </HeadingPairs>
  <TitlesOfParts>
    <vt:vector size="24" baseType="lpstr">
      <vt:lpstr>Table3</vt:lpstr>
      <vt:lpstr>Table</vt:lpstr>
      <vt:lpstr>Summary Data</vt:lpstr>
      <vt:lpstr>Oral Report</vt:lpstr>
      <vt:lpstr>Sitka data</vt:lpstr>
      <vt:lpstr>Ketchikan data</vt:lpstr>
      <vt:lpstr>Klawock data</vt:lpstr>
      <vt:lpstr>Juneau data</vt:lpstr>
      <vt:lpstr>Yakutat data</vt:lpstr>
      <vt:lpstr>Berners data</vt:lpstr>
      <vt:lpstr>Chilkat data</vt:lpstr>
      <vt:lpstr>Hugh Smith data</vt:lpstr>
      <vt:lpstr>Auke Creek data</vt:lpstr>
      <vt:lpstr>Ford Arm data</vt:lpstr>
      <vt:lpstr>Taku data</vt:lpstr>
      <vt:lpstr>Sitka chart</vt:lpstr>
      <vt:lpstr>Ketchikan chart</vt:lpstr>
      <vt:lpstr>Klawock chart</vt:lpstr>
      <vt:lpstr>Berners chart</vt:lpstr>
      <vt:lpstr>Chilkat chart</vt:lpstr>
      <vt:lpstr>Hugh Smith chart</vt:lpstr>
      <vt:lpstr>Auke Creek chart</vt:lpstr>
      <vt:lpstr>Ford Arm chart</vt:lpstr>
      <vt:lpstr>Taku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SIN Coho Escapement</dc:title>
  <dc:creator>leons</dc:creator>
  <cp:lastModifiedBy>Shaul, Leon D (DFG)</cp:lastModifiedBy>
  <cp:lastPrinted>2008-08-22T17:56:42Z</cp:lastPrinted>
  <dcterms:created xsi:type="dcterms:W3CDTF">2005-06-10T22:33:01Z</dcterms:created>
  <dcterms:modified xsi:type="dcterms:W3CDTF">2018-03-09T00:09:12Z</dcterms:modified>
</cp:coreProperties>
</file>