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/>
  <bookViews>
    <workbookView xWindow="10785" yWindow="105" windowWidth="10755" windowHeight="6375" tabRatio="603" activeTab="3"/>
  </bookViews>
  <sheets>
    <sheet name="AukeCr" sheetId="20" r:id="rId1"/>
    <sheet name="Berners River" sheetId="40" r:id="rId2"/>
    <sheet name="FordArm" sheetId="22" r:id="rId3"/>
    <sheet name="HughSmith" sheetId="23" r:id="rId4"/>
  </sheets>
  <externalReferences>
    <externalReference r:id="rId5"/>
    <externalReference r:id="rId6"/>
    <externalReference r:id="rId7"/>
  </externalReferences>
  <definedNames>
    <definedName name="__123Graph_A" hidden="1">[1]EXPLRATE!$B$15:$B$24</definedName>
    <definedName name="__123Graph_AHSTROL2" hidden="1">[1]EXPLRATE!$E$15:$E$24</definedName>
    <definedName name="__123Graph_AHSTROL3" hidden="1">[1]EXPLRATE!$E$12:$E$24</definedName>
    <definedName name="__123Graph_AHSTROLL" hidden="1">[1]EXPLRATE!$E$15:$E$24</definedName>
    <definedName name="__123Graph_ANTROLL_HR" hidden="1">[1]EXPLRATE!$B$15:$B$24</definedName>
    <definedName name="__123Graph_B" hidden="1">[1]EXPLRATE!$D$15:$D$24</definedName>
    <definedName name="__123Graph_BHSTROL2" hidden="1">[1]EXPLRATE!$I$15:$I$24</definedName>
    <definedName name="__123Graph_BHSTROL3" hidden="1">[1]EXPLRATE!$I$12:$I$24</definedName>
    <definedName name="__123Graph_BHSTROLL" hidden="1">[1]EXPLRATE!$I$15:$I$24</definedName>
    <definedName name="__123Graph_BNTROLL_HR" hidden="1">[1]EXPLRATE!$D$15:$D$24</definedName>
    <definedName name="__123Graph_C" hidden="1">[1]EXPLRATE!$I$15:$I$24</definedName>
    <definedName name="__123Graph_CHSTROL2" hidden="1">[1]EXPLRATE!$J$13:$J$22</definedName>
    <definedName name="__123Graph_CHSTROL3" hidden="1">[1]EXPLRATE!$J$12:$J$22</definedName>
    <definedName name="__123Graph_CHSTROLL" hidden="1">[1]EXPLRATE!$J$13:$J$22</definedName>
    <definedName name="__123Graph_CNTROLL_HR" hidden="1">[1]EXPLRATE!$I$15:$I$24</definedName>
    <definedName name="__123Graph_D" localSheetId="1" hidden="1">[1]EXPLRATE!#REF!</definedName>
    <definedName name="__123Graph_D" hidden="1">[1]EXPLRATE!#REF!</definedName>
    <definedName name="__123Graph_DHSTROL2" localSheetId="1" hidden="1">[1]EXPLRATE!#REF!</definedName>
    <definedName name="__123Graph_DHSTROL2" hidden="1">[1]EXPLRATE!#REF!</definedName>
    <definedName name="__123Graph_DHSTROL3" localSheetId="1" hidden="1">[1]EXPLRATE!#REF!</definedName>
    <definedName name="__123Graph_DHSTROL3" hidden="1">[1]EXPLRATE!#REF!</definedName>
    <definedName name="__123Graph_DHSTROLL" localSheetId="1" hidden="1">[1]EXPLRATE!#REF!</definedName>
    <definedName name="__123Graph_DHSTROLL" hidden="1">[1]EXPLRATE!#REF!</definedName>
    <definedName name="__123Graph_DNTROLL_HR" localSheetId="1" hidden="1">[1]EXPLRATE!#REF!</definedName>
    <definedName name="__123Graph_DNTROLL_HR" hidden="1">[1]EXPLRATE!#REF!</definedName>
    <definedName name="__123Graph_X" hidden="1">[1]EXPLRATE!$G$15:$G$24</definedName>
    <definedName name="__123Graph_XHSTROL2" hidden="1">[1]EXPLRATE!$G$15:$G$24</definedName>
    <definedName name="__123Graph_XHSTROL3" hidden="1">[1]EXPLRATE!$G$12:$G$24</definedName>
    <definedName name="__123Graph_XHSTROLL" hidden="1">[1]EXPLRATE!$G$15:$G$24</definedName>
    <definedName name="__123Graph_XNTROLL_HR" hidden="1">[1]EXPLRATE!$G$15:$G$24</definedName>
    <definedName name="_Order1" hidden="1">255</definedName>
    <definedName name="_Parse_Out" hidden="1">'[2]111GILLH'!$AC$7732</definedName>
    <definedName name="_Regression_Int" localSheetId="2" hidden="1">1</definedName>
    <definedName name="_Regression_Out" localSheetId="1" hidden="1">#REF!</definedName>
    <definedName name="_Regression_Out" hidden="1">#REF!</definedName>
    <definedName name="_Regression_X" localSheetId="1" hidden="1">#REF!</definedName>
    <definedName name="_Regression_X" hidden="1">#REF!</definedName>
    <definedName name="_Regression_Y" localSheetId="1" hidden="1">#REF!</definedName>
    <definedName name="_Regression_Y" hidden="1">#REF!</definedName>
    <definedName name="_Toc115830991" localSheetId="0">AukeCr!$L$3</definedName>
    <definedName name="_Toc115830993" localSheetId="2">FordArm!$A$1</definedName>
    <definedName name="_Toc115831000" localSheetId="0">AukeCr!$A$46</definedName>
    <definedName name="_Toc219528661" localSheetId="2">FordArm!$A$42</definedName>
    <definedName name="_Toc314230023" localSheetId="1">'Berners River'!$M$3</definedName>
    <definedName name="_Toc314230025" localSheetId="3">HughSmith!$A$43</definedName>
    <definedName name="_Toc314230031" localSheetId="1">'Berners River'!$A$48</definedName>
    <definedName name="_Toc314230033" localSheetId="3">HughSmith!$Q$49</definedName>
    <definedName name="AUKE" localSheetId="1">#REF!</definedName>
    <definedName name="AUKE">#REF!</definedName>
    <definedName name="AVG" localSheetId="1">#REF!</definedName>
    <definedName name="AVG">#REF!</definedName>
    <definedName name="BERN" localSheetId="1">#REF!</definedName>
    <definedName name="BERN">#REF!</definedName>
    <definedName name="bob">#REF!</definedName>
    <definedName name="bork">#REF!</definedName>
    <definedName name="FORD" localSheetId="1">#REF!</definedName>
    <definedName name="FORD">#REF!</definedName>
    <definedName name="get" hidden="1">#REF!</definedName>
    <definedName name="golf">#REF!</definedName>
    <definedName name="goo" hidden="1">[1]EXPLRATE!#REF!</definedName>
    <definedName name="goofball">#REF!</definedName>
    <definedName name="goto" hidden="1">[1]EXPLRATE!#REF!</definedName>
    <definedName name="gump" hidden="1">#REF!</definedName>
    <definedName name="gunso">#REF!</definedName>
    <definedName name="HUGH" localSheetId="1">#REF!</definedName>
    <definedName name="HUGH">#REF!</definedName>
    <definedName name="INDEX" localSheetId="1">#REF!</definedName>
    <definedName name="INDEX">#REF!</definedName>
    <definedName name="ouch" hidden="1">#REF!</definedName>
    <definedName name="ourch">#REF!</definedName>
    <definedName name="_xlnm.Print_Area" localSheetId="2">FordArm!#REF!</definedName>
    <definedName name="Print_Area_MI" localSheetId="2">FordArm!#REF!</definedName>
    <definedName name="ptsLOESSalpha" localSheetId="2" hidden="1">0.25</definedName>
    <definedName name="ptsLOESSalpha" localSheetId="3" hidden="1">0.3</definedName>
    <definedName name="ptsLOESSrange1" localSheetId="2" hidden="1">"'Table 18-19'!$AF$140:$AH$156"</definedName>
    <definedName name="ptsLOESSrange1" localSheetId="3" hidden="1">"'Table 20-21'!$Q$217:$S$247"</definedName>
    <definedName name="ptsLOESSrange2" localSheetId="2" hidden="1">#N/A</definedName>
    <definedName name="ptsLOESSrange2" localSheetId="3" hidden="1">#N/A</definedName>
    <definedName name="ptsLOESSrange3" localSheetId="2" hidden="1">#N/A</definedName>
    <definedName name="ptsLOESSrange3" localSheetId="3" hidden="1">#N/A</definedName>
    <definedName name="ptsLOESSrange4" localSheetId="2" hidden="1">#N/A</definedName>
    <definedName name="ptsLOESSrange4" localSheetId="3" hidden="1">#N/A</definedName>
    <definedName name="ptsLOESStype" localSheetId="2" hidden="1">1</definedName>
    <definedName name="ptsLOESStype" localSheetId="3" hidden="1">1</definedName>
    <definedName name="rily">#REF!</definedName>
    <definedName name="rubi">#REF!</definedName>
    <definedName name="SALM" localSheetId="1">#REF!</definedName>
    <definedName name="SALM">#REF!</definedName>
    <definedName name="sor">#REF!</definedName>
    <definedName name="sub">#REF!</definedName>
    <definedName name="wity">#REF!</definedName>
    <definedName name="wow" hidden="1">#REF!</definedName>
    <definedName name="xer">#REF!</definedName>
    <definedName name="xie">#REF!</definedName>
    <definedName name="xle">#REF!</definedName>
    <definedName name="YEAR" localSheetId="1">#REF!</definedName>
    <definedName name="YEAR">#REF!</definedName>
  </definedNames>
  <calcPr calcId="145621"/>
</workbook>
</file>

<file path=xl/calcChain.xml><?xml version="1.0" encoding="utf-8"?>
<calcChain xmlns="http://schemas.openxmlformats.org/spreadsheetml/2006/main">
  <c r="P44" i="40" l="1"/>
  <c r="P43" i="40"/>
  <c r="P42" i="40"/>
  <c r="P41" i="40"/>
  <c r="P40" i="40"/>
  <c r="P39" i="40"/>
  <c r="P38" i="40"/>
  <c r="P37" i="40"/>
  <c r="P36" i="40"/>
  <c r="P35" i="40"/>
  <c r="P34" i="40"/>
  <c r="P33" i="40"/>
  <c r="P32" i="40"/>
  <c r="P31" i="40"/>
  <c r="P30" i="40"/>
  <c r="P29" i="40"/>
  <c r="P28" i="40"/>
  <c r="Q34" i="40"/>
  <c r="K6" i="23"/>
  <c r="H6" i="22" l="1"/>
  <c r="J6" i="22" s="1"/>
  <c r="B163" i="40"/>
  <c r="B162" i="40"/>
  <c r="B161" i="40"/>
  <c r="B160" i="40"/>
  <c r="B127" i="40"/>
  <c r="B126" i="40"/>
  <c r="B125" i="40"/>
  <c r="B124" i="40"/>
  <c r="J163" i="40"/>
  <c r="I163" i="40"/>
  <c r="K163" i="40" s="1"/>
  <c r="H163" i="40"/>
  <c r="G163" i="40"/>
  <c r="F163" i="40"/>
  <c r="E163" i="40"/>
  <c r="D163" i="40"/>
  <c r="C163" i="40"/>
  <c r="J162" i="40"/>
  <c r="K162" i="40" s="1"/>
  <c r="I162" i="40"/>
  <c r="H162" i="40"/>
  <c r="G162" i="40"/>
  <c r="F162" i="40"/>
  <c r="E162" i="40"/>
  <c r="D162" i="40"/>
  <c r="C162" i="40"/>
  <c r="K161" i="40"/>
  <c r="J161" i="40"/>
  <c r="I161" i="40"/>
  <c r="H161" i="40"/>
  <c r="G161" i="40"/>
  <c r="F161" i="40"/>
  <c r="E161" i="40"/>
  <c r="D161" i="40"/>
  <c r="C161" i="40"/>
  <c r="C136" i="40"/>
  <c r="J160" i="40"/>
  <c r="K160" i="40" s="1"/>
  <c r="I160" i="40"/>
  <c r="H160" i="40"/>
  <c r="G160" i="40"/>
  <c r="F160" i="40"/>
  <c r="E160" i="40"/>
  <c r="D160" i="40"/>
  <c r="C160" i="40"/>
  <c r="J159" i="40"/>
  <c r="I159" i="40"/>
  <c r="H159" i="40"/>
  <c r="G159" i="40"/>
  <c r="F159" i="40"/>
  <c r="E159" i="40"/>
  <c r="D159" i="40"/>
  <c r="C159" i="40"/>
  <c r="J158" i="40"/>
  <c r="I158" i="40"/>
  <c r="H158" i="40"/>
  <c r="G158" i="40"/>
  <c r="F158" i="40"/>
  <c r="E158" i="40"/>
  <c r="D158" i="40"/>
  <c r="C158" i="40"/>
  <c r="J157" i="40"/>
  <c r="K157" i="40" s="1"/>
  <c r="I157" i="40"/>
  <c r="H157" i="40"/>
  <c r="G157" i="40"/>
  <c r="F157" i="40"/>
  <c r="E157" i="40"/>
  <c r="D157" i="40"/>
  <c r="C157" i="40"/>
  <c r="K156" i="40"/>
  <c r="J156" i="40"/>
  <c r="I156" i="40"/>
  <c r="H156" i="40"/>
  <c r="G156" i="40"/>
  <c r="F156" i="40"/>
  <c r="E156" i="40"/>
  <c r="D156" i="40"/>
  <c r="C156" i="40"/>
  <c r="J155" i="40"/>
  <c r="I155" i="40"/>
  <c r="K155" i="40" s="1"/>
  <c r="H155" i="40"/>
  <c r="G155" i="40"/>
  <c r="F155" i="40"/>
  <c r="E155" i="40"/>
  <c r="D155" i="40"/>
  <c r="C155" i="40"/>
  <c r="J154" i="40"/>
  <c r="I154" i="40"/>
  <c r="K154" i="40" s="1"/>
  <c r="H154" i="40"/>
  <c r="G154" i="40"/>
  <c r="F154" i="40"/>
  <c r="E154" i="40"/>
  <c r="D154" i="40"/>
  <c r="C154" i="40"/>
  <c r="J153" i="40"/>
  <c r="I153" i="40"/>
  <c r="H153" i="40"/>
  <c r="G153" i="40"/>
  <c r="F153" i="40"/>
  <c r="E153" i="40"/>
  <c r="D153" i="40"/>
  <c r="C153" i="40"/>
  <c r="J152" i="40"/>
  <c r="I152" i="40"/>
  <c r="K152" i="40" s="1"/>
  <c r="H152" i="40"/>
  <c r="G152" i="40"/>
  <c r="F152" i="40"/>
  <c r="E152" i="40"/>
  <c r="D152" i="40"/>
  <c r="C152" i="40"/>
  <c r="J151" i="40"/>
  <c r="I151" i="40"/>
  <c r="K151" i="40" s="1"/>
  <c r="H151" i="40"/>
  <c r="G151" i="40"/>
  <c r="F151" i="40"/>
  <c r="E151" i="40"/>
  <c r="D151" i="40"/>
  <c r="C151" i="40"/>
  <c r="J150" i="40"/>
  <c r="I150" i="40"/>
  <c r="K150" i="40" s="1"/>
  <c r="H150" i="40"/>
  <c r="G150" i="40"/>
  <c r="F150" i="40"/>
  <c r="E150" i="40"/>
  <c r="D150" i="40"/>
  <c r="C150" i="40"/>
  <c r="J149" i="40"/>
  <c r="I149" i="40"/>
  <c r="H149" i="40"/>
  <c r="G149" i="40"/>
  <c r="F149" i="40"/>
  <c r="E149" i="40"/>
  <c r="D149" i="40"/>
  <c r="C149" i="40"/>
  <c r="J148" i="40"/>
  <c r="I148" i="40"/>
  <c r="K148" i="40" s="1"/>
  <c r="H148" i="40"/>
  <c r="G148" i="40"/>
  <c r="F148" i="40"/>
  <c r="E148" i="40"/>
  <c r="D148" i="40"/>
  <c r="C148" i="40"/>
  <c r="J147" i="40"/>
  <c r="I147" i="40"/>
  <c r="K147" i="40" s="1"/>
  <c r="H147" i="40"/>
  <c r="G147" i="40"/>
  <c r="F147" i="40"/>
  <c r="E147" i="40"/>
  <c r="D147" i="40"/>
  <c r="C147" i="40"/>
  <c r="J146" i="40"/>
  <c r="I146" i="40"/>
  <c r="K146" i="40" s="1"/>
  <c r="H146" i="40"/>
  <c r="G146" i="40"/>
  <c r="F146" i="40"/>
  <c r="E146" i="40"/>
  <c r="D146" i="40"/>
  <c r="C146" i="40"/>
  <c r="J145" i="40"/>
  <c r="I145" i="40"/>
  <c r="H145" i="40"/>
  <c r="G145" i="40"/>
  <c r="F145" i="40"/>
  <c r="E145" i="40"/>
  <c r="D145" i="40"/>
  <c r="C145" i="40"/>
  <c r="J144" i="40"/>
  <c r="K144" i="40" s="1"/>
  <c r="I144" i="40"/>
  <c r="H144" i="40"/>
  <c r="G144" i="40"/>
  <c r="F144" i="40"/>
  <c r="E144" i="40"/>
  <c r="D144" i="40"/>
  <c r="C144" i="40"/>
  <c r="J143" i="40"/>
  <c r="I143" i="40"/>
  <c r="H143" i="40"/>
  <c r="G143" i="40"/>
  <c r="F143" i="40"/>
  <c r="E143" i="40"/>
  <c r="D143" i="40"/>
  <c r="C143" i="40"/>
  <c r="J142" i="40"/>
  <c r="I142" i="40"/>
  <c r="H142" i="40"/>
  <c r="G142" i="40"/>
  <c r="F142" i="40"/>
  <c r="E142" i="40"/>
  <c r="D142" i="40"/>
  <c r="C142" i="40"/>
  <c r="J141" i="40"/>
  <c r="K141" i="40" s="1"/>
  <c r="I141" i="40"/>
  <c r="H141" i="40"/>
  <c r="G141" i="40"/>
  <c r="F141" i="40"/>
  <c r="E141" i="40"/>
  <c r="D141" i="40"/>
  <c r="C141" i="40"/>
  <c r="K140" i="40"/>
  <c r="J140" i="40"/>
  <c r="I140" i="40"/>
  <c r="H140" i="40"/>
  <c r="G140" i="40"/>
  <c r="F140" i="40"/>
  <c r="E140" i="40"/>
  <c r="D140" i="40"/>
  <c r="C140" i="40"/>
  <c r="J139" i="40"/>
  <c r="I139" i="40"/>
  <c r="K139" i="40" s="1"/>
  <c r="H139" i="40"/>
  <c r="G139" i="40"/>
  <c r="F139" i="40"/>
  <c r="E139" i="40"/>
  <c r="D139" i="40"/>
  <c r="C139" i="40"/>
  <c r="J138" i="40"/>
  <c r="I138" i="40"/>
  <c r="K138" i="40" s="1"/>
  <c r="H138" i="40"/>
  <c r="G138" i="40"/>
  <c r="F138" i="40"/>
  <c r="E138" i="40"/>
  <c r="D138" i="40"/>
  <c r="C138" i="40"/>
  <c r="J137" i="40"/>
  <c r="I137" i="40"/>
  <c r="H137" i="40"/>
  <c r="G137" i="40"/>
  <c r="F137" i="40"/>
  <c r="E137" i="40"/>
  <c r="D137" i="40"/>
  <c r="C137" i="40"/>
  <c r="K136" i="40"/>
  <c r="J136" i="40"/>
  <c r="I136" i="40"/>
  <c r="H136" i="40"/>
  <c r="H164" i="40" s="1"/>
  <c r="G136" i="40"/>
  <c r="F136" i="40"/>
  <c r="E136" i="40"/>
  <c r="D136" i="40"/>
  <c r="D164" i="40" s="1"/>
  <c r="C164" i="40" l="1"/>
  <c r="K145" i="40"/>
  <c r="G164" i="40"/>
  <c r="F164" i="40"/>
  <c r="J164" i="40"/>
  <c r="K142" i="40"/>
  <c r="K143" i="40"/>
  <c r="K153" i="40"/>
  <c r="K158" i="40"/>
  <c r="K159" i="40"/>
  <c r="E164" i="40"/>
  <c r="K149" i="40"/>
  <c r="I164" i="40"/>
  <c r="K137" i="40"/>
  <c r="K164" i="40" l="1"/>
  <c r="K127" i="40" l="1"/>
  <c r="I127" i="40"/>
  <c r="K44" i="40"/>
  <c r="I44" i="40"/>
  <c r="B91" i="40" l="1"/>
  <c r="B90" i="40"/>
  <c r="B89" i="40"/>
  <c r="B88" i="40"/>
  <c r="I126" i="40"/>
  <c r="K126" i="40" s="1"/>
  <c r="I43" i="40"/>
  <c r="K43" i="40" s="1"/>
  <c r="I125" i="40"/>
  <c r="K125" i="40" s="1"/>
  <c r="H125" i="40"/>
  <c r="G125" i="40"/>
  <c r="F125" i="40"/>
  <c r="E125" i="40"/>
  <c r="D125" i="40"/>
  <c r="C125" i="40"/>
  <c r="K91" i="40"/>
  <c r="J91" i="40"/>
  <c r="I91" i="40"/>
  <c r="H91" i="40"/>
  <c r="G91" i="40"/>
  <c r="F91" i="40"/>
  <c r="E91" i="40"/>
  <c r="D91" i="40"/>
  <c r="C91" i="40"/>
  <c r="I42" i="40"/>
  <c r="K42" i="40" s="1"/>
  <c r="I7" i="40"/>
  <c r="K7" i="40" s="1"/>
  <c r="G54" i="40" s="1"/>
  <c r="I8" i="40"/>
  <c r="K8" i="40" s="1"/>
  <c r="I9" i="40"/>
  <c r="K9" i="40" s="1"/>
  <c r="K56" i="40" s="1"/>
  <c r="I10" i="40"/>
  <c r="I11" i="40"/>
  <c r="K11" i="40" s="1"/>
  <c r="G58" i="40" s="1"/>
  <c r="I13" i="40"/>
  <c r="K13" i="40" s="1"/>
  <c r="K60" i="40" s="1"/>
  <c r="I14" i="40"/>
  <c r="K14" i="40" s="1"/>
  <c r="I15" i="40"/>
  <c r="I16" i="40"/>
  <c r="K16" i="40" s="1"/>
  <c r="C63" i="40" s="1"/>
  <c r="I17" i="40"/>
  <c r="K17" i="40" s="1"/>
  <c r="B18" i="40"/>
  <c r="I18" i="40"/>
  <c r="I19" i="40"/>
  <c r="K19" i="40" s="1"/>
  <c r="I20" i="40"/>
  <c r="I21" i="40"/>
  <c r="K21" i="40" s="1"/>
  <c r="I22" i="40"/>
  <c r="K22" i="40" s="1"/>
  <c r="D69" i="40" s="1"/>
  <c r="I23" i="40"/>
  <c r="I106" i="40" s="1"/>
  <c r="K106" i="40" s="1"/>
  <c r="K23" i="40"/>
  <c r="I24" i="40"/>
  <c r="I25" i="40"/>
  <c r="K25" i="40"/>
  <c r="D72" i="40" s="1"/>
  <c r="I26" i="40"/>
  <c r="I27" i="40"/>
  <c r="K27" i="40" s="1"/>
  <c r="I28" i="40"/>
  <c r="K28" i="40" s="1"/>
  <c r="C75" i="40" s="1"/>
  <c r="I29" i="40"/>
  <c r="K29" i="40" s="1"/>
  <c r="I30" i="40"/>
  <c r="K30" i="40" s="1"/>
  <c r="E77" i="40" s="1"/>
  <c r="I31" i="40"/>
  <c r="K31" i="40"/>
  <c r="D78" i="40" s="1"/>
  <c r="I32" i="40"/>
  <c r="I33" i="40"/>
  <c r="K33" i="40" s="1"/>
  <c r="I34" i="40"/>
  <c r="I35" i="40"/>
  <c r="K35" i="40" s="1"/>
  <c r="I36" i="40"/>
  <c r="I37" i="40"/>
  <c r="K37" i="40" s="1"/>
  <c r="I38" i="40"/>
  <c r="K38" i="40" s="1"/>
  <c r="I39" i="40"/>
  <c r="I122" i="40" s="1"/>
  <c r="K122" i="40" s="1"/>
  <c r="K39" i="40"/>
  <c r="K86" i="40" s="1"/>
  <c r="I40" i="40"/>
  <c r="I41" i="40"/>
  <c r="K41" i="40"/>
  <c r="I88" i="40" s="1"/>
  <c r="C45" i="40"/>
  <c r="D45" i="40"/>
  <c r="E45" i="40"/>
  <c r="F45" i="40"/>
  <c r="G45" i="40"/>
  <c r="H45" i="40"/>
  <c r="J45" i="40"/>
  <c r="D54" i="40"/>
  <c r="H54" i="40"/>
  <c r="D58" i="40"/>
  <c r="H58" i="40"/>
  <c r="D63" i="40"/>
  <c r="E63" i="40"/>
  <c r="K63" i="40"/>
  <c r="E64" i="40"/>
  <c r="I69" i="40"/>
  <c r="K69" i="40"/>
  <c r="D77" i="40"/>
  <c r="D85" i="40"/>
  <c r="E85" i="40"/>
  <c r="H85" i="40"/>
  <c r="C100" i="40"/>
  <c r="D100" i="40"/>
  <c r="E100" i="40"/>
  <c r="F100" i="40"/>
  <c r="G100" i="40"/>
  <c r="H100" i="40"/>
  <c r="C101" i="40"/>
  <c r="D101" i="40"/>
  <c r="E101" i="40"/>
  <c r="E128" i="40" s="1"/>
  <c r="F101" i="40"/>
  <c r="G101" i="40"/>
  <c r="H101" i="40"/>
  <c r="C102" i="40"/>
  <c r="D102" i="40"/>
  <c r="E102" i="40"/>
  <c r="F102" i="40"/>
  <c r="G102" i="40"/>
  <c r="H102" i="40"/>
  <c r="C103" i="40"/>
  <c r="D103" i="40"/>
  <c r="E103" i="40"/>
  <c r="F103" i="40"/>
  <c r="G103" i="40"/>
  <c r="H103" i="40"/>
  <c r="C104" i="40"/>
  <c r="D104" i="40"/>
  <c r="E104" i="40"/>
  <c r="F104" i="40"/>
  <c r="G104" i="40"/>
  <c r="H104" i="40"/>
  <c r="I104" i="40"/>
  <c r="K104" i="40" s="1"/>
  <c r="C105" i="40"/>
  <c r="D105" i="40"/>
  <c r="E105" i="40"/>
  <c r="F105" i="40"/>
  <c r="G105" i="40"/>
  <c r="H105" i="40"/>
  <c r="I105" i="40"/>
  <c r="K105" i="40" s="1"/>
  <c r="C106" i="40"/>
  <c r="D106" i="40"/>
  <c r="E106" i="40"/>
  <c r="F106" i="40"/>
  <c r="G106" i="40"/>
  <c r="H106" i="40"/>
  <c r="C107" i="40"/>
  <c r="D107" i="40"/>
  <c r="E107" i="40"/>
  <c r="F107" i="40"/>
  <c r="G107" i="40"/>
  <c r="H107" i="40"/>
  <c r="I107" i="40"/>
  <c r="K107" i="40" s="1"/>
  <c r="C108" i="40"/>
  <c r="D108" i="40"/>
  <c r="E108" i="40"/>
  <c r="F108" i="40"/>
  <c r="G108" i="40"/>
  <c r="H108" i="40"/>
  <c r="I108" i="40"/>
  <c r="K108" i="40" s="1"/>
  <c r="C109" i="40"/>
  <c r="D109" i="40"/>
  <c r="E109" i="40"/>
  <c r="F109" i="40"/>
  <c r="G109" i="40"/>
  <c r="H109" i="40"/>
  <c r="C110" i="40"/>
  <c r="D110" i="40"/>
  <c r="E110" i="40"/>
  <c r="F110" i="40"/>
  <c r="G110" i="40"/>
  <c r="H110" i="40"/>
  <c r="I110" i="40"/>
  <c r="K110" i="40" s="1"/>
  <c r="C111" i="40"/>
  <c r="D111" i="40"/>
  <c r="E111" i="40"/>
  <c r="F111" i="40"/>
  <c r="G111" i="40"/>
  <c r="H111" i="40"/>
  <c r="C112" i="40"/>
  <c r="D112" i="40"/>
  <c r="E112" i="40"/>
  <c r="F112" i="40"/>
  <c r="G112" i="40"/>
  <c r="H112" i="40"/>
  <c r="C113" i="40"/>
  <c r="D113" i="40"/>
  <c r="E113" i="40"/>
  <c r="F113" i="40"/>
  <c r="G113" i="40"/>
  <c r="H113" i="40"/>
  <c r="C114" i="40"/>
  <c r="D114" i="40"/>
  <c r="E114" i="40"/>
  <c r="F114" i="40"/>
  <c r="G114" i="40"/>
  <c r="H114" i="40"/>
  <c r="I114" i="40"/>
  <c r="K114" i="40" s="1"/>
  <c r="C115" i="40"/>
  <c r="D115" i="40"/>
  <c r="E115" i="40"/>
  <c r="F115" i="40"/>
  <c r="G115" i="40"/>
  <c r="H115" i="40"/>
  <c r="I115" i="40"/>
  <c r="K115" i="40" s="1"/>
  <c r="C116" i="40"/>
  <c r="D116" i="40"/>
  <c r="E116" i="40"/>
  <c r="F116" i="40"/>
  <c r="G116" i="40"/>
  <c r="H116" i="40"/>
  <c r="C117" i="40"/>
  <c r="D117" i="40"/>
  <c r="E117" i="40"/>
  <c r="F117" i="40"/>
  <c r="G117" i="40"/>
  <c r="H117" i="40"/>
  <c r="C118" i="40"/>
  <c r="D118" i="40"/>
  <c r="E118" i="40"/>
  <c r="F118" i="40"/>
  <c r="G118" i="40"/>
  <c r="H118" i="40"/>
  <c r="I118" i="40"/>
  <c r="K118" i="40" s="1"/>
  <c r="C119" i="40"/>
  <c r="D119" i="40"/>
  <c r="E119" i="40"/>
  <c r="F119" i="40"/>
  <c r="G119" i="40"/>
  <c r="H119" i="40"/>
  <c r="C120" i="40"/>
  <c r="D120" i="40"/>
  <c r="E120" i="40"/>
  <c r="F120" i="40"/>
  <c r="G120" i="40"/>
  <c r="H120" i="40"/>
  <c r="I120" i="40"/>
  <c r="K120" i="40" s="1"/>
  <c r="C121" i="40"/>
  <c r="D121" i="40"/>
  <c r="E121" i="40"/>
  <c r="F121" i="40"/>
  <c r="G121" i="40"/>
  <c r="H121" i="40"/>
  <c r="I121" i="40"/>
  <c r="K121" i="40" s="1"/>
  <c r="C122" i="40"/>
  <c r="D122" i="40"/>
  <c r="E122" i="40"/>
  <c r="F122" i="40"/>
  <c r="G122" i="40"/>
  <c r="H122" i="40"/>
  <c r="C123" i="40"/>
  <c r="D123" i="40"/>
  <c r="E123" i="40"/>
  <c r="F123" i="40"/>
  <c r="G123" i="40"/>
  <c r="H123" i="40"/>
  <c r="I123" i="40"/>
  <c r="K123" i="40" s="1"/>
  <c r="C124" i="40"/>
  <c r="D124" i="40"/>
  <c r="E124" i="40"/>
  <c r="F124" i="40"/>
  <c r="G124" i="40"/>
  <c r="H124" i="40"/>
  <c r="I124" i="40"/>
  <c r="K124" i="40" s="1"/>
  <c r="J128" i="40"/>
  <c r="K90" i="40" l="1"/>
  <c r="G90" i="40"/>
  <c r="C90" i="40"/>
  <c r="J90" i="40"/>
  <c r="E90" i="40"/>
  <c r="H90" i="40"/>
  <c r="D90" i="40"/>
  <c r="F90" i="40"/>
  <c r="I90" i="40"/>
  <c r="I80" i="40"/>
  <c r="J80" i="40"/>
  <c r="G89" i="40"/>
  <c r="J89" i="40"/>
  <c r="F89" i="40"/>
  <c r="E89" i="40"/>
  <c r="H89" i="40"/>
  <c r="D89" i="40"/>
  <c r="K89" i="40"/>
  <c r="C89" i="40"/>
  <c r="I116" i="40"/>
  <c r="K116" i="40" s="1"/>
  <c r="I113" i="40"/>
  <c r="K113" i="40" s="1"/>
  <c r="I102" i="40"/>
  <c r="K102" i="40" s="1"/>
  <c r="J88" i="40"/>
  <c r="H77" i="40"/>
  <c r="I63" i="40"/>
  <c r="C58" i="40"/>
  <c r="I89" i="40"/>
  <c r="I100" i="40"/>
  <c r="K100" i="40" s="1"/>
  <c r="I85" i="40"/>
  <c r="G63" i="40"/>
  <c r="K58" i="40"/>
  <c r="K54" i="40"/>
  <c r="I77" i="40"/>
  <c r="H128" i="40"/>
  <c r="D128" i="40"/>
  <c r="F128" i="40"/>
  <c r="J84" i="40"/>
  <c r="E84" i="40"/>
  <c r="F84" i="40"/>
  <c r="I84" i="40"/>
  <c r="K74" i="40"/>
  <c r="F74" i="40"/>
  <c r="G74" i="40"/>
  <c r="E68" i="40"/>
  <c r="K68" i="40"/>
  <c r="D68" i="40"/>
  <c r="C82" i="40"/>
  <c r="K82" i="40"/>
  <c r="D82" i="40"/>
  <c r="G82" i="40"/>
  <c r="H82" i="40"/>
  <c r="J76" i="40"/>
  <c r="H76" i="40"/>
  <c r="C76" i="40"/>
  <c r="D76" i="40"/>
  <c r="G66" i="40"/>
  <c r="I66" i="40"/>
  <c r="I112" i="40"/>
  <c r="K112" i="40" s="1"/>
  <c r="E72" i="40"/>
  <c r="E86" i="40"/>
  <c r="I86" i="40"/>
  <c r="F86" i="40"/>
  <c r="J86" i="40"/>
  <c r="G86" i="40"/>
  <c r="H86" i="40"/>
  <c r="C86" i="40"/>
  <c r="K34" i="40"/>
  <c r="I117" i="40"/>
  <c r="K117" i="40" s="1"/>
  <c r="E78" i="40"/>
  <c r="I78" i="40"/>
  <c r="F78" i="40"/>
  <c r="J78" i="40"/>
  <c r="G78" i="40"/>
  <c r="H78" i="40"/>
  <c r="C78" i="40"/>
  <c r="K78" i="40"/>
  <c r="K26" i="40"/>
  <c r="I73" i="40" s="1"/>
  <c r="I109" i="40"/>
  <c r="C70" i="40"/>
  <c r="D70" i="40"/>
  <c r="K70" i="40"/>
  <c r="E70" i="40"/>
  <c r="G70" i="40"/>
  <c r="K18" i="40"/>
  <c r="J65" i="40" s="1"/>
  <c r="I101" i="40"/>
  <c r="K15" i="40"/>
  <c r="F62" i="40" s="1"/>
  <c r="K10" i="40"/>
  <c r="I45" i="40"/>
  <c r="D86" i="40"/>
  <c r="G128" i="40"/>
  <c r="C128" i="40"/>
  <c r="I70" i="40"/>
  <c r="C88" i="40"/>
  <c r="G88" i="40"/>
  <c r="K88" i="40"/>
  <c r="D88" i="40"/>
  <c r="H88" i="40"/>
  <c r="K36" i="40"/>
  <c r="I83" i="40"/>
  <c r="C80" i="40"/>
  <c r="G80" i="40"/>
  <c r="K80" i="40"/>
  <c r="D80" i="40"/>
  <c r="H80" i="40"/>
  <c r="E75" i="40"/>
  <c r="D75" i="40"/>
  <c r="J75" i="40"/>
  <c r="F75" i="40"/>
  <c r="K75" i="40"/>
  <c r="C72" i="40"/>
  <c r="G72" i="40"/>
  <c r="I72" i="40"/>
  <c r="K20" i="40"/>
  <c r="I67" i="40" s="1"/>
  <c r="D61" i="40"/>
  <c r="E61" i="40"/>
  <c r="F88" i="40"/>
  <c r="F80" i="40"/>
  <c r="H75" i="40"/>
  <c r="F85" i="40"/>
  <c r="J85" i="40"/>
  <c r="C85" i="40"/>
  <c r="G85" i="40"/>
  <c r="K85" i="40"/>
  <c r="E82" i="40"/>
  <c r="I82" i="40"/>
  <c r="F82" i="40"/>
  <c r="J82" i="40"/>
  <c r="F77" i="40"/>
  <c r="J77" i="40"/>
  <c r="C77" i="40"/>
  <c r="G77" i="40"/>
  <c r="K77" i="40"/>
  <c r="E74" i="40"/>
  <c r="C74" i="40"/>
  <c r="H74" i="40"/>
  <c r="D74" i="40"/>
  <c r="J74" i="40"/>
  <c r="C69" i="40"/>
  <c r="E69" i="40"/>
  <c r="G69" i="40"/>
  <c r="C66" i="40"/>
  <c r="D66" i="40"/>
  <c r="K66" i="40"/>
  <c r="E66" i="40"/>
  <c r="I119" i="40"/>
  <c r="K119" i="40" s="1"/>
  <c r="I111" i="40"/>
  <c r="K111" i="40" s="1"/>
  <c r="I103" i="40"/>
  <c r="K103" i="40" s="1"/>
  <c r="E88" i="40"/>
  <c r="E80" i="40"/>
  <c r="G75" i="40"/>
  <c r="K72" i="40"/>
  <c r="K40" i="40"/>
  <c r="C84" i="40"/>
  <c r="G84" i="40"/>
  <c r="K84" i="40"/>
  <c r="D84" i="40"/>
  <c r="H84" i="40"/>
  <c r="K32" i="40"/>
  <c r="I79" i="40" s="1"/>
  <c r="E76" i="40"/>
  <c r="F76" i="40"/>
  <c r="K76" i="40"/>
  <c r="G76" i="40"/>
  <c r="K24" i="40"/>
  <c r="I71" i="40" s="1"/>
  <c r="C68" i="40"/>
  <c r="G68" i="40"/>
  <c r="I68" i="40"/>
  <c r="C54" i="40"/>
  <c r="F64" i="40"/>
  <c r="J64" i="40"/>
  <c r="G64" i="40"/>
  <c r="C64" i="40"/>
  <c r="H64" i="40"/>
  <c r="F60" i="40"/>
  <c r="J60" i="40"/>
  <c r="G60" i="40"/>
  <c r="C60" i="40"/>
  <c r="H60" i="40"/>
  <c r="E55" i="40"/>
  <c r="I55" i="40"/>
  <c r="F55" i="40"/>
  <c r="J55" i="40"/>
  <c r="D55" i="40"/>
  <c r="G55" i="40"/>
  <c r="D64" i="40"/>
  <c r="I60" i="40"/>
  <c r="K55" i="40"/>
  <c r="F61" i="40"/>
  <c r="J61" i="40"/>
  <c r="G61" i="40"/>
  <c r="C61" i="40"/>
  <c r="H61" i="40"/>
  <c r="E56" i="40"/>
  <c r="I56" i="40"/>
  <c r="F56" i="40"/>
  <c r="J56" i="40"/>
  <c r="D56" i="40"/>
  <c r="G56" i="40"/>
  <c r="K64" i="40"/>
  <c r="K61" i="40"/>
  <c r="E60" i="40"/>
  <c r="H56" i="40"/>
  <c r="H55" i="40"/>
  <c r="I64" i="40"/>
  <c r="I61" i="40"/>
  <c r="D60" i="40"/>
  <c r="C56" i="40"/>
  <c r="C55" i="40"/>
  <c r="I76" i="40"/>
  <c r="I75" i="40"/>
  <c r="I74" i="40"/>
  <c r="H72" i="40"/>
  <c r="H70" i="40"/>
  <c r="H69" i="40"/>
  <c r="H68" i="40"/>
  <c r="H67" i="40"/>
  <c r="H66" i="40"/>
  <c r="H65" i="40"/>
  <c r="H63" i="40"/>
  <c r="J62" i="40"/>
  <c r="E57" i="40"/>
  <c r="I57" i="40"/>
  <c r="F72" i="40"/>
  <c r="J72" i="40"/>
  <c r="F71" i="40"/>
  <c r="F70" i="40"/>
  <c r="J70" i="40"/>
  <c r="F69" i="40"/>
  <c r="J69" i="40"/>
  <c r="F68" i="40"/>
  <c r="J68" i="40"/>
  <c r="F67" i="40"/>
  <c r="J67" i="40"/>
  <c r="F66" i="40"/>
  <c r="J66" i="40"/>
  <c r="F63" i="40"/>
  <c r="J63" i="40"/>
  <c r="E58" i="40"/>
  <c r="I58" i="40"/>
  <c r="F58" i="40"/>
  <c r="J58" i="40"/>
  <c r="E54" i="40"/>
  <c r="I54" i="40"/>
  <c r="F54" i="40"/>
  <c r="J54" i="40"/>
  <c r="H71" i="40" l="1"/>
  <c r="I62" i="40"/>
  <c r="J71" i="40"/>
  <c r="H73" i="40"/>
  <c r="J73" i="40"/>
  <c r="F65" i="40"/>
  <c r="F73" i="40"/>
  <c r="I65" i="40"/>
  <c r="D87" i="40"/>
  <c r="H87" i="40"/>
  <c r="E87" i="40"/>
  <c r="F87" i="40"/>
  <c r="G87" i="40"/>
  <c r="C87" i="40"/>
  <c r="J87" i="40"/>
  <c r="K87" i="40"/>
  <c r="F81" i="40"/>
  <c r="J81" i="40"/>
  <c r="C81" i="40"/>
  <c r="G81" i="40"/>
  <c r="K81" i="40"/>
  <c r="D81" i="40"/>
  <c r="E81" i="40"/>
  <c r="H81" i="40"/>
  <c r="D79" i="40"/>
  <c r="H79" i="40"/>
  <c r="E79" i="40"/>
  <c r="F79" i="40"/>
  <c r="G79" i="40"/>
  <c r="J79" i="40"/>
  <c r="C79" i="40"/>
  <c r="K79" i="40"/>
  <c r="I81" i="40"/>
  <c r="I92" i="40" s="1"/>
  <c r="G57" i="40"/>
  <c r="H57" i="40"/>
  <c r="D57" i="40"/>
  <c r="K57" i="40"/>
  <c r="C57" i="40"/>
  <c r="I128" i="40"/>
  <c r="K101" i="40"/>
  <c r="K109" i="40"/>
  <c r="J57" i="40"/>
  <c r="D83" i="40"/>
  <c r="H83" i="40"/>
  <c r="E83" i="40"/>
  <c r="J83" i="40"/>
  <c r="C83" i="40"/>
  <c r="K83" i="40"/>
  <c r="F83" i="40"/>
  <c r="G83" i="40"/>
  <c r="C65" i="40"/>
  <c r="E65" i="40"/>
  <c r="G65" i="40"/>
  <c r="D65" i="40"/>
  <c r="K65" i="40"/>
  <c r="C73" i="40"/>
  <c r="E73" i="40"/>
  <c r="G73" i="40"/>
  <c r="D73" i="40"/>
  <c r="K73" i="40"/>
  <c r="K45" i="40"/>
  <c r="F57" i="40"/>
  <c r="C71" i="40"/>
  <c r="D71" i="40"/>
  <c r="K71" i="40"/>
  <c r="E71" i="40"/>
  <c r="G71" i="40"/>
  <c r="I87" i="40"/>
  <c r="C67" i="40"/>
  <c r="D67" i="40"/>
  <c r="K67" i="40"/>
  <c r="E67" i="40"/>
  <c r="G67" i="40"/>
  <c r="E62" i="40"/>
  <c r="K62" i="40"/>
  <c r="G62" i="40"/>
  <c r="D62" i="40"/>
  <c r="H62" i="40"/>
  <c r="C62" i="40"/>
  <c r="E92" i="40" l="1"/>
  <c r="K92" i="40"/>
  <c r="G92" i="40"/>
  <c r="D92" i="40"/>
  <c r="C92" i="40"/>
  <c r="F92" i="40"/>
  <c r="J92" i="40"/>
  <c r="H92" i="40"/>
  <c r="K128" i="40"/>
  <c r="G42" i="20" l="1"/>
  <c r="I42" i="20" s="1"/>
  <c r="I87" i="20" l="1"/>
  <c r="H87" i="20"/>
  <c r="G87" i="20"/>
  <c r="F87" i="20"/>
  <c r="E87" i="20"/>
  <c r="D87" i="20"/>
  <c r="C87" i="20"/>
  <c r="G41" i="20"/>
  <c r="I41" i="20" l="1"/>
  <c r="G86" i="20" s="1"/>
  <c r="C86" i="20" l="1"/>
  <c r="F86" i="20"/>
  <c r="I86" i="20"/>
  <c r="E86" i="20"/>
  <c r="H86" i="20"/>
  <c r="D86" i="20"/>
  <c r="K39" i="23" l="1"/>
  <c r="M39" i="23" l="1"/>
  <c r="K81" i="23" s="1"/>
  <c r="G40" i="20"/>
  <c r="I40" i="20" s="1"/>
  <c r="I85" i="20" s="1"/>
  <c r="L81" i="23" l="1"/>
  <c r="H81" i="23"/>
  <c r="D81" i="23"/>
  <c r="G81" i="23"/>
  <c r="C81" i="23"/>
  <c r="J81" i="23"/>
  <c r="F81" i="23"/>
  <c r="M81" i="23"/>
  <c r="I81" i="23"/>
  <c r="E81" i="23"/>
  <c r="F85" i="20"/>
  <c r="C85" i="20"/>
  <c r="G85" i="20"/>
  <c r="D85" i="20"/>
  <c r="H85" i="20"/>
  <c r="E85" i="20"/>
  <c r="B80" i="22" l="1"/>
  <c r="H38" i="22"/>
  <c r="J38" i="22" s="1"/>
  <c r="G80" i="22" s="1"/>
  <c r="E80" i="22" l="1"/>
  <c r="I80" i="22"/>
  <c r="D80" i="22"/>
  <c r="H80" i="22"/>
  <c r="F80" i="22"/>
  <c r="J80" i="22"/>
  <c r="C80" i="22"/>
  <c r="K38" i="23"/>
  <c r="M38" i="23" s="1"/>
  <c r="L80" i="23" s="1"/>
  <c r="L41" i="23"/>
  <c r="J41" i="23"/>
  <c r="I41" i="23"/>
  <c r="H41" i="23"/>
  <c r="G41" i="23"/>
  <c r="F41" i="23"/>
  <c r="E41" i="23"/>
  <c r="D41" i="23"/>
  <c r="C41" i="23"/>
  <c r="J80" i="23" l="1"/>
  <c r="C80" i="23"/>
  <c r="G80" i="23"/>
  <c r="K80" i="23"/>
  <c r="E80" i="23"/>
  <c r="I80" i="23"/>
  <c r="M80" i="23"/>
  <c r="F80" i="23"/>
  <c r="D80" i="23"/>
  <c r="H80" i="23"/>
  <c r="B73" i="23" l="1"/>
  <c r="B72" i="23" l="1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K40" i="23" l="1"/>
  <c r="M40" i="23" l="1"/>
  <c r="K82" i="23" s="1"/>
  <c r="K37" i="23"/>
  <c r="M37" i="23" s="1"/>
  <c r="K36" i="23"/>
  <c r="K35" i="23"/>
  <c r="K34" i="23"/>
  <c r="M34" i="23" s="1"/>
  <c r="K33" i="23"/>
  <c r="K32" i="23"/>
  <c r="K31" i="23"/>
  <c r="K30" i="23"/>
  <c r="K29" i="23"/>
  <c r="K28" i="23"/>
  <c r="K27" i="23"/>
  <c r="K26" i="23"/>
  <c r="K25" i="23"/>
  <c r="M25" i="23" s="1"/>
  <c r="K24" i="23"/>
  <c r="M24" i="23" s="1"/>
  <c r="C66" i="23" s="1"/>
  <c r="K23" i="23"/>
  <c r="K22" i="23"/>
  <c r="K21" i="23"/>
  <c r="K20" i="23"/>
  <c r="M82" i="23" l="1"/>
  <c r="I82" i="23"/>
  <c r="E82" i="23"/>
  <c r="L82" i="23"/>
  <c r="H82" i="23"/>
  <c r="D82" i="23"/>
  <c r="G82" i="23"/>
  <c r="C82" i="23"/>
  <c r="J82" i="23"/>
  <c r="F82" i="23"/>
  <c r="M29" i="23"/>
  <c r="G71" i="23" s="1"/>
  <c r="M35" i="23"/>
  <c r="E77" i="23" s="1"/>
  <c r="M36" i="23"/>
  <c r="L78" i="23" s="1"/>
  <c r="M32" i="23"/>
  <c r="E74" i="23" s="1"/>
  <c r="L67" i="23"/>
  <c r="K67" i="23" s="1"/>
  <c r="G67" i="23"/>
  <c r="C67" i="23"/>
  <c r="I67" i="23"/>
  <c r="J67" i="23"/>
  <c r="F67" i="23"/>
  <c r="E67" i="23"/>
  <c r="D67" i="23"/>
  <c r="M67" i="23"/>
  <c r="H67" i="23"/>
  <c r="L76" i="23"/>
  <c r="H76" i="23"/>
  <c r="D76" i="23"/>
  <c r="J76" i="23"/>
  <c r="M76" i="23"/>
  <c r="I76" i="23"/>
  <c r="G76" i="23"/>
  <c r="C76" i="23"/>
  <c r="F76" i="23"/>
  <c r="E76" i="23"/>
  <c r="M66" i="23"/>
  <c r="G66" i="23"/>
  <c r="I66" i="23"/>
  <c r="L66" i="23"/>
  <c r="F66" i="23"/>
  <c r="E66" i="23"/>
  <c r="H66" i="23"/>
  <c r="D66" i="23"/>
  <c r="C71" i="23"/>
  <c r="M27" i="23"/>
  <c r="M28" i="23"/>
  <c r="K70" i="23" s="1"/>
  <c r="M31" i="23"/>
  <c r="K73" i="23" s="1"/>
  <c r="K76" i="23"/>
  <c r="I77" i="23"/>
  <c r="M30" i="23"/>
  <c r="K72" i="23" s="1"/>
  <c r="M20" i="23"/>
  <c r="K62" i="23" s="1"/>
  <c r="M21" i="23"/>
  <c r="M22" i="23"/>
  <c r="K64" i="23" s="1"/>
  <c r="J64" i="23" s="1"/>
  <c r="M23" i="23"/>
  <c r="M26" i="23"/>
  <c r="K68" i="23" s="1"/>
  <c r="M33" i="23"/>
  <c r="L79" i="23"/>
  <c r="H79" i="23"/>
  <c r="D79" i="23"/>
  <c r="M79" i="23"/>
  <c r="I79" i="23"/>
  <c r="E79" i="23"/>
  <c r="J79" i="23"/>
  <c r="F79" i="23"/>
  <c r="G79" i="23"/>
  <c r="C79" i="23"/>
  <c r="K79" i="23"/>
  <c r="K19" i="23"/>
  <c r="K18" i="23"/>
  <c r="M18" i="23" s="1"/>
  <c r="K17" i="23"/>
  <c r="K16" i="23"/>
  <c r="K15" i="23"/>
  <c r="K14" i="23"/>
  <c r="K13" i="23"/>
  <c r="K12" i="23"/>
  <c r="M12" i="23" s="1"/>
  <c r="K11" i="23"/>
  <c r="K10" i="23"/>
  <c r="M10" i="23" s="1"/>
  <c r="K9" i="23"/>
  <c r="M9" i="23" s="1"/>
  <c r="K8" i="23"/>
  <c r="K7" i="23"/>
  <c r="M7" i="23" s="1"/>
  <c r="L77" i="23" l="1"/>
  <c r="M77" i="23"/>
  <c r="M71" i="23"/>
  <c r="K71" i="23"/>
  <c r="F71" i="23"/>
  <c r="H71" i="23"/>
  <c r="M74" i="23"/>
  <c r="J71" i="23"/>
  <c r="L71" i="23"/>
  <c r="E71" i="23"/>
  <c r="D71" i="23"/>
  <c r="F74" i="23"/>
  <c r="I71" i="23"/>
  <c r="K77" i="23"/>
  <c r="H77" i="23"/>
  <c r="J77" i="23"/>
  <c r="F77" i="23"/>
  <c r="D77" i="23"/>
  <c r="C77" i="23"/>
  <c r="H74" i="23"/>
  <c r="J74" i="23"/>
  <c r="C74" i="23"/>
  <c r="L74" i="23"/>
  <c r="D74" i="23"/>
  <c r="G74" i="23"/>
  <c r="K74" i="23"/>
  <c r="I74" i="23"/>
  <c r="J78" i="23"/>
  <c r="H78" i="23"/>
  <c r="M6" i="23"/>
  <c r="F48" i="23" s="1"/>
  <c r="K41" i="23"/>
  <c r="C78" i="23"/>
  <c r="M8" i="23"/>
  <c r="J50" i="23" s="1"/>
  <c r="I78" i="23"/>
  <c r="M13" i="23"/>
  <c r="E55" i="23" s="1"/>
  <c r="E78" i="23"/>
  <c r="D78" i="23"/>
  <c r="G78" i="23"/>
  <c r="M78" i="23"/>
  <c r="F78" i="23"/>
  <c r="K78" i="23"/>
  <c r="I54" i="23"/>
  <c r="E54" i="23"/>
  <c r="G54" i="23"/>
  <c r="L54" i="23"/>
  <c r="H54" i="23"/>
  <c r="D54" i="23"/>
  <c r="C54" i="23"/>
  <c r="J54" i="23"/>
  <c r="F54" i="23"/>
  <c r="G75" i="23"/>
  <c r="C75" i="23"/>
  <c r="M75" i="23"/>
  <c r="E75" i="23"/>
  <c r="L75" i="23"/>
  <c r="D75" i="23"/>
  <c r="J75" i="23"/>
  <c r="F75" i="23"/>
  <c r="I75" i="23"/>
  <c r="H75" i="23"/>
  <c r="K75" i="23"/>
  <c r="M69" i="23"/>
  <c r="I69" i="23"/>
  <c r="E69" i="23"/>
  <c r="G69" i="23"/>
  <c r="L69" i="23"/>
  <c r="H69" i="23"/>
  <c r="D69" i="23"/>
  <c r="C69" i="23"/>
  <c r="J69" i="23"/>
  <c r="F69" i="23"/>
  <c r="M14" i="23"/>
  <c r="K56" i="23" s="1"/>
  <c r="M15" i="23"/>
  <c r="K57" i="23" s="1"/>
  <c r="M63" i="23"/>
  <c r="I63" i="23"/>
  <c r="D63" i="23"/>
  <c r="L63" i="23"/>
  <c r="H63" i="23"/>
  <c r="C63" i="23"/>
  <c r="F63" i="23"/>
  <c r="E63" i="23"/>
  <c r="J63" i="23"/>
  <c r="K51" i="23"/>
  <c r="K52" i="23"/>
  <c r="M11" i="23"/>
  <c r="M16" i="23"/>
  <c r="K58" i="23" s="1"/>
  <c r="M17" i="23"/>
  <c r="G62" i="23"/>
  <c r="C62" i="23"/>
  <c r="E62" i="23"/>
  <c r="J62" i="23"/>
  <c r="F62" i="23"/>
  <c r="M62" i="23"/>
  <c r="I62" i="23"/>
  <c r="L62" i="23"/>
  <c r="H62" i="23"/>
  <c r="D62" i="23"/>
  <c r="K63" i="23"/>
  <c r="K66" i="23"/>
  <c r="L49" i="23"/>
  <c r="K49" i="23" s="1"/>
  <c r="G49" i="23"/>
  <c r="C49" i="23"/>
  <c r="J49" i="23"/>
  <c r="F49" i="23"/>
  <c r="E49" i="23"/>
  <c r="H49" i="23"/>
  <c r="M49" i="23"/>
  <c r="D49" i="23"/>
  <c r="I49" i="23"/>
  <c r="G77" i="23"/>
  <c r="K54" i="23"/>
  <c r="M19" i="23"/>
  <c r="J68" i="23"/>
  <c r="F68" i="23"/>
  <c r="H68" i="23"/>
  <c r="M68" i="23"/>
  <c r="I68" i="23"/>
  <c r="E68" i="23"/>
  <c r="L68" i="23"/>
  <c r="D68" i="23"/>
  <c r="G68" i="23"/>
  <c r="C68" i="23"/>
  <c r="M65" i="23"/>
  <c r="I65" i="23"/>
  <c r="E65" i="23"/>
  <c r="C65" i="23"/>
  <c r="L65" i="23"/>
  <c r="H65" i="23"/>
  <c r="D65" i="23"/>
  <c r="G65" i="23"/>
  <c r="F65" i="23"/>
  <c r="J65" i="23"/>
  <c r="K69" i="23"/>
  <c r="M73" i="23"/>
  <c r="I73" i="23"/>
  <c r="E73" i="23"/>
  <c r="C73" i="23"/>
  <c r="F73" i="23"/>
  <c r="L73" i="23"/>
  <c r="H73" i="23"/>
  <c r="D73" i="23"/>
  <c r="G73" i="23"/>
  <c r="J73" i="23"/>
  <c r="G51" i="23"/>
  <c r="C51" i="23"/>
  <c r="J51" i="23"/>
  <c r="F51" i="23"/>
  <c r="M51" i="23"/>
  <c r="E51" i="23"/>
  <c r="I51" i="23"/>
  <c r="L51" i="23"/>
  <c r="D51" i="23"/>
  <c r="H51" i="23"/>
  <c r="M52" i="23"/>
  <c r="I52" i="23"/>
  <c r="E52" i="23"/>
  <c r="L52" i="23"/>
  <c r="H52" i="23"/>
  <c r="D52" i="23"/>
  <c r="C52" i="23"/>
  <c r="J52" i="23"/>
  <c r="G52" i="23"/>
  <c r="F52" i="23"/>
  <c r="I60" i="23"/>
  <c r="E60" i="23"/>
  <c r="L60" i="23"/>
  <c r="K60" i="23" s="1"/>
  <c r="C60" i="23"/>
  <c r="M60" i="23"/>
  <c r="H60" i="23"/>
  <c r="D60" i="23"/>
  <c r="G60" i="23"/>
  <c r="J60" i="23"/>
  <c r="F60" i="23"/>
  <c r="F64" i="23"/>
  <c r="M64" i="23"/>
  <c r="H64" i="23"/>
  <c r="I64" i="23"/>
  <c r="E64" i="23"/>
  <c r="D64" i="23"/>
  <c r="L64" i="23"/>
  <c r="G64" i="23"/>
  <c r="C64" i="23"/>
  <c r="J72" i="23"/>
  <c r="F72" i="23"/>
  <c r="M72" i="23"/>
  <c r="I72" i="23"/>
  <c r="E72" i="23"/>
  <c r="L72" i="23"/>
  <c r="H72" i="23"/>
  <c r="D72" i="23"/>
  <c r="G72" i="23"/>
  <c r="C72" i="23"/>
  <c r="M70" i="23"/>
  <c r="H70" i="23"/>
  <c r="D70" i="23"/>
  <c r="F70" i="23"/>
  <c r="L70" i="23"/>
  <c r="G70" i="23"/>
  <c r="C70" i="23"/>
  <c r="J70" i="23"/>
  <c r="I70" i="23" s="1"/>
  <c r="E70" i="23"/>
  <c r="K65" i="23"/>
  <c r="D48" i="23" l="1"/>
  <c r="H50" i="23"/>
  <c r="I50" i="23"/>
  <c r="C48" i="23"/>
  <c r="E48" i="23"/>
  <c r="G48" i="23"/>
  <c r="L55" i="23"/>
  <c r="J55" i="23"/>
  <c r="M55" i="23"/>
  <c r="M41" i="23"/>
  <c r="D55" i="23"/>
  <c r="H48" i="23"/>
  <c r="L48" i="23"/>
  <c r="J48" i="23"/>
  <c r="K55" i="23"/>
  <c r="L50" i="23"/>
  <c r="F50" i="23"/>
  <c r="M48" i="23"/>
  <c r="I48" i="23"/>
  <c r="C50" i="23"/>
  <c r="F55" i="23"/>
  <c r="H55" i="23"/>
  <c r="I55" i="23"/>
  <c r="K50" i="23"/>
  <c r="D50" i="23"/>
  <c r="M50" i="23"/>
  <c r="G55" i="23"/>
  <c r="C55" i="23"/>
  <c r="G50" i="23"/>
  <c r="E50" i="23"/>
  <c r="M59" i="23"/>
  <c r="I59" i="23"/>
  <c r="D59" i="23"/>
  <c r="L59" i="23"/>
  <c r="H59" i="23"/>
  <c r="C59" i="23"/>
  <c r="G59" i="23"/>
  <c r="F59" i="23" s="1"/>
  <c r="J59" i="23"/>
  <c r="E59" i="23"/>
  <c r="G63" i="23"/>
  <c r="K59" i="23"/>
  <c r="I57" i="23"/>
  <c r="E57" i="23"/>
  <c r="M57" i="23"/>
  <c r="L57" i="23" s="1"/>
  <c r="H57" i="23"/>
  <c r="D57" i="23"/>
  <c r="G57" i="23"/>
  <c r="C57" i="23"/>
  <c r="J57" i="23"/>
  <c r="F57" i="23"/>
  <c r="J58" i="23"/>
  <c r="F58" i="23"/>
  <c r="L58" i="23"/>
  <c r="D58" i="23"/>
  <c r="I58" i="23"/>
  <c r="E58" i="23"/>
  <c r="H58" i="23"/>
  <c r="C58" i="23"/>
  <c r="G58" i="23"/>
  <c r="M56" i="23"/>
  <c r="I56" i="23"/>
  <c r="E56" i="23"/>
  <c r="G56" i="23"/>
  <c r="C56" i="23"/>
  <c r="L56" i="23"/>
  <c r="H56" i="23"/>
  <c r="D56" i="23"/>
  <c r="J56" i="23"/>
  <c r="F56" i="23"/>
  <c r="M54" i="23"/>
  <c r="J61" i="23"/>
  <c r="F61" i="23"/>
  <c r="H61" i="23"/>
  <c r="M61" i="23"/>
  <c r="I61" i="23"/>
  <c r="E61" i="23"/>
  <c r="L61" i="23"/>
  <c r="D61" i="23"/>
  <c r="C61" i="23"/>
  <c r="G61" i="23"/>
  <c r="K48" i="23"/>
  <c r="J66" i="23"/>
  <c r="K61" i="23"/>
  <c r="M53" i="23"/>
  <c r="I53" i="23"/>
  <c r="E53" i="23"/>
  <c r="G53" i="23"/>
  <c r="L53" i="23"/>
  <c r="H53" i="23"/>
  <c r="D53" i="23"/>
  <c r="C53" i="23"/>
  <c r="F53" i="23"/>
  <c r="J53" i="23"/>
  <c r="K53" i="23"/>
  <c r="C83" i="23" l="1"/>
  <c r="D83" i="23"/>
  <c r="I83" i="23"/>
  <c r="F83" i="23"/>
  <c r="G83" i="23"/>
  <c r="M58" i="23"/>
  <c r="M83" i="23" s="1"/>
  <c r="L83" i="23" s="1"/>
  <c r="E83" i="23"/>
  <c r="K83" i="23"/>
  <c r="J83" i="23"/>
  <c r="H83" i="23"/>
  <c r="B79" i="22" l="1"/>
  <c r="B78" i="22" l="1"/>
  <c r="B77" i="22" l="1"/>
  <c r="B76" i="22"/>
  <c r="B75" i="22"/>
  <c r="B74" i="22"/>
  <c r="B73" i="22"/>
  <c r="B72" i="22"/>
  <c r="B71" i="22"/>
  <c r="B70" i="22"/>
  <c r="B69" i="22"/>
  <c r="I40" i="22" l="1"/>
  <c r="G40" i="22"/>
  <c r="F40" i="22"/>
  <c r="E40" i="22"/>
  <c r="D40" i="22"/>
  <c r="C40" i="22" l="1"/>
  <c r="H39" i="22" l="1"/>
  <c r="J39" i="22" s="1"/>
  <c r="H37" i="22"/>
  <c r="J37" i="22" s="1"/>
  <c r="E79" i="22" l="1"/>
  <c r="J79" i="22"/>
  <c r="I79" i="22" s="1"/>
  <c r="G79" i="22"/>
  <c r="F79" i="22"/>
  <c r="D79" i="22"/>
  <c r="C79" i="22"/>
  <c r="H79" i="22"/>
  <c r="G81" i="22"/>
  <c r="C81" i="22"/>
  <c r="D81" i="22"/>
  <c r="I81" i="22"/>
  <c r="E81" i="22"/>
  <c r="J81" i="22"/>
  <c r="F81" i="22"/>
  <c r="H81" i="22"/>
  <c r="H36" i="22"/>
  <c r="H35" i="22"/>
  <c r="H34" i="22"/>
  <c r="J35" i="22" l="1"/>
  <c r="I77" i="22" s="1"/>
  <c r="J36" i="22"/>
  <c r="H78" i="22" s="1"/>
  <c r="J34" i="22"/>
  <c r="H76" i="22" s="1"/>
  <c r="H33" i="22"/>
  <c r="H32" i="22"/>
  <c r="H31" i="22"/>
  <c r="H30" i="22"/>
  <c r="H29" i="22"/>
  <c r="H28" i="22"/>
  <c r="H27" i="22"/>
  <c r="H26" i="22"/>
  <c r="H25" i="22"/>
  <c r="J25" i="22" s="1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J10" i="22" s="1"/>
  <c r="H9" i="22"/>
  <c r="H7" i="22"/>
  <c r="G77" i="22" l="1"/>
  <c r="H77" i="22"/>
  <c r="J77" i="22"/>
  <c r="C77" i="22"/>
  <c r="F77" i="22"/>
  <c r="E77" i="22"/>
  <c r="J9" i="22"/>
  <c r="I51" i="22" s="1"/>
  <c r="J13" i="22"/>
  <c r="J55" i="22" s="1"/>
  <c r="D77" i="22"/>
  <c r="F52" i="22"/>
  <c r="I52" i="22"/>
  <c r="H52" i="22" s="1"/>
  <c r="C52" i="22"/>
  <c r="J52" i="22"/>
  <c r="E52" i="22"/>
  <c r="D52" i="22"/>
  <c r="G52" i="22"/>
  <c r="J67" i="22"/>
  <c r="F67" i="22"/>
  <c r="G67" i="22"/>
  <c r="I67" i="22"/>
  <c r="E67" i="22"/>
  <c r="D67" i="22"/>
  <c r="C67" i="22"/>
  <c r="H40" i="22"/>
  <c r="H48" i="22"/>
  <c r="J12" i="22"/>
  <c r="J20" i="22"/>
  <c r="J21" i="22"/>
  <c r="J22" i="22"/>
  <c r="J23" i="22"/>
  <c r="H65" i="22" s="1"/>
  <c r="J24" i="22"/>
  <c r="J26" i="22"/>
  <c r="J27" i="22"/>
  <c r="J33" i="22"/>
  <c r="H75" i="22" s="1"/>
  <c r="G76" i="22"/>
  <c r="C76" i="22"/>
  <c r="D76" i="22"/>
  <c r="J76" i="22"/>
  <c r="F76" i="22"/>
  <c r="I76" i="22"/>
  <c r="E76" i="22"/>
  <c r="H67" i="22"/>
  <c r="J7" i="22"/>
  <c r="J11" i="22"/>
  <c r="J14" i="22"/>
  <c r="J15" i="22"/>
  <c r="J16" i="22"/>
  <c r="J17" i="22"/>
  <c r="H59" i="22" s="1"/>
  <c r="J18" i="22"/>
  <c r="J19" i="22"/>
  <c r="J28" i="22"/>
  <c r="J29" i="22"/>
  <c r="H71" i="22" s="1"/>
  <c r="J30" i="22"/>
  <c r="H72" i="22" s="1"/>
  <c r="J31" i="22"/>
  <c r="J32" i="22"/>
  <c r="J78" i="22"/>
  <c r="D78" i="22"/>
  <c r="F78" i="22"/>
  <c r="I78" i="22"/>
  <c r="G78" i="22"/>
  <c r="C78" i="22"/>
  <c r="E78" i="22"/>
  <c r="C51" i="22" l="1"/>
  <c r="H51" i="22"/>
  <c r="D51" i="22"/>
  <c r="F51" i="22"/>
  <c r="H54" i="22"/>
  <c r="C55" i="22"/>
  <c r="G55" i="22"/>
  <c r="H55" i="22"/>
  <c r="E55" i="22"/>
  <c r="F55" i="22"/>
  <c r="J51" i="22"/>
  <c r="E51" i="22"/>
  <c r="D55" i="22"/>
  <c r="I55" i="22"/>
  <c r="G51" i="22"/>
  <c r="J40" i="22"/>
  <c r="D74" i="22"/>
  <c r="F74" i="22"/>
  <c r="E74" i="22"/>
  <c r="G74" i="22"/>
  <c r="C74" i="22"/>
  <c r="J74" i="22"/>
  <c r="I74" i="22"/>
  <c r="J62" i="22"/>
  <c r="F62" i="22"/>
  <c r="C62" i="22"/>
  <c r="I62" i="22"/>
  <c r="E62" i="22"/>
  <c r="D62" i="22"/>
  <c r="G62" i="22"/>
  <c r="H62" i="22"/>
  <c r="D73" i="22"/>
  <c r="J73" i="22"/>
  <c r="I73" i="22"/>
  <c r="G73" i="22"/>
  <c r="C73" i="22"/>
  <c r="F73" i="22"/>
  <c r="E73" i="22"/>
  <c r="G57" i="22"/>
  <c r="I57" i="22"/>
  <c r="C57" i="22"/>
  <c r="J57" i="22"/>
  <c r="F57" i="22"/>
  <c r="E57" i="22"/>
  <c r="D57" i="22" s="1"/>
  <c r="I72" i="22"/>
  <c r="E72" i="22"/>
  <c r="G72" i="22"/>
  <c r="J72" i="22"/>
  <c r="D72" i="22"/>
  <c r="C72" i="22"/>
  <c r="F72" i="22"/>
  <c r="C60" i="22"/>
  <c r="F60" i="22"/>
  <c r="I60" i="22"/>
  <c r="G60" i="22"/>
  <c r="J60" i="22"/>
  <c r="E60" i="22"/>
  <c r="G56" i="22"/>
  <c r="C56" i="22"/>
  <c r="J56" i="22"/>
  <c r="E56" i="22"/>
  <c r="D56" i="22"/>
  <c r="F56" i="22"/>
  <c r="I56" i="22"/>
  <c r="H56" i="22" s="1"/>
  <c r="I49" i="22"/>
  <c r="E49" i="22"/>
  <c r="C49" i="22"/>
  <c r="J49" i="22"/>
  <c r="D49" i="22"/>
  <c r="G49" i="22"/>
  <c r="F49" i="22"/>
  <c r="H49" i="22"/>
  <c r="H73" i="22"/>
  <c r="I69" i="22"/>
  <c r="D69" i="22"/>
  <c r="E69" i="22"/>
  <c r="G69" i="22"/>
  <c r="C69" i="22"/>
  <c r="F69" i="22"/>
  <c r="J69" i="22"/>
  <c r="J64" i="22"/>
  <c r="E64" i="22"/>
  <c r="G64" i="22"/>
  <c r="F64" i="22"/>
  <c r="I64" i="22"/>
  <c r="H64" i="22" s="1"/>
  <c r="D64" i="22"/>
  <c r="C64" i="22"/>
  <c r="I70" i="22"/>
  <c r="E70" i="22"/>
  <c r="G70" i="22"/>
  <c r="J70" i="22"/>
  <c r="D70" i="22"/>
  <c r="C70" i="22"/>
  <c r="F70" i="22"/>
  <c r="D58" i="22"/>
  <c r="J58" i="22"/>
  <c r="E58" i="22"/>
  <c r="G58" i="22"/>
  <c r="C58" i="22"/>
  <c r="F58" i="22"/>
  <c r="I58" i="22"/>
  <c r="H74" i="22"/>
  <c r="H70" i="22"/>
  <c r="J66" i="22"/>
  <c r="F66" i="22"/>
  <c r="C66" i="22"/>
  <c r="I66" i="22"/>
  <c r="E66" i="22"/>
  <c r="D66" i="22"/>
  <c r="G66" i="22"/>
  <c r="H66" i="22"/>
  <c r="I61" i="22"/>
  <c r="E61" i="22"/>
  <c r="C61" i="22"/>
  <c r="D61" i="22"/>
  <c r="G61" i="22"/>
  <c r="J61" i="22"/>
  <c r="F61" i="22"/>
  <c r="I53" i="22"/>
  <c r="E53" i="22"/>
  <c r="G53" i="22"/>
  <c r="J53" i="22"/>
  <c r="D53" i="22"/>
  <c r="C53" i="22"/>
  <c r="F53" i="22"/>
  <c r="I65" i="22"/>
  <c r="E65" i="22"/>
  <c r="F65" i="22"/>
  <c r="D65" i="22"/>
  <c r="C65" i="22" s="1"/>
  <c r="G65" i="22"/>
  <c r="J65" i="22"/>
  <c r="H61" i="22"/>
  <c r="H57" i="22"/>
  <c r="D71" i="22"/>
  <c r="J71" i="22"/>
  <c r="I71" i="22" s="1"/>
  <c r="G71" i="22"/>
  <c r="C71" i="22"/>
  <c r="F71" i="22"/>
  <c r="E71" i="22"/>
  <c r="J59" i="22"/>
  <c r="F59" i="22"/>
  <c r="I59" i="22"/>
  <c r="E59" i="22"/>
  <c r="D59" i="22"/>
  <c r="C59" i="22" s="1"/>
  <c r="G59" i="22"/>
  <c r="H53" i="22"/>
  <c r="J75" i="22"/>
  <c r="F75" i="22"/>
  <c r="C75" i="22"/>
  <c r="I75" i="22"/>
  <c r="E75" i="22"/>
  <c r="D75" i="22"/>
  <c r="G75" i="22"/>
  <c r="G68" i="22"/>
  <c r="C68" i="22"/>
  <c r="J68" i="22"/>
  <c r="D68" i="22"/>
  <c r="F68" i="22"/>
  <c r="E68" i="22"/>
  <c r="I68" i="22"/>
  <c r="H68" i="22" s="1"/>
  <c r="G63" i="22"/>
  <c r="C63" i="22"/>
  <c r="J63" i="22"/>
  <c r="E63" i="22"/>
  <c r="I63" i="22"/>
  <c r="H63" i="22" s="1"/>
  <c r="F63" i="22"/>
  <c r="D63" i="22"/>
  <c r="H60" i="22"/>
  <c r="H58" i="22"/>
  <c r="I54" i="22"/>
  <c r="E54" i="22"/>
  <c r="C54" i="22"/>
  <c r="F54" i="22"/>
  <c r="D54" i="22"/>
  <c r="G54" i="22"/>
  <c r="J54" i="22"/>
  <c r="D48" i="22"/>
  <c r="I48" i="22"/>
  <c r="G48" i="22"/>
  <c r="C48" i="22"/>
  <c r="J48" i="22"/>
  <c r="F48" i="22"/>
  <c r="E48" i="22"/>
  <c r="C82" i="22" l="1"/>
  <c r="I82" i="22"/>
  <c r="F82" i="22"/>
  <c r="D60" i="22"/>
  <c r="D82" i="22" s="1"/>
  <c r="H69" i="22"/>
  <c r="H82" i="22" s="1"/>
  <c r="E82" i="22"/>
  <c r="J82" i="22"/>
  <c r="G82" i="22"/>
  <c r="B84" i="20" l="1"/>
  <c r="B83" i="20"/>
  <c r="B82" i="20" l="1"/>
  <c r="B81" i="20" l="1"/>
  <c r="B80" i="20"/>
  <c r="B79" i="20"/>
  <c r="B78" i="20"/>
  <c r="B77" i="20"/>
  <c r="B76" i="20"/>
  <c r="B75" i="20" l="1"/>
  <c r="B74" i="20"/>
  <c r="I68" i="20" l="1"/>
  <c r="H68" i="20"/>
  <c r="G68" i="20"/>
  <c r="F68" i="20"/>
  <c r="E68" i="20"/>
  <c r="D68" i="20"/>
  <c r="C68" i="20"/>
  <c r="I67" i="20" l="1"/>
  <c r="H67" i="20"/>
  <c r="G67" i="20"/>
  <c r="F67" i="20"/>
  <c r="E67" i="20"/>
  <c r="D67" i="20"/>
  <c r="C67" i="20"/>
  <c r="I66" i="20"/>
  <c r="H66" i="20"/>
  <c r="G66" i="20"/>
  <c r="F66" i="20"/>
  <c r="E66" i="20"/>
  <c r="D66" i="20"/>
  <c r="C66" i="20"/>
  <c r="I65" i="20"/>
  <c r="H65" i="20"/>
  <c r="G65" i="20"/>
  <c r="F65" i="20"/>
  <c r="E65" i="20"/>
  <c r="D65" i="20"/>
  <c r="C65" i="20"/>
  <c r="I64" i="20"/>
  <c r="H64" i="20"/>
  <c r="G64" i="20"/>
  <c r="F64" i="20"/>
  <c r="E64" i="20"/>
  <c r="D64" i="20"/>
  <c r="C64" i="20"/>
  <c r="I63" i="20"/>
  <c r="H63" i="20"/>
  <c r="G63" i="20"/>
  <c r="F63" i="20"/>
  <c r="E63" i="20"/>
  <c r="D63" i="20"/>
  <c r="C63" i="20"/>
  <c r="I62" i="20"/>
  <c r="H62" i="20"/>
  <c r="G62" i="20"/>
  <c r="F62" i="20"/>
  <c r="E62" i="20"/>
  <c r="D62" i="20"/>
  <c r="C62" i="20"/>
  <c r="I61" i="20" l="1"/>
  <c r="H61" i="20"/>
  <c r="G61" i="20"/>
  <c r="F61" i="20"/>
  <c r="E61" i="20"/>
  <c r="D61" i="20"/>
  <c r="C61" i="20"/>
  <c r="I60" i="20"/>
  <c r="H60" i="20"/>
  <c r="G60" i="20"/>
  <c r="F60" i="20"/>
  <c r="E60" i="20"/>
  <c r="D60" i="20"/>
  <c r="C60" i="20"/>
  <c r="I59" i="20"/>
  <c r="H59" i="20"/>
  <c r="G59" i="20"/>
  <c r="F59" i="20"/>
  <c r="E59" i="20"/>
  <c r="D59" i="20"/>
  <c r="C59" i="20"/>
  <c r="I58" i="20"/>
  <c r="H58" i="20"/>
  <c r="G58" i="20"/>
  <c r="F58" i="20"/>
  <c r="E58" i="20"/>
  <c r="D58" i="20"/>
  <c r="C58" i="20"/>
  <c r="I57" i="20"/>
  <c r="H57" i="20"/>
  <c r="G57" i="20"/>
  <c r="F57" i="20"/>
  <c r="E57" i="20"/>
  <c r="D57" i="20"/>
  <c r="C57" i="20"/>
  <c r="I56" i="20"/>
  <c r="H56" i="20"/>
  <c r="G56" i="20"/>
  <c r="F56" i="20"/>
  <c r="E56" i="20"/>
  <c r="D56" i="20"/>
  <c r="C56" i="20"/>
  <c r="I55" i="20"/>
  <c r="H55" i="20"/>
  <c r="G55" i="20"/>
  <c r="F55" i="20"/>
  <c r="E55" i="20"/>
  <c r="D55" i="20"/>
  <c r="C55" i="20"/>
  <c r="I54" i="20"/>
  <c r="H54" i="20"/>
  <c r="G54" i="20"/>
  <c r="F54" i="20"/>
  <c r="E54" i="20"/>
  <c r="D54" i="20"/>
  <c r="C54" i="20"/>
  <c r="I53" i="20"/>
  <c r="H53" i="20"/>
  <c r="G53" i="20"/>
  <c r="F53" i="20"/>
  <c r="E53" i="20"/>
  <c r="D53" i="20"/>
  <c r="C53" i="20"/>
  <c r="I52" i="20"/>
  <c r="H52" i="20"/>
  <c r="G52" i="20"/>
  <c r="F52" i="20"/>
  <c r="E52" i="20"/>
  <c r="D52" i="20"/>
  <c r="C52" i="20"/>
  <c r="I51" i="20"/>
  <c r="H51" i="20"/>
  <c r="G51" i="20"/>
  <c r="F51" i="20"/>
  <c r="E51" i="20"/>
  <c r="D51" i="20"/>
  <c r="C51" i="20"/>
  <c r="H43" i="20" l="1"/>
  <c r="F43" i="20"/>
  <c r="E43" i="20"/>
  <c r="D43" i="20"/>
  <c r="C43" i="20"/>
  <c r="G39" i="20"/>
  <c r="G38" i="20"/>
  <c r="I38" i="20" s="1"/>
  <c r="G37" i="20"/>
  <c r="G36" i="20"/>
  <c r="G35" i="20"/>
  <c r="I35" i="20" s="1"/>
  <c r="G34" i="20"/>
  <c r="I34" i="20" s="1"/>
  <c r="G33" i="20"/>
  <c r="G32" i="20"/>
  <c r="I32" i="20" s="1"/>
  <c r="G31" i="20"/>
  <c r="I31" i="20" s="1"/>
  <c r="G30" i="20"/>
  <c r="I30" i="20" s="1"/>
  <c r="G29" i="20"/>
  <c r="G28" i="20"/>
  <c r="G27" i="20"/>
  <c r="G26" i="20"/>
  <c r="I26" i="20" s="1"/>
  <c r="G25" i="20"/>
  <c r="G24" i="20"/>
  <c r="I39" i="20" l="1"/>
  <c r="G84" i="20" s="1"/>
  <c r="I24" i="20"/>
  <c r="I36" i="20"/>
  <c r="C81" i="20" s="1"/>
  <c r="I28" i="20"/>
  <c r="I37" i="20"/>
  <c r="E82" i="20" s="1"/>
  <c r="H77" i="20"/>
  <c r="D77" i="20"/>
  <c r="C77" i="20"/>
  <c r="E77" i="20"/>
  <c r="F77" i="20"/>
  <c r="I77" i="20"/>
  <c r="I80" i="20"/>
  <c r="E80" i="20"/>
  <c r="D80" i="20" s="1"/>
  <c r="F80" i="20"/>
  <c r="H80" i="20"/>
  <c r="C80" i="20"/>
  <c r="G43" i="20"/>
  <c r="F71" i="20"/>
  <c r="E71" i="20" s="1"/>
  <c r="D71" i="20"/>
  <c r="I71" i="20"/>
  <c r="H71" i="20"/>
  <c r="C71" i="20"/>
  <c r="G77" i="20"/>
  <c r="H83" i="20"/>
  <c r="G83" i="20" s="1"/>
  <c r="I83" i="20"/>
  <c r="F83" i="20"/>
  <c r="E83" i="20"/>
  <c r="D83" i="20"/>
  <c r="C83" i="20" s="1"/>
  <c r="I25" i="20"/>
  <c r="G70" i="20" s="1"/>
  <c r="I27" i="20"/>
  <c r="I29" i="20"/>
  <c r="G75" i="20"/>
  <c r="I33" i="20"/>
  <c r="G78" i="20" s="1"/>
  <c r="G79" i="20"/>
  <c r="H81" i="20"/>
  <c r="F76" i="20"/>
  <c r="I76" i="20"/>
  <c r="E76" i="20"/>
  <c r="C76" i="20"/>
  <c r="H76" i="20"/>
  <c r="D76" i="20"/>
  <c r="G80" i="20"/>
  <c r="G71" i="20"/>
  <c r="C75" i="20"/>
  <c r="H75" i="20"/>
  <c r="D75" i="20"/>
  <c r="F75" i="20"/>
  <c r="I75" i="20"/>
  <c r="E75" i="20"/>
  <c r="G76" i="20"/>
  <c r="F79" i="20"/>
  <c r="I79" i="20"/>
  <c r="E79" i="20"/>
  <c r="C79" i="20"/>
  <c r="H79" i="20"/>
  <c r="D79" i="20"/>
  <c r="I84" i="20"/>
  <c r="H84" i="20" s="1"/>
  <c r="E84" i="20" l="1"/>
  <c r="C82" i="20"/>
  <c r="F84" i="20"/>
  <c r="D82" i="20"/>
  <c r="C84" i="20"/>
  <c r="D84" i="20"/>
  <c r="I82" i="20"/>
  <c r="D81" i="20"/>
  <c r="D73" i="20"/>
  <c r="E73" i="20"/>
  <c r="G81" i="20"/>
  <c r="C73" i="20"/>
  <c r="E81" i="20"/>
  <c r="E69" i="20"/>
  <c r="I73" i="20"/>
  <c r="H73" i="20"/>
  <c r="G73" i="20" s="1"/>
  <c r="D69" i="20"/>
  <c r="F73" i="20"/>
  <c r="F69" i="20"/>
  <c r="C69" i="20"/>
  <c r="G69" i="20"/>
  <c r="I69" i="20"/>
  <c r="H69" i="20"/>
  <c r="G82" i="20"/>
  <c r="H82" i="20"/>
  <c r="I81" i="20"/>
  <c r="F82" i="20"/>
  <c r="C70" i="20"/>
  <c r="F70" i="20"/>
  <c r="H70" i="20"/>
  <c r="I70" i="20"/>
  <c r="E70" i="20"/>
  <c r="D70" i="20"/>
  <c r="E74" i="20"/>
  <c r="F74" i="20"/>
  <c r="I74" i="20"/>
  <c r="D74" i="20"/>
  <c r="H74" i="20"/>
  <c r="G74" i="20" s="1"/>
  <c r="C74" i="20"/>
  <c r="I43" i="20"/>
  <c r="F81" i="20"/>
  <c r="F78" i="20"/>
  <c r="I78" i="20"/>
  <c r="E78" i="20"/>
  <c r="C78" i="20"/>
  <c r="H78" i="20"/>
  <c r="D78" i="20"/>
  <c r="I72" i="20"/>
  <c r="E72" i="20"/>
  <c r="H72" i="20"/>
  <c r="D72" i="20"/>
  <c r="F72" i="20"/>
  <c r="C72" i="20"/>
  <c r="G72" i="20"/>
  <c r="E88" i="20" l="1"/>
  <c r="D88" i="20" s="1"/>
  <c r="I88" i="20"/>
  <c r="H88" i="20"/>
  <c r="G88" i="20" s="1"/>
  <c r="F88" i="20"/>
  <c r="C88" i="20"/>
</calcChain>
</file>

<file path=xl/sharedStrings.xml><?xml version="1.0" encoding="utf-8"?>
<sst xmlns="http://schemas.openxmlformats.org/spreadsheetml/2006/main" count="225" uniqueCount="52">
  <si>
    <t>Year</t>
  </si>
  <si>
    <t>Total</t>
  </si>
  <si>
    <t>Average</t>
  </si>
  <si>
    <t>Troll</t>
  </si>
  <si>
    <t>Seine</t>
  </si>
  <si>
    <t>Gillnet</t>
  </si>
  <si>
    <t>Sport</t>
  </si>
  <si>
    <t xml:space="preserve">Total  </t>
  </si>
  <si>
    <t xml:space="preserve">Year </t>
  </si>
  <si>
    <t>Number of Fish</t>
  </si>
  <si>
    <t xml:space="preserve"> </t>
  </si>
  <si>
    <t xml:space="preserve">   Seine</t>
  </si>
  <si>
    <t>Return</t>
  </si>
  <si>
    <t>Fishery</t>
  </si>
  <si>
    <t>Sample</t>
  </si>
  <si>
    <t xml:space="preserve">Drift </t>
  </si>
  <si>
    <t>B.C.</t>
  </si>
  <si>
    <t>Escapement</t>
  </si>
  <si>
    <t xml:space="preserve">Total </t>
  </si>
  <si>
    <t>Catch</t>
  </si>
  <si>
    <t xml:space="preserve">  Total  </t>
  </si>
  <si>
    <t>Canadian</t>
  </si>
  <si>
    <t xml:space="preserve"> Escapement</t>
  </si>
  <si>
    <t>Alaska</t>
  </si>
  <si>
    <t xml:space="preserve"> Return</t>
  </si>
  <si>
    <t xml:space="preserve">       Percent of Total Run</t>
  </si>
  <si>
    <t>Chilkat</t>
  </si>
  <si>
    <t xml:space="preserve"> Size   </t>
  </si>
  <si>
    <t xml:space="preserve"> Seine</t>
  </si>
  <si>
    <t>Recovery</t>
  </si>
  <si>
    <t>Net</t>
  </si>
  <si>
    <t>Cost</t>
  </si>
  <si>
    <t xml:space="preserve"> Run  </t>
  </si>
  <si>
    <t>Size</t>
  </si>
  <si>
    <t xml:space="preserve">Drift  </t>
  </si>
  <si>
    <t>Table 9.–Estimated harvest by gear type, escapement, and total run of coho salmon returning to Auke Creek, 1980–2016.</t>
  </si>
  <si>
    <t>Table 17.–Estimated harvest (by gear type) and escapement as a percent of the total Auke Creek coho salmon run, 1980–2016.</t>
  </si>
  <si>
    <t>Table 10.–Estimated harvest by gear type, escapement and total run of coho salmon returning to the Berners River based on the unadjusted escapement survey count, 1974-2016</t>
  </si>
  <si>
    <t>Table 18.–Estimated harvest (by gear type) and escapement as a percent of the total Berners River coho salmon run based on the unadjusted escapement survey count, 1982–2016.</t>
  </si>
  <si>
    <t>Table 10.–Estimated harvest by gear type, escapement and total run of coho salmon returning to the Berners River based on the expanded escapement survey count, 1989-2016</t>
  </si>
  <si>
    <t>Table 18.–Estimated harvest (by gear type) and escapement as a percent of the total Berners River coho salmon run based on the expanded escapement survey count, 1989–2016.</t>
  </si>
  <si>
    <t>Table 19.–Estimated harvest (by gear type) and escapement as a percent of the total Ford Arm Creek coho salmon run, 1982–2015.</t>
  </si>
  <si>
    <t xml:space="preserve">Table 11.–Estimated harvest by gear type, escapement, and total run of coho salmon returning to Ford Arm Creek, 1982–2016. </t>
  </si>
  <si>
    <t>Table 12.–Estimated harvest by gear type, escapement, and total run of coho salmon returning to Hugh Smith Lake, 1982–2016.</t>
  </si>
  <si>
    <t>Table 20.–Estimated harvest (by gear type) and escapement as a percent of the total Hugh Smith Lake coho salmon run, 1982–2016.</t>
  </si>
  <si>
    <t xml:space="preserve">Trap </t>
  </si>
  <si>
    <t xml:space="preserve"> Catch</t>
  </si>
  <si>
    <t xml:space="preserve"> Size</t>
  </si>
  <si>
    <t>Chilkatx0.16</t>
  </si>
  <si>
    <t>Percent of Run</t>
  </si>
  <si>
    <t xml:space="preserve">     Number of Fish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</si>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</sst>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_)"/>
    <numFmt numFmtId="166" formatCode="0.0"/>
    <numFmt numFmtId="167" formatCode="#,##0.0"/>
    <numFmt numFmtId="168" formatCode="_(* #,##0_);_(* \(#,##0\);_(* &quot;-&quot;??_);_(@_)"/>
    <numFmt numFmtId="169" formatCode="0_);\(0\)"/>
    <numFmt numFmtId="170" formatCode="&quot;$&quot;#,##0\ ;\(&quot;$&quot;#,##0\)"/>
    <numFmt numFmtId="171" formatCode="m\o\n\th\ d\,\ yyyy"/>
    <numFmt numFmtId="172" formatCode="#.00"/>
    <numFmt numFmtId="173" formatCode="#."/>
    <numFmt numFmtId="174" formatCode="_([$€-2]* #,##0.00_);_([$€-2]* \(#,##0.00\);_([$€-2]* &quot;-&quot;??_)"/>
    <numFmt numFmtId="175" formatCode="#,##0."/>
    <numFmt numFmtId="176" formatCode="&quot;$&quot;#."/>
  </numFmts>
  <fonts count="7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sz val="10"/>
      <name val="Courier"/>
      <family val="3"/>
    </font>
    <font>
      <sz val="10"/>
      <name val="Times New Roman"/>
      <family val="1"/>
    </font>
    <font>
      <u/>
      <sz val="10"/>
      <name val="Times New Roman"/>
      <family val="1"/>
    </font>
    <font>
      <sz val="12"/>
      <name val="Courier"/>
      <family val="3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indexed="24"/>
      <name val="Arial"/>
      <family val="2"/>
    </font>
    <font>
      <sz val="1"/>
      <color indexed="8"/>
      <name val="Courier"/>
      <family val="3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"/>
      <color indexed="8"/>
      <name val="Courier"/>
      <family val="3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u/>
      <sz val="12"/>
      <color indexed="12"/>
      <name val="Courier"/>
      <family val="3"/>
    </font>
    <font>
      <sz val="11"/>
      <color theme="1"/>
      <name val="Times New Roman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10"/>
      <name val="Calibri"/>
      <family val="2"/>
      <scheme val="minor"/>
    </font>
    <font>
      <b/>
      <sz val="15"/>
      <color indexed="62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1"/>
      <color indexed="62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10"/>
      <name val="Calibri"/>
      <family val="2"/>
      <scheme val="minor"/>
    </font>
    <font>
      <sz val="11"/>
      <color indexed="19"/>
      <name val="Calibri"/>
      <family val="2"/>
      <scheme val="minor"/>
    </font>
    <font>
      <b/>
      <sz val="18"/>
      <color indexed="62"/>
      <name val="Cambria"/>
      <family val="2"/>
      <scheme val="maj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Times New Roman"/>
      <family val="1"/>
    </font>
  </fonts>
  <fills count="53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</patternFill>
    </fill>
    <fill>
      <patternFill patternType="solid">
        <fgColor indexed="57"/>
      </patternFill>
    </fill>
    <fill>
      <patternFill patternType="solid">
        <fgColor indexed="42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46"/>
      </patternFill>
    </fill>
    <fill>
      <patternFill patternType="solid">
        <fgColor indexed="9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1148">
    <xf numFmtId="0" fontId="0" fillId="0" borderId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4" fillId="39" borderId="0" applyNumberFormat="0" applyBorder="0" applyAlignment="0" applyProtection="0"/>
    <xf numFmtId="0" fontId="35" fillId="40" borderId="7" applyNumberFormat="0" applyAlignment="0" applyProtection="0"/>
    <xf numFmtId="0" fontId="36" fillId="41" borderId="8" applyNumberFormat="0" applyAlignment="0" applyProtection="0"/>
    <xf numFmtId="43" fontId="1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42" borderId="0" applyNumberFormat="0" applyBorder="0" applyAlignment="0" applyProtection="0"/>
    <xf numFmtId="0" fontId="39" fillId="0" borderId="9" applyNumberFormat="0" applyFill="0" applyAlignment="0" applyProtection="0"/>
    <xf numFmtId="0" fontId="40" fillId="0" borderId="10" applyNumberFormat="0" applyFill="0" applyAlignment="0" applyProtection="0"/>
    <xf numFmtId="0" fontId="41" fillId="0" borderId="11" applyNumberFormat="0" applyFill="0" applyAlignment="0" applyProtection="0"/>
    <xf numFmtId="0" fontId="41" fillId="0" borderId="0" applyNumberFormat="0" applyFill="0" applyBorder="0" applyAlignment="0" applyProtection="0"/>
    <xf numFmtId="0" fontId="42" fillId="43" borderId="7" applyNumberFormat="0" applyAlignment="0" applyProtection="0"/>
    <xf numFmtId="0" fontId="43" fillId="0" borderId="12" applyNumberFormat="0" applyFill="0" applyAlignment="0" applyProtection="0"/>
    <xf numFmtId="0" fontId="44" fillId="44" borderId="0" applyNumberFormat="0" applyBorder="0" applyAlignment="0" applyProtection="0"/>
    <xf numFmtId="1" fontId="18" fillId="0" borderId="0"/>
    <xf numFmtId="164" fontId="19" fillId="0" borderId="0"/>
    <xf numFmtId="0" fontId="45" fillId="40" borderId="14" applyNumberFormat="0" applyAlignment="0" applyProtection="0"/>
    <xf numFmtId="0" fontId="46" fillId="0" borderId="0" applyNumberFormat="0" applyFill="0" applyBorder="0" applyAlignment="0" applyProtection="0"/>
    <xf numFmtId="0" fontId="47" fillId="0" borderId="15" applyNumberFormat="0" applyFill="0" applyAlignment="0" applyProtection="0"/>
    <xf numFmtId="0" fontId="48" fillId="0" borderId="0" applyNumberFormat="0" applyFill="0" applyBorder="0" applyAlignment="0" applyProtection="0"/>
    <xf numFmtId="0" fontId="32" fillId="0" borderId="0"/>
    <xf numFmtId="0" fontId="21" fillId="13" borderId="0" applyNumberFormat="0" applyBorder="0" applyAlignment="0" applyProtection="0"/>
    <xf numFmtId="0" fontId="21" fillId="7" borderId="0" applyNumberFormat="0" applyBorder="0" applyAlignment="0" applyProtection="0"/>
    <xf numFmtId="0" fontId="21" fillId="3" borderId="0" applyNumberFormat="0" applyBorder="0" applyAlignment="0" applyProtection="0"/>
    <xf numFmtId="0" fontId="21" fillId="46" borderId="0" applyNumberFormat="0" applyBorder="0" applyAlignment="0" applyProtection="0"/>
    <xf numFmtId="0" fontId="21" fillId="5" borderId="0" applyNumberFormat="0" applyBorder="0" applyAlignment="0" applyProtection="0"/>
    <xf numFmtId="0" fontId="21" fillId="46" borderId="0" applyNumberFormat="0" applyBorder="0" applyAlignment="0" applyProtection="0"/>
    <xf numFmtId="0" fontId="22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6" borderId="0" applyNumberFormat="0" applyBorder="0" applyAlignment="0" applyProtection="0"/>
    <xf numFmtId="0" fontId="21" fillId="5" borderId="0" applyNumberFormat="0" applyBorder="0" applyAlignment="0" applyProtection="0"/>
    <xf numFmtId="0" fontId="22" fillId="11" borderId="0" applyNumberFormat="0" applyBorder="0" applyAlignment="0" applyProtection="0"/>
    <xf numFmtId="0" fontId="21" fillId="13" borderId="0" applyNumberFormat="0" applyBorder="0" applyAlignment="0" applyProtection="0"/>
    <xf numFmtId="0" fontId="21" fillId="5" borderId="0" applyNumberFormat="0" applyBorder="0" applyAlignment="0" applyProtection="0"/>
    <xf numFmtId="0" fontId="32" fillId="45" borderId="13" applyNumberFormat="0" applyFont="0" applyAlignment="0" applyProtection="0"/>
    <xf numFmtId="0" fontId="21" fillId="2" borderId="0" applyNumberFormat="0" applyBorder="0" applyAlignment="0" applyProtection="0"/>
    <xf numFmtId="164" fontId="13" fillId="0" borderId="0" applyBorder="0"/>
    <xf numFmtId="0" fontId="22" fillId="12" borderId="0" applyNumberFormat="0" applyBorder="0" applyAlignment="0" applyProtection="0"/>
    <xf numFmtId="2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4" fillId="13" borderId="1" applyNumberFormat="0" applyAlignment="0" applyProtection="0"/>
    <xf numFmtId="0" fontId="22" fillId="11" borderId="0" applyNumberFormat="0" applyBorder="0" applyAlignment="0" applyProtection="0"/>
    <xf numFmtId="2" fontId="49" fillId="0" borderId="0" applyFont="0" applyFill="0" applyBorder="0" applyAlignment="0" applyProtection="0"/>
    <xf numFmtId="171" fontId="50" fillId="0" borderId="0">
      <protection locked="0"/>
    </xf>
    <xf numFmtId="0" fontId="23" fillId="8" borderId="0" applyNumberFormat="0" applyBorder="0" applyAlignment="0" applyProtection="0"/>
    <xf numFmtId="0" fontId="22" fillId="5" borderId="0" applyNumberFormat="0" applyBorder="0" applyAlignment="0" applyProtection="0"/>
    <xf numFmtId="172" fontId="50" fillId="0" borderId="0">
      <protection locked="0"/>
    </xf>
    <xf numFmtId="170" fontId="49" fillId="0" borderId="0" applyFont="0" applyFill="0" applyBorder="0" applyAlignment="0" applyProtection="0"/>
    <xf numFmtId="0" fontId="22" fillId="9" borderId="0" applyNumberFormat="0" applyBorder="0" applyAlignment="0" applyProtection="0"/>
    <xf numFmtId="0" fontId="22" fillId="11" borderId="0" applyNumberFormat="0" applyBorder="0" applyAlignment="0" applyProtection="0"/>
    <xf numFmtId="0" fontId="25" fillId="0" borderId="0" applyNumberFormat="0" applyFill="0" applyBorder="0" applyAlignment="0" applyProtection="0"/>
    <xf numFmtId="3" fontId="49" fillId="0" borderId="0" applyFont="0" applyFill="0" applyBorder="0" applyAlignment="0" applyProtection="0"/>
    <xf numFmtId="0" fontId="22" fillId="11" borderId="0" applyNumberFormat="0" applyBorder="0" applyAlignment="0" applyProtection="0"/>
    <xf numFmtId="0" fontId="22" fillId="46" borderId="0" applyNumberFormat="0" applyBorder="0" applyAlignment="0" applyProtection="0"/>
    <xf numFmtId="17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2" fillId="10" borderId="0" applyNumberFormat="0" applyBorder="0" applyAlignment="0" applyProtection="0"/>
    <xf numFmtId="0" fontId="22" fillId="7" borderId="0" applyNumberFormat="0" applyBorder="0" applyAlignment="0" applyProtection="0"/>
    <xf numFmtId="0" fontId="49" fillId="0" borderId="0" applyFont="0" applyFill="0" applyBorder="0" applyAlignment="0" applyProtection="0"/>
    <xf numFmtId="0" fontId="24" fillId="46" borderId="2" applyNumberFormat="0" applyAlignment="0" applyProtection="0"/>
    <xf numFmtId="0" fontId="22" fillId="47" borderId="0" applyNumberFormat="0" applyBorder="0" applyAlignment="0" applyProtection="0"/>
    <xf numFmtId="0" fontId="26" fillId="48" borderId="0" applyNumberFormat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0" borderId="17" applyNumberFormat="0" applyFill="0" applyAlignment="0" applyProtection="0"/>
    <xf numFmtId="0" fontId="27" fillId="0" borderId="0" applyNumberFormat="0" applyFill="0" applyBorder="0" applyAlignment="0" applyProtection="0"/>
    <xf numFmtId="173" fontId="53" fillId="0" borderId="0">
      <protection locked="0"/>
    </xf>
    <xf numFmtId="173" fontId="53" fillId="0" borderId="0">
      <protection locked="0"/>
    </xf>
    <xf numFmtId="164" fontId="13" fillId="0" borderId="0" applyBorder="0"/>
    <xf numFmtId="0" fontId="28" fillId="5" borderId="1" applyNumberFormat="0" applyAlignment="0" applyProtection="0"/>
    <xf numFmtId="0" fontId="55" fillId="0" borderId="18" applyNumberFormat="0" applyFill="0" applyAlignment="0" applyProtection="0"/>
    <xf numFmtId="0" fontId="56" fillId="7" borderId="0" applyNumberFormat="0" applyBorder="0" applyAlignment="0" applyProtection="0"/>
    <xf numFmtId="0" fontId="21" fillId="13" borderId="0" applyNumberFormat="0" applyBorder="0" applyAlignment="0" applyProtection="0"/>
    <xf numFmtId="0" fontId="21" fillId="5" borderId="0" applyNumberFormat="0" applyBorder="0" applyAlignment="0" applyProtection="0"/>
    <xf numFmtId="0" fontId="21" fillId="4" borderId="0" applyNumberFormat="0" applyBorder="0" applyAlignment="0" applyProtection="0"/>
    <xf numFmtId="0" fontId="21" fillId="13" borderId="0" applyNumberFormat="0" applyBorder="0" applyAlignment="0" applyProtection="0"/>
    <xf numFmtId="0" fontId="21" fillId="6" borderId="0" applyNumberFormat="0" applyBorder="0" applyAlignment="0" applyProtection="0"/>
    <xf numFmtId="0" fontId="21" fillId="5" borderId="0" applyNumberFormat="0" applyBorder="0" applyAlignment="0" applyProtection="0"/>
    <xf numFmtId="0" fontId="21" fillId="46" borderId="0" applyNumberFormat="0" applyBorder="0" applyAlignment="0" applyProtection="0"/>
    <xf numFmtId="0" fontId="21" fillId="3" borderId="0" applyNumberFormat="0" applyBorder="0" applyAlignment="0" applyProtection="0"/>
    <xf numFmtId="0" fontId="21" fillId="7" borderId="0" applyNumberFormat="0" applyBorder="0" applyAlignment="0" applyProtection="0"/>
    <xf numFmtId="0" fontId="21" fillId="46" borderId="0" applyNumberFormat="0" applyBorder="0" applyAlignment="0" applyProtection="0"/>
    <xf numFmtId="0" fontId="21" fillId="2" borderId="0" applyNumberFormat="0" applyBorder="0" applyAlignment="0" applyProtection="0"/>
    <xf numFmtId="0" fontId="21" fillId="5" borderId="0" applyNumberFormat="0" applyBorder="0" applyAlignment="0" applyProtection="0"/>
    <xf numFmtId="0" fontId="22" fillId="11" borderId="0" applyNumberFormat="0" applyBorder="0" applyAlignment="0" applyProtection="0"/>
    <xf numFmtId="0" fontId="22" fillId="3" borderId="0" applyNumberFormat="0" applyBorder="0" applyAlignment="0" applyProtection="0"/>
    <xf numFmtId="0" fontId="22" fillId="7" borderId="0" applyNumberFormat="0" applyBorder="0" applyAlignment="0" applyProtection="0"/>
    <xf numFmtId="0" fontId="22" fillId="46" borderId="0" applyNumberFormat="0" applyBorder="0" applyAlignment="0" applyProtection="0"/>
    <xf numFmtId="0" fontId="22" fillId="11" borderId="0" applyNumberFormat="0" applyBorder="0" applyAlignment="0" applyProtection="0"/>
    <xf numFmtId="0" fontId="22" fillId="5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47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9" borderId="0" applyNumberFormat="0" applyBorder="0" applyAlignment="0" applyProtection="0"/>
    <xf numFmtId="0" fontId="23" fillId="8" borderId="0" applyNumberFormat="0" applyBorder="0" applyAlignment="0" applyProtection="0"/>
    <xf numFmtId="0" fontId="54" fillId="13" borderId="1" applyNumberFormat="0" applyAlignment="0" applyProtection="0"/>
    <xf numFmtId="0" fontId="24" fillId="46" borderId="2" applyNumberFormat="0" applyAlignment="0" applyProtection="0"/>
    <xf numFmtId="43" fontId="1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48" borderId="0" applyNumberFormat="0" applyBorder="0" applyAlignment="0" applyProtection="0"/>
    <xf numFmtId="0" fontId="27" fillId="0" borderId="17" applyNumberFormat="0" applyFill="0" applyAlignment="0" applyProtection="0"/>
    <xf numFmtId="0" fontId="27" fillId="0" borderId="0" applyNumberFormat="0" applyFill="0" applyBorder="0" applyAlignment="0" applyProtection="0"/>
    <xf numFmtId="0" fontId="28" fillId="5" borderId="1" applyNumberFormat="0" applyAlignment="0" applyProtection="0"/>
    <xf numFmtId="0" fontId="55" fillId="0" borderId="18" applyNumberFormat="0" applyFill="0" applyAlignment="0" applyProtection="0"/>
    <xf numFmtId="0" fontId="56" fillId="7" borderId="0" applyNumberFormat="0" applyBorder="0" applyAlignment="0" applyProtection="0"/>
    <xf numFmtId="0" fontId="21" fillId="13" borderId="0" applyNumberFormat="0" applyBorder="0" applyAlignment="0" applyProtection="0"/>
    <xf numFmtId="0" fontId="21" fillId="5" borderId="0" applyNumberFormat="0" applyBorder="0" applyAlignment="0" applyProtection="0"/>
    <xf numFmtId="0" fontId="21" fillId="4" borderId="0" applyNumberFormat="0" applyBorder="0" applyAlignment="0" applyProtection="0"/>
    <xf numFmtId="0" fontId="21" fillId="13" borderId="0" applyNumberFormat="0" applyBorder="0" applyAlignment="0" applyProtection="0"/>
    <xf numFmtId="0" fontId="21" fillId="6" borderId="0" applyNumberFormat="0" applyBorder="0" applyAlignment="0" applyProtection="0"/>
    <xf numFmtId="0" fontId="21" fillId="5" borderId="0" applyNumberFormat="0" applyBorder="0" applyAlignment="0" applyProtection="0"/>
    <xf numFmtId="0" fontId="21" fillId="46" borderId="0" applyNumberFormat="0" applyBorder="0" applyAlignment="0" applyProtection="0"/>
    <xf numFmtId="0" fontId="21" fillId="3" borderId="0" applyNumberFormat="0" applyBorder="0" applyAlignment="0" applyProtection="0"/>
    <xf numFmtId="0" fontId="21" fillId="7" borderId="0" applyNumberFormat="0" applyBorder="0" applyAlignment="0" applyProtection="0"/>
    <xf numFmtId="0" fontId="21" fillId="46" borderId="0" applyNumberFormat="0" applyBorder="0" applyAlignment="0" applyProtection="0"/>
    <xf numFmtId="0" fontId="21" fillId="2" borderId="0" applyNumberFormat="0" applyBorder="0" applyAlignment="0" applyProtection="0"/>
    <xf numFmtId="0" fontId="21" fillId="5" borderId="0" applyNumberFormat="0" applyBorder="0" applyAlignment="0" applyProtection="0"/>
    <xf numFmtId="0" fontId="22" fillId="11" borderId="0" applyNumberFormat="0" applyBorder="0" applyAlignment="0" applyProtection="0"/>
    <xf numFmtId="0" fontId="22" fillId="3" borderId="0" applyNumberFormat="0" applyBorder="0" applyAlignment="0" applyProtection="0"/>
    <xf numFmtId="0" fontId="22" fillId="7" borderId="0" applyNumberFormat="0" applyBorder="0" applyAlignment="0" applyProtection="0"/>
    <xf numFmtId="0" fontId="22" fillId="46" borderId="0" applyNumberFormat="0" applyBorder="0" applyAlignment="0" applyProtection="0"/>
    <xf numFmtId="0" fontId="22" fillId="11" borderId="0" applyNumberFormat="0" applyBorder="0" applyAlignment="0" applyProtection="0"/>
    <xf numFmtId="0" fontId="22" fillId="5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47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9" borderId="0" applyNumberFormat="0" applyBorder="0" applyAlignment="0" applyProtection="0"/>
    <xf numFmtId="0" fontId="23" fillId="8" borderId="0" applyNumberFormat="0" applyBorder="0" applyAlignment="0" applyProtection="0"/>
    <xf numFmtId="0" fontId="54" fillId="13" borderId="1" applyNumberFormat="0" applyAlignment="0" applyProtection="0"/>
    <xf numFmtId="0" fontId="24" fillId="46" borderId="2" applyNumberFormat="0" applyAlignment="0" applyProtection="0"/>
    <xf numFmtId="43" fontId="13" fillId="0" borderId="0" applyFont="0" applyFill="0" applyBorder="0" applyAlignment="0" applyProtection="0"/>
    <xf numFmtId="171" fontId="50" fillId="0" borderId="0">
      <protection locked="0"/>
    </xf>
    <xf numFmtId="0" fontId="25" fillId="0" borderId="0" applyNumberFormat="0" applyFill="0" applyBorder="0" applyAlignment="0" applyProtection="0"/>
    <xf numFmtId="172" fontId="50" fillId="0" borderId="0">
      <protection locked="0"/>
    </xf>
    <xf numFmtId="0" fontId="26" fillId="48" borderId="0" applyNumberFormat="0" applyBorder="0" applyAlignment="0" applyProtection="0"/>
    <xf numFmtId="0" fontId="27" fillId="0" borderId="17" applyNumberFormat="0" applyFill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8" fillId="5" borderId="1" applyNumberFormat="0" applyAlignment="0" applyProtection="0"/>
    <xf numFmtId="0" fontId="55" fillId="0" borderId="18" applyNumberFormat="0" applyFill="0" applyAlignment="0" applyProtection="0"/>
    <xf numFmtId="0" fontId="56" fillId="7" borderId="0" applyNumberFormat="0" applyBorder="0" applyAlignment="0" applyProtection="0"/>
    <xf numFmtId="164" fontId="18" fillId="0" borderId="0"/>
    <xf numFmtId="0" fontId="13" fillId="4" borderId="3" applyNumberFormat="0" applyFont="0" applyAlignment="0" applyProtection="0"/>
    <xf numFmtId="0" fontId="5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9" fillId="0" borderId="20" applyNumberFormat="0" applyFont="0" applyFill="0" applyAlignment="0" applyProtection="0"/>
    <xf numFmtId="0" fontId="49" fillId="0" borderId="20" applyNumberFormat="0" applyFont="0" applyFill="0" applyAlignment="0" applyProtection="0"/>
    <xf numFmtId="0" fontId="49" fillId="0" borderId="20" applyNumberFormat="0" applyFont="0" applyFill="0" applyAlignment="0" applyProtection="0"/>
    <xf numFmtId="0" fontId="49" fillId="0" borderId="20" applyNumberFormat="0" applyFont="0" applyFill="0" applyAlignment="0" applyProtection="0"/>
    <xf numFmtId="0" fontId="31" fillId="0" borderId="0" applyNumberFormat="0" applyFill="0" applyBorder="0" applyAlignment="0" applyProtection="0"/>
    <xf numFmtId="0" fontId="30" fillId="13" borderId="4" applyNumberFormat="0" applyAlignment="0" applyProtection="0"/>
    <xf numFmtId="0" fontId="13" fillId="0" borderId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3" fillId="0" borderId="0"/>
    <xf numFmtId="164" fontId="13" fillId="0" borderId="0" applyBorder="0"/>
    <xf numFmtId="0" fontId="13" fillId="4" borderId="3" applyNumberFormat="0" applyFont="0" applyAlignment="0" applyProtection="0"/>
    <xf numFmtId="0" fontId="13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31" fillId="0" borderId="0" applyNumberFormat="0" applyFill="0" applyBorder="0" applyAlignment="0" applyProtection="0"/>
    <xf numFmtId="164" fontId="13" fillId="0" borderId="0" applyBorder="0"/>
    <xf numFmtId="9" fontId="13" fillId="0" borderId="0" applyFont="0" applyFill="0" applyBorder="0" applyAlignment="0" applyProtection="0"/>
    <xf numFmtId="164" fontId="13" fillId="0" borderId="0" applyBorder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3" fillId="0" borderId="0"/>
    <xf numFmtId="0" fontId="13" fillId="0" borderId="0"/>
    <xf numFmtId="0" fontId="29" fillId="0" borderId="0" applyNumberFormat="0" applyFill="0" applyBorder="0" applyAlignment="0" applyProtection="0"/>
    <xf numFmtId="0" fontId="13" fillId="0" borderId="0"/>
    <xf numFmtId="0" fontId="13" fillId="0" borderId="0"/>
    <xf numFmtId="0" fontId="51" fillId="0" borderId="0" applyNumberFormat="0" applyFill="0" applyBorder="0" applyAlignment="0" applyProtection="0"/>
    <xf numFmtId="0" fontId="30" fillId="13" borderId="4" applyNumberFormat="0" applyAlignment="0" applyProtection="0"/>
    <xf numFmtId="173" fontId="50" fillId="0" borderId="19">
      <protection locked="0"/>
    </xf>
    <xf numFmtId="0" fontId="29" fillId="0" borderId="0" applyNumberFormat="0" applyFill="0" applyBorder="0" applyAlignment="0" applyProtection="0"/>
    <xf numFmtId="0" fontId="49" fillId="0" borderId="20" applyNumberFormat="0" applyFont="0" applyFill="0" applyAlignment="0" applyProtection="0"/>
    <xf numFmtId="0" fontId="31" fillId="0" borderId="0" applyNumberFormat="0" applyFill="0" applyBorder="0" applyAlignment="0" applyProtection="0"/>
    <xf numFmtId="0" fontId="30" fillId="13" borderId="4" applyNumberFormat="0" applyAlignment="0" applyProtection="0"/>
    <xf numFmtId="0" fontId="13" fillId="4" borderId="3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45" borderId="13" applyNumberFormat="0" applyFont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6" borderId="0" applyNumberFormat="0" applyBorder="0" applyAlignment="0" applyProtection="0"/>
    <xf numFmtId="0" fontId="11" fillId="22" borderId="0" applyNumberFormat="0" applyBorder="0" applyAlignment="0" applyProtection="0"/>
    <xf numFmtId="0" fontId="11" fillId="17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11" fillId="19" borderId="0" applyNumberFormat="0" applyBorder="0" applyAlignment="0" applyProtection="0"/>
    <xf numFmtId="0" fontId="11" fillId="25" borderId="0" applyNumberFormat="0" applyBorder="0" applyAlignment="0" applyProtection="0"/>
    <xf numFmtId="0" fontId="11" fillId="20" borderId="0" applyNumberFormat="0" applyBorder="0" applyAlignment="0" applyProtection="0"/>
    <xf numFmtId="0" fontId="11" fillId="26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1" fillId="0" borderId="0"/>
    <xf numFmtId="0" fontId="11" fillId="45" borderId="13" applyNumberFormat="0" applyFont="0" applyAlignment="0" applyProtection="0"/>
    <xf numFmtId="164" fontId="12" fillId="0" borderId="0" applyBorder="0"/>
    <xf numFmtId="17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Border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Border="0"/>
    <xf numFmtId="0" fontId="12" fillId="4" borderId="3" applyNumberFormat="0" applyFont="0" applyAlignment="0" applyProtection="0"/>
    <xf numFmtId="0" fontId="12" fillId="0" borderId="0"/>
    <xf numFmtId="164" fontId="12" fillId="0" borderId="0" applyBorder="0"/>
    <xf numFmtId="9" fontId="12" fillId="0" borderId="0" applyFont="0" applyFill="0" applyBorder="0" applyAlignment="0" applyProtection="0"/>
    <xf numFmtId="164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" borderId="3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45" borderId="13" applyNumberFormat="0" applyFont="0" applyAlignment="0" applyProtection="0"/>
    <xf numFmtId="0" fontId="10" fillId="45" borderId="13" applyNumberFormat="0" applyFont="0" applyAlignment="0" applyProtection="0"/>
    <xf numFmtId="0" fontId="21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45" borderId="13" applyNumberFormat="0" applyFont="0" applyAlignment="0" applyProtection="0"/>
    <xf numFmtId="0" fontId="9" fillId="45" borderId="13" applyNumberFormat="0" applyFont="0" applyAlignment="0" applyProtection="0"/>
    <xf numFmtId="0" fontId="9" fillId="45" borderId="13" applyNumberFormat="0" applyFont="0" applyAlignment="0" applyProtection="0"/>
    <xf numFmtId="164" fontId="18" fillId="0" borderId="0"/>
    <xf numFmtId="0" fontId="8" fillId="0" borderId="0"/>
    <xf numFmtId="0" fontId="8" fillId="45" borderId="13" applyNumberFormat="0" applyFont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8" fillId="16" borderId="0" applyNumberFormat="0" applyBorder="0" applyAlignment="0" applyProtection="0"/>
    <xf numFmtId="0" fontId="8" fillId="22" borderId="0" applyNumberFormat="0" applyBorder="0" applyAlignment="0" applyProtection="0"/>
    <xf numFmtId="0" fontId="8" fillId="17" borderId="0" applyNumberFormat="0" applyBorder="0" applyAlignment="0" applyProtection="0"/>
    <xf numFmtId="0" fontId="8" fillId="23" borderId="0" applyNumberFormat="0" applyBorder="0" applyAlignment="0" applyProtection="0"/>
    <xf numFmtId="0" fontId="8" fillId="18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25" borderId="0" applyNumberFormat="0" applyBorder="0" applyAlignment="0" applyProtection="0"/>
    <xf numFmtId="0" fontId="8" fillId="20" borderId="0" applyNumberFormat="0" applyBorder="0" applyAlignment="0" applyProtection="0"/>
    <xf numFmtId="0" fontId="8" fillId="26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16" borderId="0" applyNumberFormat="0" applyBorder="0" applyAlignment="0" applyProtection="0"/>
    <xf numFmtId="0" fontId="7" fillId="22" borderId="0" applyNumberFormat="0" applyBorder="0" applyAlignment="0" applyProtection="0"/>
    <xf numFmtId="0" fontId="7" fillId="17" borderId="0" applyNumberFormat="0" applyBorder="0" applyAlignment="0" applyProtection="0"/>
    <xf numFmtId="0" fontId="7" fillId="23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9" borderId="0" applyNumberFormat="0" applyBorder="0" applyAlignment="0" applyProtection="0"/>
    <xf numFmtId="0" fontId="7" fillId="25" borderId="0" applyNumberFormat="0" applyBorder="0" applyAlignment="0" applyProtection="0"/>
    <xf numFmtId="0" fontId="7" fillId="20" borderId="0" applyNumberFormat="0" applyBorder="0" applyAlignment="0" applyProtection="0"/>
    <xf numFmtId="0" fontId="7" fillId="26" borderId="0" applyNumberFormat="0" applyBorder="0" applyAlignment="0" applyProtection="0"/>
    <xf numFmtId="0" fontId="7" fillId="0" borderId="0"/>
    <xf numFmtId="0" fontId="16" fillId="0" borderId="0"/>
    <xf numFmtId="0" fontId="7" fillId="45" borderId="13" applyNumberFormat="0" applyFont="0" applyAlignment="0" applyProtection="0"/>
    <xf numFmtId="0" fontId="12" fillId="0" borderId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0" fillId="0" borderId="10" applyNumberFormat="0" applyFill="0" applyAlignment="0" applyProtection="0"/>
    <xf numFmtId="0" fontId="51" fillId="0" borderId="0" applyNumberFormat="0" applyFill="0" applyBorder="0" applyAlignment="0" applyProtection="0"/>
    <xf numFmtId="0" fontId="40" fillId="0" borderId="10" applyNumberFormat="0" applyFill="0" applyAlignment="0" applyProtection="0"/>
    <xf numFmtId="0" fontId="39" fillId="0" borderId="9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1" fillId="0" borderId="0"/>
    <xf numFmtId="0" fontId="52" fillId="0" borderId="0" applyNumberFormat="0" applyFill="0" applyBorder="0" applyAlignment="0" applyProtection="0"/>
    <xf numFmtId="0" fontId="21" fillId="0" borderId="0"/>
    <xf numFmtId="0" fontId="40" fillId="0" borderId="10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7" fillId="45" borderId="13" applyNumberFormat="0" applyFont="0" applyAlignment="0" applyProtection="0"/>
    <xf numFmtId="0" fontId="7" fillId="45" borderId="13" applyNumberFormat="0" applyFont="0" applyAlignment="0" applyProtection="0"/>
    <xf numFmtId="0" fontId="12" fillId="0" borderId="0"/>
    <xf numFmtId="0" fontId="21" fillId="0" borderId="0"/>
    <xf numFmtId="0" fontId="21" fillId="0" borderId="0"/>
    <xf numFmtId="0" fontId="7" fillId="0" borderId="0"/>
    <xf numFmtId="0" fontId="21" fillId="0" borderId="0"/>
    <xf numFmtId="0" fontId="12" fillId="0" borderId="0"/>
    <xf numFmtId="3" fontId="16" fillId="0" borderId="0"/>
    <xf numFmtId="3" fontId="16" fillId="0" borderId="0"/>
    <xf numFmtId="0" fontId="12" fillId="0" borderId="0"/>
    <xf numFmtId="164" fontId="12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58" fillId="0" borderId="0"/>
    <xf numFmtId="0" fontId="12" fillId="0" borderId="0"/>
    <xf numFmtId="0" fontId="12" fillId="0" borderId="0"/>
    <xf numFmtId="0" fontId="12" fillId="0" borderId="0"/>
    <xf numFmtId="164" fontId="12" fillId="0" borderId="0" applyBorder="0"/>
    <xf numFmtId="0" fontId="12" fillId="0" borderId="0"/>
    <xf numFmtId="164" fontId="18" fillId="0" borderId="0"/>
    <xf numFmtId="0" fontId="12" fillId="0" borderId="0"/>
    <xf numFmtId="0" fontId="12" fillId="0" borderId="0"/>
    <xf numFmtId="164" fontId="12" fillId="0" borderId="0" applyBorder="0"/>
    <xf numFmtId="0" fontId="12" fillId="0" borderId="0"/>
    <xf numFmtId="164" fontId="12" fillId="0" borderId="0" applyBorder="0"/>
    <xf numFmtId="0" fontId="12" fillId="0" borderId="0"/>
    <xf numFmtId="164" fontId="12" fillId="0" borderId="0" applyBorder="0"/>
    <xf numFmtId="0" fontId="7" fillId="0" borderId="0"/>
    <xf numFmtId="0" fontId="12" fillId="0" borderId="0"/>
    <xf numFmtId="164" fontId="12" fillId="0" borderId="0" applyBorder="0"/>
    <xf numFmtId="0" fontId="12" fillId="0" borderId="0"/>
    <xf numFmtId="164" fontId="12" fillId="0" borderId="0" applyBorder="0"/>
    <xf numFmtId="164" fontId="12" fillId="0" borderId="0" applyBorder="0"/>
    <xf numFmtId="0" fontId="12" fillId="0" borderId="0"/>
    <xf numFmtId="0" fontId="7" fillId="45" borderId="13" applyNumberFormat="0" applyFont="0" applyAlignment="0" applyProtection="0"/>
    <xf numFmtId="0" fontId="7" fillId="45" borderId="13" applyNumberFormat="0" applyFont="0" applyAlignment="0" applyProtection="0"/>
    <xf numFmtId="9" fontId="12" fillId="0" borderId="0" applyFont="0" applyFill="0" applyBorder="0" applyAlignment="0" applyProtection="0"/>
    <xf numFmtId="173" fontId="50" fillId="0" borderId="19">
      <protection locked="0"/>
    </xf>
    <xf numFmtId="0" fontId="47" fillId="0" borderId="15" applyNumberFormat="0" applyFill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45" borderId="13" applyNumberFormat="0" applyFont="0" applyAlignment="0" applyProtection="0"/>
    <xf numFmtId="0" fontId="6" fillId="0" borderId="0"/>
    <xf numFmtId="0" fontId="6" fillId="45" borderId="13" applyNumberFormat="0" applyFont="0" applyAlignment="0" applyProtection="0"/>
    <xf numFmtId="0" fontId="6" fillId="45" borderId="13" applyNumberFormat="0" applyFont="0" applyAlignment="0" applyProtection="0"/>
    <xf numFmtId="0" fontId="12" fillId="0" borderId="0"/>
    <xf numFmtId="43" fontId="6" fillId="0" borderId="0" applyFont="0" applyFill="0" applyBorder="0" applyAlignment="0" applyProtection="0"/>
    <xf numFmtId="0" fontId="6" fillId="0" borderId="0"/>
    <xf numFmtId="0" fontId="12" fillId="0" borderId="0"/>
    <xf numFmtId="164" fontId="15" fillId="0" borderId="0"/>
    <xf numFmtId="0" fontId="6" fillId="0" borderId="0"/>
    <xf numFmtId="164" fontId="12" fillId="0" borderId="0" applyBorder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/>
    <xf numFmtId="0" fontId="12" fillId="0" borderId="0"/>
    <xf numFmtId="0" fontId="49" fillId="0" borderId="20" applyNumberFormat="0" applyFont="0" applyFill="0" applyAlignment="0" applyProtection="0"/>
    <xf numFmtId="0" fontId="12" fillId="0" borderId="0"/>
    <xf numFmtId="0" fontId="12" fillId="0" borderId="0"/>
    <xf numFmtId="0" fontId="6" fillId="0" borderId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6" borderId="0" applyNumberFormat="0" applyBorder="0" applyAlignment="0" applyProtection="0"/>
    <xf numFmtId="0" fontId="6" fillId="22" borderId="0" applyNumberFormat="0" applyBorder="0" applyAlignment="0" applyProtection="0"/>
    <xf numFmtId="0" fontId="6" fillId="17" borderId="0" applyNumberFormat="0" applyBorder="0" applyAlignment="0" applyProtection="0"/>
    <xf numFmtId="0" fontId="6" fillId="23" borderId="0" applyNumberFormat="0" applyBorder="0" applyAlignment="0" applyProtection="0"/>
    <xf numFmtId="0" fontId="6" fillId="18" borderId="0" applyNumberFormat="0" applyBorder="0" applyAlignment="0" applyProtection="0"/>
    <xf numFmtId="0" fontId="6" fillId="24" borderId="0" applyNumberFormat="0" applyBorder="0" applyAlignment="0" applyProtection="0"/>
    <xf numFmtId="0" fontId="6" fillId="19" borderId="0" applyNumberFormat="0" applyBorder="0" applyAlignment="0" applyProtection="0"/>
    <xf numFmtId="0" fontId="6" fillId="25" borderId="0" applyNumberFormat="0" applyBorder="0" applyAlignment="0" applyProtection="0"/>
    <xf numFmtId="0" fontId="6" fillId="20" borderId="0" applyNumberFormat="0" applyBorder="0" applyAlignment="0" applyProtection="0"/>
    <xf numFmtId="0" fontId="6" fillId="26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45" borderId="13" applyNumberFormat="0" applyFont="0" applyAlignment="0" applyProtection="0"/>
    <xf numFmtId="0" fontId="6" fillId="45" borderId="13" applyNumberFormat="0" applyFont="0" applyAlignment="0" applyProtection="0"/>
    <xf numFmtId="0" fontId="21" fillId="0" borderId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45" borderId="13" applyNumberFormat="0" applyFont="0" applyAlignment="0" applyProtection="0"/>
    <xf numFmtId="0" fontId="6" fillId="45" borderId="13" applyNumberFormat="0" applyFont="0" applyAlignment="0" applyProtection="0"/>
    <xf numFmtId="0" fontId="6" fillId="45" borderId="13" applyNumberFormat="0" applyFont="0" applyAlignment="0" applyProtection="0"/>
    <xf numFmtId="0" fontId="6" fillId="0" borderId="0"/>
    <xf numFmtId="0" fontId="6" fillId="45" borderId="13" applyNumberFormat="0" applyFont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6" borderId="0" applyNumberFormat="0" applyBorder="0" applyAlignment="0" applyProtection="0"/>
    <xf numFmtId="0" fontId="6" fillId="22" borderId="0" applyNumberFormat="0" applyBorder="0" applyAlignment="0" applyProtection="0"/>
    <xf numFmtId="0" fontId="6" fillId="17" borderId="0" applyNumberFormat="0" applyBorder="0" applyAlignment="0" applyProtection="0"/>
    <xf numFmtId="0" fontId="6" fillId="23" borderId="0" applyNumberFormat="0" applyBorder="0" applyAlignment="0" applyProtection="0"/>
    <xf numFmtId="0" fontId="6" fillId="18" borderId="0" applyNumberFormat="0" applyBorder="0" applyAlignment="0" applyProtection="0"/>
    <xf numFmtId="0" fontId="6" fillId="24" borderId="0" applyNumberFormat="0" applyBorder="0" applyAlignment="0" applyProtection="0"/>
    <xf numFmtId="0" fontId="6" fillId="19" borderId="0" applyNumberFormat="0" applyBorder="0" applyAlignment="0" applyProtection="0"/>
    <xf numFmtId="0" fontId="6" fillId="25" borderId="0" applyNumberFormat="0" applyBorder="0" applyAlignment="0" applyProtection="0"/>
    <xf numFmtId="0" fontId="6" fillId="20" borderId="0" applyNumberFormat="0" applyBorder="0" applyAlignment="0" applyProtection="0"/>
    <xf numFmtId="0" fontId="6" fillId="26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6" borderId="0" applyNumberFormat="0" applyBorder="0" applyAlignment="0" applyProtection="0"/>
    <xf numFmtId="0" fontId="6" fillId="22" borderId="0" applyNumberFormat="0" applyBorder="0" applyAlignment="0" applyProtection="0"/>
    <xf numFmtId="0" fontId="6" fillId="17" borderId="0" applyNumberFormat="0" applyBorder="0" applyAlignment="0" applyProtection="0"/>
    <xf numFmtId="0" fontId="6" fillId="23" borderId="0" applyNumberFormat="0" applyBorder="0" applyAlignment="0" applyProtection="0"/>
    <xf numFmtId="0" fontId="6" fillId="18" borderId="0" applyNumberFormat="0" applyBorder="0" applyAlignment="0" applyProtection="0"/>
    <xf numFmtId="0" fontId="6" fillId="24" borderId="0" applyNumberFormat="0" applyBorder="0" applyAlignment="0" applyProtection="0"/>
    <xf numFmtId="0" fontId="6" fillId="19" borderId="0" applyNumberFormat="0" applyBorder="0" applyAlignment="0" applyProtection="0"/>
    <xf numFmtId="0" fontId="6" fillId="25" borderId="0" applyNumberFormat="0" applyBorder="0" applyAlignment="0" applyProtection="0"/>
    <xf numFmtId="0" fontId="6" fillId="20" borderId="0" applyNumberFormat="0" applyBorder="0" applyAlignment="0" applyProtection="0"/>
    <xf numFmtId="0" fontId="6" fillId="26" borderId="0" applyNumberFormat="0" applyBorder="0" applyAlignment="0" applyProtection="0"/>
    <xf numFmtId="0" fontId="6" fillId="0" borderId="0"/>
    <xf numFmtId="0" fontId="6" fillId="45" borderId="13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43" fontId="12" fillId="0" borderId="0" applyFont="0" applyFill="0" applyBorder="0" applyAlignment="0" applyProtection="0"/>
    <xf numFmtId="0" fontId="6" fillId="45" borderId="13" applyNumberFormat="0" applyFont="0" applyAlignment="0" applyProtection="0"/>
    <xf numFmtId="0" fontId="6" fillId="45" borderId="13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45" borderId="13" applyNumberFormat="0" applyFont="0" applyAlignment="0" applyProtection="0"/>
    <xf numFmtId="0" fontId="6" fillId="45" borderId="13" applyNumberFormat="0" applyFont="0" applyAlignment="0" applyProtection="0"/>
    <xf numFmtId="0" fontId="5" fillId="0" borderId="0"/>
    <xf numFmtId="0" fontId="5" fillId="45" borderId="13" applyNumberFormat="0" applyFont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6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5" borderId="0" applyNumberFormat="0" applyBorder="0" applyAlignment="0" applyProtection="0"/>
    <xf numFmtId="0" fontId="5" fillId="20" borderId="0" applyNumberFormat="0" applyBorder="0" applyAlignment="0" applyProtection="0"/>
    <xf numFmtId="0" fontId="5" fillId="26" borderId="0" applyNumberFormat="0" applyBorder="0" applyAlignment="0" applyProtection="0"/>
    <xf numFmtId="0" fontId="4" fillId="0" borderId="0"/>
    <xf numFmtId="0" fontId="4" fillId="45" borderId="13" applyNumberFormat="0" applyFont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16" borderId="0" applyNumberFormat="0" applyBorder="0" applyAlignment="0" applyProtection="0"/>
    <xf numFmtId="0" fontId="4" fillId="22" borderId="0" applyNumberFormat="0" applyBorder="0" applyAlignment="0" applyProtection="0"/>
    <xf numFmtId="0" fontId="4" fillId="17" borderId="0" applyNumberFormat="0" applyBorder="0" applyAlignment="0" applyProtection="0"/>
    <xf numFmtId="0" fontId="4" fillId="23" borderId="0" applyNumberFormat="0" applyBorder="0" applyAlignment="0" applyProtection="0"/>
    <xf numFmtId="0" fontId="4" fillId="18" borderId="0" applyNumberFormat="0" applyBorder="0" applyAlignment="0" applyProtection="0"/>
    <xf numFmtId="0" fontId="4" fillId="24" borderId="0" applyNumberFormat="0" applyBorder="0" applyAlignment="0" applyProtection="0"/>
    <xf numFmtId="0" fontId="4" fillId="19" borderId="0" applyNumberFormat="0" applyBorder="0" applyAlignment="0" applyProtection="0"/>
    <xf numFmtId="0" fontId="4" fillId="25" borderId="0" applyNumberFormat="0" applyBorder="0" applyAlignment="0" applyProtection="0"/>
    <xf numFmtId="0" fontId="4" fillId="20" borderId="0" applyNumberFormat="0" applyBorder="0" applyAlignment="0" applyProtection="0"/>
    <xf numFmtId="0" fontId="4" fillId="26" borderId="0" applyNumberFormat="0" applyBorder="0" applyAlignment="0" applyProtection="0"/>
    <xf numFmtId="164" fontId="12" fillId="0" borderId="0" applyBorder="0"/>
    <xf numFmtId="0" fontId="4" fillId="2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4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21" borderId="0" applyNumberFormat="0" applyBorder="0" applyAlignment="0" applyProtection="0"/>
    <xf numFmtId="0" fontId="69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7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33" fillId="6" borderId="0" applyNumberFormat="0" applyBorder="0" applyAlignment="0" applyProtection="0"/>
    <xf numFmtId="0" fontId="33" fillId="27" borderId="0" applyNumberFormat="0" applyBorder="0" applyAlignment="0" applyProtection="0"/>
    <xf numFmtId="0" fontId="33" fillId="9" borderId="0" applyNumberFormat="0" applyBorder="0" applyAlignment="0" applyProtection="0"/>
    <xf numFmtId="0" fontId="33" fillId="28" borderId="0" applyNumberFormat="0" applyBorder="0" applyAlignment="0" applyProtection="0"/>
    <xf numFmtId="0" fontId="33" fillId="49" borderId="0" applyNumberFormat="0" applyBorder="0" applyAlignment="0" applyProtection="0"/>
    <xf numFmtId="0" fontId="33" fillId="29" borderId="0" applyNumberFormat="0" applyBorder="0" applyAlignment="0" applyProtection="0"/>
    <xf numFmtId="0" fontId="33" fillId="8" borderId="0" applyNumberFormat="0" applyBorder="0" applyAlignment="0" applyProtection="0"/>
    <xf numFmtId="0" fontId="33" fillId="30" borderId="0" applyNumberFormat="0" applyBorder="0" applyAlignment="0" applyProtection="0"/>
    <xf numFmtId="0" fontId="33" fillId="6" borderId="0" applyNumberFormat="0" applyBorder="0" applyAlignment="0" applyProtection="0"/>
    <xf numFmtId="0" fontId="33" fillId="31" borderId="0" applyNumberFormat="0" applyBorder="0" applyAlignment="0" applyProtection="0"/>
    <xf numFmtId="0" fontId="33" fillId="3" borderId="0" applyNumberFormat="0" applyBorder="0" applyAlignment="0" applyProtection="0"/>
    <xf numFmtId="0" fontId="33" fillId="32" borderId="0" applyNumberFormat="0" applyBorder="0" applyAlignment="0" applyProtection="0"/>
    <xf numFmtId="0" fontId="33" fillId="50" borderId="0" applyNumberFormat="0" applyBorder="0" applyAlignment="0" applyProtection="0"/>
    <xf numFmtId="0" fontId="33" fillId="33" borderId="0" applyNumberFormat="0" applyBorder="0" applyAlignment="0" applyProtection="0"/>
    <xf numFmtId="0" fontId="33" fillId="9" borderId="0" applyNumberFormat="0" applyBorder="0" applyAlignment="0" applyProtection="0"/>
    <xf numFmtId="0" fontId="33" fillId="34" borderId="0" applyNumberFormat="0" applyBorder="0" applyAlignment="0" applyProtection="0"/>
    <xf numFmtId="0" fontId="33" fillId="49" borderId="0" applyNumberFormat="0" applyBorder="0" applyAlignment="0" applyProtection="0"/>
    <xf numFmtId="0" fontId="33" fillId="35" borderId="0" applyNumberFormat="0" applyBorder="0" applyAlignment="0" applyProtection="0"/>
    <xf numFmtId="0" fontId="33" fillId="10" borderId="0" applyNumberFormat="0" applyBorder="0" applyAlignment="0" applyProtection="0"/>
    <xf numFmtId="0" fontId="33" fillId="36" borderId="0" applyNumberFormat="0" applyBorder="0" applyAlignment="0" applyProtection="0"/>
    <xf numFmtId="0" fontId="33" fillId="12" borderId="0" applyNumberFormat="0" applyBorder="0" applyAlignment="0" applyProtection="0"/>
    <xf numFmtId="0" fontId="33" fillId="38" borderId="0" applyNumberFormat="0" applyBorder="0" applyAlignment="0" applyProtection="0"/>
    <xf numFmtId="0" fontId="34" fillId="51" borderId="0" applyNumberFormat="0" applyBorder="0" applyAlignment="0" applyProtection="0"/>
    <xf numFmtId="0" fontId="34" fillId="39" borderId="0" applyNumberFormat="0" applyBorder="0" applyAlignment="0" applyProtection="0"/>
    <xf numFmtId="0" fontId="61" fillId="52" borderId="7" applyNumberFormat="0" applyAlignment="0" applyProtection="0"/>
    <xf numFmtId="0" fontId="35" fillId="40" borderId="7" applyNumberFormat="0" applyAlignment="0" applyProtection="0"/>
    <xf numFmtId="43" fontId="12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60" fillId="0" borderId="0" applyFont="0" applyFill="0" applyBorder="0" applyAlignment="0" applyProtection="0"/>
    <xf numFmtId="44" fontId="60" fillId="0" borderId="0" applyFont="0" applyFill="0" applyBorder="0" applyAlignment="0" applyProtection="0"/>
    <xf numFmtId="0" fontId="38" fillId="6" borderId="0" applyNumberFormat="0" applyBorder="0" applyAlignment="0" applyProtection="0"/>
    <xf numFmtId="0" fontId="38" fillId="42" borderId="0" applyNumberFormat="0" applyBorder="0" applyAlignment="0" applyProtection="0"/>
    <xf numFmtId="0" fontId="51" fillId="0" borderId="0" applyNumberFormat="0" applyFill="0" applyBorder="0" applyAlignment="0" applyProtection="0"/>
    <xf numFmtId="0" fontId="62" fillId="0" borderId="21" applyNumberFormat="0" applyFill="0" applyAlignment="0" applyProtection="0"/>
    <xf numFmtId="0" fontId="63" fillId="0" borderId="22" applyNumberFormat="0" applyFill="0" applyAlignment="0" applyProtection="0"/>
    <xf numFmtId="0" fontId="62" fillId="0" borderId="21" applyNumberFormat="0" applyFill="0" applyAlignment="0" applyProtection="0"/>
    <xf numFmtId="0" fontId="63" fillId="0" borderId="22" applyNumberFormat="0" applyFill="0" applyAlignment="0" applyProtection="0"/>
    <xf numFmtId="0" fontId="39" fillId="0" borderId="9" applyNumberFormat="0" applyFill="0" applyAlignment="0" applyProtection="0"/>
    <xf numFmtId="0" fontId="52" fillId="0" borderId="0" applyNumberFormat="0" applyFill="0" applyBorder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40" fillId="0" borderId="10" applyNumberFormat="0" applyFill="0" applyAlignment="0" applyProtection="0"/>
    <xf numFmtId="0" fontId="64" fillId="0" borderId="23" applyNumberFormat="0" applyFill="0" applyAlignment="0" applyProtection="0"/>
    <xf numFmtId="0" fontId="41" fillId="0" borderId="11" applyNumberFormat="0" applyFill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42" fillId="7" borderId="7" applyNumberFormat="0" applyAlignment="0" applyProtection="0"/>
    <xf numFmtId="0" fontId="42" fillId="43" borderId="7" applyNumberFormat="0" applyAlignment="0" applyProtection="0"/>
    <xf numFmtId="0" fontId="66" fillId="0" borderId="24" applyNumberFormat="0" applyFill="0" applyAlignment="0" applyProtection="0"/>
    <xf numFmtId="0" fontId="43" fillId="0" borderId="12" applyNumberFormat="0" applyFill="0" applyAlignment="0" applyProtection="0"/>
    <xf numFmtId="0" fontId="67" fillId="44" borderId="0" applyNumberFormat="0" applyBorder="0" applyAlignment="0" applyProtection="0"/>
    <xf numFmtId="0" fontId="44" fillId="44" borderId="0" applyNumberFormat="0" applyBorder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4" fillId="0" borderId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60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4" fillId="45" borderId="13" applyNumberFormat="0" applyFont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4" fillId="45" borderId="13" applyNumberFormat="0" applyFont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21" fillId="45" borderId="13" applyNumberFormat="0" applyFont="0" applyAlignment="0" applyProtection="0"/>
    <xf numFmtId="0" fontId="45" fillId="52" borderId="14" applyNumberFormat="0" applyAlignment="0" applyProtection="0"/>
    <xf numFmtId="0" fontId="45" fillId="40" borderId="14" applyNumberFormat="0" applyAlignment="0" applyProtection="0"/>
    <xf numFmtId="0" fontId="6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3" fontId="50" fillId="0" borderId="19">
      <protection locked="0"/>
    </xf>
    <xf numFmtId="0" fontId="47" fillId="0" borderId="25" applyNumberFormat="0" applyFill="0" applyAlignment="0" applyProtection="0"/>
    <xf numFmtId="0" fontId="47" fillId="0" borderId="15" applyNumberFormat="0" applyFill="0" applyAlignment="0" applyProtection="0"/>
    <xf numFmtId="0" fontId="3" fillId="0" borderId="0"/>
    <xf numFmtId="0" fontId="3" fillId="45" borderId="13" applyNumberFormat="0" applyFont="0" applyAlignment="0" applyProtection="0"/>
    <xf numFmtId="0" fontId="3" fillId="15" borderId="0" applyNumberFormat="0" applyBorder="0" applyAlignment="0" applyProtection="0"/>
    <xf numFmtId="0" fontId="3" fillId="21" borderId="0" applyNumberFormat="0" applyBorder="0" applyAlignment="0" applyProtection="0"/>
    <xf numFmtId="0" fontId="3" fillId="16" borderId="0" applyNumberFormat="0" applyBorder="0" applyAlignment="0" applyProtection="0"/>
    <xf numFmtId="0" fontId="3" fillId="22" borderId="0" applyNumberFormat="0" applyBorder="0" applyAlignment="0" applyProtection="0"/>
    <xf numFmtId="0" fontId="3" fillId="17" borderId="0" applyNumberFormat="0" applyBorder="0" applyAlignment="0" applyProtection="0"/>
    <xf numFmtId="0" fontId="3" fillId="23" borderId="0" applyNumberFormat="0" applyBorder="0" applyAlignment="0" applyProtection="0"/>
    <xf numFmtId="0" fontId="3" fillId="18" borderId="0" applyNumberFormat="0" applyBorder="0" applyAlignment="0" applyProtection="0"/>
    <xf numFmtId="0" fontId="3" fillId="24" borderId="0" applyNumberFormat="0" applyBorder="0" applyAlignment="0" applyProtection="0"/>
    <xf numFmtId="0" fontId="3" fillId="19" borderId="0" applyNumberFormat="0" applyBorder="0" applyAlignment="0" applyProtection="0"/>
    <xf numFmtId="0" fontId="3" fillId="25" borderId="0" applyNumberFormat="0" applyBorder="0" applyAlignment="0" applyProtection="0"/>
    <xf numFmtId="0" fontId="3" fillId="20" borderId="0" applyNumberFormat="0" applyBorder="0" applyAlignment="0" applyProtection="0"/>
    <xf numFmtId="0" fontId="3" fillId="26" borderId="0" applyNumberFormat="0" applyBorder="0" applyAlignment="0" applyProtection="0"/>
    <xf numFmtId="0" fontId="3" fillId="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4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7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45" borderId="13" applyNumberFormat="0" applyFont="0" applyAlignment="0" applyProtection="0"/>
    <xf numFmtId="0" fontId="3" fillId="45" borderId="13" applyNumberFormat="0" applyFont="0" applyAlignment="0" applyProtection="0"/>
    <xf numFmtId="0" fontId="69" fillId="21" borderId="0" applyNumberFormat="0" applyBorder="0" applyAlignment="0" applyProtection="0"/>
    <xf numFmtId="9" fontId="12" fillId="0" borderId="0" applyFont="0" applyFill="0" applyBorder="0" applyAlignment="0" applyProtection="0"/>
    <xf numFmtId="0" fontId="2" fillId="15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22" borderId="0" applyNumberFormat="0" applyBorder="0" applyAlignment="0" applyProtection="0"/>
    <xf numFmtId="0" fontId="2" fillId="17" borderId="0" applyNumberFormat="0" applyBorder="0" applyAlignment="0" applyProtection="0"/>
    <xf numFmtId="0" fontId="2" fillId="23" borderId="0" applyNumberFormat="0" applyBorder="0" applyAlignment="0" applyProtection="0"/>
    <xf numFmtId="0" fontId="2" fillId="18" borderId="0" applyNumberFormat="0" applyBorder="0" applyAlignment="0" applyProtection="0"/>
    <xf numFmtId="0" fontId="2" fillId="24" borderId="0" applyNumberFormat="0" applyBorder="0" applyAlignment="0" applyProtection="0"/>
    <xf numFmtId="0" fontId="2" fillId="19" borderId="0" applyNumberFormat="0" applyBorder="0" applyAlignment="0" applyProtection="0"/>
    <xf numFmtId="0" fontId="2" fillId="25" borderId="0" applyNumberFormat="0" applyBorder="0" applyAlignment="0" applyProtection="0"/>
    <xf numFmtId="0" fontId="2" fillId="20" borderId="0" applyNumberFormat="0" applyBorder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45" borderId="1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175" fontId="50" fillId="0" borderId="0">
      <protection locked="0"/>
    </xf>
    <xf numFmtId="176" fontId="50" fillId="0" borderId="0">
      <protection locked="0"/>
    </xf>
    <xf numFmtId="0" fontId="50" fillId="0" borderId="0">
      <protection locked="0"/>
    </xf>
    <xf numFmtId="0" fontId="21" fillId="0" borderId="0"/>
    <xf numFmtId="0" fontId="50" fillId="0" borderId="0">
      <protection locked="0"/>
    </xf>
    <xf numFmtId="0" fontId="39" fillId="0" borderId="9" applyNumberFormat="0" applyFill="0" applyAlignment="0" applyProtection="0"/>
    <xf numFmtId="0" fontId="50" fillId="0" borderId="0">
      <protection locked="0"/>
    </xf>
    <xf numFmtId="0" fontId="40" fillId="0" borderId="10" applyNumberFormat="0" applyFill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/>
    <xf numFmtId="0" fontId="21" fillId="45" borderId="13" applyNumberFormat="0" applyFont="0" applyAlignment="0" applyProtection="0"/>
    <xf numFmtId="0" fontId="1" fillId="0" borderId="0"/>
    <xf numFmtId="164" fontId="12" fillId="0" borderId="0" applyBorder="0"/>
    <xf numFmtId="164" fontId="15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8" fillId="0" borderId="0"/>
    <xf numFmtId="0" fontId="12" fillId="0" borderId="0"/>
    <xf numFmtId="164" fontId="12" fillId="0" borderId="0" applyBorder="0"/>
    <xf numFmtId="0" fontId="16" fillId="0" borderId="0"/>
    <xf numFmtId="0" fontId="47" fillId="0" borderId="15" applyNumberFormat="0" applyFill="0" applyAlignment="0" applyProtection="0"/>
    <xf numFmtId="0" fontId="50" fillId="0" borderId="20">
      <protection locked="0"/>
    </xf>
    <xf numFmtId="173" fontId="50" fillId="0" borderId="19">
      <protection locked="0"/>
    </xf>
  </cellStyleXfs>
  <cellXfs count="136">
    <xf numFmtId="0" fontId="0" fillId="0" borderId="0" xfId="0"/>
    <xf numFmtId="3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 applyProtection="1">
      <alignment horizontal="left"/>
    </xf>
    <xf numFmtId="0" fontId="16" fillId="0" borderId="0" xfId="0" applyFont="1" applyAlignment="1" applyProtection="1">
      <alignment horizontal="center"/>
    </xf>
    <xf numFmtId="0" fontId="16" fillId="0" borderId="0" xfId="0" applyFont="1" applyAlignment="1" applyProtection="1">
      <alignment horizontal="right"/>
    </xf>
    <xf numFmtId="3" fontId="16" fillId="0" borderId="0" xfId="0" applyNumberFormat="1" applyFont="1" applyAlignment="1"/>
    <xf numFmtId="1" fontId="18" fillId="0" borderId="0" xfId="38"/>
    <xf numFmtId="1" fontId="16" fillId="0" borderId="0" xfId="38" applyFont="1" applyAlignment="1" applyProtection="1">
      <alignment horizontal="left"/>
    </xf>
    <xf numFmtId="1" fontId="16" fillId="0" borderId="0" xfId="38" applyFont="1"/>
    <xf numFmtId="164" fontId="19" fillId="0" borderId="0" xfId="39"/>
    <xf numFmtId="0" fontId="16" fillId="0" borderId="6" xfId="0" applyFont="1" applyBorder="1"/>
    <xf numFmtId="0" fontId="16" fillId="0" borderId="5" xfId="0" applyFont="1" applyBorder="1" applyAlignment="1">
      <alignment horizontal="center"/>
    </xf>
    <xf numFmtId="3" fontId="16" fillId="0" borderId="6" xfId="0" applyNumberFormat="1" applyFont="1" applyBorder="1" applyAlignment="1" applyProtection="1">
      <alignment horizontal="right"/>
    </xf>
    <xf numFmtId="3" fontId="16" fillId="0" borderId="0" xfId="0" applyNumberFormat="1" applyFont="1" applyAlignment="1" applyProtection="1">
      <alignment horizontal="right"/>
    </xf>
    <xf numFmtId="164" fontId="16" fillId="14" borderId="0" xfId="39" applyFont="1" applyFill="1"/>
    <xf numFmtId="1" fontId="16" fillId="14" borderId="0" xfId="39" applyNumberFormat="1" applyFont="1" applyFill="1" applyAlignment="1">
      <alignment horizontal="left"/>
    </xf>
    <xf numFmtId="3" fontId="16" fillId="14" borderId="0" xfId="28" applyNumberFormat="1" applyFont="1" applyFill="1"/>
    <xf numFmtId="166" fontId="0" fillId="0" borderId="0" xfId="0" applyNumberFormat="1"/>
    <xf numFmtId="3" fontId="16" fillId="0" borderId="5" xfId="0" applyNumberFormat="1" applyFont="1" applyBorder="1" applyAlignment="1" applyProtection="1">
      <alignment horizontal="right"/>
    </xf>
    <xf numFmtId="166" fontId="16" fillId="0" borderId="0" xfId="0" applyNumberFormat="1" applyFont="1" applyAlignment="1" applyProtection="1">
      <alignment horizontal="right"/>
    </xf>
    <xf numFmtId="164" fontId="14" fillId="14" borderId="0" xfId="39" applyFont="1" applyFill="1" applyAlignment="1">
      <alignment horizontal="left"/>
    </xf>
    <xf numFmtId="37" fontId="16" fillId="0" borderId="0" xfId="38" applyNumberFormat="1" applyFont="1" applyBorder="1" applyProtection="1"/>
    <xf numFmtId="3" fontId="16" fillId="14" borderId="0" xfId="158" applyNumberFormat="1" applyFont="1" applyFill="1"/>
    <xf numFmtId="1" fontId="16" fillId="14" borderId="0" xfId="158" applyNumberFormat="1" applyFont="1" applyFill="1"/>
    <xf numFmtId="0" fontId="16" fillId="0" borderId="6" xfId="0" applyFont="1" applyBorder="1" applyAlignment="1" applyProtection="1">
      <alignment horizontal="left"/>
    </xf>
    <xf numFmtId="3" fontId="16" fillId="0" borderId="6" xfId="0" applyNumberFormat="1" applyFont="1" applyBorder="1"/>
    <xf numFmtId="166" fontId="16" fillId="0" borderId="6" xfId="0" applyNumberFormat="1" applyFont="1" applyBorder="1" applyAlignment="1" applyProtection="1">
      <alignment horizontal="right"/>
    </xf>
    <xf numFmtId="0" fontId="12" fillId="0" borderId="0" xfId="243"/>
    <xf numFmtId="3" fontId="0" fillId="0" borderId="0" xfId="0" applyNumberFormat="1" applyAlignment="1">
      <alignment horizontal="center"/>
    </xf>
    <xf numFmtId="0" fontId="0" fillId="0" borderId="0" xfId="0"/>
    <xf numFmtId="167" fontId="16" fillId="0" borderId="0" xfId="243" applyNumberFormat="1" applyFont="1" applyAlignment="1"/>
    <xf numFmtId="1" fontId="16" fillId="0" borderId="0" xfId="326" applyNumberFormat="1" applyFont="1" applyBorder="1" applyAlignment="1">
      <alignment horizontal="left"/>
    </xf>
    <xf numFmtId="1" fontId="16" fillId="0" borderId="0" xfId="326" applyNumberFormat="1" applyFont="1" applyAlignment="1">
      <alignment horizontal="left"/>
    </xf>
    <xf numFmtId="3" fontId="16" fillId="0" borderId="0" xfId="243" applyNumberFormat="1" applyFont="1" applyAlignment="1">
      <alignment horizontal="right"/>
    </xf>
    <xf numFmtId="0" fontId="16" fillId="0" borderId="0" xfId="243" applyFont="1"/>
    <xf numFmtId="167" fontId="16" fillId="0" borderId="0" xfId="243" applyNumberFormat="1" applyFont="1" applyBorder="1" applyAlignment="1"/>
    <xf numFmtId="3" fontId="16" fillId="0" borderId="0" xfId="243" applyNumberFormat="1" applyFont="1" applyBorder="1" applyAlignment="1"/>
    <xf numFmtId="3" fontId="16" fillId="0" borderId="0" xfId="243" applyNumberFormat="1" applyFont="1" applyBorder="1" applyAlignment="1">
      <alignment horizontal="right"/>
    </xf>
    <xf numFmtId="3" fontId="16" fillId="0" borderId="0" xfId="243" applyNumberFormat="1" applyFont="1" applyAlignment="1"/>
    <xf numFmtId="3" fontId="12" fillId="0" borderId="0" xfId="243" applyNumberFormat="1"/>
    <xf numFmtId="0" fontId="16" fillId="0" borderId="5" xfId="243" applyFont="1" applyBorder="1" applyAlignment="1">
      <alignment horizontal="left"/>
    </xf>
    <xf numFmtId="0" fontId="16" fillId="0" borderId="5" xfId="243" applyFont="1" applyBorder="1" applyAlignment="1">
      <alignment horizontal="center"/>
    </xf>
    <xf numFmtId="0" fontId="16" fillId="0" borderId="6" xfId="243" applyFont="1" applyBorder="1" applyAlignment="1"/>
    <xf numFmtId="0" fontId="17" fillId="0" borderId="6" xfId="243" applyFont="1" applyBorder="1" applyAlignment="1"/>
    <xf numFmtId="0" fontId="16" fillId="0" borderId="16" xfId="243" applyFont="1" applyBorder="1"/>
    <xf numFmtId="167" fontId="16" fillId="0" borderId="6" xfId="243" applyNumberFormat="1" applyFont="1" applyBorder="1" applyAlignment="1"/>
    <xf numFmtId="3" fontId="16" fillId="0" borderId="6" xfId="243" applyNumberFormat="1" applyFont="1" applyBorder="1" applyAlignment="1"/>
    <xf numFmtId="1" fontId="16" fillId="0" borderId="6" xfId="243" applyNumberFormat="1" applyFont="1" applyBorder="1" applyAlignment="1"/>
    <xf numFmtId="0" fontId="16" fillId="0" borderId="0" xfId="243" applyFont="1" applyBorder="1"/>
    <xf numFmtId="1" fontId="12" fillId="0" borderId="0" xfId="243" applyNumberFormat="1"/>
    <xf numFmtId="1" fontId="12" fillId="0" borderId="0" xfId="243" applyNumberFormat="1" applyFont="1" applyFill="1" applyBorder="1" applyAlignment="1" applyProtection="1"/>
    <xf numFmtId="3" fontId="12" fillId="0" borderId="0" xfId="243" applyNumberFormat="1" applyFont="1" applyFill="1" applyBorder="1" applyAlignment="1" applyProtection="1"/>
    <xf numFmtId="0" fontId="16" fillId="0" borderId="0" xfId="243" applyFont="1" applyBorder="1" applyAlignment="1">
      <alignment horizontal="center"/>
    </xf>
    <xf numFmtId="0" fontId="12" fillId="0" borderId="0" xfId="243" applyAlignment="1">
      <alignment horizontal="center"/>
    </xf>
    <xf numFmtId="167" fontId="16" fillId="0" borderId="0" xfId="243" applyNumberFormat="1" applyFont="1" applyAlignment="1">
      <alignment horizontal="center"/>
    </xf>
    <xf numFmtId="167" fontId="16" fillId="0" borderId="0" xfId="243" applyNumberFormat="1" applyFont="1" applyBorder="1" applyAlignment="1">
      <alignment horizontal="center"/>
    </xf>
    <xf numFmtId="167" fontId="16" fillId="0" borderId="6" xfId="243" applyNumberFormat="1" applyFont="1" applyBorder="1" applyAlignment="1">
      <alignment horizontal="center"/>
    </xf>
    <xf numFmtId="1" fontId="16" fillId="0" borderId="0" xfId="243" applyNumberFormat="1" applyFont="1" applyBorder="1" applyAlignment="1"/>
    <xf numFmtId="0" fontId="16" fillId="0" borderId="0" xfId="243" applyFont="1" applyAlignment="1">
      <alignment horizontal="center"/>
    </xf>
    <xf numFmtId="167" fontId="16" fillId="0" borderId="0" xfId="243" applyNumberFormat="1" applyFont="1" applyAlignment="1">
      <alignment horizontal="right"/>
    </xf>
    <xf numFmtId="167" fontId="16" fillId="0" borderId="0" xfId="243" applyNumberFormat="1" applyFont="1" applyBorder="1" applyAlignment="1">
      <alignment horizontal="right"/>
    </xf>
    <xf numFmtId="167" fontId="16" fillId="0" borderId="6" xfId="243" applyNumberFormat="1" applyFont="1" applyBorder="1" applyAlignment="1">
      <alignment horizontal="right"/>
    </xf>
    <xf numFmtId="0" fontId="16" fillId="0" borderId="5" xfId="0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0" fontId="16" fillId="0" borderId="6" xfId="0" applyFont="1" applyBorder="1" applyAlignment="1" applyProtection="1">
      <alignment horizontal="center"/>
    </xf>
    <xf numFmtId="0" fontId="60" fillId="0" borderId="0" xfId="0" applyFont="1"/>
    <xf numFmtId="0" fontId="16" fillId="0" borderId="16" xfId="0" applyFont="1" applyBorder="1" applyAlignment="1">
      <alignment horizontal="center"/>
    </xf>
    <xf numFmtId="0" fontId="16" fillId="0" borderId="16" xfId="0" applyFont="1" applyBorder="1" applyAlignment="1" applyProtection="1">
      <alignment horizontal="center"/>
    </xf>
    <xf numFmtId="166" fontId="16" fillId="0" borderId="0" xfId="0" applyNumberFormat="1" applyFont="1" applyAlignment="1" applyProtection="1">
      <alignment horizontal="center"/>
    </xf>
    <xf numFmtId="166" fontId="16" fillId="0" borderId="6" xfId="0" applyNumberFormat="1" applyFont="1" applyBorder="1" applyAlignment="1" applyProtection="1">
      <alignment horizontal="center"/>
    </xf>
    <xf numFmtId="0" fontId="14" fillId="0" borderId="0" xfId="0" applyFont="1" applyAlignment="1">
      <alignment horizontal="justify" vertical="center"/>
    </xf>
    <xf numFmtId="37" fontId="16" fillId="0" borderId="0" xfId="38" applyNumberFormat="1" applyFont="1" applyBorder="1" applyAlignment="1" applyProtection="1"/>
    <xf numFmtId="1" fontId="16" fillId="0" borderId="0" xfId="38" applyFont="1" applyAlignment="1"/>
    <xf numFmtId="1" fontId="18" fillId="0" borderId="0" xfId="38" applyAlignment="1"/>
    <xf numFmtId="0" fontId="16" fillId="0" borderId="16" xfId="243" applyFont="1" applyBorder="1" applyAlignment="1">
      <alignment horizontal="center"/>
    </xf>
    <xf numFmtId="37" fontId="16" fillId="0" borderId="0" xfId="38" applyNumberFormat="1" applyFont="1" applyBorder="1" applyAlignment="1" applyProtection="1">
      <alignment horizontal="center"/>
    </xf>
    <xf numFmtId="1" fontId="18" fillId="0" borderId="0" xfId="38" applyAlignment="1">
      <alignment horizontal="center"/>
    </xf>
    <xf numFmtId="0" fontId="60" fillId="0" borderId="0" xfId="0" applyFont="1" applyAlignment="1">
      <alignment horizontal="left"/>
    </xf>
    <xf numFmtId="0" fontId="17" fillId="0" borderId="0" xfId="0" applyFont="1" applyBorder="1" applyAlignment="1" applyProtection="1">
      <alignment horizontal="fill"/>
    </xf>
    <xf numFmtId="0" fontId="14" fillId="0" borderId="16" xfId="243" applyFont="1" applyBorder="1" applyAlignment="1">
      <alignment horizontal="center"/>
    </xf>
    <xf numFmtId="0" fontId="14" fillId="0" borderId="6" xfId="243" applyFont="1" applyBorder="1" applyAlignment="1"/>
    <xf numFmtId="0" fontId="71" fillId="0" borderId="6" xfId="243" applyFont="1" applyBorder="1" applyAlignment="1"/>
    <xf numFmtId="0" fontId="14" fillId="0" borderId="0" xfId="243" applyFont="1" applyAlignment="1">
      <alignment horizontal="center"/>
    </xf>
    <xf numFmtId="0" fontId="14" fillId="0" borderId="0" xfId="243" applyFont="1" applyBorder="1" applyAlignment="1">
      <alignment horizontal="center"/>
    </xf>
    <xf numFmtId="0" fontId="14" fillId="0" borderId="5" xfId="243" applyFont="1" applyBorder="1" applyAlignment="1">
      <alignment horizontal="center"/>
    </xf>
    <xf numFmtId="169" fontId="14" fillId="0" borderId="0" xfId="38" applyNumberFormat="1" applyFont="1" applyAlignment="1">
      <alignment horizontal="center"/>
    </xf>
    <xf numFmtId="37" fontId="14" fillId="0" borderId="0" xfId="38" applyNumberFormat="1" applyFont="1" applyProtection="1"/>
    <xf numFmtId="37" fontId="14" fillId="0" borderId="0" xfId="38" applyNumberFormat="1" applyFont="1" applyAlignment="1" applyProtection="1">
      <alignment horizontal="center"/>
    </xf>
    <xf numFmtId="37" fontId="14" fillId="0" borderId="0" xfId="38" applyNumberFormat="1" applyFont="1" applyAlignment="1" applyProtection="1">
      <alignment horizontal="right"/>
    </xf>
    <xf numFmtId="37" fontId="14" fillId="0" borderId="6" xfId="38" applyNumberFormat="1" applyFont="1" applyBorder="1" applyAlignment="1" applyProtection="1">
      <alignment horizontal="center"/>
    </xf>
    <xf numFmtId="37" fontId="14" fillId="0" borderId="6" xfId="38" applyNumberFormat="1" applyFont="1" applyBorder="1" applyProtection="1"/>
    <xf numFmtId="37" fontId="14" fillId="0" borderId="6" xfId="38" applyNumberFormat="1" applyFont="1" applyBorder="1" applyAlignment="1" applyProtection="1">
      <alignment horizontal="right"/>
    </xf>
    <xf numFmtId="1" fontId="14" fillId="0" borderId="0" xfId="38" applyFont="1" applyAlignment="1">
      <alignment horizontal="center"/>
    </xf>
    <xf numFmtId="166" fontId="14" fillId="0" borderId="0" xfId="38" applyNumberFormat="1" applyFont="1" applyAlignment="1" applyProtection="1">
      <alignment horizontal="center"/>
    </xf>
    <xf numFmtId="166" fontId="14" fillId="0" borderId="0" xfId="38" applyNumberFormat="1" applyFont="1" applyProtection="1"/>
    <xf numFmtId="1" fontId="14" fillId="0" borderId="6" xfId="38" applyFont="1" applyBorder="1" applyAlignment="1" applyProtection="1">
      <alignment horizontal="center"/>
    </xf>
    <xf numFmtId="166" fontId="14" fillId="0" borderId="6" xfId="38" applyNumberFormat="1" applyFont="1" applyBorder="1" applyAlignment="1" applyProtection="1">
      <alignment horizontal="center"/>
    </xf>
    <xf numFmtId="166" fontId="14" fillId="0" borderId="6" xfId="38" applyNumberFormat="1" applyFont="1" applyBorder="1" applyProtection="1"/>
    <xf numFmtId="164" fontId="14" fillId="14" borderId="16" xfId="39" applyFont="1" applyFill="1" applyBorder="1"/>
    <xf numFmtId="164" fontId="14" fillId="14" borderId="16" xfId="39" applyFont="1" applyFill="1" applyBorder="1" applyAlignment="1">
      <alignment horizontal="center"/>
    </xf>
    <xf numFmtId="164" fontId="14" fillId="14" borderId="6" xfId="39" applyFont="1" applyFill="1" applyBorder="1"/>
    <xf numFmtId="164" fontId="14" fillId="14" borderId="0" xfId="39" applyFont="1" applyFill="1"/>
    <xf numFmtId="164" fontId="14" fillId="14" borderId="0" xfId="39" applyFont="1" applyFill="1" applyAlignment="1">
      <alignment horizontal="center"/>
    </xf>
    <xf numFmtId="3" fontId="14" fillId="14" borderId="0" xfId="39" applyNumberFormat="1" applyFont="1" applyFill="1" applyAlignment="1">
      <alignment horizontal="center"/>
    </xf>
    <xf numFmtId="164" fontId="14" fillId="14" borderId="5" xfId="39" applyFont="1" applyFill="1" applyBorder="1"/>
    <xf numFmtId="164" fontId="14" fillId="14" borderId="5" xfId="39" applyFont="1" applyFill="1" applyBorder="1" applyAlignment="1">
      <alignment horizontal="center"/>
    </xf>
    <xf numFmtId="3" fontId="14" fillId="14" borderId="5" xfId="39" applyNumberFormat="1" applyFont="1" applyFill="1" applyBorder="1" applyAlignment="1">
      <alignment horizontal="center"/>
    </xf>
    <xf numFmtId="1" fontId="14" fillId="14" borderId="0" xfId="39" applyNumberFormat="1" applyFont="1" applyFill="1" applyAlignment="1">
      <alignment horizontal="left"/>
    </xf>
    <xf numFmtId="165" fontId="14" fillId="14" borderId="0" xfId="39" applyNumberFormat="1" applyFont="1" applyFill="1"/>
    <xf numFmtId="168" fontId="14" fillId="14" borderId="0" xfId="28" applyNumberFormat="1" applyFont="1" applyFill="1"/>
    <xf numFmtId="1" fontId="14" fillId="14" borderId="0" xfId="28" applyNumberFormat="1" applyFont="1" applyFill="1"/>
    <xf numFmtId="3" fontId="14" fillId="14" borderId="0" xfId="28" applyNumberFormat="1" applyFont="1" applyFill="1"/>
    <xf numFmtId="3" fontId="14" fillId="14" borderId="0" xfId="28" applyNumberFormat="1" applyFont="1" applyFill="1" applyAlignment="1"/>
    <xf numFmtId="3" fontId="14" fillId="14" borderId="0" xfId="28" applyNumberFormat="1" applyFont="1" applyFill="1" applyAlignment="1">
      <alignment horizontal="center"/>
    </xf>
    <xf numFmtId="164" fontId="14" fillId="14" borderId="6" xfId="39" applyFont="1" applyFill="1" applyBorder="1" applyAlignment="1">
      <alignment horizontal="left"/>
    </xf>
    <xf numFmtId="165" fontId="14" fillId="14" borderId="6" xfId="39" applyNumberFormat="1" applyFont="1" applyFill="1" applyBorder="1"/>
    <xf numFmtId="3" fontId="14" fillId="14" borderId="6" xfId="28" applyNumberFormat="1" applyFont="1" applyFill="1" applyBorder="1"/>
    <xf numFmtId="3" fontId="14" fillId="14" borderId="6" xfId="28" applyNumberFormat="1" applyFont="1" applyFill="1" applyBorder="1" applyAlignment="1">
      <alignment horizontal="center"/>
    </xf>
    <xf numFmtId="0" fontId="14" fillId="0" borderId="16" xfId="243" applyFont="1" applyBorder="1"/>
    <xf numFmtId="0" fontId="14" fillId="0" borderId="0" xfId="243" applyFont="1"/>
    <xf numFmtId="0" fontId="14" fillId="0" borderId="5" xfId="243" applyFont="1" applyBorder="1" applyAlignment="1">
      <alignment horizontal="left"/>
    </xf>
    <xf numFmtId="1" fontId="14" fillId="0" borderId="0" xfId="326" applyNumberFormat="1" applyFont="1" applyAlignment="1">
      <alignment horizontal="left"/>
    </xf>
    <xf numFmtId="3" fontId="14" fillId="0" borderId="0" xfId="243" applyNumberFormat="1" applyFont="1" applyAlignment="1">
      <alignment horizontal="right"/>
    </xf>
    <xf numFmtId="167" fontId="14" fillId="0" borderId="0" xfId="243" applyNumberFormat="1" applyFont="1" applyAlignment="1">
      <alignment horizontal="right"/>
    </xf>
    <xf numFmtId="167" fontId="14" fillId="0" borderId="0" xfId="243" applyNumberFormat="1" applyFont="1" applyAlignment="1">
      <alignment horizontal="center"/>
    </xf>
    <xf numFmtId="167" fontId="14" fillId="0" borderId="0" xfId="243" applyNumberFormat="1" applyFont="1" applyAlignment="1"/>
    <xf numFmtId="1" fontId="14" fillId="0" borderId="0" xfId="326" applyNumberFormat="1" applyFont="1" applyBorder="1" applyAlignment="1">
      <alignment horizontal="left"/>
    </xf>
    <xf numFmtId="3" fontId="14" fillId="0" borderId="0" xfId="243" applyNumberFormat="1" applyFont="1" applyBorder="1" applyAlignment="1">
      <alignment horizontal="right"/>
    </xf>
    <xf numFmtId="1" fontId="14" fillId="0" borderId="6" xfId="243" applyNumberFormat="1" applyFont="1" applyBorder="1" applyAlignment="1"/>
    <xf numFmtId="3" fontId="14" fillId="0" borderId="6" xfId="243" applyNumberFormat="1" applyFont="1" applyBorder="1" applyAlignment="1"/>
    <xf numFmtId="167" fontId="14" fillId="0" borderId="6" xfId="243" applyNumberFormat="1" applyFont="1" applyBorder="1" applyAlignment="1">
      <alignment horizontal="center"/>
    </xf>
    <xf numFmtId="167" fontId="14" fillId="0" borderId="6" xfId="243" applyNumberFormat="1" applyFont="1" applyBorder="1" applyAlignment="1"/>
    <xf numFmtId="166" fontId="14" fillId="14" borderId="0" xfId="28" applyNumberFormat="1" applyFont="1" applyFill="1"/>
    <xf numFmtId="166" fontId="14" fillId="14" borderId="6" xfId="28" applyNumberFormat="1" applyFont="1" applyFill="1" applyBorder="1"/>
  </cellXfs>
  <cellStyles count="1148">
    <cellStyle name="20% - Accent1" xfId="1" builtinId="30" customBuiltin="1"/>
    <cellStyle name="20% - Accent1 10" xfId="539"/>
    <cellStyle name="20% - Accent1 10 2" xfId="567"/>
    <cellStyle name="20% - Accent1 10 3" xfId="891"/>
    <cellStyle name="20% - Accent1 11" xfId="566"/>
    <cellStyle name="20% - Accent1 11 2" xfId="890"/>
    <cellStyle name="20% - Accent1 12" xfId="553"/>
    <cellStyle name="20% - Accent1 13" xfId="878"/>
    <cellStyle name="20% - Accent1 14" xfId="1099"/>
    <cellStyle name="20% - Accent1 2" xfId="45"/>
    <cellStyle name="20% - Accent1 2 2" xfId="131"/>
    <cellStyle name="20% - Accent1 2 3" xfId="568"/>
    <cellStyle name="20% - Accent1 2 3 2" xfId="892"/>
    <cellStyle name="20% - Accent1 3" xfId="96"/>
    <cellStyle name="20% - Accent1 4" xfId="213"/>
    <cellStyle name="20% - Accent1 4 2" xfId="314"/>
    <cellStyle name="20% - Accent1 4 2 2" xfId="516"/>
    <cellStyle name="20% - Accent1 4 2 2 2" xfId="571"/>
    <cellStyle name="20% - Accent1 4 2 2 3" xfId="895"/>
    <cellStyle name="20% - Accent1 4 2 3" xfId="570"/>
    <cellStyle name="20% - Accent1 4 2 4" xfId="894"/>
    <cellStyle name="20% - Accent1 4 3" xfId="440"/>
    <cellStyle name="20% - Accent1 4 3 2" xfId="572"/>
    <cellStyle name="20% - Accent1 4 3 3" xfId="896"/>
    <cellStyle name="20% - Accent1 4 4" xfId="569"/>
    <cellStyle name="20% - Accent1 4 5" xfId="893"/>
    <cellStyle name="20% - Accent1 5" xfId="253"/>
    <cellStyle name="20% - Accent1 5 2" xfId="458"/>
    <cellStyle name="20% - Accent1 5 2 2" xfId="574"/>
    <cellStyle name="20% - Accent1 5 2 3" xfId="898"/>
    <cellStyle name="20% - Accent1 5 3" xfId="573"/>
    <cellStyle name="20% - Accent1 5 4" xfId="897"/>
    <cellStyle name="20% - Accent1 6" xfId="268"/>
    <cellStyle name="20% - Accent1 6 2" xfId="473"/>
    <cellStyle name="20% - Accent1 6 2 2" xfId="576"/>
    <cellStyle name="20% - Accent1 6 2 3" xfId="900"/>
    <cellStyle name="20% - Accent1 6 3" xfId="575"/>
    <cellStyle name="20% - Accent1 6 4" xfId="899"/>
    <cellStyle name="20% - Accent1 7" xfId="286"/>
    <cellStyle name="20% - Accent1 7 2" xfId="490"/>
    <cellStyle name="20% - Accent1 7 2 2" xfId="578"/>
    <cellStyle name="20% - Accent1 7 2 3" xfId="902"/>
    <cellStyle name="20% - Accent1 7 3" xfId="577"/>
    <cellStyle name="20% - Accent1 7 4" xfId="901"/>
    <cellStyle name="20% - Accent1 8" xfId="298"/>
    <cellStyle name="20% - Accent1 8 2" xfId="502"/>
    <cellStyle name="20% - Accent1 8 2 2" xfId="580"/>
    <cellStyle name="20% - Accent1 8 2 3" xfId="904"/>
    <cellStyle name="20% - Accent1 8 3" xfId="579"/>
    <cellStyle name="20% - Accent1 8 4" xfId="903"/>
    <cellStyle name="20% - Accent1 9" xfId="409"/>
    <cellStyle name="20% - Accent1 9 2" xfId="581"/>
    <cellStyle name="20% - Accent1 9 3" xfId="905"/>
    <cellStyle name="20% - Accent2" xfId="2" builtinId="34" customBuiltin="1"/>
    <cellStyle name="20% - Accent2 10" xfId="541"/>
    <cellStyle name="20% - Accent2 10 2" xfId="583"/>
    <cellStyle name="20% - Accent2 10 3" xfId="907"/>
    <cellStyle name="20% - Accent2 11" xfId="582"/>
    <cellStyle name="20% - Accent2 11 2" xfId="906"/>
    <cellStyle name="20% - Accent2 12" xfId="555"/>
    <cellStyle name="20% - Accent2 13" xfId="880"/>
    <cellStyle name="20% - Accent2 14" xfId="1101"/>
    <cellStyle name="20% - Accent2 2" xfId="54"/>
    <cellStyle name="20% - Accent2 2 2" xfId="132"/>
    <cellStyle name="20% - Accent2 2 3" xfId="584"/>
    <cellStyle name="20% - Accent2 2 3 2" xfId="908"/>
    <cellStyle name="20% - Accent2 3" xfId="97"/>
    <cellStyle name="20% - Accent2 4" xfId="215"/>
    <cellStyle name="20% - Accent2 4 2" xfId="315"/>
    <cellStyle name="20% - Accent2 4 2 2" xfId="517"/>
    <cellStyle name="20% - Accent2 4 2 2 2" xfId="587"/>
    <cellStyle name="20% - Accent2 4 2 2 3" xfId="911"/>
    <cellStyle name="20% - Accent2 4 2 3" xfId="586"/>
    <cellStyle name="20% - Accent2 4 2 4" xfId="910"/>
    <cellStyle name="20% - Accent2 4 3" xfId="442"/>
    <cellStyle name="20% - Accent2 4 3 2" xfId="588"/>
    <cellStyle name="20% - Accent2 4 3 3" xfId="912"/>
    <cellStyle name="20% - Accent2 4 4" xfId="585"/>
    <cellStyle name="20% - Accent2 4 5" xfId="909"/>
    <cellStyle name="20% - Accent2 5" xfId="254"/>
    <cellStyle name="20% - Accent2 5 2" xfId="459"/>
    <cellStyle name="20% - Accent2 5 2 2" xfId="590"/>
    <cellStyle name="20% - Accent2 5 2 3" xfId="914"/>
    <cellStyle name="20% - Accent2 5 3" xfId="589"/>
    <cellStyle name="20% - Accent2 5 4" xfId="913"/>
    <cellStyle name="20% - Accent2 6" xfId="269"/>
    <cellStyle name="20% - Accent2 6 2" xfId="474"/>
    <cellStyle name="20% - Accent2 6 2 2" xfId="592"/>
    <cellStyle name="20% - Accent2 6 2 3" xfId="916"/>
    <cellStyle name="20% - Accent2 6 3" xfId="591"/>
    <cellStyle name="20% - Accent2 6 4" xfId="915"/>
    <cellStyle name="20% - Accent2 7" xfId="288"/>
    <cellStyle name="20% - Accent2 7 2" xfId="492"/>
    <cellStyle name="20% - Accent2 7 2 2" xfId="594"/>
    <cellStyle name="20% - Accent2 7 2 3" xfId="918"/>
    <cellStyle name="20% - Accent2 7 3" xfId="593"/>
    <cellStyle name="20% - Accent2 7 4" xfId="917"/>
    <cellStyle name="20% - Accent2 8" xfId="300"/>
    <cellStyle name="20% - Accent2 8 2" xfId="504"/>
    <cellStyle name="20% - Accent2 8 2 2" xfId="596"/>
    <cellStyle name="20% - Accent2 8 2 3" xfId="920"/>
    <cellStyle name="20% - Accent2 8 3" xfId="595"/>
    <cellStyle name="20% - Accent2 8 4" xfId="919"/>
    <cellStyle name="20% - Accent2 9" xfId="410"/>
    <cellStyle name="20% - Accent2 9 2" xfId="597"/>
    <cellStyle name="20% - Accent2 9 3" xfId="921"/>
    <cellStyle name="20% - Accent3" xfId="3" builtinId="38" customBuiltin="1"/>
    <cellStyle name="20% - Accent3 10" xfId="543"/>
    <cellStyle name="20% - Accent3 10 2" xfId="599"/>
    <cellStyle name="20% - Accent3 10 3" xfId="923"/>
    <cellStyle name="20% - Accent3 11" xfId="598"/>
    <cellStyle name="20% - Accent3 11 2" xfId="922"/>
    <cellStyle name="20% - Accent3 12" xfId="557"/>
    <cellStyle name="20% - Accent3 13" xfId="882"/>
    <cellStyle name="20% - Accent3 14" xfId="1103"/>
    <cellStyle name="20% - Accent3 2" xfId="52"/>
    <cellStyle name="20% - Accent3 2 2" xfId="133"/>
    <cellStyle name="20% - Accent3 2 3" xfId="600"/>
    <cellStyle name="20% - Accent3 2 3 2" xfId="924"/>
    <cellStyle name="20% - Accent3 3" xfId="98"/>
    <cellStyle name="20% - Accent3 4" xfId="217"/>
    <cellStyle name="20% - Accent3 4 2" xfId="316"/>
    <cellStyle name="20% - Accent3 4 2 2" xfId="518"/>
    <cellStyle name="20% - Accent3 4 2 2 2" xfId="603"/>
    <cellStyle name="20% - Accent3 4 2 2 3" xfId="927"/>
    <cellStyle name="20% - Accent3 4 2 3" xfId="602"/>
    <cellStyle name="20% - Accent3 4 2 4" xfId="926"/>
    <cellStyle name="20% - Accent3 4 3" xfId="444"/>
    <cellStyle name="20% - Accent3 4 3 2" xfId="604"/>
    <cellStyle name="20% - Accent3 4 3 3" xfId="928"/>
    <cellStyle name="20% - Accent3 4 4" xfId="601"/>
    <cellStyle name="20% - Accent3 4 5" xfId="925"/>
    <cellStyle name="20% - Accent3 5" xfId="255"/>
    <cellStyle name="20% - Accent3 5 2" xfId="460"/>
    <cellStyle name="20% - Accent3 5 2 2" xfId="606"/>
    <cellStyle name="20% - Accent3 5 2 3" xfId="930"/>
    <cellStyle name="20% - Accent3 5 3" xfId="605"/>
    <cellStyle name="20% - Accent3 5 4" xfId="929"/>
    <cellStyle name="20% - Accent3 6" xfId="270"/>
    <cellStyle name="20% - Accent3 6 2" xfId="475"/>
    <cellStyle name="20% - Accent3 6 2 2" xfId="608"/>
    <cellStyle name="20% - Accent3 6 2 3" xfId="932"/>
    <cellStyle name="20% - Accent3 6 3" xfId="607"/>
    <cellStyle name="20% - Accent3 6 4" xfId="931"/>
    <cellStyle name="20% - Accent3 7" xfId="290"/>
    <cellStyle name="20% - Accent3 7 2" xfId="494"/>
    <cellStyle name="20% - Accent3 7 2 2" xfId="610"/>
    <cellStyle name="20% - Accent3 7 2 3" xfId="934"/>
    <cellStyle name="20% - Accent3 7 3" xfId="609"/>
    <cellStyle name="20% - Accent3 7 4" xfId="933"/>
    <cellStyle name="20% - Accent3 8" xfId="302"/>
    <cellStyle name="20% - Accent3 8 2" xfId="506"/>
    <cellStyle name="20% - Accent3 8 2 2" xfId="612"/>
    <cellStyle name="20% - Accent3 8 2 3" xfId="936"/>
    <cellStyle name="20% - Accent3 8 3" xfId="611"/>
    <cellStyle name="20% - Accent3 8 4" xfId="935"/>
    <cellStyle name="20% - Accent3 9" xfId="411"/>
    <cellStyle name="20% - Accent3 9 2" xfId="613"/>
    <cellStyle name="20% - Accent3 9 3" xfId="937"/>
    <cellStyle name="20% - Accent4" xfId="4" builtinId="42" customBuiltin="1"/>
    <cellStyle name="20% - Accent4 10" xfId="545"/>
    <cellStyle name="20% - Accent4 10 2" xfId="615"/>
    <cellStyle name="20% - Accent4 10 3" xfId="939"/>
    <cellStyle name="20% - Accent4 11" xfId="614"/>
    <cellStyle name="20% - Accent4 11 2" xfId="938"/>
    <cellStyle name="20% - Accent4 12" xfId="559"/>
    <cellStyle name="20% - Accent4 13" xfId="884"/>
    <cellStyle name="20% - Accent4 14" xfId="1105"/>
    <cellStyle name="20% - Accent4 2" xfId="56"/>
    <cellStyle name="20% - Accent4 2 2" xfId="134"/>
    <cellStyle name="20% - Accent4 2 3" xfId="616"/>
    <cellStyle name="20% - Accent4 2 3 2" xfId="940"/>
    <cellStyle name="20% - Accent4 3" xfId="99"/>
    <cellStyle name="20% - Accent4 4" xfId="219"/>
    <cellStyle name="20% - Accent4 4 2" xfId="317"/>
    <cellStyle name="20% - Accent4 4 2 2" xfId="519"/>
    <cellStyle name="20% - Accent4 4 2 2 2" xfId="619"/>
    <cellStyle name="20% - Accent4 4 2 2 3" xfId="943"/>
    <cellStyle name="20% - Accent4 4 2 3" xfId="618"/>
    <cellStyle name="20% - Accent4 4 2 4" xfId="942"/>
    <cellStyle name="20% - Accent4 4 3" xfId="446"/>
    <cellStyle name="20% - Accent4 4 3 2" xfId="620"/>
    <cellStyle name="20% - Accent4 4 3 3" xfId="944"/>
    <cellStyle name="20% - Accent4 4 4" xfId="617"/>
    <cellStyle name="20% - Accent4 4 5" xfId="941"/>
    <cellStyle name="20% - Accent4 5" xfId="256"/>
    <cellStyle name="20% - Accent4 5 2" xfId="461"/>
    <cellStyle name="20% - Accent4 5 2 2" xfId="622"/>
    <cellStyle name="20% - Accent4 5 2 3" xfId="946"/>
    <cellStyle name="20% - Accent4 5 3" xfId="621"/>
    <cellStyle name="20% - Accent4 5 4" xfId="945"/>
    <cellStyle name="20% - Accent4 6" xfId="271"/>
    <cellStyle name="20% - Accent4 6 2" xfId="476"/>
    <cellStyle name="20% - Accent4 6 2 2" xfId="624"/>
    <cellStyle name="20% - Accent4 6 2 3" xfId="948"/>
    <cellStyle name="20% - Accent4 6 3" xfId="623"/>
    <cellStyle name="20% - Accent4 6 4" xfId="947"/>
    <cellStyle name="20% - Accent4 7" xfId="292"/>
    <cellStyle name="20% - Accent4 7 2" xfId="496"/>
    <cellStyle name="20% - Accent4 7 2 2" xfId="626"/>
    <cellStyle name="20% - Accent4 7 2 3" xfId="950"/>
    <cellStyle name="20% - Accent4 7 3" xfId="625"/>
    <cellStyle name="20% - Accent4 7 4" xfId="949"/>
    <cellStyle name="20% - Accent4 8" xfId="304"/>
    <cellStyle name="20% - Accent4 8 2" xfId="508"/>
    <cellStyle name="20% - Accent4 8 2 2" xfId="628"/>
    <cellStyle name="20% - Accent4 8 2 3" xfId="952"/>
    <cellStyle name="20% - Accent4 8 3" xfId="627"/>
    <cellStyle name="20% - Accent4 8 4" xfId="951"/>
    <cellStyle name="20% - Accent4 9" xfId="412"/>
    <cellStyle name="20% - Accent4 9 2" xfId="629"/>
    <cellStyle name="20% - Accent4 9 3" xfId="953"/>
    <cellStyle name="20% - Accent5" xfId="5" builtinId="46" customBuiltin="1"/>
    <cellStyle name="20% - Accent5 10" xfId="547"/>
    <cellStyle name="20% - Accent5 11" xfId="561"/>
    <cellStyle name="20% - Accent5 12" xfId="886"/>
    <cellStyle name="20% - Accent5 13" xfId="1107"/>
    <cellStyle name="20% - Accent5 2" xfId="53"/>
    <cellStyle name="20% - Accent5 2 2" xfId="135"/>
    <cellStyle name="20% - Accent5 2 3" xfId="630"/>
    <cellStyle name="20% - Accent5 2 3 2" xfId="954"/>
    <cellStyle name="20% - Accent5 3" xfId="100"/>
    <cellStyle name="20% - Accent5 4" xfId="221"/>
    <cellStyle name="20% - Accent5 4 2" xfId="318"/>
    <cellStyle name="20% - Accent5 4 2 2" xfId="520"/>
    <cellStyle name="20% - Accent5 4 2 2 2" xfId="633"/>
    <cellStyle name="20% - Accent5 4 2 2 3" xfId="957"/>
    <cellStyle name="20% - Accent5 4 2 3" xfId="632"/>
    <cellStyle name="20% - Accent5 4 2 4" xfId="956"/>
    <cellStyle name="20% - Accent5 4 3" xfId="448"/>
    <cellStyle name="20% - Accent5 4 3 2" xfId="634"/>
    <cellStyle name="20% - Accent5 4 3 3" xfId="958"/>
    <cellStyle name="20% - Accent5 4 4" xfId="631"/>
    <cellStyle name="20% - Accent5 4 5" xfId="955"/>
    <cellStyle name="20% - Accent5 5" xfId="257"/>
    <cellStyle name="20% - Accent5 5 2" xfId="462"/>
    <cellStyle name="20% - Accent5 5 2 2" xfId="636"/>
    <cellStyle name="20% - Accent5 5 2 3" xfId="960"/>
    <cellStyle name="20% - Accent5 5 3" xfId="635"/>
    <cellStyle name="20% - Accent5 5 4" xfId="959"/>
    <cellStyle name="20% - Accent5 6" xfId="272"/>
    <cellStyle name="20% - Accent5 6 2" xfId="477"/>
    <cellStyle name="20% - Accent5 6 2 2" xfId="638"/>
    <cellStyle name="20% - Accent5 6 2 3" xfId="962"/>
    <cellStyle name="20% - Accent5 6 3" xfId="637"/>
    <cellStyle name="20% - Accent5 6 4" xfId="961"/>
    <cellStyle name="20% - Accent5 7" xfId="294"/>
    <cellStyle name="20% - Accent5 7 2" xfId="498"/>
    <cellStyle name="20% - Accent5 7 2 2" xfId="640"/>
    <cellStyle name="20% - Accent5 7 2 3" xfId="964"/>
    <cellStyle name="20% - Accent5 7 3" xfId="639"/>
    <cellStyle name="20% - Accent5 7 4" xfId="963"/>
    <cellStyle name="20% - Accent5 8" xfId="306"/>
    <cellStyle name="20% - Accent5 8 2" xfId="510"/>
    <cellStyle name="20% - Accent5 8 2 2" xfId="642"/>
    <cellStyle name="20% - Accent5 8 2 3" xfId="966"/>
    <cellStyle name="20% - Accent5 8 3" xfId="641"/>
    <cellStyle name="20% - Accent5 8 4" xfId="965"/>
    <cellStyle name="20% - Accent5 9" xfId="413"/>
    <cellStyle name="20% - Accent5 9 2" xfId="643"/>
    <cellStyle name="20% - Accent5 9 3" xfId="967"/>
    <cellStyle name="20% - Accent6" xfId="6" builtinId="50" customBuiltin="1"/>
    <cellStyle name="20% - Accent6 10" xfId="549"/>
    <cellStyle name="20% - Accent6 10 2" xfId="645"/>
    <cellStyle name="20% - Accent6 10 3" xfId="969"/>
    <cellStyle name="20% - Accent6 11" xfId="644"/>
    <cellStyle name="20% - Accent6 11 2" xfId="968"/>
    <cellStyle name="20% - Accent6 12" xfId="563"/>
    <cellStyle name="20% - Accent6 13" xfId="888"/>
    <cellStyle name="20% - Accent6 14" xfId="1109"/>
    <cellStyle name="20% - Accent6 2" xfId="49"/>
    <cellStyle name="20% - Accent6 2 2" xfId="136"/>
    <cellStyle name="20% - Accent6 2 3" xfId="646"/>
    <cellStyle name="20% - Accent6 2 3 2" xfId="970"/>
    <cellStyle name="20% - Accent6 3" xfId="101"/>
    <cellStyle name="20% - Accent6 4" xfId="223"/>
    <cellStyle name="20% - Accent6 4 2" xfId="319"/>
    <cellStyle name="20% - Accent6 4 2 2" xfId="521"/>
    <cellStyle name="20% - Accent6 4 2 2 2" xfId="649"/>
    <cellStyle name="20% - Accent6 4 2 2 3" xfId="973"/>
    <cellStyle name="20% - Accent6 4 2 3" xfId="648"/>
    <cellStyle name="20% - Accent6 4 2 4" xfId="972"/>
    <cellStyle name="20% - Accent6 4 3" xfId="450"/>
    <cellStyle name="20% - Accent6 4 3 2" xfId="650"/>
    <cellStyle name="20% - Accent6 4 3 3" xfId="974"/>
    <cellStyle name="20% - Accent6 4 4" xfId="647"/>
    <cellStyle name="20% - Accent6 4 5" xfId="971"/>
    <cellStyle name="20% - Accent6 5" xfId="258"/>
    <cellStyle name="20% - Accent6 5 2" xfId="463"/>
    <cellStyle name="20% - Accent6 5 2 2" xfId="652"/>
    <cellStyle name="20% - Accent6 5 2 3" xfId="976"/>
    <cellStyle name="20% - Accent6 5 3" xfId="651"/>
    <cellStyle name="20% - Accent6 5 4" xfId="975"/>
    <cellStyle name="20% - Accent6 6" xfId="273"/>
    <cellStyle name="20% - Accent6 6 2" xfId="478"/>
    <cellStyle name="20% - Accent6 6 2 2" xfId="654"/>
    <cellStyle name="20% - Accent6 6 2 3" xfId="978"/>
    <cellStyle name="20% - Accent6 6 3" xfId="653"/>
    <cellStyle name="20% - Accent6 6 4" xfId="977"/>
    <cellStyle name="20% - Accent6 7" xfId="296"/>
    <cellStyle name="20% - Accent6 7 2" xfId="500"/>
    <cellStyle name="20% - Accent6 7 2 2" xfId="656"/>
    <cellStyle name="20% - Accent6 7 2 3" xfId="980"/>
    <cellStyle name="20% - Accent6 7 3" xfId="655"/>
    <cellStyle name="20% - Accent6 7 4" xfId="979"/>
    <cellStyle name="20% - Accent6 8" xfId="308"/>
    <cellStyle name="20% - Accent6 8 2" xfId="512"/>
    <cellStyle name="20% - Accent6 8 2 2" xfId="658"/>
    <cellStyle name="20% - Accent6 8 2 3" xfId="982"/>
    <cellStyle name="20% - Accent6 8 3" xfId="657"/>
    <cellStyle name="20% - Accent6 8 4" xfId="981"/>
    <cellStyle name="20% - Accent6 9" xfId="414"/>
    <cellStyle name="20% - Accent6 9 2" xfId="659"/>
    <cellStyle name="20% - Accent6 9 3" xfId="983"/>
    <cellStyle name="40% - Accent1" xfId="7" builtinId="31" customBuiltin="1"/>
    <cellStyle name="40% - Accent1 10" xfId="540"/>
    <cellStyle name="40% - Accent1 10 2" xfId="661"/>
    <cellStyle name="40% - Accent1 10 3" xfId="985"/>
    <cellStyle name="40% - Accent1 11" xfId="662"/>
    <cellStyle name="40% - Accent1 12" xfId="660"/>
    <cellStyle name="40% - Accent1 12 2" xfId="984"/>
    <cellStyle name="40% - Accent1 13" xfId="554"/>
    <cellStyle name="40% - Accent1 14" xfId="879"/>
    <cellStyle name="40% - Accent1 15" xfId="1100"/>
    <cellStyle name="40% - Accent1 2" xfId="48"/>
    <cellStyle name="40% - Accent1 2 2" xfId="137"/>
    <cellStyle name="40% - Accent1 2 3" xfId="663"/>
    <cellStyle name="40% - Accent1 2 3 2" xfId="986"/>
    <cellStyle name="40% - Accent1 2 4" xfId="1097"/>
    <cellStyle name="40% - Accent1 3" xfId="102"/>
    <cellStyle name="40% - Accent1 4" xfId="214"/>
    <cellStyle name="40% - Accent1 4 2" xfId="320"/>
    <cellStyle name="40% - Accent1 4 2 2" xfId="522"/>
    <cellStyle name="40% - Accent1 4 2 2 2" xfId="666"/>
    <cellStyle name="40% - Accent1 4 2 2 3" xfId="989"/>
    <cellStyle name="40% - Accent1 4 2 3" xfId="665"/>
    <cellStyle name="40% - Accent1 4 2 4" xfId="988"/>
    <cellStyle name="40% - Accent1 4 3" xfId="441"/>
    <cellStyle name="40% - Accent1 4 3 2" xfId="667"/>
    <cellStyle name="40% - Accent1 4 3 3" xfId="990"/>
    <cellStyle name="40% - Accent1 4 4" xfId="664"/>
    <cellStyle name="40% - Accent1 4 5" xfId="987"/>
    <cellStyle name="40% - Accent1 5" xfId="259"/>
    <cellStyle name="40% - Accent1 5 2" xfId="464"/>
    <cellStyle name="40% - Accent1 5 2 2" xfId="669"/>
    <cellStyle name="40% - Accent1 5 2 3" xfId="992"/>
    <cellStyle name="40% - Accent1 5 3" xfId="668"/>
    <cellStyle name="40% - Accent1 5 4" xfId="991"/>
    <cellStyle name="40% - Accent1 6" xfId="274"/>
    <cellStyle name="40% - Accent1 6 2" xfId="479"/>
    <cellStyle name="40% - Accent1 6 2 2" xfId="671"/>
    <cellStyle name="40% - Accent1 6 2 3" xfId="994"/>
    <cellStyle name="40% - Accent1 6 3" xfId="670"/>
    <cellStyle name="40% - Accent1 6 4" xfId="993"/>
    <cellStyle name="40% - Accent1 7" xfId="287"/>
    <cellStyle name="40% - Accent1 7 2" xfId="491"/>
    <cellStyle name="40% - Accent1 7 2 2" xfId="673"/>
    <cellStyle name="40% - Accent1 7 2 3" xfId="996"/>
    <cellStyle name="40% - Accent1 7 3" xfId="672"/>
    <cellStyle name="40% - Accent1 7 4" xfId="995"/>
    <cellStyle name="40% - Accent1 8" xfId="299"/>
    <cellStyle name="40% - Accent1 8 2" xfId="503"/>
    <cellStyle name="40% - Accent1 8 2 2" xfId="675"/>
    <cellStyle name="40% - Accent1 8 2 3" xfId="998"/>
    <cellStyle name="40% - Accent1 8 3" xfId="674"/>
    <cellStyle name="40% - Accent1 8 4" xfId="997"/>
    <cellStyle name="40% - Accent1 9" xfId="415"/>
    <cellStyle name="40% - Accent1 9 2" xfId="676"/>
    <cellStyle name="40% - Accent1 9 3" xfId="999"/>
    <cellStyle name="40% - Accent2" xfId="8" builtinId="35" customBuiltin="1"/>
    <cellStyle name="40% - Accent2 10" xfId="542"/>
    <cellStyle name="40% - Accent2 11" xfId="556"/>
    <cellStyle name="40% - Accent2 12" xfId="881"/>
    <cellStyle name="40% - Accent2 13" xfId="1102"/>
    <cellStyle name="40% - Accent2 2" xfId="47"/>
    <cellStyle name="40% - Accent2 2 2" xfId="138"/>
    <cellStyle name="40% - Accent2 2 3" xfId="677"/>
    <cellStyle name="40% - Accent2 2 3 2" xfId="1000"/>
    <cellStyle name="40% - Accent2 3" xfId="103"/>
    <cellStyle name="40% - Accent2 4" xfId="216"/>
    <cellStyle name="40% - Accent2 4 2" xfId="321"/>
    <cellStyle name="40% - Accent2 4 2 2" xfId="523"/>
    <cellStyle name="40% - Accent2 4 2 2 2" xfId="680"/>
    <cellStyle name="40% - Accent2 4 2 2 3" xfId="1003"/>
    <cellStyle name="40% - Accent2 4 2 3" xfId="679"/>
    <cellStyle name="40% - Accent2 4 2 4" xfId="1002"/>
    <cellStyle name="40% - Accent2 4 3" xfId="443"/>
    <cellStyle name="40% - Accent2 4 3 2" xfId="681"/>
    <cellStyle name="40% - Accent2 4 3 3" xfId="1004"/>
    <cellStyle name="40% - Accent2 4 4" xfId="678"/>
    <cellStyle name="40% - Accent2 4 5" xfId="1001"/>
    <cellStyle name="40% - Accent2 5" xfId="260"/>
    <cellStyle name="40% - Accent2 5 2" xfId="465"/>
    <cellStyle name="40% - Accent2 5 2 2" xfId="683"/>
    <cellStyle name="40% - Accent2 5 2 3" xfId="1006"/>
    <cellStyle name="40% - Accent2 5 3" xfId="682"/>
    <cellStyle name="40% - Accent2 5 4" xfId="1005"/>
    <cellStyle name="40% - Accent2 6" xfId="275"/>
    <cellStyle name="40% - Accent2 6 2" xfId="480"/>
    <cellStyle name="40% - Accent2 6 2 2" xfId="685"/>
    <cellStyle name="40% - Accent2 6 2 3" xfId="1008"/>
    <cellStyle name="40% - Accent2 6 3" xfId="684"/>
    <cellStyle name="40% - Accent2 6 4" xfId="1007"/>
    <cellStyle name="40% - Accent2 7" xfId="289"/>
    <cellStyle name="40% - Accent2 7 2" xfId="493"/>
    <cellStyle name="40% - Accent2 7 2 2" xfId="687"/>
    <cellStyle name="40% - Accent2 7 2 3" xfId="1010"/>
    <cellStyle name="40% - Accent2 7 3" xfId="686"/>
    <cellStyle name="40% - Accent2 7 4" xfId="1009"/>
    <cellStyle name="40% - Accent2 8" xfId="301"/>
    <cellStyle name="40% - Accent2 8 2" xfId="505"/>
    <cellStyle name="40% - Accent2 8 2 2" xfId="689"/>
    <cellStyle name="40% - Accent2 8 2 3" xfId="1012"/>
    <cellStyle name="40% - Accent2 8 3" xfId="688"/>
    <cellStyle name="40% - Accent2 8 4" xfId="1011"/>
    <cellStyle name="40% - Accent2 9" xfId="416"/>
    <cellStyle name="40% - Accent2 9 2" xfId="690"/>
    <cellStyle name="40% - Accent2 9 3" xfId="1013"/>
    <cellStyle name="40% - Accent3" xfId="9" builtinId="39" customBuiltin="1"/>
    <cellStyle name="40% - Accent3 10" xfId="544"/>
    <cellStyle name="40% - Accent3 10 2" xfId="692"/>
    <cellStyle name="40% - Accent3 10 3" xfId="1015"/>
    <cellStyle name="40% - Accent3 11" xfId="691"/>
    <cellStyle name="40% - Accent3 11 2" xfId="1014"/>
    <cellStyle name="40% - Accent3 12" xfId="558"/>
    <cellStyle name="40% - Accent3 13" xfId="883"/>
    <cellStyle name="40% - Accent3 14" xfId="1104"/>
    <cellStyle name="40% - Accent3 2" xfId="46"/>
    <cellStyle name="40% - Accent3 2 2" xfId="139"/>
    <cellStyle name="40% - Accent3 2 3" xfId="693"/>
    <cellStyle name="40% - Accent3 2 3 2" xfId="1016"/>
    <cellStyle name="40% - Accent3 3" xfId="104"/>
    <cellStyle name="40% - Accent3 4" xfId="218"/>
    <cellStyle name="40% - Accent3 4 2" xfId="322"/>
    <cellStyle name="40% - Accent3 4 2 2" xfId="524"/>
    <cellStyle name="40% - Accent3 4 2 2 2" xfId="696"/>
    <cellStyle name="40% - Accent3 4 2 2 3" xfId="1019"/>
    <cellStyle name="40% - Accent3 4 2 3" xfId="695"/>
    <cellStyle name="40% - Accent3 4 2 4" xfId="1018"/>
    <cellStyle name="40% - Accent3 4 3" xfId="445"/>
    <cellStyle name="40% - Accent3 4 3 2" xfId="697"/>
    <cellStyle name="40% - Accent3 4 3 3" xfId="1020"/>
    <cellStyle name="40% - Accent3 4 4" xfId="694"/>
    <cellStyle name="40% - Accent3 4 5" xfId="1017"/>
    <cellStyle name="40% - Accent3 5" xfId="261"/>
    <cellStyle name="40% - Accent3 5 2" xfId="466"/>
    <cellStyle name="40% - Accent3 5 2 2" xfId="699"/>
    <cellStyle name="40% - Accent3 5 2 3" xfId="1022"/>
    <cellStyle name="40% - Accent3 5 3" xfId="698"/>
    <cellStyle name="40% - Accent3 5 4" xfId="1021"/>
    <cellStyle name="40% - Accent3 6" xfId="276"/>
    <cellStyle name="40% - Accent3 6 2" xfId="481"/>
    <cellStyle name="40% - Accent3 6 2 2" xfId="701"/>
    <cellStyle name="40% - Accent3 6 2 3" xfId="1024"/>
    <cellStyle name="40% - Accent3 6 3" xfId="700"/>
    <cellStyle name="40% - Accent3 6 4" xfId="1023"/>
    <cellStyle name="40% - Accent3 7" xfId="291"/>
    <cellStyle name="40% - Accent3 7 2" xfId="495"/>
    <cellStyle name="40% - Accent3 7 2 2" xfId="703"/>
    <cellStyle name="40% - Accent3 7 2 3" xfId="1026"/>
    <cellStyle name="40% - Accent3 7 3" xfId="702"/>
    <cellStyle name="40% - Accent3 7 4" xfId="1025"/>
    <cellStyle name="40% - Accent3 8" xfId="303"/>
    <cellStyle name="40% - Accent3 8 2" xfId="507"/>
    <cellStyle name="40% - Accent3 8 2 2" xfId="705"/>
    <cellStyle name="40% - Accent3 8 2 3" xfId="1028"/>
    <cellStyle name="40% - Accent3 8 3" xfId="704"/>
    <cellStyle name="40% - Accent3 8 4" xfId="1027"/>
    <cellStyle name="40% - Accent3 9" xfId="417"/>
    <cellStyle name="40% - Accent3 9 2" xfId="706"/>
    <cellStyle name="40% - Accent3 9 3" xfId="1029"/>
    <cellStyle name="40% - Accent4" xfId="10" builtinId="43" customBuiltin="1"/>
    <cellStyle name="40% - Accent4 10" xfId="546"/>
    <cellStyle name="40% - Accent4 10 2" xfId="708"/>
    <cellStyle name="40% - Accent4 10 3" xfId="1031"/>
    <cellStyle name="40% - Accent4 11" xfId="707"/>
    <cellStyle name="40% - Accent4 11 2" xfId="1030"/>
    <cellStyle name="40% - Accent4 12" xfId="560"/>
    <cellStyle name="40% - Accent4 13" xfId="885"/>
    <cellStyle name="40% - Accent4 14" xfId="1106"/>
    <cellStyle name="40% - Accent4 2" xfId="50"/>
    <cellStyle name="40% - Accent4 2 2" xfId="140"/>
    <cellStyle name="40% - Accent4 2 3" xfId="709"/>
    <cellStyle name="40% - Accent4 2 3 2" xfId="1032"/>
    <cellStyle name="40% - Accent4 3" xfId="105"/>
    <cellStyle name="40% - Accent4 4" xfId="220"/>
    <cellStyle name="40% - Accent4 4 2" xfId="323"/>
    <cellStyle name="40% - Accent4 4 2 2" xfId="525"/>
    <cellStyle name="40% - Accent4 4 2 2 2" xfId="712"/>
    <cellStyle name="40% - Accent4 4 2 2 3" xfId="1035"/>
    <cellStyle name="40% - Accent4 4 2 3" xfId="711"/>
    <cellStyle name="40% - Accent4 4 2 4" xfId="1034"/>
    <cellStyle name="40% - Accent4 4 3" xfId="447"/>
    <cellStyle name="40% - Accent4 4 3 2" xfId="713"/>
    <cellStyle name="40% - Accent4 4 3 3" xfId="1036"/>
    <cellStyle name="40% - Accent4 4 4" xfId="710"/>
    <cellStyle name="40% - Accent4 4 5" xfId="1033"/>
    <cellStyle name="40% - Accent4 5" xfId="262"/>
    <cellStyle name="40% - Accent4 5 2" xfId="467"/>
    <cellStyle name="40% - Accent4 5 2 2" xfId="715"/>
    <cellStyle name="40% - Accent4 5 2 3" xfId="1038"/>
    <cellStyle name="40% - Accent4 5 3" xfId="714"/>
    <cellStyle name="40% - Accent4 5 4" xfId="1037"/>
    <cellStyle name="40% - Accent4 6" xfId="277"/>
    <cellStyle name="40% - Accent4 6 2" xfId="482"/>
    <cellStyle name="40% - Accent4 6 2 2" xfId="717"/>
    <cellStyle name="40% - Accent4 6 2 3" xfId="1040"/>
    <cellStyle name="40% - Accent4 6 3" xfId="716"/>
    <cellStyle name="40% - Accent4 6 4" xfId="1039"/>
    <cellStyle name="40% - Accent4 7" xfId="293"/>
    <cellStyle name="40% - Accent4 7 2" xfId="497"/>
    <cellStyle name="40% - Accent4 7 2 2" xfId="719"/>
    <cellStyle name="40% - Accent4 7 2 3" xfId="1042"/>
    <cellStyle name="40% - Accent4 7 3" xfId="718"/>
    <cellStyle name="40% - Accent4 7 4" xfId="1041"/>
    <cellStyle name="40% - Accent4 8" xfId="305"/>
    <cellStyle name="40% - Accent4 8 2" xfId="509"/>
    <cellStyle name="40% - Accent4 8 2 2" xfId="721"/>
    <cellStyle name="40% - Accent4 8 2 3" xfId="1044"/>
    <cellStyle name="40% - Accent4 8 3" xfId="720"/>
    <cellStyle name="40% - Accent4 8 4" xfId="1043"/>
    <cellStyle name="40% - Accent4 9" xfId="418"/>
    <cellStyle name="40% - Accent4 9 2" xfId="722"/>
    <cellStyle name="40% - Accent4 9 3" xfId="1045"/>
    <cellStyle name="40% - Accent5" xfId="11" builtinId="47" customBuiltin="1"/>
    <cellStyle name="40% - Accent5 10" xfId="548"/>
    <cellStyle name="40% - Accent5 10 2" xfId="724"/>
    <cellStyle name="40% - Accent5 10 3" xfId="1047"/>
    <cellStyle name="40% - Accent5 11" xfId="723"/>
    <cellStyle name="40% - Accent5 11 2" xfId="1046"/>
    <cellStyle name="40% - Accent5 12" xfId="562"/>
    <cellStyle name="40% - Accent5 13" xfId="887"/>
    <cellStyle name="40% - Accent5 14" xfId="1108"/>
    <cellStyle name="40% - Accent5 2" xfId="59"/>
    <cellStyle name="40% - Accent5 2 2" xfId="141"/>
    <cellStyle name="40% - Accent5 2 3" xfId="725"/>
    <cellStyle name="40% - Accent5 2 3 2" xfId="1048"/>
    <cellStyle name="40% - Accent5 3" xfId="106"/>
    <cellStyle name="40% - Accent5 4" xfId="222"/>
    <cellStyle name="40% - Accent5 4 2" xfId="324"/>
    <cellStyle name="40% - Accent5 4 2 2" xfId="526"/>
    <cellStyle name="40% - Accent5 4 2 2 2" xfId="728"/>
    <cellStyle name="40% - Accent5 4 2 2 3" xfId="1051"/>
    <cellStyle name="40% - Accent5 4 2 3" xfId="727"/>
    <cellStyle name="40% - Accent5 4 2 4" xfId="1050"/>
    <cellStyle name="40% - Accent5 4 3" xfId="449"/>
    <cellStyle name="40% - Accent5 4 3 2" xfId="729"/>
    <cellStyle name="40% - Accent5 4 3 3" xfId="1052"/>
    <cellStyle name="40% - Accent5 4 4" xfId="726"/>
    <cellStyle name="40% - Accent5 4 5" xfId="1049"/>
    <cellStyle name="40% - Accent5 5" xfId="263"/>
    <cellStyle name="40% - Accent5 5 2" xfId="468"/>
    <cellStyle name="40% - Accent5 5 2 2" xfId="731"/>
    <cellStyle name="40% - Accent5 5 2 3" xfId="1054"/>
    <cellStyle name="40% - Accent5 5 3" xfId="730"/>
    <cellStyle name="40% - Accent5 5 4" xfId="1053"/>
    <cellStyle name="40% - Accent5 6" xfId="278"/>
    <cellStyle name="40% - Accent5 6 2" xfId="483"/>
    <cellStyle name="40% - Accent5 6 2 2" xfId="733"/>
    <cellStyle name="40% - Accent5 6 2 3" xfId="1056"/>
    <cellStyle name="40% - Accent5 6 3" xfId="732"/>
    <cellStyle name="40% - Accent5 6 4" xfId="1055"/>
    <cellStyle name="40% - Accent5 7" xfId="295"/>
    <cellStyle name="40% - Accent5 7 2" xfId="499"/>
    <cellStyle name="40% - Accent5 7 2 2" xfId="735"/>
    <cellStyle name="40% - Accent5 7 2 3" xfId="1058"/>
    <cellStyle name="40% - Accent5 7 3" xfId="734"/>
    <cellStyle name="40% - Accent5 7 4" xfId="1057"/>
    <cellStyle name="40% - Accent5 8" xfId="307"/>
    <cellStyle name="40% - Accent5 8 2" xfId="511"/>
    <cellStyle name="40% - Accent5 8 2 2" xfId="737"/>
    <cellStyle name="40% - Accent5 8 2 3" xfId="1060"/>
    <cellStyle name="40% - Accent5 8 3" xfId="736"/>
    <cellStyle name="40% - Accent5 8 4" xfId="1059"/>
    <cellStyle name="40% - Accent5 9" xfId="419"/>
    <cellStyle name="40% - Accent5 9 2" xfId="738"/>
    <cellStyle name="40% - Accent5 9 3" xfId="1061"/>
    <cellStyle name="40% - Accent6" xfId="12" builtinId="51" customBuiltin="1"/>
    <cellStyle name="40% - Accent6 10" xfId="550"/>
    <cellStyle name="40% - Accent6 10 2" xfId="740"/>
    <cellStyle name="40% - Accent6 10 3" xfId="1063"/>
    <cellStyle name="40% - Accent6 11" xfId="739"/>
    <cellStyle name="40% - Accent6 11 2" xfId="1062"/>
    <cellStyle name="40% - Accent6 12" xfId="564"/>
    <cellStyle name="40% - Accent6 13" xfId="889"/>
    <cellStyle name="40% - Accent6 14" xfId="1110"/>
    <cellStyle name="40% - Accent6 2" xfId="57"/>
    <cellStyle name="40% - Accent6 2 2" xfId="142"/>
    <cellStyle name="40% - Accent6 2 3" xfId="741"/>
    <cellStyle name="40% - Accent6 2 3 2" xfId="1064"/>
    <cellStyle name="40% - Accent6 3" xfId="107"/>
    <cellStyle name="40% - Accent6 4" xfId="224"/>
    <cellStyle name="40% - Accent6 4 2" xfId="325"/>
    <cellStyle name="40% - Accent6 4 2 2" xfId="527"/>
    <cellStyle name="40% - Accent6 4 2 2 2" xfId="744"/>
    <cellStyle name="40% - Accent6 4 2 2 3" xfId="1067"/>
    <cellStyle name="40% - Accent6 4 2 3" xfId="743"/>
    <cellStyle name="40% - Accent6 4 2 4" xfId="1066"/>
    <cellStyle name="40% - Accent6 4 3" xfId="451"/>
    <cellStyle name="40% - Accent6 4 3 2" xfId="745"/>
    <cellStyle name="40% - Accent6 4 3 3" xfId="1068"/>
    <cellStyle name="40% - Accent6 4 4" xfId="742"/>
    <cellStyle name="40% - Accent6 4 5" xfId="1065"/>
    <cellStyle name="40% - Accent6 5" xfId="264"/>
    <cellStyle name="40% - Accent6 5 2" xfId="469"/>
    <cellStyle name="40% - Accent6 5 2 2" xfId="747"/>
    <cellStyle name="40% - Accent6 5 2 3" xfId="1070"/>
    <cellStyle name="40% - Accent6 5 3" xfId="746"/>
    <cellStyle name="40% - Accent6 5 4" xfId="1069"/>
    <cellStyle name="40% - Accent6 6" xfId="279"/>
    <cellStyle name="40% - Accent6 6 2" xfId="484"/>
    <cellStyle name="40% - Accent6 6 2 2" xfId="749"/>
    <cellStyle name="40% - Accent6 6 2 3" xfId="1072"/>
    <cellStyle name="40% - Accent6 6 3" xfId="748"/>
    <cellStyle name="40% - Accent6 6 4" xfId="1071"/>
    <cellStyle name="40% - Accent6 7" xfId="297"/>
    <cellStyle name="40% - Accent6 7 2" xfId="501"/>
    <cellStyle name="40% - Accent6 7 2 2" xfId="751"/>
    <cellStyle name="40% - Accent6 7 2 3" xfId="1074"/>
    <cellStyle name="40% - Accent6 7 3" xfId="750"/>
    <cellStyle name="40% - Accent6 7 4" xfId="1073"/>
    <cellStyle name="40% - Accent6 8" xfId="309"/>
    <cellStyle name="40% - Accent6 8 2" xfId="513"/>
    <cellStyle name="40% - Accent6 8 2 2" xfId="753"/>
    <cellStyle name="40% - Accent6 8 2 3" xfId="1076"/>
    <cellStyle name="40% - Accent6 8 3" xfId="752"/>
    <cellStyle name="40% - Accent6 8 4" xfId="1075"/>
    <cellStyle name="40% - Accent6 9" xfId="420"/>
    <cellStyle name="40% - Accent6 9 2" xfId="754"/>
    <cellStyle name="40% - Accent6 9 3" xfId="1077"/>
    <cellStyle name="60% - Accent1" xfId="13" builtinId="32" customBuiltin="1"/>
    <cellStyle name="60% - Accent1 2" xfId="55"/>
    <cellStyle name="60% - Accent1 2 2" xfId="143"/>
    <cellStyle name="60% - Accent1 3" xfId="108"/>
    <cellStyle name="60% - Accent1 4" xfId="756"/>
    <cellStyle name="60% - Accent1 5" xfId="755"/>
    <cellStyle name="60% - Accent2" xfId="14" builtinId="36" customBuiltin="1"/>
    <cellStyle name="60% - Accent2 2" xfId="51"/>
    <cellStyle name="60% - Accent2 2 2" xfId="144"/>
    <cellStyle name="60% - Accent2 3" xfId="109"/>
    <cellStyle name="60% - Accent2 4" xfId="758"/>
    <cellStyle name="60% - Accent2 5" xfId="757"/>
    <cellStyle name="60% - Accent3" xfId="15" builtinId="40" customBuiltin="1"/>
    <cellStyle name="60% - Accent3 2" xfId="81"/>
    <cellStyle name="60% - Accent3 2 2" xfId="145"/>
    <cellStyle name="60% - Accent3 3" xfId="110"/>
    <cellStyle name="60% - Accent3 4" xfId="760"/>
    <cellStyle name="60% - Accent3 5" xfId="759"/>
    <cellStyle name="60% - Accent4" xfId="16" builtinId="44" customBuiltin="1"/>
    <cellStyle name="60% - Accent4 2" xfId="77"/>
    <cellStyle name="60% - Accent4 2 2" xfId="146"/>
    <cellStyle name="60% - Accent4 3" xfId="111"/>
    <cellStyle name="60% - Accent4 4" xfId="762"/>
    <cellStyle name="60% - Accent4 5" xfId="761"/>
    <cellStyle name="60% - Accent5" xfId="17" builtinId="48" customBuiltin="1"/>
    <cellStyle name="60% - Accent5 2" xfId="73"/>
    <cellStyle name="60% - Accent5 2 2" xfId="147"/>
    <cellStyle name="60% - Accent5 3" xfId="112"/>
    <cellStyle name="60% - Accent5 4" xfId="764"/>
    <cellStyle name="60% - Accent5 5" xfId="763"/>
    <cellStyle name="60% - Accent6" xfId="18" builtinId="52" customBuiltin="1"/>
    <cellStyle name="60% - Accent6 2" xfId="69"/>
    <cellStyle name="60% - Accent6 2 2" xfId="148"/>
    <cellStyle name="60% - Accent6 3" xfId="113"/>
    <cellStyle name="60% - Accent6 4" xfId="766"/>
    <cellStyle name="60% - Accent6 5" xfId="765"/>
    <cellStyle name="Accent1" xfId="19" builtinId="29" customBuiltin="1"/>
    <cellStyle name="Accent1 2" xfId="65"/>
    <cellStyle name="Accent1 2 2" xfId="149"/>
    <cellStyle name="Accent1 3" xfId="114"/>
    <cellStyle name="Accent1 4" xfId="768"/>
    <cellStyle name="Accent1 5" xfId="767"/>
    <cellStyle name="Accent2" xfId="20" builtinId="33" customBuiltin="1"/>
    <cellStyle name="Accent2 2" xfId="61"/>
    <cellStyle name="Accent2 2 2" xfId="150"/>
    <cellStyle name="Accent2 3" xfId="115"/>
    <cellStyle name="Accent2 4" xfId="770"/>
    <cellStyle name="Accent2 5" xfId="769"/>
    <cellStyle name="Accent3" xfId="21" builtinId="37" customBuiltin="1"/>
    <cellStyle name="Accent3 2" xfId="84"/>
    <cellStyle name="Accent3 2 2" xfId="151"/>
    <cellStyle name="Accent3 3" xfId="116"/>
    <cellStyle name="Accent3 4" xfId="772"/>
    <cellStyle name="Accent3 5" xfId="771"/>
    <cellStyle name="Accent4" xfId="22" builtinId="41" customBuiltin="1"/>
    <cellStyle name="Accent4 2" xfId="80"/>
    <cellStyle name="Accent4 2 2" xfId="152"/>
    <cellStyle name="Accent4 3" xfId="117"/>
    <cellStyle name="Accent4 4" xfId="774"/>
    <cellStyle name="Accent4 5" xfId="773"/>
    <cellStyle name="Accent5" xfId="23" builtinId="45" customBuiltin="1"/>
    <cellStyle name="Accent5 2" xfId="76"/>
    <cellStyle name="Accent5 2 2" xfId="153"/>
    <cellStyle name="Accent5 3" xfId="118"/>
    <cellStyle name="Accent6" xfId="24" builtinId="49" customBuiltin="1"/>
    <cellStyle name="Accent6 2" xfId="72"/>
    <cellStyle name="Accent6 2 2" xfId="154"/>
    <cellStyle name="Accent6 3" xfId="119"/>
    <cellStyle name="Accent6 4" xfId="776"/>
    <cellStyle name="Accent6 5" xfId="775"/>
    <cellStyle name="Bad" xfId="25" builtinId="27" customBuiltin="1"/>
    <cellStyle name="Bad 2" xfId="68"/>
    <cellStyle name="Bad 2 2" xfId="155"/>
    <cellStyle name="Bad 3" xfId="120"/>
    <cellStyle name="Bad 4" xfId="778"/>
    <cellStyle name="Bad 5" xfId="777"/>
    <cellStyle name="Calculation" xfId="26" builtinId="22" customBuiltin="1"/>
    <cellStyle name="Calculation 2" xfId="64"/>
    <cellStyle name="Calculation 2 2" xfId="156"/>
    <cellStyle name="Calculation 3" xfId="121"/>
    <cellStyle name="Calculation 4" xfId="780"/>
    <cellStyle name="Calculation 5" xfId="779"/>
    <cellStyle name="Check Cell" xfId="27" builtinId="23" customBuiltin="1"/>
    <cellStyle name="Check Cell 2" xfId="83"/>
    <cellStyle name="Check Cell 2 2" xfId="157"/>
    <cellStyle name="Check Cell 3" xfId="122"/>
    <cellStyle name="Comma" xfId="28" builtinId="3"/>
    <cellStyle name="Comma 10" xfId="326"/>
    <cellStyle name="Comma 11" xfId="327"/>
    <cellStyle name="Comma 12" xfId="328"/>
    <cellStyle name="Comma 13" xfId="329"/>
    <cellStyle name="Comma 14" xfId="781"/>
    <cellStyle name="Comma 2" xfId="158"/>
    <cellStyle name="Comma 2 2" xfId="234"/>
    <cellStyle name="Comma 2 2 2" xfId="452"/>
    <cellStyle name="Comma 2 2 3" xfId="426"/>
    <cellStyle name="Comma 2 2 3 2" xfId="782"/>
    <cellStyle name="Comma 2 3" xfId="330"/>
    <cellStyle name="Comma 2 4" xfId="331"/>
    <cellStyle name="Comma 2 5" xfId="332"/>
    <cellStyle name="Comma 2 6" xfId="333"/>
    <cellStyle name="Comma 2 7" xfId="334"/>
    <cellStyle name="Comma 2 8" xfId="1114"/>
    <cellStyle name="Comma 3" xfId="123"/>
    <cellStyle name="Comma 3 2" xfId="233"/>
    <cellStyle name="Comma 3 3" xfId="335"/>
    <cellStyle name="Comma 3 4" xfId="336"/>
    <cellStyle name="Comma 3 5" xfId="337"/>
    <cellStyle name="Comma 3 6" xfId="338"/>
    <cellStyle name="Comma 3 7" xfId="339"/>
    <cellStyle name="Comma 4" xfId="79"/>
    <cellStyle name="Comma 4 2" xfId="231"/>
    <cellStyle name="Comma 4 3" xfId="340"/>
    <cellStyle name="Comma 5" xfId="226"/>
    <cellStyle name="Comma 5 2" xfId="341"/>
    <cellStyle name="Comma 6" xfId="342"/>
    <cellStyle name="Comma 6 2" xfId="343"/>
    <cellStyle name="Comma 6 3" xfId="344"/>
    <cellStyle name="Comma 6 4" xfId="345"/>
    <cellStyle name="Comma 6 5" xfId="346"/>
    <cellStyle name="Comma 6 6" xfId="347"/>
    <cellStyle name="Comma 6 7" xfId="348"/>
    <cellStyle name="Comma 6 8" xfId="349"/>
    <cellStyle name="Comma 6 9" xfId="528"/>
    <cellStyle name="Comma 7" xfId="350"/>
    <cellStyle name="Comma 8" xfId="351"/>
    <cellStyle name="Comma 9" xfId="352"/>
    <cellStyle name="Comma0" xfId="75"/>
    <cellStyle name="Comma0 2" xfId="1115"/>
    <cellStyle name="Currency 2" xfId="783"/>
    <cellStyle name="Currency 3" xfId="784"/>
    <cellStyle name="Currency 3 2" xfId="785"/>
    <cellStyle name="Currency0" xfId="71"/>
    <cellStyle name="Currency0 2" xfId="1116"/>
    <cellStyle name="Date" xfId="67"/>
    <cellStyle name="Date 2" xfId="63"/>
    <cellStyle name="Date 3" xfId="82"/>
    <cellStyle name="Date 4" xfId="159"/>
    <cellStyle name="Date 5" xfId="1117"/>
    <cellStyle name="Euro" xfId="78"/>
    <cellStyle name="Euro 2" xfId="230"/>
    <cellStyle name="Excel Built-in Normal" xfId="1118"/>
    <cellStyle name="Explanatory Text" xfId="29" builtinId="53" customBuiltin="1"/>
    <cellStyle name="Explanatory Text 2" xfId="74"/>
    <cellStyle name="Explanatory Text 2 2" xfId="160"/>
    <cellStyle name="Explanatory Text 3" xfId="124"/>
    <cellStyle name="Fixed" xfId="70"/>
    <cellStyle name="Fixed 2" xfId="66"/>
    <cellStyle name="Fixed 3" xfId="62"/>
    <cellStyle name="Fixed 4" xfId="161"/>
    <cellStyle name="Good" xfId="30" builtinId="26" customBuiltin="1"/>
    <cellStyle name="Good 2" xfId="85"/>
    <cellStyle name="Good 2 2" xfId="162"/>
    <cellStyle name="Good 3" xfId="125"/>
    <cellStyle name="Good 4" xfId="787"/>
    <cellStyle name="Good 5" xfId="786"/>
    <cellStyle name="Heading 1" xfId="31" builtinId="16" customBuiltin="1"/>
    <cellStyle name="Heading 1 10" xfId="788"/>
    <cellStyle name="Heading 1 2" xfId="86"/>
    <cellStyle name="Heading 1 2 2" xfId="354"/>
    <cellStyle name="Heading 1 2 3" xfId="355"/>
    <cellStyle name="Heading 1 2 3 2" xfId="790"/>
    <cellStyle name="Heading 1 2 4" xfId="356"/>
    <cellStyle name="Heading 1 2 4 2" xfId="791"/>
    <cellStyle name="Heading 1 2 5" xfId="353"/>
    <cellStyle name="Heading 1 2 5 2" xfId="792"/>
    <cellStyle name="Heading 1 2 6" xfId="432"/>
    <cellStyle name="Heading 1 2 7" xfId="789"/>
    <cellStyle name="Heading 1 3" xfId="180"/>
    <cellStyle name="Heading 1 4" xfId="192"/>
    <cellStyle name="Heading 1 5" xfId="199"/>
    <cellStyle name="Heading 1 6" xfId="357"/>
    <cellStyle name="Heading 1 7" xfId="358"/>
    <cellStyle name="Heading 1 8" xfId="359"/>
    <cellStyle name="Heading 1 9" xfId="793"/>
    <cellStyle name="Heading 1 9 2" xfId="1119"/>
    <cellStyle name="Heading 1 9 3" xfId="1120"/>
    <cellStyle name="Heading 2" xfId="32" builtinId="17" customBuiltin="1"/>
    <cellStyle name="Heading 2 10" xfId="794"/>
    <cellStyle name="Heading 2 2" xfId="87"/>
    <cellStyle name="Heading 2 2 2" xfId="361"/>
    <cellStyle name="Heading 2 2 3" xfId="362"/>
    <cellStyle name="Heading 2 2 4" xfId="363"/>
    <cellStyle name="Heading 2 2 4 2" xfId="796"/>
    <cellStyle name="Heading 2 2 5" xfId="360"/>
    <cellStyle name="Heading 2 2 6" xfId="433"/>
    <cellStyle name="Heading 2 2 7" xfId="795"/>
    <cellStyle name="Heading 2 3" xfId="181"/>
    <cellStyle name="Heading 2 4" xfId="171"/>
    <cellStyle name="Heading 2 5" xfId="193"/>
    <cellStyle name="Heading 2 6" xfId="364"/>
    <cellStyle name="Heading 2 7" xfId="365"/>
    <cellStyle name="Heading 2 8" xfId="366"/>
    <cellStyle name="Heading 2 9" xfId="797"/>
    <cellStyle name="Heading 2 9 2" xfId="1121"/>
    <cellStyle name="Heading 2 9 3" xfId="1122"/>
    <cellStyle name="Heading 3" xfId="33" builtinId="18" customBuiltin="1"/>
    <cellStyle name="Heading 3 2" xfId="88"/>
    <cellStyle name="Heading 3 2 2" xfId="163"/>
    <cellStyle name="Heading 3 3" xfId="126"/>
    <cellStyle name="Heading 3 4" xfId="799"/>
    <cellStyle name="Heading 3 5" xfId="798"/>
    <cellStyle name="Heading 4" xfId="34" builtinId="19" customBuiltin="1"/>
    <cellStyle name="Heading 4 2" xfId="89"/>
    <cellStyle name="Heading 4 2 2" xfId="164"/>
    <cellStyle name="Heading 4 3" xfId="127"/>
    <cellStyle name="Heading 4 4" xfId="801"/>
    <cellStyle name="Heading 4 5" xfId="800"/>
    <cellStyle name="Heading1" xfId="90"/>
    <cellStyle name="Heading2" xfId="91"/>
    <cellStyle name="Hyperlink 2" xfId="165"/>
    <cellStyle name="Hyperlink 3" xfId="186"/>
    <cellStyle name="Hyperlink 3 2" xfId="803"/>
    <cellStyle name="Hyperlink 4" xfId="804"/>
    <cellStyle name="Hyperlink 5" xfId="802"/>
    <cellStyle name="Hyperlink 5 2" xfId="1123"/>
    <cellStyle name="Hyperlink 6" xfId="1124"/>
    <cellStyle name="Input" xfId="35" builtinId="20" customBuiltin="1"/>
    <cellStyle name="Input 2" xfId="93"/>
    <cellStyle name="Input 2 2" xfId="166"/>
    <cellStyle name="Input 3" xfId="128"/>
    <cellStyle name="Input 4" xfId="806"/>
    <cellStyle name="Input 5" xfId="805"/>
    <cellStyle name="Linked Cell" xfId="36" builtinId="24" customBuiltin="1"/>
    <cellStyle name="Linked Cell 2" xfId="94"/>
    <cellStyle name="Linked Cell 2 2" xfId="167"/>
    <cellStyle name="Linked Cell 3" xfId="129"/>
    <cellStyle name="Linked Cell 4" xfId="808"/>
    <cellStyle name="Linked Cell 5" xfId="807"/>
    <cellStyle name="Neutral" xfId="37" builtinId="28" customBuiltin="1"/>
    <cellStyle name="Neutral 2" xfId="95"/>
    <cellStyle name="Neutral 2 2" xfId="168"/>
    <cellStyle name="Neutral 3" xfId="130"/>
    <cellStyle name="Neutral 4" xfId="810"/>
    <cellStyle name="Neutral 5" xfId="809"/>
    <cellStyle name="Normal" xfId="0" builtinId="0"/>
    <cellStyle name="Normal 10" xfId="194"/>
    <cellStyle name="Normal 10 2" xfId="243"/>
    <cellStyle name="Normal 10 2 2" xfId="368"/>
    <cellStyle name="Normal 10 2 2 2" xfId="530"/>
    <cellStyle name="Normal 10 2 2 2 2" xfId="813"/>
    <cellStyle name="Normal 10 2 2 3" xfId="812"/>
    <cellStyle name="Normal 10 2 3" xfId="453"/>
    <cellStyle name="Normal 10 2 4" xfId="427"/>
    <cellStyle name="Normal 10 2 4 2" xfId="814"/>
    <cellStyle name="Normal 10 2 4 3" xfId="1078"/>
    <cellStyle name="Normal 10 2 5" xfId="421"/>
    <cellStyle name="Normal 10 2 5 2" xfId="815"/>
    <cellStyle name="Normal 10 2 6" xfId="811"/>
    <cellStyle name="Normal 10 3" xfId="369"/>
    <cellStyle name="Normal 10 4" xfId="367"/>
    <cellStyle name="Normal 10 4 2" xfId="529"/>
    <cellStyle name="Normal 10 4 2 2" xfId="817"/>
    <cellStyle name="Normal 10 4 3" xfId="816"/>
    <cellStyle name="Normal 10 4 4" xfId="1125"/>
    <cellStyle name="Normal 10 4 5" xfId="1126"/>
    <cellStyle name="Normal 10 5" xfId="435"/>
    <cellStyle name="Normal 11" xfId="210"/>
    <cellStyle name="Normal 11 2" xfId="251"/>
    <cellStyle name="Normal 12" xfId="60"/>
    <cellStyle name="Normal 12 2" xfId="229"/>
    <cellStyle name="Normal 12 3" xfId="370"/>
    <cellStyle name="Normal 12 4" xfId="431"/>
    <cellStyle name="Normal 12 4 2" xfId="1127"/>
    <cellStyle name="Normal 12 4 3" xfId="1128"/>
    <cellStyle name="Normal 12 5" xfId="428"/>
    <cellStyle name="Normal 13" xfId="92"/>
    <cellStyle name="Normal 13 2" xfId="232"/>
    <cellStyle name="Normal 14" xfId="189"/>
    <cellStyle name="Normal 14 2" xfId="240"/>
    <cellStyle name="Normal 15" xfId="183"/>
    <cellStyle name="Normal 15 2" xfId="237"/>
    <cellStyle name="Normal 16" xfId="169"/>
    <cellStyle name="Normal 17" xfId="211"/>
    <cellStyle name="Normal 17 2" xfId="372"/>
    <cellStyle name="Normal 17 2 2" xfId="373"/>
    <cellStyle name="Normal 17 2 3" xfId="531"/>
    <cellStyle name="Normal 17 2 3 2" xfId="818"/>
    <cellStyle name="Normal 17 2 3 3" xfId="1079"/>
    <cellStyle name="Normal 17 3" xfId="374"/>
    <cellStyle name="Normal 17 4" xfId="371"/>
    <cellStyle name="Normal 17 4 2" xfId="1129"/>
    <cellStyle name="Normal 17 4 3" xfId="1130"/>
    <cellStyle name="Normal 17 5" xfId="439"/>
    <cellStyle name="Normal 17 5 2" xfId="819"/>
    <cellStyle name="Normal 17 5 3" xfId="1080"/>
    <cellStyle name="Normal 18" xfId="252"/>
    <cellStyle name="Normal 18 2" xfId="376"/>
    <cellStyle name="Normal 18 3" xfId="377"/>
    <cellStyle name="Normal 18 4" xfId="375"/>
    <cellStyle name="Normal 18 5" xfId="457"/>
    <cellStyle name="Normal 18 5 2" xfId="820"/>
    <cellStyle name="Normal 18 5 3" xfId="1081"/>
    <cellStyle name="Normal 18 6" xfId="1131"/>
    <cellStyle name="Normal 19" xfId="267"/>
    <cellStyle name="Normal 19 2" xfId="379"/>
    <cellStyle name="Normal 19 3" xfId="378"/>
    <cellStyle name="Normal 19 4" xfId="472"/>
    <cellStyle name="Normal 19 5" xfId="1132"/>
    <cellStyle name="Normal 2" xfId="44"/>
    <cellStyle name="Normal 2 2" xfId="195"/>
    <cellStyle name="Normal 2 2 2" xfId="244"/>
    <cellStyle name="Normal 2 3" xfId="227"/>
    <cellStyle name="Normal 2 3 2" xfId="380"/>
    <cellStyle name="Normal 2 3 2 2" xfId="532"/>
    <cellStyle name="Normal 2 3 2 2 2" xfId="823"/>
    <cellStyle name="Normal 2 3 2 2 3" xfId="1084"/>
    <cellStyle name="Normal 2 3 2 3" xfId="822"/>
    <cellStyle name="Normal 2 3 2 4" xfId="1083"/>
    <cellStyle name="Normal 2 3 3" xfId="422"/>
    <cellStyle name="Normal 2 3 3 2" xfId="824"/>
    <cellStyle name="Normal 2 3 3 3" xfId="1085"/>
    <cellStyle name="Normal 2 3 4" xfId="821"/>
    <cellStyle name="Normal 2 3 5" xfId="1082"/>
    <cellStyle name="Normal 2 4" xfId="225"/>
    <cellStyle name="Normal 2 5" xfId="381"/>
    <cellStyle name="Normal 2 5 2" xfId="533"/>
    <cellStyle name="Normal 2 5 2 2" xfId="826"/>
    <cellStyle name="Normal 2 5 2 3" xfId="1087"/>
    <cellStyle name="Normal 2 5 3" xfId="825"/>
    <cellStyle name="Normal 2 5 4" xfId="1086"/>
    <cellStyle name="Normal 2 6" xfId="430"/>
    <cellStyle name="Normal 2 6 2" xfId="827"/>
    <cellStyle name="Normal 2 6 3" xfId="1088"/>
    <cellStyle name="Normal 2 7" xfId="565"/>
    <cellStyle name="Normal 2_Table 22-23" xfId="185"/>
    <cellStyle name="Normal 20" xfId="284"/>
    <cellStyle name="Normal 20 2" xfId="382"/>
    <cellStyle name="Normal 20 3" xfId="488"/>
    <cellStyle name="Normal 20 3 2" xfId="828"/>
    <cellStyle name="Normal 20 3 3" xfId="1089"/>
    <cellStyle name="Normal 20 4" xfId="1133"/>
    <cellStyle name="Normal 21" xfId="383"/>
    <cellStyle name="Normal 22" xfId="384"/>
    <cellStyle name="Normal 23" xfId="385"/>
    <cellStyle name="Normal 24" xfId="386"/>
    <cellStyle name="Normal 25" xfId="425"/>
    <cellStyle name="Normal 26" xfId="434"/>
    <cellStyle name="Normal 26 2" xfId="1134"/>
    <cellStyle name="Normal 26 3" xfId="1135"/>
    <cellStyle name="Normal 26 4" xfId="1136"/>
    <cellStyle name="Normal 27" xfId="537"/>
    <cellStyle name="Normal 27 2" xfId="829"/>
    <cellStyle name="Normal 28" xfId="830"/>
    <cellStyle name="Normal 28 2" xfId="1137"/>
    <cellStyle name="Normal 29" xfId="831"/>
    <cellStyle name="Normal 29 2" xfId="1138"/>
    <cellStyle name="Normal 3" xfId="209"/>
    <cellStyle name="Normal 3 2" xfId="179"/>
    <cellStyle name="Normal 3 2 2" xfId="235"/>
    <cellStyle name="Normal 3 2 3" xfId="832"/>
    <cellStyle name="Normal 3 3" xfId="250"/>
    <cellStyle name="Normal 3 3 2" xfId="387"/>
    <cellStyle name="Normal 3 3 3" xfId="456"/>
    <cellStyle name="Normal 3 4" xfId="388"/>
    <cellStyle name="Normal 3 5" xfId="389"/>
    <cellStyle name="Normal 3 6" xfId="438"/>
    <cellStyle name="Normal 3 7" xfId="833"/>
    <cellStyle name="Normal 3 8" xfId="834"/>
    <cellStyle name="Normal 3 8 2" xfId="1090"/>
    <cellStyle name="Normal 30" xfId="835"/>
    <cellStyle name="Normal 31" xfId="836"/>
    <cellStyle name="Normal 32" xfId="837"/>
    <cellStyle name="Normal 33" xfId="838"/>
    <cellStyle name="Normal 33 2" xfId="1139"/>
    <cellStyle name="Normal 34" xfId="839"/>
    <cellStyle name="Normal 35" xfId="840"/>
    <cellStyle name="Normal 35 2" xfId="1140"/>
    <cellStyle name="Normal 36" xfId="551"/>
    <cellStyle name="Normal 37" xfId="876"/>
    <cellStyle name="Normal 38" xfId="1113"/>
    <cellStyle name="Normal 4" xfId="208"/>
    <cellStyle name="Normal 4 2" xfId="197"/>
    <cellStyle name="Normal 4 2 2" xfId="245"/>
    <cellStyle name="Normal 4 3" xfId="249"/>
    <cellStyle name="Normal 4 4" xfId="390"/>
    <cellStyle name="Normal 4 5" xfId="437"/>
    <cellStyle name="Normal 4 6" xfId="429"/>
    <cellStyle name="Normal 5" xfId="191"/>
    <cellStyle name="Normal 5 2" xfId="242"/>
    <cellStyle name="Normal 5 2 2" xfId="392"/>
    <cellStyle name="Normal 5 2 3" xfId="391"/>
    <cellStyle name="Normal 5 3" xfId="283"/>
    <cellStyle name="Normal 5 3 2" xfId="393"/>
    <cellStyle name="Normal 5 3 3" xfId="1141"/>
    <cellStyle name="Normal 5 4" xfId="310"/>
    <cellStyle name="Normal 5 4 2" xfId="394"/>
    <cellStyle name="Normal 5 4 3" xfId="514"/>
    <cellStyle name="Normal 5 4 3 2" xfId="842"/>
    <cellStyle name="Normal 5 4 3 3" xfId="1092"/>
    <cellStyle name="Normal 5 4 4" xfId="841"/>
    <cellStyle name="Normal 5 4 5" xfId="1091"/>
    <cellStyle name="Normal 5 5" xfId="313"/>
    <cellStyle name="Normal 5 5 2" xfId="1142"/>
    <cellStyle name="Normal 5 5 3" xfId="1143"/>
    <cellStyle name="Normal 5 6" xfId="1111"/>
    <cellStyle name="Normal 6" xfId="187"/>
    <cellStyle name="Normal 6 2" xfId="239"/>
    <cellStyle name="Normal 6 3" xfId="311"/>
    <cellStyle name="Normal 6 3 2" xfId="395"/>
    <cellStyle name="Normal 6 3 3" xfId="1144"/>
    <cellStyle name="Normal 7" xfId="182"/>
    <cellStyle name="Normal 7 2" xfId="236"/>
    <cellStyle name="Normal 8" xfId="207"/>
    <cellStyle name="Normal 8 2" xfId="248"/>
    <cellStyle name="Normal 8 2 2" xfId="398"/>
    <cellStyle name="Normal 8 2 3" xfId="399"/>
    <cellStyle name="Normal 8 2 4" xfId="397"/>
    <cellStyle name="Normal 8 2 4 2" xfId="534"/>
    <cellStyle name="Normal 8 2 4 2 2" xfId="844"/>
    <cellStyle name="Normal 8 2 4 2 3" xfId="1094"/>
    <cellStyle name="Normal 8 2 4 3" xfId="843"/>
    <cellStyle name="Normal 8 2 4 4" xfId="1093"/>
    <cellStyle name="Normal 8 2 5" xfId="455"/>
    <cellStyle name="Normal 8 3" xfId="400"/>
    <cellStyle name="Normal 8 4" xfId="396"/>
    <cellStyle name="Normal 9" xfId="198"/>
    <cellStyle name="Normal 9 2" xfId="246"/>
    <cellStyle name="Normal 9 2 2" xfId="402"/>
    <cellStyle name="Normal 9 2 3" xfId="454"/>
    <cellStyle name="Normal 9 3" xfId="403"/>
    <cellStyle name="Normal 9 4" xfId="401"/>
    <cellStyle name="Normal_FORDRUN2" xfId="38"/>
    <cellStyle name="Normal_HUGHRUN2" xfId="39"/>
    <cellStyle name="Note 10" xfId="285"/>
    <cellStyle name="Note 10 2" xfId="489"/>
    <cellStyle name="Note 10 2 2" xfId="846"/>
    <cellStyle name="Note 10 3" xfId="845"/>
    <cellStyle name="Note 11" xfId="538"/>
    <cellStyle name="Note 11 2" xfId="847"/>
    <cellStyle name="Note 11 3" xfId="1095"/>
    <cellStyle name="Note 12" xfId="552"/>
    <cellStyle name="Note 13" xfId="877"/>
    <cellStyle name="Note 2" xfId="58"/>
    <cellStyle name="Note 2 2" xfId="206"/>
    <cellStyle name="Note 2 2 2" xfId="247"/>
    <cellStyle name="Note 2 3" xfId="228"/>
    <cellStyle name="Note 2 3 2" xfId="404"/>
    <cellStyle name="Note 2 3 2 2" xfId="535"/>
    <cellStyle name="Note 2 3 2 2 2" xfId="850"/>
    <cellStyle name="Note 2 3 2 3" xfId="849"/>
    <cellStyle name="Note 2 3 3" xfId="423"/>
    <cellStyle name="Note 2 3 3 2" xfId="851"/>
    <cellStyle name="Note 2 3 4" xfId="848"/>
    <cellStyle name="Note 2 4" xfId="312"/>
    <cellStyle name="Note 2 4 2" xfId="515"/>
    <cellStyle name="Note 2 4 2 2" xfId="853"/>
    <cellStyle name="Note 2 4 3" xfId="852"/>
    <cellStyle name="Note 2 5" xfId="854"/>
    <cellStyle name="Note 2 5 2" xfId="1096"/>
    <cellStyle name="Note 2 6" xfId="1112"/>
    <cellStyle name="Note 2_Table 22-23" xfId="170"/>
    <cellStyle name="Note 3" xfId="184"/>
    <cellStyle name="Note 3 2" xfId="238"/>
    <cellStyle name="Note 4" xfId="212"/>
    <cellStyle name="Note 4 2" xfId="405"/>
    <cellStyle name="Note 4 2 2" xfId="536"/>
    <cellStyle name="Note 4 2 2 2" xfId="857"/>
    <cellStyle name="Note 4 2 3" xfId="856"/>
    <cellStyle name="Note 4 3" xfId="424"/>
    <cellStyle name="Note 4 3 2" xfId="858"/>
    <cellStyle name="Note 4 4" xfId="855"/>
    <cellStyle name="Note 5" xfId="265"/>
    <cellStyle name="Note 5 2" xfId="470"/>
    <cellStyle name="Note 5 2 2" xfId="860"/>
    <cellStyle name="Note 5 3" xfId="859"/>
    <cellStyle name="Note 6" xfId="266"/>
    <cellStyle name="Note 6 2" xfId="471"/>
    <cellStyle name="Note 6 2 2" xfId="862"/>
    <cellStyle name="Note 6 3" xfId="861"/>
    <cellStyle name="Note 7" xfId="281"/>
    <cellStyle name="Note 7 2" xfId="486"/>
    <cellStyle name="Note 7 2 2" xfId="864"/>
    <cellStyle name="Note 7 3" xfId="863"/>
    <cellStyle name="Note 8" xfId="282"/>
    <cellStyle name="Note 8 2" xfId="487"/>
    <cellStyle name="Note 8 2 2" xfId="866"/>
    <cellStyle name="Note 8 3" xfId="865"/>
    <cellStyle name="Note 9" xfId="280"/>
    <cellStyle name="Note 9 2" xfId="485"/>
    <cellStyle name="Note 9 2 2" xfId="868"/>
    <cellStyle name="Note 9 3" xfId="867"/>
    <cellStyle name="Output" xfId="40" builtinId="21" customBuiltin="1"/>
    <cellStyle name="Output 2" xfId="205"/>
    <cellStyle name="Output 2 2" xfId="178"/>
    <cellStyle name="Output 3" xfId="200"/>
    <cellStyle name="Output 4" xfId="870"/>
    <cellStyle name="Output 5" xfId="869"/>
    <cellStyle name="Percent 2" xfId="190"/>
    <cellStyle name="Percent 2 2" xfId="241"/>
    <cellStyle name="Percent 2 3" xfId="406"/>
    <cellStyle name="Percent 3" xfId="1098"/>
    <cellStyle name="Title" xfId="41" builtinId="15" customBuiltin="1"/>
    <cellStyle name="Title 2" xfId="188"/>
    <cellStyle name="Title 2 2" xfId="204"/>
    <cellStyle name="Title 3" xfId="177"/>
    <cellStyle name="Title 4" xfId="872"/>
    <cellStyle name="Title 5" xfId="871"/>
    <cellStyle name="Total" xfId="42" builtinId="25" customBuiltin="1"/>
    <cellStyle name="Total 2" xfId="203"/>
    <cellStyle name="Total 2 2" xfId="176"/>
    <cellStyle name="Total 2 3" xfId="407"/>
    <cellStyle name="Total 2 4" xfId="436"/>
    <cellStyle name="Total 3" xfId="175"/>
    <cellStyle name="Total 3 2" xfId="174"/>
    <cellStyle name="Total 4" xfId="201"/>
    <cellStyle name="Total 5" xfId="173"/>
    <cellStyle name="Total 6" xfId="408"/>
    <cellStyle name="Total 6 2" xfId="874"/>
    <cellStyle name="Total 7" xfId="875"/>
    <cellStyle name="Total 7 2" xfId="1145"/>
    <cellStyle name="Total 7 3" xfId="1146"/>
    <cellStyle name="Total 7 4" xfId="1147"/>
    <cellStyle name="Total 8" xfId="873"/>
    <cellStyle name="Warning Text" xfId="43" builtinId="11" customBuiltin="1"/>
    <cellStyle name="Warning Text 2" xfId="196"/>
    <cellStyle name="Warning Text 2 2" xfId="202"/>
    <cellStyle name="Warning Text 3" xfId="17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66FF"/>
      <color rgb="FF00FFFF"/>
      <color rgb="FF66FF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 lang="en-US" sz="1800" b="0"/>
              <a:t>Berners  &amp; Chilkat Rivers and Hugh Smith Lake</a:t>
            </a:r>
          </a:p>
          <a:p>
            <a:pPr>
              <a:defRPr sz="1800" b="0"/>
            </a:pPr>
            <a:r>
              <a:rPr lang="en-US" sz="1800" b="0"/>
              <a:t> Coho SalmonTotal Run Size</a:t>
            </a:r>
          </a:p>
        </c:rich>
      </c:tx>
      <c:layout>
        <c:manualLayout>
          <c:xMode val="edge"/>
          <c:yMode val="edge"/>
          <c:x val="0.12074418604651171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414783617164144"/>
          <c:y val="9.2377510460859805E-2"/>
          <c:w val="0.73745907342977601"/>
          <c:h val="0.76769360592675373"/>
        </c:manualLayout>
      </c:layout>
      <c:lineChart>
        <c:grouping val="standard"/>
        <c:varyColors val="0"/>
        <c:ser>
          <c:idx val="0"/>
          <c:order val="0"/>
          <c:tx>
            <c:v>Berners River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'Berners River'!$A$10:$A$44</c:f>
              <c:numCache>
                <c:formatCode>0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'Berners River'!$K$10:$K$44</c:f>
              <c:numCache>
                <c:formatCode>#,##0</c:formatCode>
                <c:ptCount val="35"/>
                <c:pt idx="0">
                  <c:v>32609.466443750003</c:v>
                </c:pt>
                <c:pt idx="1">
                  <c:v>34414.496114285736</c:v>
                </c:pt>
                <c:pt idx="3">
                  <c:v>24336.406934285711</c:v>
                </c:pt>
                <c:pt idx="4">
                  <c:v>24687.243790666638</c:v>
                </c:pt>
                <c:pt idx="5">
                  <c:v>13954.139353870971</c:v>
                </c:pt>
                <c:pt idx="6">
                  <c:v>15148.339939375004</c:v>
                </c:pt>
                <c:pt idx="7">
                  <c:v>19756.31947621622</c:v>
                </c:pt>
                <c:pt idx="8">
                  <c:v>33960.630254994816</c:v>
                </c:pt>
                <c:pt idx="9">
                  <c:v>34986.804854161077</c:v>
                </c:pt>
                <c:pt idx="10">
                  <c:v>45994.775120772909</c:v>
                </c:pt>
                <c:pt idx="11">
                  <c:v>49605.621649948291</c:v>
                </c:pt>
                <c:pt idx="12">
                  <c:v>73368.888401009244</c:v>
                </c:pt>
                <c:pt idx="13">
                  <c:v>28815.150686949062</c:v>
                </c:pt>
                <c:pt idx="14">
                  <c:v>23653.698673798015</c:v>
                </c:pt>
                <c:pt idx="15">
                  <c:v>15284.193293887598</c:v>
                </c:pt>
                <c:pt idx="16">
                  <c:v>23137.138818002408</c:v>
                </c:pt>
                <c:pt idx="17">
                  <c:v>33145.161085633677</c:v>
                </c:pt>
                <c:pt idx="18">
                  <c:v>21464.712363482147</c:v>
                </c:pt>
                <c:pt idx="19">
                  <c:v>32152.75112682458</c:v>
                </c:pt>
                <c:pt idx="20">
                  <c:v>49818.421037951979</c:v>
                </c:pt>
                <c:pt idx="21">
                  <c:v>29111.021630484258</c:v>
                </c:pt>
                <c:pt idx="22">
                  <c:v>33174.003930812047</c:v>
                </c:pt>
                <c:pt idx="23">
                  <c:v>12757.874942477865</c:v>
                </c:pt>
                <c:pt idx="24">
                  <c:v>15822.204102688618</c:v>
                </c:pt>
                <c:pt idx="25">
                  <c:v>8721.5504169317664</c:v>
                </c:pt>
                <c:pt idx="26">
                  <c:v>14366.759212206873</c:v>
                </c:pt>
                <c:pt idx="27">
                  <c:v>9317.4461149367089</c:v>
                </c:pt>
                <c:pt idx="28">
                  <c:v>21816.53139184419</c:v>
                </c:pt>
                <c:pt idx="29">
                  <c:v>12029.060059090903</c:v>
                </c:pt>
                <c:pt idx="30">
                  <c:v>8530.5066227316747</c:v>
                </c:pt>
                <c:pt idx="31">
                  <c:v>21067.581021634618</c:v>
                </c:pt>
                <c:pt idx="32">
                  <c:v>26648.29454920346</c:v>
                </c:pt>
                <c:pt idx="33">
                  <c:v>15649</c:v>
                </c:pt>
                <c:pt idx="34">
                  <c:v>9948.2170047798718</c:v>
                </c:pt>
              </c:numCache>
            </c:numRef>
          </c:val>
          <c:smooth val="0"/>
        </c:ser>
        <c:ser>
          <c:idx val="2"/>
          <c:order val="2"/>
          <c:tx>
            <c:v>Chilkat x 0.16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'Berners River'!$A$10:$A$44</c:f>
              <c:numCache>
                <c:formatCode>0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'Berners River'!$P$10:$P$44</c:f>
              <c:numCache>
                <c:formatCode>General</c:formatCode>
                <c:ptCount val="35"/>
                <c:pt idx="18" formatCode="#,##0">
                  <c:v>19959.531586075042</c:v>
                </c:pt>
                <c:pt idx="19" formatCode="#,##0">
                  <c:v>24788.337449215327</c:v>
                </c:pt>
                <c:pt idx="20" formatCode="#,##0">
                  <c:v>50691.62749940253</c:v>
                </c:pt>
                <c:pt idx="21" formatCode="#,##0">
                  <c:v>34913.566478132714</c:v>
                </c:pt>
                <c:pt idx="22" formatCode="#,##0">
                  <c:v>31656.177806102125</c:v>
                </c:pt>
                <c:pt idx="23" formatCode="#,##0">
                  <c:v>10443.08133513901</c:v>
                </c:pt>
                <c:pt idx="24" formatCode="#,##0">
                  <c:v>24160.59905998566</c:v>
                </c:pt>
                <c:pt idx="25" formatCode="#,##0">
                  <c:v>5979.1284951804346</c:v>
                </c:pt>
                <c:pt idx="26" formatCode="#,##0">
                  <c:v>17581.4546323588</c:v>
                </c:pt>
                <c:pt idx="27" formatCode="#,##0">
                  <c:v>12888.233888313551</c:v>
                </c:pt>
                <c:pt idx="28" formatCode="#,##0">
                  <c:v>24515.892615311081</c:v>
                </c:pt>
                <c:pt idx="29" formatCode="#,##0">
                  <c:v>15398.072173982315</c:v>
                </c:pt>
                <c:pt idx="30" formatCode="#,##0">
                  <c:v>10432.884569425636</c:v>
                </c:pt>
                <c:pt idx="31" formatCode="#,##0">
                  <c:v>19274.914363100455</c:v>
                </c:pt>
                <c:pt idx="32" formatCode="#,##0">
                  <c:v>25198.916593642953</c:v>
                </c:pt>
                <c:pt idx="33" formatCode="#,##0">
                  <c:v>12170.955150163307</c:v>
                </c:pt>
                <c:pt idx="34" formatCode="#,##0">
                  <c:v>6355.4528797896919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26784"/>
        <c:axId val="224329088"/>
      </c:lineChart>
      <c:lineChart>
        <c:grouping val="standard"/>
        <c:varyColors val="0"/>
        <c:ser>
          <c:idx val="1"/>
          <c:order val="1"/>
          <c:tx>
            <c:v>Hugh Smith Lake</c:v>
          </c:tx>
          <c:spPr>
            <a:ln w="38100">
              <a:solidFill>
                <a:schemeClr val="accent1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'Berners River'!$A$10:$A$44</c:f>
              <c:numCache>
                <c:formatCode>0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HughSmith!$M$6:$M$40</c:f>
              <c:numCache>
                <c:formatCode>#,##0</c:formatCode>
                <c:ptCount val="35"/>
                <c:pt idx="0">
                  <c:v>6132.3981005882351</c:v>
                </c:pt>
                <c:pt idx="1">
                  <c:v>3874.6376055912779</c:v>
                </c:pt>
                <c:pt idx="2">
                  <c:v>4023.6618032601609</c:v>
                </c:pt>
                <c:pt idx="3">
                  <c:v>2440.06340221957</c:v>
                </c:pt>
                <c:pt idx="4">
                  <c:v>4365.2427951680847</c:v>
                </c:pt>
                <c:pt idx="5">
                  <c:v>2243.7333250769234</c:v>
                </c:pt>
                <c:pt idx="6">
                  <c:v>1472.8414272727273</c:v>
                </c:pt>
                <c:pt idx="7">
                  <c:v>2404.1482196078432</c:v>
                </c:pt>
                <c:pt idx="8">
                  <c:v>4793.5998117647068</c:v>
                </c:pt>
                <c:pt idx="9">
                  <c:v>5766.7673997076818</c:v>
                </c:pt>
                <c:pt idx="10">
                  <c:v>4894.6816364759979</c:v>
                </c:pt>
                <c:pt idx="11">
                  <c:v>4241.8022695348827</c:v>
                </c:pt>
                <c:pt idx="12">
                  <c:v>9463.7586653711714</c:v>
                </c:pt>
                <c:pt idx="13">
                  <c:v>6708.1908790374318</c:v>
                </c:pt>
                <c:pt idx="14">
                  <c:v>3948.0198984923668</c:v>
                </c:pt>
                <c:pt idx="15">
                  <c:v>2695.6040093386764</c:v>
                </c:pt>
                <c:pt idx="16">
                  <c:v>4371.2672840690102</c:v>
                </c:pt>
                <c:pt idx="17">
                  <c:v>4221.182284270074</c:v>
                </c:pt>
                <c:pt idx="18">
                  <c:v>1346.429008854748</c:v>
                </c:pt>
                <c:pt idx="19">
                  <c:v>3119.409837292078</c:v>
                </c:pt>
                <c:pt idx="20">
                  <c:v>5405.94794976298</c:v>
                </c:pt>
                <c:pt idx="21">
                  <c:v>3676.4022687281363</c:v>
                </c:pt>
                <c:pt idx="22">
                  <c:v>2491.5583522095121</c:v>
                </c:pt>
                <c:pt idx="23">
                  <c:v>3652.2158270975992</c:v>
                </c:pt>
                <c:pt idx="24">
                  <c:v>1925.8812384513892</c:v>
                </c:pt>
                <c:pt idx="25">
                  <c:v>3309.0560961507222</c:v>
                </c:pt>
                <c:pt idx="26">
                  <c:v>3776</c:v>
                </c:pt>
                <c:pt idx="27">
                  <c:v>4383</c:v>
                </c:pt>
                <c:pt idx="28">
                  <c:v>5417</c:v>
                </c:pt>
                <c:pt idx="29">
                  <c:v>3937</c:v>
                </c:pt>
                <c:pt idx="30">
                  <c:v>4163</c:v>
                </c:pt>
                <c:pt idx="31">
                  <c:v>6906</c:v>
                </c:pt>
                <c:pt idx="32">
                  <c:v>7707</c:v>
                </c:pt>
                <c:pt idx="33">
                  <c:v>1954</c:v>
                </c:pt>
                <c:pt idx="34">
                  <c:v>2466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44992"/>
        <c:axId val="221846528"/>
      </c:lineChart>
      <c:catAx>
        <c:axId val="2243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 baseline="0"/>
                </a:pPr>
                <a:r>
                  <a:rPr lang="en-US" sz="1600" b="0" baseline="0"/>
                  <a:t>Year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4329088"/>
        <c:crosses val="autoZero"/>
        <c:auto val="1"/>
        <c:lblAlgn val="ctr"/>
        <c:lblOffset val="100"/>
        <c:noMultiLvlLbl val="0"/>
      </c:catAx>
      <c:valAx>
        <c:axId val="224329088"/>
        <c:scaling>
          <c:orientation val="minMax"/>
          <c:max val="78580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 baseline="0"/>
                </a:pPr>
                <a:r>
                  <a:rPr lang="en-US" sz="1600" b="0" baseline="0"/>
                  <a:t>Berners -Chilkat (Number of Fish)</a:t>
                </a:r>
              </a:p>
            </c:rich>
          </c:tx>
          <c:layout>
            <c:manualLayout>
              <c:xMode val="edge"/>
              <c:yMode val="edge"/>
              <c:x val="1.2033612077560066E-3"/>
              <c:y val="0.10466469961764759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24326784"/>
        <c:crosses val="autoZero"/>
        <c:crossBetween val="between"/>
      </c:valAx>
      <c:catAx>
        <c:axId val="22184499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221846528"/>
        <c:crosses val="autoZero"/>
        <c:auto val="1"/>
        <c:lblAlgn val="ctr"/>
        <c:lblOffset val="100"/>
        <c:noMultiLvlLbl val="0"/>
      </c:catAx>
      <c:valAx>
        <c:axId val="2218465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0" baseline="0"/>
                </a:pPr>
                <a:r>
                  <a:rPr lang="en-US" sz="1600" b="0" baseline="0"/>
                  <a:t>Hugh Smith Lake (Number of Fish)</a:t>
                </a:r>
              </a:p>
            </c:rich>
          </c:tx>
          <c:layout>
            <c:manualLayout>
              <c:xMode val="edge"/>
              <c:yMode val="edge"/>
              <c:x val="0.95576227390180879"/>
              <c:y val="0.1060616536015038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2184499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49358985940710898"/>
          <c:y val="0.14556605036343859"/>
          <c:w val="0.29950395735416835"/>
          <c:h val="0.1905421024145817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552450</xdr:colOff>
      <xdr:row>4</xdr:row>
      <xdr:rowOff>104775</xdr:rowOff>
    </xdr:from>
    <xdr:to>
      <xdr:col>27</xdr:col>
      <xdr:colOff>600075</xdr:colOff>
      <xdr:row>31</xdr:row>
      <xdr:rowOff>28575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TROLLMGT\explrat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HATCONTR\111GILL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ldshaul\My%20Documents\BERNERS\90BER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ch_Escapement Graph"/>
      <sheetName val="Totlrate Graph"/>
      <sheetName val="Average"/>
      <sheetName val="Trollrate Graph (2)"/>
      <sheetName val="Trollrate Graph"/>
      <sheetName val="EXPLRATE"/>
      <sheetName val="Catch_Escapemen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2">
          <cell r="A12" t="str">
            <v>1982</v>
          </cell>
          <cell r="E12">
            <v>45.6</v>
          </cell>
          <cell r="G12">
            <v>82</v>
          </cell>
          <cell r="I12">
            <v>1.8420560747663552</v>
          </cell>
          <cell r="J12">
            <v>6.2336040243624913</v>
          </cell>
        </row>
        <row r="13">
          <cell r="E13">
            <v>35.4</v>
          </cell>
          <cell r="G13">
            <v>83</v>
          </cell>
          <cell r="I13">
            <v>1.6721311475409837</v>
          </cell>
          <cell r="J13">
            <v>6.1126409524951537</v>
          </cell>
        </row>
        <row r="14">
          <cell r="E14">
            <v>31.4</v>
          </cell>
          <cell r="G14">
            <v>84</v>
          </cell>
          <cell r="I14">
            <v>40.199350499262749</v>
          </cell>
          <cell r="J14">
            <v>7.1687867036550896</v>
          </cell>
        </row>
        <row r="15">
          <cell r="B15">
            <v>35.200000000000003</v>
          </cell>
          <cell r="D15">
            <v>51.2</v>
          </cell>
          <cell r="E15">
            <v>36</v>
          </cell>
          <cell r="G15">
            <v>85</v>
          </cell>
          <cell r="I15">
            <v>1.7450980392156861</v>
          </cell>
          <cell r="J15">
            <v>6.4732420012758194</v>
          </cell>
        </row>
        <row r="16">
          <cell r="B16">
            <v>43</v>
          </cell>
          <cell r="D16">
            <v>60.9</v>
          </cell>
          <cell r="E16">
            <v>35.4</v>
          </cell>
          <cell r="G16">
            <v>86</v>
          </cell>
          <cell r="I16">
            <v>1.6884422110552764</v>
          </cell>
          <cell r="J16">
            <v>6.5269420158285971</v>
          </cell>
        </row>
        <row r="17">
          <cell r="B17">
            <v>37.200000000000003</v>
          </cell>
          <cell r="D17">
            <v>45.1</v>
          </cell>
          <cell r="E17">
            <v>28</v>
          </cell>
          <cell r="G17">
            <v>87</v>
          </cell>
          <cell r="I17">
            <v>1.7733454215775157</v>
          </cell>
          <cell r="J17">
            <v>5.5982485399698412</v>
          </cell>
        </row>
        <row r="18">
          <cell r="B18">
            <v>25.4</v>
          </cell>
          <cell r="D18">
            <v>47.9</v>
          </cell>
          <cell r="E18">
            <v>26.7</v>
          </cell>
          <cell r="G18">
            <v>88</v>
          </cell>
          <cell r="I18">
            <v>1.5629999999999997</v>
          </cell>
          <cell r="J18">
            <v>5.8247294714498343</v>
          </cell>
        </row>
        <row r="19">
          <cell r="B19">
            <v>49.6</v>
          </cell>
          <cell r="D19">
            <v>61.5</v>
          </cell>
          <cell r="E19">
            <v>50</v>
          </cell>
          <cell r="G19">
            <v>89</v>
          </cell>
          <cell r="I19">
            <v>1.8547486033519553</v>
          </cell>
          <cell r="J19">
            <v>5.5823826844640045</v>
          </cell>
        </row>
        <row r="20">
          <cell r="B20">
            <v>43.1</v>
          </cell>
          <cell r="D20">
            <v>56.5</v>
          </cell>
          <cell r="E20">
            <v>39.4</v>
          </cell>
          <cell r="G20">
            <v>90</v>
          </cell>
          <cell r="I20">
            <v>1.7805755395683451</v>
          </cell>
          <cell r="J20">
            <v>5.8895347624018219</v>
          </cell>
        </row>
        <row r="21">
          <cell r="B21">
            <v>15</v>
          </cell>
          <cell r="D21">
            <v>53.3</v>
          </cell>
          <cell r="E21">
            <v>36.700000000000003</v>
          </cell>
          <cell r="G21">
            <v>91</v>
          </cell>
          <cell r="I21">
            <v>1.4771428571428573</v>
          </cell>
          <cell r="J21">
            <v>5.6050048929818654</v>
          </cell>
        </row>
        <row r="22">
          <cell r="B22">
            <v>31.7</v>
          </cell>
          <cell r="D22">
            <v>56.4</v>
          </cell>
          <cell r="E22">
            <v>37.9</v>
          </cell>
          <cell r="G22">
            <v>92</v>
          </cell>
          <cell r="I22">
            <v>1.657142857142857</v>
          </cell>
          <cell r="J22">
            <v>5.796000997901567</v>
          </cell>
        </row>
        <row r="23">
          <cell r="B23">
            <v>38.4</v>
          </cell>
          <cell r="D23">
            <v>61.8</v>
          </cell>
          <cell r="E23">
            <v>52.9</v>
          </cell>
          <cell r="G23">
            <v>93</v>
          </cell>
          <cell r="I23">
            <v>1.7890267798824298</v>
          </cell>
        </row>
        <row r="24">
          <cell r="B24">
            <v>36.9</v>
          </cell>
          <cell r="D24">
            <v>60.2</v>
          </cell>
          <cell r="E24">
            <v>45.9</v>
          </cell>
          <cell r="G24">
            <v>94</v>
          </cell>
          <cell r="I24">
            <v>1.7370629370629371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5 comb chart"/>
      <sheetName val="115FILLIN"/>
      <sheetName val="111cpue escape"/>
      <sheetName val="111FILLIN"/>
      <sheetName val="111 comb chart"/>
      <sheetName val="Sheet1"/>
      <sheetName val="115W Interp."/>
      <sheetName val="115gillh"/>
      <sheetName val="Fall Effort Chart"/>
      <sheetName val="111W Interp."/>
      <sheetName val="111GILL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info1_5_2005"/>
      <sheetName val="90BERN"/>
    </sheetNames>
    <sheetDataSet>
      <sheetData sheetId="0"/>
      <sheetData sheetId="1">
        <row r="37">
          <cell r="C37">
            <v>471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N130"/>
  <sheetViews>
    <sheetView topLeftCell="A44" workbookViewId="0">
      <selection activeCell="A48" sqref="A48:I88"/>
    </sheetView>
  </sheetViews>
  <sheetFormatPr defaultRowHeight="12.75" x14ac:dyDescent="0.2"/>
  <cols>
    <col min="1" max="1" width="7.42578125" customWidth="1"/>
    <col min="2" max="2" width="7" customWidth="1"/>
    <col min="3" max="3" width="5.85546875" customWidth="1"/>
    <col min="4" max="5" width="8.42578125" customWidth="1"/>
    <col min="6" max="6" width="7.7109375" customWidth="1"/>
    <col min="7" max="7" width="9.28515625" customWidth="1"/>
    <col min="8" max="8" width="10.5703125" customWidth="1"/>
    <col min="9" max="9" width="9.28515625" customWidth="1"/>
  </cols>
  <sheetData>
    <row r="1" spans="1:14" ht="15.75" x14ac:dyDescent="0.25">
      <c r="A1" s="67" t="s">
        <v>35</v>
      </c>
      <c r="B1" s="2"/>
    </row>
    <row r="2" spans="1:14" ht="6" customHeight="1" x14ac:dyDescent="0.2">
      <c r="A2" s="80"/>
      <c r="B2" s="80"/>
      <c r="C2" s="80"/>
      <c r="D2" s="80"/>
      <c r="E2" s="80"/>
      <c r="F2" s="80"/>
      <c r="G2" s="80"/>
      <c r="H2" s="80"/>
      <c r="I2" s="80"/>
    </row>
    <row r="3" spans="1:14" ht="15.75" x14ac:dyDescent="0.25">
      <c r="A3" s="68"/>
      <c r="B3" s="69" t="s">
        <v>13</v>
      </c>
      <c r="C3" s="12"/>
      <c r="D3" s="12"/>
      <c r="E3" s="12"/>
      <c r="F3" s="26" t="s">
        <v>9</v>
      </c>
      <c r="G3" s="12"/>
      <c r="H3" s="12"/>
      <c r="I3" s="12"/>
      <c r="L3" s="67"/>
    </row>
    <row r="4" spans="1:14" x14ac:dyDescent="0.2">
      <c r="A4" s="65" t="s">
        <v>10</v>
      </c>
      <c r="B4" s="5" t="s">
        <v>14</v>
      </c>
      <c r="C4" s="65"/>
      <c r="D4" s="65"/>
      <c r="E4" s="5" t="s">
        <v>34</v>
      </c>
      <c r="F4" s="65"/>
      <c r="G4" s="5" t="s">
        <v>18</v>
      </c>
      <c r="H4" s="65"/>
      <c r="I4" s="5" t="s">
        <v>7</v>
      </c>
    </row>
    <row r="5" spans="1:14" x14ac:dyDescent="0.2">
      <c r="A5" s="64" t="s">
        <v>8</v>
      </c>
      <c r="B5" s="64" t="s">
        <v>33</v>
      </c>
      <c r="C5" s="64" t="s">
        <v>3</v>
      </c>
      <c r="D5" s="64" t="s">
        <v>11</v>
      </c>
      <c r="E5" s="64" t="s">
        <v>5</v>
      </c>
      <c r="F5" s="64" t="s">
        <v>6</v>
      </c>
      <c r="G5" s="64" t="s">
        <v>19</v>
      </c>
      <c r="H5" s="64" t="s">
        <v>17</v>
      </c>
      <c r="I5" s="64" t="s">
        <v>12</v>
      </c>
    </row>
    <row r="6" spans="1:14" x14ac:dyDescent="0.2">
      <c r="A6" s="5">
        <v>1980</v>
      </c>
      <c r="B6" s="15">
        <v>15</v>
      </c>
      <c r="C6" s="15">
        <v>117</v>
      </c>
      <c r="D6" s="15">
        <v>0</v>
      </c>
      <c r="E6" s="15">
        <v>29</v>
      </c>
      <c r="F6" s="15">
        <v>24</v>
      </c>
      <c r="G6" s="15">
        <v>170</v>
      </c>
      <c r="H6" s="15">
        <v>698</v>
      </c>
      <c r="I6" s="15">
        <v>868</v>
      </c>
    </row>
    <row r="7" spans="1:14" x14ac:dyDescent="0.2">
      <c r="A7" s="5">
        <v>1981</v>
      </c>
      <c r="B7" s="15">
        <v>70</v>
      </c>
      <c r="C7" s="15">
        <v>280</v>
      </c>
      <c r="D7" s="15">
        <v>0</v>
      </c>
      <c r="E7" s="15">
        <v>31</v>
      </c>
      <c r="F7" s="15">
        <v>19</v>
      </c>
      <c r="G7" s="15">
        <v>330</v>
      </c>
      <c r="H7" s="15">
        <v>646</v>
      </c>
      <c r="I7" s="15">
        <v>976</v>
      </c>
    </row>
    <row r="8" spans="1:14" x14ac:dyDescent="0.2">
      <c r="A8" s="5">
        <v>1982</v>
      </c>
      <c r="B8" s="15">
        <v>45</v>
      </c>
      <c r="C8" s="15">
        <v>149</v>
      </c>
      <c r="D8" s="15">
        <v>117</v>
      </c>
      <c r="E8" s="15">
        <v>24</v>
      </c>
      <c r="F8" s="15">
        <v>2</v>
      </c>
      <c r="G8" s="15">
        <v>292</v>
      </c>
      <c r="H8" s="15">
        <v>447</v>
      </c>
      <c r="I8" s="15">
        <v>739</v>
      </c>
      <c r="L8" s="1"/>
      <c r="M8" s="1"/>
      <c r="N8" s="1"/>
    </row>
    <row r="9" spans="1:14" x14ac:dyDescent="0.2">
      <c r="A9" s="5">
        <v>1983</v>
      </c>
      <c r="B9" s="15">
        <v>129</v>
      </c>
      <c r="C9" s="15">
        <v>385</v>
      </c>
      <c r="D9" s="15">
        <v>10</v>
      </c>
      <c r="E9" s="15">
        <v>28</v>
      </c>
      <c r="F9" s="15">
        <v>122</v>
      </c>
      <c r="G9" s="15">
        <v>545</v>
      </c>
      <c r="H9" s="15">
        <v>694</v>
      </c>
      <c r="I9" s="15">
        <v>1239</v>
      </c>
      <c r="L9" s="1"/>
      <c r="M9" s="1"/>
      <c r="N9" s="1"/>
    </row>
    <row r="10" spans="1:14" x14ac:dyDescent="0.2">
      <c r="A10" s="5">
        <v>1984</v>
      </c>
      <c r="B10" s="15">
        <v>124</v>
      </c>
      <c r="C10" s="15">
        <v>372</v>
      </c>
      <c r="D10" s="15">
        <v>8</v>
      </c>
      <c r="E10" s="15">
        <v>13</v>
      </c>
      <c r="F10" s="15">
        <v>51</v>
      </c>
      <c r="G10" s="15">
        <v>444</v>
      </c>
      <c r="H10" s="15">
        <v>651</v>
      </c>
      <c r="I10" s="15">
        <v>1095</v>
      </c>
      <c r="L10" s="1"/>
      <c r="M10" s="1"/>
      <c r="N10" s="1"/>
    </row>
    <row r="11" spans="1:14" x14ac:dyDescent="0.2">
      <c r="A11" s="5">
        <v>1985</v>
      </c>
      <c r="B11" s="15">
        <v>177</v>
      </c>
      <c r="C11" s="15">
        <v>594</v>
      </c>
      <c r="D11" s="15">
        <v>3</v>
      </c>
      <c r="E11" s="15">
        <v>71</v>
      </c>
      <c r="F11" s="15">
        <v>73</v>
      </c>
      <c r="G11" s="15">
        <v>741</v>
      </c>
      <c r="H11" s="15">
        <v>942</v>
      </c>
      <c r="I11" s="15">
        <v>1683</v>
      </c>
      <c r="L11" s="1"/>
      <c r="M11" s="1"/>
      <c r="N11" s="1"/>
    </row>
    <row r="12" spans="1:14" x14ac:dyDescent="0.2">
      <c r="A12" s="5">
        <v>1986</v>
      </c>
      <c r="B12" s="15">
        <v>110</v>
      </c>
      <c r="C12" s="15">
        <v>421</v>
      </c>
      <c r="D12" s="15">
        <v>2</v>
      </c>
      <c r="E12" s="15">
        <v>60</v>
      </c>
      <c r="F12" s="15">
        <v>37</v>
      </c>
      <c r="G12" s="15">
        <v>520</v>
      </c>
      <c r="H12" s="15">
        <v>454</v>
      </c>
      <c r="I12" s="15">
        <v>974</v>
      </c>
      <c r="L12" s="1"/>
      <c r="M12" s="1"/>
      <c r="N12" s="1"/>
    </row>
    <row r="13" spans="1:14" x14ac:dyDescent="0.2">
      <c r="A13" s="5">
        <v>1987</v>
      </c>
      <c r="B13" s="15">
        <v>145</v>
      </c>
      <c r="C13" s="15">
        <v>438</v>
      </c>
      <c r="D13" s="15">
        <v>2</v>
      </c>
      <c r="E13" s="15">
        <v>48</v>
      </c>
      <c r="F13" s="15">
        <v>23</v>
      </c>
      <c r="G13" s="15">
        <v>511</v>
      </c>
      <c r="H13" s="15">
        <v>668</v>
      </c>
      <c r="I13" s="15">
        <v>1179</v>
      </c>
      <c r="L13" s="1"/>
      <c r="M13" s="1"/>
      <c r="N13" s="1"/>
    </row>
    <row r="14" spans="1:14" x14ac:dyDescent="0.2">
      <c r="A14" s="5">
        <v>1988</v>
      </c>
      <c r="B14" s="15">
        <v>145</v>
      </c>
      <c r="C14" s="15">
        <v>306</v>
      </c>
      <c r="D14" s="15">
        <v>12</v>
      </c>
      <c r="E14" s="15">
        <v>72</v>
      </c>
      <c r="F14" s="15">
        <v>55</v>
      </c>
      <c r="G14" s="15">
        <v>445</v>
      </c>
      <c r="H14" s="15">
        <v>756</v>
      </c>
      <c r="I14" s="15">
        <v>1201</v>
      </c>
      <c r="L14" s="1"/>
      <c r="M14" s="1"/>
      <c r="N14" s="1"/>
    </row>
    <row r="15" spans="1:14" x14ac:dyDescent="0.2">
      <c r="A15" s="5">
        <v>1989</v>
      </c>
      <c r="B15" s="15">
        <v>182</v>
      </c>
      <c r="C15" s="15">
        <v>533</v>
      </c>
      <c r="D15" s="15">
        <v>7</v>
      </c>
      <c r="E15" s="15">
        <v>15</v>
      </c>
      <c r="F15" s="15">
        <v>49</v>
      </c>
      <c r="G15" s="15">
        <v>604</v>
      </c>
      <c r="H15" s="15">
        <v>502</v>
      </c>
      <c r="I15" s="15">
        <v>1106</v>
      </c>
      <c r="L15" s="1"/>
      <c r="M15" s="1"/>
      <c r="N15" s="1"/>
    </row>
    <row r="16" spans="1:14" x14ac:dyDescent="0.2">
      <c r="A16" s="5">
        <v>1990</v>
      </c>
      <c r="B16" s="15">
        <v>168</v>
      </c>
      <c r="C16" s="15">
        <v>635</v>
      </c>
      <c r="D16" s="15">
        <v>15</v>
      </c>
      <c r="E16" s="15">
        <v>57</v>
      </c>
      <c r="F16" s="15">
        <v>78</v>
      </c>
      <c r="G16" s="15">
        <v>785</v>
      </c>
      <c r="H16" s="15">
        <v>697</v>
      </c>
      <c r="I16" s="15">
        <v>1482</v>
      </c>
      <c r="L16" s="1"/>
      <c r="M16" s="1"/>
      <c r="N16" s="1"/>
    </row>
    <row r="17" spans="1:14" x14ac:dyDescent="0.2">
      <c r="A17" s="5">
        <v>1991</v>
      </c>
      <c r="B17" s="15">
        <v>47</v>
      </c>
      <c r="C17" s="15">
        <v>200</v>
      </c>
      <c r="D17" s="15">
        <v>8</v>
      </c>
      <c r="E17" s="15">
        <v>152</v>
      </c>
      <c r="F17" s="15">
        <v>11</v>
      </c>
      <c r="G17" s="15">
        <v>371</v>
      </c>
      <c r="H17" s="15">
        <v>808</v>
      </c>
      <c r="I17" s="15">
        <v>1179</v>
      </c>
      <c r="L17" s="1"/>
      <c r="M17" s="1"/>
      <c r="N17" s="1"/>
    </row>
    <row r="18" spans="1:14" x14ac:dyDescent="0.2">
      <c r="A18" s="5">
        <v>1992</v>
      </c>
      <c r="B18" s="15">
        <v>53</v>
      </c>
      <c r="C18" s="15">
        <v>603</v>
      </c>
      <c r="D18" s="15">
        <v>10</v>
      </c>
      <c r="E18" s="15">
        <v>196</v>
      </c>
      <c r="F18" s="15">
        <v>46</v>
      </c>
      <c r="G18" s="15">
        <v>855</v>
      </c>
      <c r="H18" s="15">
        <v>1020</v>
      </c>
      <c r="I18" s="15">
        <v>1875</v>
      </c>
      <c r="L18" s="1"/>
      <c r="M18" s="1"/>
      <c r="N18" s="1"/>
    </row>
    <row r="19" spans="1:14" x14ac:dyDescent="0.2">
      <c r="A19" s="5">
        <v>1993</v>
      </c>
      <c r="B19" s="15">
        <v>169</v>
      </c>
      <c r="C19" s="15">
        <v>611</v>
      </c>
      <c r="D19" s="15">
        <v>8</v>
      </c>
      <c r="E19" s="15">
        <v>92</v>
      </c>
      <c r="F19" s="15">
        <v>19</v>
      </c>
      <c r="G19" s="15">
        <v>730</v>
      </c>
      <c r="H19" s="15">
        <v>859</v>
      </c>
      <c r="I19" s="15">
        <v>1589</v>
      </c>
      <c r="L19" s="1"/>
      <c r="M19" s="1"/>
      <c r="N19" s="1"/>
    </row>
    <row r="20" spans="1:14" x14ac:dyDescent="0.2">
      <c r="A20" s="5">
        <v>1994</v>
      </c>
      <c r="B20" s="15">
        <v>330</v>
      </c>
      <c r="C20" s="15">
        <v>1064</v>
      </c>
      <c r="D20" s="15">
        <v>224</v>
      </c>
      <c r="E20" s="15">
        <v>218</v>
      </c>
      <c r="F20" s="15">
        <v>112</v>
      </c>
      <c r="G20" s="15">
        <v>1618</v>
      </c>
      <c r="H20" s="15">
        <v>1437</v>
      </c>
      <c r="I20" s="15">
        <v>3055</v>
      </c>
      <c r="L20" s="1"/>
      <c r="M20" s="1"/>
      <c r="N20" s="1"/>
    </row>
    <row r="21" spans="1:14" x14ac:dyDescent="0.2">
      <c r="A21" s="5">
        <v>1995</v>
      </c>
      <c r="B21" s="15">
        <v>82</v>
      </c>
      <c r="C21" s="15">
        <v>264</v>
      </c>
      <c r="D21" s="15">
        <v>5</v>
      </c>
      <c r="E21" s="15">
        <v>65</v>
      </c>
      <c r="F21" s="15">
        <v>26</v>
      </c>
      <c r="G21" s="15">
        <v>360</v>
      </c>
      <c r="H21" s="15">
        <v>460</v>
      </c>
      <c r="I21" s="15">
        <v>820</v>
      </c>
      <c r="L21" s="1"/>
      <c r="M21" s="1"/>
      <c r="N21" s="1"/>
    </row>
    <row r="22" spans="1:14" x14ac:dyDescent="0.2">
      <c r="A22" s="5">
        <v>1996</v>
      </c>
      <c r="B22" s="15">
        <v>160</v>
      </c>
      <c r="C22" s="15">
        <v>446</v>
      </c>
      <c r="D22" s="15">
        <v>11</v>
      </c>
      <c r="E22" s="15">
        <v>133</v>
      </c>
      <c r="F22" s="15">
        <v>36</v>
      </c>
      <c r="G22" s="15">
        <v>626</v>
      </c>
      <c r="H22" s="15">
        <v>515</v>
      </c>
      <c r="I22" s="15">
        <v>1141</v>
      </c>
      <c r="L22" s="1"/>
      <c r="M22" s="1"/>
      <c r="N22" s="1"/>
    </row>
    <row r="23" spans="1:14" x14ac:dyDescent="0.2">
      <c r="A23" s="65">
        <v>1997</v>
      </c>
      <c r="B23" s="15">
        <v>43</v>
      </c>
      <c r="C23" s="15">
        <v>94</v>
      </c>
      <c r="D23" s="15">
        <v>4</v>
      </c>
      <c r="E23" s="15">
        <v>0</v>
      </c>
      <c r="F23" s="15">
        <v>50</v>
      </c>
      <c r="G23" s="15">
        <v>148</v>
      </c>
      <c r="H23" s="15">
        <v>609</v>
      </c>
      <c r="I23" s="15">
        <v>757</v>
      </c>
      <c r="L23" s="1"/>
      <c r="M23" s="1"/>
      <c r="N23" s="1"/>
    </row>
    <row r="24" spans="1:14" x14ac:dyDescent="0.2">
      <c r="A24" s="65">
        <v>1998</v>
      </c>
      <c r="B24" s="15">
        <v>157</v>
      </c>
      <c r="C24" s="15">
        <v>437</v>
      </c>
      <c r="D24" s="15">
        <v>17</v>
      </c>
      <c r="E24" s="15">
        <v>43</v>
      </c>
      <c r="F24" s="15">
        <v>54</v>
      </c>
      <c r="G24" s="15">
        <f t="shared" ref="G24:G42" si="0">SUM(C24:F24)</f>
        <v>551</v>
      </c>
      <c r="H24" s="15">
        <v>862</v>
      </c>
      <c r="I24" s="15">
        <f t="shared" ref="I24:I42" si="1">SUM(G24:H24)</f>
        <v>1413</v>
      </c>
      <c r="L24" s="1"/>
      <c r="M24" s="1"/>
      <c r="N24" s="1"/>
    </row>
    <row r="25" spans="1:14" x14ac:dyDescent="0.2">
      <c r="A25" s="65">
        <v>1999</v>
      </c>
      <c r="B25" s="15">
        <v>160</v>
      </c>
      <c r="C25" s="15">
        <v>485</v>
      </c>
      <c r="D25" s="15">
        <v>5</v>
      </c>
      <c r="E25" s="15">
        <v>58</v>
      </c>
      <c r="F25" s="15">
        <v>42</v>
      </c>
      <c r="G25" s="15">
        <f t="shared" si="0"/>
        <v>590</v>
      </c>
      <c r="H25" s="15">
        <v>845</v>
      </c>
      <c r="I25" s="15">
        <f t="shared" si="1"/>
        <v>1435</v>
      </c>
      <c r="L25" s="1"/>
      <c r="M25" s="1"/>
      <c r="N25" s="1"/>
    </row>
    <row r="26" spans="1:14" x14ac:dyDescent="0.2">
      <c r="A26" s="65">
        <v>2000</v>
      </c>
      <c r="B26" s="15">
        <v>103</v>
      </c>
      <c r="C26" s="15">
        <v>228</v>
      </c>
      <c r="D26" s="15">
        <v>6</v>
      </c>
      <c r="E26" s="15">
        <v>23</v>
      </c>
      <c r="F26" s="15">
        <v>29</v>
      </c>
      <c r="G26" s="15">
        <f t="shared" si="0"/>
        <v>286</v>
      </c>
      <c r="H26" s="15">
        <v>683</v>
      </c>
      <c r="I26" s="15">
        <f t="shared" si="1"/>
        <v>969</v>
      </c>
      <c r="L26" s="1"/>
      <c r="M26" s="1"/>
      <c r="N26" s="1"/>
    </row>
    <row r="27" spans="1:14" x14ac:dyDescent="0.2">
      <c r="A27" s="65">
        <v>2001</v>
      </c>
      <c r="B27" s="15">
        <v>149</v>
      </c>
      <c r="C27" s="15">
        <v>435</v>
      </c>
      <c r="D27" s="15">
        <v>10</v>
      </c>
      <c r="E27" s="15">
        <v>41</v>
      </c>
      <c r="F27" s="15">
        <v>55</v>
      </c>
      <c r="G27" s="15">
        <f t="shared" si="0"/>
        <v>541</v>
      </c>
      <c r="H27" s="15">
        <v>865</v>
      </c>
      <c r="I27" s="15">
        <f t="shared" si="1"/>
        <v>1406</v>
      </c>
      <c r="L27" s="1"/>
      <c r="M27" s="1"/>
      <c r="N27" s="1"/>
    </row>
    <row r="28" spans="1:14" x14ac:dyDescent="0.2">
      <c r="A28" s="65">
        <v>2002</v>
      </c>
      <c r="B28" s="15">
        <v>125</v>
      </c>
      <c r="C28" s="15">
        <v>288</v>
      </c>
      <c r="D28" s="15">
        <v>8</v>
      </c>
      <c r="E28" s="15">
        <v>77</v>
      </c>
      <c r="F28" s="15">
        <v>51</v>
      </c>
      <c r="G28" s="15">
        <f t="shared" si="0"/>
        <v>424</v>
      </c>
      <c r="H28" s="15">
        <v>1176</v>
      </c>
      <c r="I28" s="15">
        <f t="shared" si="1"/>
        <v>1600</v>
      </c>
      <c r="L28" s="1"/>
      <c r="M28" s="1"/>
      <c r="N28" s="1"/>
    </row>
    <row r="29" spans="1:14" x14ac:dyDescent="0.2">
      <c r="A29" s="65">
        <v>2003</v>
      </c>
      <c r="B29" s="15">
        <v>97</v>
      </c>
      <c r="C29" s="15">
        <v>211</v>
      </c>
      <c r="D29" s="15">
        <v>4</v>
      </c>
      <c r="E29" s="15">
        <v>59</v>
      </c>
      <c r="F29" s="15">
        <v>45</v>
      </c>
      <c r="G29" s="15">
        <f t="shared" si="0"/>
        <v>319</v>
      </c>
      <c r="H29" s="15">
        <v>585</v>
      </c>
      <c r="I29" s="15">
        <f t="shared" si="1"/>
        <v>904</v>
      </c>
      <c r="L29" s="1"/>
      <c r="M29" s="1"/>
      <c r="N29" s="1"/>
    </row>
    <row r="30" spans="1:14" x14ac:dyDescent="0.2">
      <c r="A30" s="65">
        <v>2004</v>
      </c>
      <c r="B30" s="15">
        <v>62</v>
      </c>
      <c r="C30" s="15">
        <v>199</v>
      </c>
      <c r="D30" s="15">
        <v>47</v>
      </c>
      <c r="E30" s="15">
        <v>71</v>
      </c>
      <c r="F30" s="15">
        <v>15</v>
      </c>
      <c r="G30" s="15">
        <f t="shared" si="0"/>
        <v>332</v>
      </c>
      <c r="H30" s="15">
        <v>416</v>
      </c>
      <c r="I30" s="15">
        <f t="shared" si="1"/>
        <v>748</v>
      </c>
      <c r="L30" s="1"/>
      <c r="M30" s="1"/>
      <c r="N30" s="1"/>
    </row>
    <row r="31" spans="1:14" x14ac:dyDescent="0.2">
      <c r="A31" s="65">
        <v>2005</v>
      </c>
      <c r="B31" s="15">
        <v>66</v>
      </c>
      <c r="C31" s="15">
        <v>240</v>
      </c>
      <c r="D31" s="15">
        <v>0</v>
      </c>
      <c r="E31" s="15">
        <v>6</v>
      </c>
      <c r="F31" s="15">
        <v>31</v>
      </c>
      <c r="G31" s="15">
        <f t="shared" si="0"/>
        <v>277</v>
      </c>
      <c r="H31" s="15">
        <v>450</v>
      </c>
      <c r="I31" s="15">
        <f t="shared" si="1"/>
        <v>727</v>
      </c>
      <c r="L31" s="1"/>
      <c r="M31" s="1"/>
      <c r="N31" s="1"/>
    </row>
    <row r="32" spans="1:14" x14ac:dyDescent="0.2">
      <c r="A32" s="65">
        <v>2006</v>
      </c>
      <c r="B32" s="15">
        <v>80</v>
      </c>
      <c r="C32" s="15">
        <v>196</v>
      </c>
      <c r="D32" s="15">
        <v>0</v>
      </c>
      <c r="E32" s="15">
        <v>77</v>
      </c>
      <c r="F32" s="15">
        <v>26</v>
      </c>
      <c r="G32" s="15">
        <f t="shared" si="0"/>
        <v>299</v>
      </c>
      <c r="H32" s="15">
        <v>581</v>
      </c>
      <c r="I32" s="15">
        <f t="shared" si="1"/>
        <v>880</v>
      </c>
      <c r="L32" s="1"/>
      <c r="M32" s="1"/>
      <c r="N32" s="1"/>
    </row>
    <row r="33" spans="1:14" x14ac:dyDescent="0.2">
      <c r="A33" s="65">
        <v>2007</v>
      </c>
      <c r="B33" s="15">
        <v>47</v>
      </c>
      <c r="C33" s="15">
        <v>134</v>
      </c>
      <c r="D33" s="15">
        <v>6</v>
      </c>
      <c r="E33" s="15">
        <v>30</v>
      </c>
      <c r="F33" s="15">
        <v>14</v>
      </c>
      <c r="G33" s="15">
        <f t="shared" si="0"/>
        <v>184</v>
      </c>
      <c r="H33" s="15">
        <v>352</v>
      </c>
      <c r="I33" s="15">
        <f t="shared" si="1"/>
        <v>536</v>
      </c>
      <c r="L33" s="1"/>
      <c r="M33" s="1"/>
      <c r="N33" s="1"/>
    </row>
    <row r="34" spans="1:14" x14ac:dyDescent="0.2">
      <c r="A34" s="65">
        <v>2008</v>
      </c>
      <c r="B34" s="15">
        <v>105</v>
      </c>
      <c r="C34" s="15">
        <v>292</v>
      </c>
      <c r="D34" s="15">
        <v>0</v>
      </c>
      <c r="E34" s="15">
        <v>76</v>
      </c>
      <c r="F34" s="15">
        <v>9</v>
      </c>
      <c r="G34" s="15">
        <f t="shared" si="0"/>
        <v>377</v>
      </c>
      <c r="H34" s="15">
        <v>600</v>
      </c>
      <c r="I34" s="15">
        <f t="shared" si="1"/>
        <v>977</v>
      </c>
      <c r="L34" s="1"/>
      <c r="M34" s="1"/>
      <c r="N34" s="1"/>
    </row>
    <row r="35" spans="1:14" x14ac:dyDescent="0.2">
      <c r="A35" s="65">
        <v>2009</v>
      </c>
      <c r="B35" s="15">
        <v>75</v>
      </c>
      <c r="C35" s="15">
        <v>179</v>
      </c>
      <c r="D35" s="15">
        <v>0</v>
      </c>
      <c r="E35" s="15">
        <v>46</v>
      </c>
      <c r="F35" s="15">
        <v>8</v>
      </c>
      <c r="G35" s="15">
        <f t="shared" si="0"/>
        <v>233</v>
      </c>
      <c r="H35" s="15">
        <v>360</v>
      </c>
      <c r="I35" s="15">
        <f t="shared" si="1"/>
        <v>593</v>
      </c>
      <c r="L35" s="1"/>
      <c r="M35" s="1"/>
      <c r="N35" s="1"/>
    </row>
    <row r="36" spans="1:14" x14ac:dyDescent="0.2">
      <c r="A36" s="65">
        <v>2010</v>
      </c>
      <c r="B36" s="15">
        <v>86</v>
      </c>
      <c r="C36" s="15">
        <v>194</v>
      </c>
      <c r="D36" s="15">
        <v>0</v>
      </c>
      <c r="E36" s="15">
        <v>134</v>
      </c>
      <c r="F36" s="15">
        <v>22</v>
      </c>
      <c r="G36" s="15">
        <f t="shared" si="0"/>
        <v>350</v>
      </c>
      <c r="H36" s="15">
        <v>417</v>
      </c>
      <c r="I36" s="15">
        <f t="shared" si="1"/>
        <v>767</v>
      </c>
      <c r="L36" s="1"/>
      <c r="M36" s="1"/>
      <c r="N36" s="1"/>
    </row>
    <row r="37" spans="1:14" x14ac:dyDescent="0.2">
      <c r="A37" s="65">
        <v>2011</v>
      </c>
      <c r="B37" s="15">
        <v>79</v>
      </c>
      <c r="C37" s="15">
        <v>137</v>
      </c>
      <c r="D37" s="15">
        <v>31</v>
      </c>
      <c r="E37" s="15">
        <v>93</v>
      </c>
      <c r="F37" s="15">
        <v>16</v>
      </c>
      <c r="G37" s="15">
        <f t="shared" si="0"/>
        <v>277</v>
      </c>
      <c r="H37" s="15">
        <v>517</v>
      </c>
      <c r="I37" s="15">
        <f t="shared" si="1"/>
        <v>794</v>
      </c>
      <c r="L37" s="1"/>
      <c r="M37" s="1"/>
      <c r="N37" s="1"/>
    </row>
    <row r="38" spans="1:14" x14ac:dyDescent="0.2">
      <c r="A38" s="65">
        <v>2012</v>
      </c>
      <c r="B38" s="15">
        <v>65</v>
      </c>
      <c r="C38" s="15">
        <v>212</v>
      </c>
      <c r="D38" s="15">
        <v>4</v>
      </c>
      <c r="E38" s="15">
        <v>7</v>
      </c>
      <c r="F38" s="15">
        <v>17</v>
      </c>
      <c r="G38" s="15">
        <f t="shared" si="0"/>
        <v>240</v>
      </c>
      <c r="H38" s="15">
        <v>837</v>
      </c>
      <c r="I38" s="15">
        <f t="shared" si="1"/>
        <v>1077</v>
      </c>
      <c r="L38" s="1"/>
      <c r="M38" s="1"/>
      <c r="N38" s="1"/>
    </row>
    <row r="39" spans="1:14" x14ac:dyDescent="0.2">
      <c r="A39" s="65">
        <v>2013</v>
      </c>
      <c r="B39" s="15">
        <v>128</v>
      </c>
      <c r="C39" s="15">
        <v>406</v>
      </c>
      <c r="D39" s="15">
        <v>28</v>
      </c>
      <c r="E39" s="15">
        <v>69</v>
      </c>
      <c r="F39" s="15">
        <v>27</v>
      </c>
      <c r="G39" s="15">
        <f t="shared" si="0"/>
        <v>530</v>
      </c>
      <c r="H39" s="15">
        <v>736</v>
      </c>
      <c r="I39" s="15">
        <f t="shared" si="1"/>
        <v>1266</v>
      </c>
      <c r="L39" s="1"/>
      <c r="M39" s="1"/>
      <c r="N39" s="1"/>
    </row>
    <row r="40" spans="1:14" x14ac:dyDescent="0.2">
      <c r="A40" s="65">
        <v>2014</v>
      </c>
      <c r="B40" s="15">
        <v>86</v>
      </c>
      <c r="C40" s="15">
        <v>265</v>
      </c>
      <c r="D40" s="15">
        <v>0</v>
      </c>
      <c r="E40" s="15">
        <v>107</v>
      </c>
      <c r="F40" s="15">
        <v>21</v>
      </c>
      <c r="G40" s="15">
        <f t="shared" si="0"/>
        <v>393</v>
      </c>
      <c r="H40" s="15">
        <v>1533</v>
      </c>
      <c r="I40" s="15">
        <f t="shared" si="1"/>
        <v>1926</v>
      </c>
      <c r="L40" s="1"/>
      <c r="M40" s="1"/>
      <c r="N40" s="1"/>
    </row>
    <row r="41" spans="1:14" s="31" customFormat="1" x14ac:dyDescent="0.2">
      <c r="A41" s="65">
        <v>2015</v>
      </c>
      <c r="B41" s="15">
        <v>44</v>
      </c>
      <c r="C41" s="15">
        <v>140</v>
      </c>
      <c r="D41" s="15">
        <v>2</v>
      </c>
      <c r="E41" s="15">
        <v>14</v>
      </c>
      <c r="F41" s="15">
        <v>17</v>
      </c>
      <c r="G41" s="15">
        <f t="shared" si="0"/>
        <v>173</v>
      </c>
      <c r="H41" s="15">
        <v>517</v>
      </c>
      <c r="I41" s="15">
        <f t="shared" si="1"/>
        <v>690</v>
      </c>
      <c r="L41" s="1"/>
      <c r="M41" s="1"/>
      <c r="N41" s="1"/>
    </row>
    <row r="42" spans="1:14" x14ac:dyDescent="0.2">
      <c r="A42" s="13">
        <v>2016</v>
      </c>
      <c r="B42" s="20">
        <v>22</v>
      </c>
      <c r="C42" s="20">
        <v>20</v>
      </c>
      <c r="D42" s="20">
        <v>0</v>
      </c>
      <c r="E42" s="20">
        <v>49</v>
      </c>
      <c r="F42" s="20">
        <v>0</v>
      </c>
      <c r="G42" s="20">
        <f t="shared" si="0"/>
        <v>69</v>
      </c>
      <c r="H42" s="20">
        <v>204</v>
      </c>
      <c r="I42" s="20">
        <f t="shared" si="1"/>
        <v>273</v>
      </c>
      <c r="L42" s="1"/>
      <c r="M42" s="1"/>
      <c r="N42" s="1"/>
    </row>
    <row r="43" spans="1:14" x14ac:dyDescent="0.2">
      <c r="A43" s="66" t="s">
        <v>2</v>
      </c>
      <c r="B43" s="27"/>
      <c r="C43" s="14">
        <f t="shared" ref="C43:I43" si="2">AVERAGE(C6:C42)</f>
        <v>330</v>
      </c>
      <c r="D43" s="14">
        <f t="shared" si="2"/>
        <v>16.594594594594593</v>
      </c>
      <c r="E43" s="14">
        <f t="shared" si="2"/>
        <v>64.432432432432435</v>
      </c>
      <c r="F43" s="14">
        <f t="shared" si="2"/>
        <v>36</v>
      </c>
      <c r="G43" s="14">
        <f t="shared" si="2"/>
        <v>447.02702702702703</v>
      </c>
      <c r="H43" s="14">
        <f t="shared" si="2"/>
        <v>686.45945945945948</v>
      </c>
      <c r="I43" s="14">
        <f t="shared" si="2"/>
        <v>1133.4864864864865</v>
      </c>
    </row>
    <row r="44" spans="1:14" x14ac:dyDescent="0.2">
      <c r="E44" s="19"/>
      <c r="I44" s="1"/>
    </row>
    <row r="45" spans="1:14" ht="6" customHeight="1" x14ac:dyDescent="0.2"/>
    <row r="46" spans="1:14" ht="15.75" x14ac:dyDescent="0.25">
      <c r="A46" s="67" t="s">
        <v>36</v>
      </c>
      <c r="B46" s="2"/>
    </row>
    <row r="47" spans="1:14" s="31" customFormat="1" ht="15.75" x14ac:dyDescent="0.25">
      <c r="A47" s="67"/>
      <c r="B47" s="2"/>
    </row>
    <row r="48" spans="1:14" s="31" customFormat="1" ht="15.75" x14ac:dyDescent="0.25">
      <c r="A48" s="68"/>
      <c r="B48" s="69" t="s">
        <v>13</v>
      </c>
      <c r="C48" s="12"/>
      <c r="D48" s="12"/>
      <c r="E48" s="12"/>
      <c r="F48" s="26" t="s">
        <v>49</v>
      </c>
      <c r="G48" s="12"/>
      <c r="H48" s="12"/>
      <c r="I48" s="12"/>
      <c r="L48" s="67"/>
    </row>
    <row r="49" spans="1:9" s="31" customFormat="1" x14ac:dyDescent="0.2">
      <c r="A49" s="65" t="s">
        <v>10</v>
      </c>
      <c r="B49" s="5" t="s">
        <v>14</v>
      </c>
      <c r="C49" s="65"/>
      <c r="D49" s="65"/>
      <c r="E49" s="5" t="s">
        <v>34</v>
      </c>
      <c r="F49" s="65"/>
      <c r="G49" s="5" t="s">
        <v>18</v>
      </c>
      <c r="H49" s="65"/>
      <c r="I49" s="5" t="s">
        <v>7</v>
      </c>
    </row>
    <row r="50" spans="1:9" s="31" customFormat="1" x14ac:dyDescent="0.2">
      <c r="A50" s="64" t="s">
        <v>8</v>
      </c>
      <c r="B50" s="64" t="s">
        <v>33</v>
      </c>
      <c r="C50" s="64" t="s">
        <v>3</v>
      </c>
      <c r="D50" s="64" t="s">
        <v>11</v>
      </c>
      <c r="E50" s="64" t="s">
        <v>5</v>
      </c>
      <c r="F50" s="64" t="s">
        <v>6</v>
      </c>
      <c r="G50" s="64" t="s">
        <v>19</v>
      </c>
      <c r="H50" s="64" t="s">
        <v>17</v>
      </c>
      <c r="I50" s="64" t="s">
        <v>12</v>
      </c>
    </row>
    <row r="51" spans="1:9" x14ac:dyDescent="0.2">
      <c r="A51" s="4">
        <v>1980</v>
      </c>
      <c r="B51" s="6">
        <v>15</v>
      </c>
      <c r="C51" s="21">
        <f t="shared" ref="C51:I60" si="3">C6/$I6*100</f>
        <v>13.47926267281106</v>
      </c>
      <c r="D51" s="21">
        <f t="shared" si="3"/>
        <v>0</v>
      </c>
      <c r="E51" s="21">
        <f t="shared" si="3"/>
        <v>3.3410138248847927</v>
      </c>
      <c r="F51" s="70">
        <f t="shared" si="3"/>
        <v>2.7649769585253456</v>
      </c>
      <c r="G51" s="70">
        <f t="shared" si="3"/>
        <v>19.585253456221199</v>
      </c>
      <c r="H51" s="70">
        <f t="shared" si="3"/>
        <v>80.414746543778804</v>
      </c>
      <c r="I51" s="70">
        <f t="shared" si="3"/>
        <v>100</v>
      </c>
    </row>
    <row r="52" spans="1:9" x14ac:dyDescent="0.2">
      <c r="A52" s="4">
        <v>1981</v>
      </c>
      <c r="B52" s="6">
        <v>70</v>
      </c>
      <c r="C52" s="21">
        <f t="shared" si="3"/>
        <v>28.688524590163933</v>
      </c>
      <c r="D52" s="21">
        <f t="shared" si="3"/>
        <v>0</v>
      </c>
      <c r="E52" s="21">
        <f t="shared" si="3"/>
        <v>3.1762295081967213</v>
      </c>
      <c r="F52" s="70">
        <f t="shared" si="3"/>
        <v>1.9467213114754098</v>
      </c>
      <c r="G52" s="70">
        <f t="shared" si="3"/>
        <v>33.811475409836063</v>
      </c>
      <c r="H52" s="70">
        <f t="shared" si="3"/>
        <v>66.188524590163937</v>
      </c>
      <c r="I52" s="70">
        <f t="shared" si="3"/>
        <v>100</v>
      </c>
    </row>
    <row r="53" spans="1:9" x14ac:dyDescent="0.2">
      <c r="A53" s="4">
        <v>1982</v>
      </c>
      <c r="B53" s="6">
        <v>45</v>
      </c>
      <c r="C53" s="21">
        <f t="shared" si="3"/>
        <v>20.162381596752368</v>
      </c>
      <c r="D53" s="21">
        <f t="shared" si="3"/>
        <v>15.832205683355886</v>
      </c>
      <c r="E53" s="21">
        <f t="shared" si="3"/>
        <v>3.247631935047361</v>
      </c>
      <c r="F53" s="70">
        <f t="shared" si="3"/>
        <v>0.2706359945872801</v>
      </c>
      <c r="G53" s="70">
        <f t="shared" si="3"/>
        <v>39.512855209742895</v>
      </c>
      <c r="H53" s="70">
        <f t="shared" si="3"/>
        <v>60.487144790257105</v>
      </c>
      <c r="I53" s="70">
        <f t="shared" si="3"/>
        <v>100</v>
      </c>
    </row>
    <row r="54" spans="1:9" x14ac:dyDescent="0.2">
      <c r="A54" s="4">
        <v>1983</v>
      </c>
      <c r="B54" s="6">
        <v>129</v>
      </c>
      <c r="C54" s="21">
        <f t="shared" si="3"/>
        <v>31.073446327683619</v>
      </c>
      <c r="D54" s="21">
        <f t="shared" si="3"/>
        <v>0.80710250201775613</v>
      </c>
      <c r="E54" s="21">
        <f t="shared" si="3"/>
        <v>2.2598870056497176</v>
      </c>
      <c r="F54" s="70">
        <f t="shared" si="3"/>
        <v>9.846650524616626</v>
      </c>
      <c r="G54" s="70">
        <f t="shared" si="3"/>
        <v>43.987086359967712</v>
      </c>
      <c r="H54" s="70">
        <f t="shared" si="3"/>
        <v>56.012913640032281</v>
      </c>
      <c r="I54" s="70">
        <f t="shared" si="3"/>
        <v>100</v>
      </c>
    </row>
    <row r="55" spans="1:9" x14ac:dyDescent="0.2">
      <c r="A55" s="4">
        <v>1984</v>
      </c>
      <c r="B55" s="6">
        <v>124</v>
      </c>
      <c r="C55" s="21">
        <f t="shared" si="3"/>
        <v>33.972602739726028</v>
      </c>
      <c r="D55" s="21">
        <f t="shared" si="3"/>
        <v>0.73059360730593603</v>
      </c>
      <c r="E55" s="21">
        <f t="shared" si="3"/>
        <v>1.1872146118721461</v>
      </c>
      <c r="F55" s="70">
        <f t="shared" si="3"/>
        <v>4.6575342465753424</v>
      </c>
      <c r="G55" s="70">
        <f t="shared" si="3"/>
        <v>40.547945205479451</v>
      </c>
      <c r="H55" s="70">
        <f t="shared" si="3"/>
        <v>59.452054794520549</v>
      </c>
      <c r="I55" s="70">
        <f t="shared" si="3"/>
        <v>100</v>
      </c>
    </row>
    <row r="56" spans="1:9" x14ac:dyDescent="0.2">
      <c r="A56" s="4">
        <v>1985</v>
      </c>
      <c r="B56" s="6">
        <v>177</v>
      </c>
      <c r="C56" s="21">
        <f t="shared" si="3"/>
        <v>35.294117647058826</v>
      </c>
      <c r="D56" s="21">
        <f t="shared" si="3"/>
        <v>0.17825311942959002</v>
      </c>
      <c r="E56" s="21">
        <f t="shared" si="3"/>
        <v>4.2186571598336302</v>
      </c>
      <c r="F56" s="70">
        <f t="shared" si="3"/>
        <v>4.3374925727866911</v>
      </c>
      <c r="G56" s="70">
        <f t="shared" si="3"/>
        <v>44.028520499108737</v>
      </c>
      <c r="H56" s="70">
        <f t="shared" si="3"/>
        <v>55.971479500891263</v>
      </c>
      <c r="I56" s="70">
        <f t="shared" si="3"/>
        <v>100</v>
      </c>
    </row>
    <row r="57" spans="1:9" x14ac:dyDescent="0.2">
      <c r="A57" s="4">
        <v>1986</v>
      </c>
      <c r="B57" s="6">
        <v>110</v>
      </c>
      <c r="C57" s="21">
        <f t="shared" si="3"/>
        <v>43.223819301848046</v>
      </c>
      <c r="D57" s="21">
        <f t="shared" si="3"/>
        <v>0.20533880903490762</v>
      </c>
      <c r="E57" s="21">
        <f t="shared" si="3"/>
        <v>6.1601642710472273</v>
      </c>
      <c r="F57" s="70">
        <f t="shared" si="3"/>
        <v>3.7987679671457908</v>
      </c>
      <c r="G57" s="70">
        <f t="shared" si="3"/>
        <v>53.388090349075981</v>
      </c>
      <c r="H57" s="70">
        <f t="shared" si="3"/>
        <v>46.611909650924026</v>
      </c>
      <c r="I57" s="70">
        <f t="shared" si="3"/>
        <v>100</v>
      </c>
    </row>
    <row r="58" spans="1:9" x14ac:dyDescent="0.2">
      <c r="A58" s="4">
        <v>1987</v>
      </c>
      <c r="B58" s="6">
        <v>145</v>
      </c>
      <c r="C58" s="21">
        <f t="shared" si="3"/>
        <v>37.150127226463106</v>
      </c>
      <c r="D58" s="21">
        <f t="shared" si="3"/>
        <v>0.16963528413910092</v>
      </c>
      <c r="E58" s="21">
        <f t="shared" si="3"/>
        <v>4.0712468193384224</v>
      </c>
      <c r="F58" s="70">
        <f t="shared" si="3"/>
        <v>1.9508057675996608</v>
      </c>
      <c r="G58" s="70">
        <f t="shared" si="3"/>
        <v>43.341815097540284</v>
      </c>
      <c r="H58" s="70">
        <f t="shared" si="3"/>
        <v>56.658184902459709</v>
      </c>
      <c r="I58" s="70">
        <f t="shared" si="3"/>
        <v>100</v>
      </c>
    </row>
    <row r="59" spans="1:9" x14ac:dyDescent="0.2">
      <c r="A59" s="4">
        <v>1988</v>
      </c>
      <c r="B59" s="6">
        <v>145</v>
      </c>
      <c r="C59" s="21">
        <f t="shared" si="3"/>
        <v>25.478767693588679</v>
      </c>
      <c r="D59" s="21">
        <f t="shared" si="3"/>
        <v>0.99916736053288924</v>
      </c>
      <c r="E59" s="21">
        <f t="shared" si="3"/>
        <v>5.9950041631973354</v>
      </c>
      <c r="F59" s="70">
        <f t="shared" si="3"/>
        <v>4.5795170691090759</v>
      </c>
      <c r="G59" s="70">
        <f t="shared" si="3"/>
        <v>37.052456286427976</v>
      </c>
      <c r="H59" s="70">
        <f t="shared" si="3"/>
        <v>62.947543713572017</v>
      </c>
      <c r="I59" s="70">
        <f t="shared" si="3"/>
        <v>100</v>
      </c>
    </row>
    <row r="60" spans="1:9" x14ac:dyDescent="0.2">
      <c r="A60" s="4">
        <v>1989</v>
      </c>
      <c r="B60" s="6">
        <v>182</v>
      </c>
      <c r="C60" s="21">
        <f t="shared" si="3"/>
        <v>48.191681735985533</v>
      </c>
      <c r="D60" s="21">
        <f t="shared" si="3"/>
        <v>0.63291139240506333</v>
      </c>
      <c r="E60" s="21">
        <f t="shared" si="3"/>
        <v>1.3562386980108498</v>
      </c>
      <c r="F60" s="70">
        <f t="shared" si="3"/>
        <v>4.4303797468354427</v>
      </c>
      <c r="G60" s="70">
        <f t="shared" si="3"/>
        <v>54.611211573236893</v>
      </c>
      <c r="H60" s="70">
        <f t="shared" si="3"/>
        <v>45.388788426763114</v>
      </c>
      <c r="I60" s="70">
        <f t="shared" si="3"/>
        <v>100</v>
      </c>
    </row>
    <row r="61" spans="1:9" x14ac:dyDescent="0.2">
      <c r="A61" s="4">
        <v>1990</v>
      </c>
      <c r="B61" s="6">
        <v>168</v>
      </c>
      <c r="C61" s="21">
        <f t="shared" ref="C61:I70" si="4">C16/$I16*100</f>
        <v>42.847503373819166</v>
      </c>
      <c r="D61" s="21">
        <f t="shared" si="4"/>
        <v>1.0121457489878543</v>
      </c>
      <c r="E61" s="21">
        <f t="shared" si="4"/>
        <v>3.8461538461538463</v>
      </c>
      <c r="F61" s="70">
        <f t="shared" si="4"/>
        <v>5.2631578947368416</v>
      </c>
      <c r="G61" s="70">
        <f t="shared" si="4"/>
        <v>52.968960863697703</v>
      </c>
      <c r="H61" s="70">
        <f t="shared" si="4"/>
        <v>47.031039136302297</v>
      </c>
      <c r="I61" s="70">
        <f t="shared" si="4"/>
        <v>100</v>
      </c>
    </row>
    <row r="62" spans="1:9" x14ac:dyDescent="0.2">
      <c r="A62" s="4">
        <v>1991</v>
      </c>
      <c r="B62" s="6">
        <v>47</v>
      </c>
      <c r="C62" s="21">
        <f t="shared" si="4"/>
        <v>16.963528413910094</v>
      </c>
      <c r="D62" s="21">
        <f t="shared" si="4"/>
        <v>0.67854113655640369</v>
      </c>
      <c r="E62" s="21">
        <f t="shared" si="4"/>
        <v>12.892281594571669</v>
      </c>
      <c r="F62" s="70">
        <f t="shared" si="4"/>
        <v>0.93299406276505514</v>
      </c>
      <c r="G62" s="70">
        <f t="shared" si="4"/>
        <v>31.46734520780322</v>
      </c>
      <c r="H62" s="70">
        <f t="shared" si="4"/>
        <v>68.53265479219678</v>
      </c>
      <c r="I62" s="70">
        <f t="shared" si="4"/>
        <v>100</v>
      </c>
    </row>
    <row r="63" spans="1:9" x14ac:dyDescent="0.2">
      <c r="A63" s="4">
        <v>1992</v>
      </c>
      <c r="B63" s="6">
        <v>53</v>
      </c>
      <c r="C63" s="21">
        <f t="shared" si="4"/>
        <v>32.159999999999997</v>
      </c>
      <c r="D63" s="21">
        <f t="shared" si="4"/>
        <v>0.53333333333333333</v>
      </c>
      <c r="E63" s="21">
        <f t="shared" si="4"/>
        <v>10.453333333333333</v>
      </c>
      <c r="F63" s="70">
        <f t="shared" si="4"/>
        <v>2.4533333333333336</v>
      </c>
      <c r="G63" s="70">
        <f t="shared" si="4"/>
        <v>45.6</v>
      </c>
      <c r="H63" s="70">
        <f t="shared" si="4"/>
        <v>54.400000000000006</v>
      </c>
      <c r="I63" s="70">
        <f t="shared" si="4"/>
        <v>100</v>
      </c>
    </row>
    <row r="64" spans="1:9" x14ac:dyDescent="0.2">
      <c r="A64" s="4">
        <v>1993</v>
      </c>
      <c r="B64" s="6">
        <v>169</v>
      </c>
      <c r="C64" s="21">
        <f t="shared" si="4"/>
        <v>38.451856513530522</v>
      </c>
      <c r="D64" s="21">
        <f t="shared" si="4"/>
        <v>0.50346129641283832</v>
      </c>
      <c r="E64" s="21">
        <f t="shared" si="4"/>
        <v>5.78980490874764</v>
      </c>
      <c r="F64" s="70">
        <f t="shared" si="4"/>
        <v>1.195720578980491</v>
      </c>
      <c r="G64" s="70">
        <f t="shared" si="4"/>
        <v>45.940843297671492</v>
      </c>
      <c r="H64" s="70">
        <f t="shared" si="4"/>
        <v>54.059156702328501</v>
      </c>
      <c r="I64" s="70">
        <f t="shared" si="4"/>
        <v>100</v>
      </c>
    </row>
    <row r="65" spans="1:9" x14ac:dyDescent="0.2">
      <c r="A65" s="4">
        <v>1994</v>
      </c>
      <c r="B65" s="6">
        <v>330</v>
      </c>
      <c r="C65" s="21">
        <f t="shared" si="4"/>
        <v>34.828150572831426</v>
      </c>
      <c r="D65" s="21">
        <f t="shared" si="4"/>
        <v>7.3322422258592468</v>
      </c>
      <c r="E65" s="21">
        <f t="shared" si="4"/>
        <v>7.1358428805237324</v>
      </c>
      <c r="F65" s="70">
        <f t="shared" si="4"/>
        <v>3.6661211129296234</v>
      </c>
      <c r="G65" s="70">
        <f t="shared" si="4"/>
        <v>52.962356792144028</v>
      </c>
      <c r="H65" s="70">
        <f t="shared" si="4"/>
        <v>47.037643207855972</v>
      </c>
      <c r="I65" s="70">
        <f t="shared" si="4"/>
        <v>100</v>
      </c>
    </row>
    <row r="66" spans="1:9" x14ac:dyDescent="0.2">
      <c r="A66" s="4">
        <v>1995</v>
      </c>
      <c r="B66" s="6">
        <v>82</v>
      </c>
      <c r="C66" s="21">
        <f t="shared" si="4"/>
        <v>32.195121951219512</v>
      </c>
      <c r="D66" s="21">
        <f t="shared" si="4"/>
        <v>0.6097560975609756</v>
      </c>
      <c r="E66" s="21">
        <f t="shared" si="4"/>
        <v>7.9268292682926829</v>
      </c>
      <c r="F66" s="70">
        <f t="shared" si="4"/>
        <v>3.1707317073170733</v>
      </c>
      <c r="G66" s="70">
        <f t="shared" si="4"/>
        <v>43.902439024390247</v>
      </c>
      <c r="H66" s="70">
        <f t="shared" si="4"/>
        <v>56.09756097560976</v>
      </c>
      <c r="I66" s="70">
        <f t="shared" si="4"/>
        <v>100</v>
      </c>
    </row>
    <row r="67" spans="1:9" x14ac:dyDescent="0.2">
      <c r="A67" s="4">
        <v>1996</v>
      </c>
      <c r="B67" s="6">
        <v>160</v>
      </c>
      <c r="C67" s="21">
        <f t="shared" si="4"/>
        <v>39.08851884312007</v>
      </c>
      <c r="D67" s="21">
        <f t="shared" si="4"/>
        <v>0.9640666082383873</v>
      </c>
      <c r="E67" s="21">
        <f t="shared" si="4"/>
        <v>11.656441717791409</v>
      </c>
      <c r="F67" s="70">
        <f t="shared" si="4"/>
        <v>3.1551270815074495</v>
      </c>
      <c r="G67" s="70">
        <f t="shared" si="4"/>
        <v>54.864154250657315</v>
      </c>
      <c r="H67" s="70">
        <f t="shared" si="4"/>
        <v>45.135845749342685</v>
      </c>
      <c r="I67" s="70">
        <f t="shared" si="4"/>
        <v>100</v>
      </c>
    </row>
    <row r="68" spans="1:9" x14ac:dyDescent="0.2">
      <c r="A68" s="3">
        <v>1997</v>
      </c>
      <c r="B68" s="6">
        <v>43</v>
      </c>
      <c r="C68" s="21">
        <f t="shared" si="4"/>
        <v>12.417437252311757</v>
      </c>
      <c r="D68" s="21">
        <f t="shared" si="4"/>
        <v>0.52840158520475566</v>
      </c>
      <c r="E68" s="21">
        <f t="shared" si="4"/>
        <v>0</v>
      </c>
      <c r="F68" s="70">
        <f t="shared" si="4"/>
        <v>6.6050198150594461</v>
      </c>
      <c r="G68" s="70">
        <f t="shared" si="4"/>
        <v>19.550858652575958</v>
      </c>
      <c r="H68" s="70">
        <f t="shared" si="4"/>
        <v>80.449141347424046</v>
      </c>
      <c r="I68" s="70">
        <f t="shared" si="4"/>
        <v>100</v>
      </c>
    </row>
    <row r="69" spans="1:9" x14ac:dyDescent="0.2">
      <c r="A69" s="3">
        <v>1998</v>
      </c>
      <c r="B69" s="6">
        <v>157</v>
      </c>
      <c r="C69" s="21">
        <f t="shared" si="4"/>
        <v>30.927105449398447</v>
      </c>
      <c r="D69" s="21">
        <f t="shared" si="4"/>
        <v>1.203113941967445</v>
      </c>
      <c r="E69" s="21">
        <f t="shared" si="4"/>
        <v>3.043170559094126</v>
      </c>
      <c r="F69" s="70">
        <f t="shared" si="4"/>
        <v>3.8216560509554141</v>
      </c>
      <c r="G69" s="70">
        <f t="shared" si="4"/>
        <v>38.995046001415432</v>
      </c>
      <c r="H69" s="70">
        <f t="shared" si="4"/>
        <v>61.004953998584575</v>
      </c>
      <c r="I69" s="70">
        <f t="shared" si="4"/>
        <v>100</v>
      </c>
    </row>
    <row r="70" spans="1:9" x14ac:dyDescent="0.2">
      <c r="A70" s="3">
        <v>1999</v>
      </c>
      <c r="B70" s="6">
        <v>160</v>
      </c>
      <c r="C70" s="21">
        <f t="shared" si="4"/>
        <v>33.797909407665507</v>
      </c>
      <c r="D70" s="21">
        <f t="shared" si="4"/>
        <v>0.34843205574912894</v>
      </c>
      <c r="E70" s="21">
        <f t="shared" si="4"/>
        <v>4.0418118466898951</v>
      </c>
      <c r="F70" s="70">
        <f t="shared" si="4"/>
        <v>2.9268292682926833</v>
      </c>
      <c r="G70" s="70">
        <f t="shared" si="4"/>
        <v>41.11498257839721</v>
      </c>
      <c r="H70" s="70">
        <f t="shared" si="4"/>
        <v>58.88501742160279</v>
      </c>
      <c r="I70" s="70">
        <f t="shared" si="4"/>
        <v>100</v>
      </c>
    </row>
    <row r="71" spans="1:9" x14ac:dyDescent="0.2">
      <c r="A71" s="3">
        <v>2000</v>
      </c>
      <c r="B71" s="6">
        <v>103</v>
      </c>
      <c r="C71" s="21">
        <f t="shared" ref="C71:I72" si="5">C26/$I26*100</f>
        <v>23.52941176470588</v>
      </c>
      <c r="D71" s="21">
        <f t="shared" si="5"/>
        <v>0.61919504643962853</v>
      </c>
      <c r="E71" s="21">
        <f t="shared" si="5"/>
        <v>2.3735810113519094</v>
      </c>
      <c r="F71" s="70">
        <f t="shared" si="5"/>
        <v>2.9927760577915374</v>
      </c>
      <c r="G71" s="70">
        <f t="shared" si="5"/>
        <v>29.51496388028896</v>
      </c>
      <c r="H71" s="70">
        <f t="shared" si="5"/>
        <v>70.48503611971104</v>
      </c>
      <c r="I71" s="70">
        <f t="shared" si="5"/>
        <v>100</v>
      </c>
    </row>
    <row r="72" spans="1:9" x14ac:dyDescent="0.2">
      <c r="A72" s="3">
        <v>2001</v>
      </c>
      <c r="B72" s="6">
        <v>149</v>
      </c>
      <c r="C72" s="21">
        <f t="shared" si="5"/>
        <v>30.938833570412516</v>
      </c>
      <c r="D72" s="21">
        <f t="shared" si="5"/>
        <v>0.71123755334281646</v>
      </c>
      <c r="E72" s="21">
        <f t="shared" si="5"/>
        <v>2.9160739687055477</v>
      </c>
      <c r="F72" s="70">
        <f t="shared" si="5"/>
        <v>3.9118065433854912</v>
      </c>
      <c r="G72" s="70">
        <f t="shared" si="5"/>
        <v>38.477951635846374</v>
      </c>
      <c r="H72" s="70">
        <f t="shared" si="5"/>
        <v>61.522048364153626</v>
      </c>
      <c r="I72" s="70">
        <f t="shared" si="5"/>
        <v>100</v>
      </c>
    </row>
    <row r="73" spans="1:9" x14ac:dyDescent="0.2">
      <c r="A73" s="3">
        <v>2002</v>
      </c>
      <c r="B73" s="6">
        <v>125</v>
      </c>
      <c r="C73" s="21">
        <f t="shared" ref="C73:H87" si="6">C28/$I28*100</f>
        <v>18</v>
      </c>
      <c r="D73" s="21">
        <f t="shared" si="6"/>
        <v>0.5</v>
      </c>
      <c r="E73" s="21">
        <f t="shared" si="6"/>
        <v>4.8125</v>
      </c>
      <c r="F73" s="70">
        <f t="shared" si="6"/>
        <v>3.1875</v>
      </c>
      <c r="G73" s="70">
        <f t="shared" si="6"/>
        <v>26.5</v>
      </c>
      <c r="H73" s="70">
        <f t="shared" si="6"/>
        <v>73.5</v>
      </c>
      <c r="I73" s="70">
        <f t="shared" ref="I73:I85" si="7">I28/$I28*100</f>
        <v>100</v>
      </c>
    </row>
    <row r="74" spans="1:9" x14ac:dyDescent="0.2">
      <c r="A74" s="3">
        <v>2003</v>
      </c>
      <c r="B74" s="6">
        <f t="shared" ref="B74:B84" si="8">B29</f>
        <v>97</v>
      </c>
      <c r="C74" s="21">
        <f t="shared" si="6"/>
        <v>23.340707964601769</v>
      </c>
      <c r="D74" s="21">
        <f t="shared" si="6"/>
        <v>0.44247787610619471</v>
      </c>
      <c r="E74" s="21">
        <f t="shared" si="6"/>
        <v>6.5265486725663724</v>
      </c>
      <c r="F74" s="70">
        <f t="shared" si="6"/>
        <v>4.9778761061946906</v>
      </c>
      <c r="G74" s="70">
        <f t="shared" si="6"/>
        <v>35.287610619469028</v>
      </c>
      <c r="H74" s="70">
        <f t="shared" si="6"/>
        <v>64.712389380530979</v>
      </c>
      <c r="I74" s="70">
        <f t="shared" si="7"/>
        <v>100</v>
      </c>
    </row>
    <row r="75" spans="1:9" x14ac:dyDescent="0.2">
      <c r="A75" s="3">
        <v>2004</v>
      </c>
      <c r="B75" s="6">
        <f t="shared" si="8"/>
        <v>62</v>
      </c>
      <c r="C75" s="21">
        <f t="shared" si="6"/>
        <v>26.604278074866311</v>
      </c>
      <c r="D75" s="21">
        <f t="shared" si="6"/>
        <v>6.2834224598930479</v>
      </c>
      <c r="E75" s="21">
        <f t="shared" si="6"/>
        <v>9.4919786096256686</v>
      </c>
      <c r="F75" s="70">
        <f t="shared" si="6"/>
        <v>2.0053475935828877</v>
      </c>
      <c r="G75" s="70">
        <f t="shared" si="6"/>
        <v>44.385026737967912</v>
      </c>
      <c r="H75" s="70">
        <f t="shared" si="6"/>
        <v>55.614973262032088</v>
      </c>
      <c r="I75" s="70">
        <f t="shared" si="7"/>
        <v>100</v>
      </c>
    </row>
    <row r="76" spans="1:9" x14ac:dyDescent="0.2">
      <c r="A76" s="3">
        <v>2005</v>
      </c>
      <c r="B76" s="6">
        <f t="shared" si="8"/>
        <v>66</v>
      </c>
      <c r="C76" s="21">
        <f t="shared" si="6"/>
        <v>33.012379642365886</v>
      </c>
      <c r="D76" s="21">
        <f t="shared" si="6"/>
        <v>0</v>
      </c>
      <c r="E76" s="21">
        <f t="shared" si="6"/>
        <v>0.82530949105914708</v>
      </c>
      <c r="F76" s="70">
        <f t="shared" si="6"/>
        <v>4.2640990371389274</v>
      </c>
      <c r="G76" s="70">
        <f t="shared" si="6"/>
        <v>38.101788170563964</v>
      </c>
      <c r="H76" s="70">
        <f t="shared" si="6"/>
        <v>61.898211829436036</v>
      </c>
      <c r="I76" s="70">
        <f t="shared" si="7"/>
        <v>100</v>
      </c>
    </row>
    <row r="77" spans="1:9" x14ac:dyDescent="0.2">
      <c r="A77" s="3">
        <v>2006</v>
      </c>
      <c r="B77" s="6">
        <f t="shared" si="8"/>
        <v>80</v>
      </c>
      <c r="C77" s="21">
        <f t="shared" si="6"/>
        <v>22.272727272727273</v>
      </c>
      <c r="D77" s="21">
        <f t="shared" si="6"/>
        <v>0</v>
      </c>
      <c r="E77" s="21">
        <f t="shared" si="6"/>
        <v>8.75</v>
      </c>
      <c r="F77" s="70">
        <f t="shared" si="6"/>
        <v>2.9545454545454546</v>
      </c>
      <c r="G77" s="70">
        <f t="shared" si="6"/>
        <v>33.977272727272727</v>
      </c>
      <c r="H77" s="70">
        <f t="shared" si="6"/>
        <v>66.02272727272728</v>
      </c>
      <c r="I77" s="70">
        <f t="shared" si="7"/>
        <v>100</v>
      </c>
    </row>
    <row r="78" spans="1:9" x14ac:dyDescent="0.2">
      <c r="A78" s="3">
        <v>2007</v>
      </c>
      <c r="B78" s="6">
        <f t="shared" si="8"/>
        <v>47</v>
      </c>
      <c r="C78" s="21">
        <f t="shared" si="6"/>
        <v>25</v>
      </c>
      <c r="D78" s="21">
        <f t="shared" si="6"/>
        <v>1.1194029850746268</v>
      </c>
      <c r="E78" s="21">
        <f t="shared" si="6"/>
        <v>5.5970149253731343</v>
      </c>
      <c r="F78" s="70">
        <f t="shared" si="6"/>
        <v>2.6119402985074625</v>
      </c>
      <c r="G78" s="70">
        <f t="shared" si="6"/>
        <v>34.328358208955223</v>
      </c>
      <c r="H78" s="70">
        <f t="shared" si="6"/>
        <v>65.671641791044777</v>
      </c>
      <c r="I78" s="70">
        <f t="shared" si="7"/>
        <v>100</v>
      </c>
    </row>
    <row r="79" spans="1:9" x14ac:dyDescent="0.2">
      <c r="A79" s="3">
        <v>2008</v>
      </c>
      <c r="B79" s="6">
        <f t="shared" si="8"/>
        <v>105</v>
      </c>
      <c r="C79" s="21">
        <f t="shared" si="6"/>
        <v>29.887410440122824</v>
      </c>
      <c r="D79" s="21">
        <f t="shared" si="6"/>
        <v>0</v>
      </c>
      <c r="E79" s="21">
        <f t="shared" si="6"/>
        <v>7.7789150460593648</v>
      </c>
      <c r="F79" s="70">
        <f t="shared" si="6"/>
        <v>0.92118730808597749</v>
      </c>
      <c r="G79" s="70">
        <f t="shared" si="6"/>
        <v>38.587512794268171</v>
      </c>
      <c r="H79" s="70">
        <f t="shared" si="6"/>
        <v>61.412487205731836</v>
      </c>
      <c r="I79" s="70">
        <f t="shared" si="7"/>
        <v>100</v>
      </c>
    </row>
    <row r="80" spans="1:9" x14ac:dyDescent="0.2">
      <c r="A80" s="3">
        <v>2009</v>
      </c>
      <c r="B80" s="6">
        <f t="shared" si="8"/>
        <v>75</v>
      </c>
      <c r="C80" s="21">
        <f t="shared" si="6"/>
        <v>30.185497470489036</v>
      </c>
      <c r="D80" s="21">
        <f t="shared" si="6"/>
        <v>0</v>
      </c>
      <c r="E80" s="21">
        <f t="shared" si="6"/>
        <v>7.75716694772344</v>
      </c>
      <c r="F80" s="70">
        <f t="shared" si="6"/>
        <v>1.3490725126475547</v>
      </c>
      <c r="G80" s="70">
        <f t="shared" si="6"/>
        <v>39.291736930860033</v>
      </c>
      <c r="H80" s="70">
        <f t="shared" si="6"/>
        <v>60.708263069139967</v>
      </c>
      <c r="I80" s="70">
        <f t="shared" si="7"/>
        <v>100</v>
      </c>
    </row>
    <row r="81" spans="1:13" x14ac:dyDescent="0.2">
      <c r="A81" s="3">
        <v>2010</v>
      </c>
      <c r="B81" s="6">
        <f t="shared" si="8"/>
        <v>86</v>
      </c>
      <c r="C81" s="21">
        <f t="shared" si="6"/>
        <v>25.293350717079534</v>
      </c>
      <c r="D81" s="21">
        <f t="shared" si="6"/>
        <v>0</v>
      </c>
      <c r="E81" s="21">
        <f t="shared" si="6"/>
        <v>17.470664928292045</v>
      </c>
      <c r="F81" s="70">
        <f t="shared" si="6"/>
        <v>2.8683181225554106</v>
      </c>
      <c r="G81" s="70">
        <f t="shared" si="6"/>
        <v>45.632333767926987</v>
      </c>
      <c r="H81" s="70">
        <f t="shared" si="6"/>
        <v>54.367666232073006</v>
      </c>
      <c r="I81" s="70">
        <f t="shared" si="7"/>
        <v>100</v>
      </c>
    </row>
    <row r="82" spans="1:13" x14ac:dyDescent="0.2">
      <c r="A82" s="3">
        <v>2011</v>
      </c>
      <c r="B82" s="6">
        <f t="shared" si="8"/>
        <v>79</v>
      </c>
      <c r="C82" s="21">
        <f t="shared" si="6"/>
        <v>17.2544080604534</v>
      </c>
      <c r="D82" s="21">
        <f t="shared" si="6"/>
        <v>3.9042821158690177</v>
      </c>
      <c r="E82" s="21">
        <f t="shared" si="6"/>
        <v>11.712846347607053</v>
      </c>
      <c r="F82" s="70">
        <f t="shared" si="6"/>
        <v>2.0151133501259446</v>
      </c>
      <c r="G82" s="70">
        <f t="shared" si="6"/>
        <v>34.886649874055415</v>
      </c>
      <c r="H82" s="70">
        <f t="shared" si="6"/>
        <v>65.113350125944578</v>
      </c>
      <c r="I82" s="70">
        <f t="shared" si="7"/>
        <v>100</v>
      </c>
    </row>
    <row r="83" spans="1:13" x14ac:dyDescent="0.2">
      <c r="A83" s="3">
        <v>2012</v>
      </c>
      <c r="B83" s="6">
        <f t="shared" si="8"/>
        <v>65</v>
      </c>
      <c r="C83" s="21">
        <f t="shared" si="6"/>
        <v>19.684308263695449</v>
      </c>
      <c r="D83" s="21">
        <f t="shared" si="6"/>
        <v>0.37140204271123489</v>
      </c>
      <c r="E83" s="21">
        <f t="shared" si="6"/>
        <v>0.64995357474466109</v>
      </c>
      <c r="F83" s="70">
        <f t="shared" si="6"/>
        <v>1.5784586815227482</v>
      </c>
      <c r="G83" s="70">
        <f t="shared" si="6"/>
        <v>22.284122562674096</v>
      </c>
      <c r="H83" s="70">
        <f t="shared" si="6"/>
        <v>77.715877437325915</v>
      </c>
      <c r="I83" s="70">
        <f t="shared" si="7"/>
        <v>100</v>
      </c>
    </row>
    <row r="84" spans="1:13" x14ac:dyDescent="0.2">
      <c r="A84" s="3">
        <v>2013</v>
      </c>
      <c r="B84" s="6">
        <f t="shared" si="8"/>
        <v>128</v>
      </c>
      <c r="C84" s="21">
        <f t="shared" si="6"/>
        <v>32.069510268562404</v>
      </c>
      <c r="D84" s="21">
        <f t="shared" si="6"/>
        <v>2.2116903633491312</v>
      </c>
      <c r="E84" s="21">
        <f t="shared" si="6"/>
        <v>5.4502369668246446</v>
      </c>
      <c r="F84" s="70">
        <f t="shared" si="6"/>
        <v>2.1327014218009479</v>
      </c>
      <c r="G84" s="70">
        <f t="shared" si="6"/>
        <v>41.864139020537124</v>
      </c>
      <c r="H84" s="70">
        <f t="shared" si="6"/>
        <v>58.135860979462869</v>
      </c>
      <c r="I84" s="70">
        <f t="shared" si="7"/>
        <v>100</v>
      </c>
    </row>
    <row r="85" spans="1:13" x14ac:dyDescent="0.2">
      <c r="A85" s="3">
        <v>2014</v>
      </c>
      <c r="B85" s="6">
        <v>86</v>
      </c>
      <c r="C85" s="21">
        <f t="shared" si="6"/>
        <v>13.759086188992731</v>
      </c>
      <c r="D85" s="21">
        <f t="shared" si="6"/>
        <v>0</v>
      </c>
      <c r="E85" s="21">
        <f t="shared" si="6"/>
        <v>5.5555555555555554</v>
      </c>
      <c r="F85" s="70">
        <f t="shared" si="6"/>
        <v>1.0903426791277258</v>
      </c>
      <c r="G85" s="70">
        <f t="shared" si="6"/>
        <v>20.404984423676012</v>
      </c>
      <c r="H85" s="70">
        <f t="shared" si="6"/>
        <v>79.595015576323988</v>
      </c>
      <c r="I85" s="70">
        <f t="shared" si="7"/>
        <v>100</v>
      </c>
    </row>
    <row r="86" spans="1:13" s="31" customFormat="1" x14ac:dyDescent="0.2">
      <c r="A86" s="3">
        <v>2015</v>
      </c>
      <c r="B86" s="6">
        <v>44</v>
      </c>
      <c r="C86" s="21">
        <f t="shared" si="6"/>
        <v>20.289855072463769</v>
      </c>
      <c r="D86" s="21">
        <f t="shared" si="6"/>
        <v>0.28985507246376813</v>
      </c>
      <c r="E86" s="21">
        <f t="shared" si="6"/>
        <v>2.0289855072463765</v>
      </c>
      <c r="F86" s="70">
        <f t="shared" si="6"/>
        <v>2.4637681159420293</v>
      </c>
      <c r="G86" s="70">
        <f t="shared" si="6"/>
        <v>25.072463768115945</v>
      </c>
      <c r="H86" s="70">
        <f t="shared" si="6"/>
        <v>74.927536231884062</v>
      </c>
      <c r="I86" s="70">
        <f t="shared" ref="I86:I87" si="9">I41/$I41*100</f>
        <v>100</v>
      </c>
    </row>
    <row r="87" spans="1:13" x14ac:dyDescent="0.2">
      <c r="A87" s="3">
        <v>2016</v>
      </c>
      <c r="B87" s="6">
        <v>22</v>
      </c>
      <c r="C87" s="21">
        <f t="shared" si="6"/>
        <v>7.3260073260073266</v>
      </c>
      <c r="D87" s="21">
        <f t="shared" si="6"/>
        <v>0</v>
      </c>
      <c r="E87" s="21">
        <f t="shared" si="6"/>
        <v>17.948717948717949</v>
      </c>
      <c r="F87" s="70">
        <f t="shared" si="6"/>
        <v>0</v>
      </c>
      <c r="G87" s="70">
        <f t="shared" si="6"/>
        <v>25.274725274725274</v>
      </c>
      <c r="H87" s="70">
        <f t="shared" si="6"/>
        <v>74.72527472527473</v>
      </c>
      <c r="I87" s="70">
        <f t="shared" si="9"/>
        <v>100</v>
      </c>
    </row>
    <row r="88" spans="1:13" x14ac:dyDescent="0.2">
      <c r="A88" s="26" t="s">
        <v>2</v>
      </c>
      <c r="B88" s="12"/>
      <c r="C88" s="28">
        <f t="shared" ref="C88:I88" si="10">AVERAGE(C51:C87)</f>
        <v>27.806476632633348</v>
      </c>
      <c r="D88" s="28">
        <f t="shared" si="10"/>
        <v>1.3438288460362422</v>
      </c>
      <c r="E88" s="28">
        <f t="shared" si="10"/>
        <v>5.9309461473980916</v>
      </c>
      <c r="F88" s="71">
        <f t="shared" si="10"/>
        <v>3.056730441840239</v>
      </c>
      <c r="G88" s="71">
        <f t="shared" si="10"/>
        <v>38.13798206790792</v>
      </c>
      <c r="H88" s="71">
        <f t="shared" si="10"/>
        <v>61.862017932092066</v>
      </c>
      <c r="I88" s="71">
        <f t="shared" si="10"/>
        <v>100</v>
      </c>
    </row>
    <row r="89" spans="1:13" x14ac:dyDescent="0.2">
      <c r="G89" s="19"/>
    </row>
    <row r="90" spans="1:13" x14ac:dyDescent="0.2"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</row>
    <row r="91" spans="1:13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</row>
    <row r="92" spans="1:13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</row>
    <row r="93" spans="1:13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</row>
    <row r="94" spans="1:13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</row>
    <row r="95" spans="1:13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</row>
    <row r="96" spans="1:13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</row>
    <row r="97" spans="1:13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</row>
    <row r="98" spans="1:13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</row>
    <row r="99" spans="1:13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</row>
    <row r="100" spans="1:13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</row>
    <row r="101" spans="1:13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</row>
    <row r="102" spans="1:13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</row>
    <row r="103" spans="1:13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</row>
    <row r="104" spans="1:13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</row>
    <row r="105" spans="1:13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</row>
    <row r="106" spans="1:13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</row>
    <row r="107" spans="1:13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</row>
    <row r="108" spans="1:13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</row>
    <row r="109" spans="1:13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</row>
    <row r="110" spans="1:13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</row>
    <row r="111" spans="1:13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</row>
    <row r="112" spans="1:13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</row>
    <row r="113" spans="1:13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</row>
    <row r="114" spans="1:13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</row>
    <row r="115" spans="1:13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</row>
    <row r="116" spans="1:13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</row>
    <row r="117" spans="1:13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</row>
    <row r="118" spans="1:13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</row>
    <row r="119" spans="1:13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</row>
    <row r="120" spans="1:13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</row>
    <row r="121" spans="1:13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</row>
    <row r="122" spans="1:13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</row>
    <row r="123" spans="1:13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</row>
    <row r="124" spans="1:13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</row>
    <row r="125" spans="1:13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</row>
    <row r="126" spans="1:13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</row>
    <row r="127" spans="1:13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</row>
    <row r="128" spans="1:13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</row>
    <row r="129" spans="1:13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</row>
    <row r="130" spans="1:13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</row>
  </sheetData>
  <phoneticPr fontId="0" type="noConversion"/>
  <pageMargins left="1.4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4"/>
  <sheetViews>
    <sheetView topLeftCell="A125" workbookViewId="0">
      <selection activeCell="A133" sqref="A133:K164"/>
    </sheetView>
  </sheetViews>
  <sheetFormatPr defaultRowHeight="12.75" x14ac:dyDescent="0.2"/>
  <cols>
    <col min="1" max="1" width="4.85546875" style="29" customWidth="1"/>
    <col min="2" max="2" width="6.28515625" style="29" customWidth="1"/>
    <col min="3" max="3" width="6.7109375" style="29" customWidth="1"/>
    <col min="4" max="4" width="5.85546875" style="29" customWidth="1"/>
    <col min="5" max="5" width="7.140625" style="29" customWidth="1"/>
    <col min="6" max="6" width="6" style="29" customWidth="1"/>
    <col min="7" max="7" width="5.140625" style="29" customWidth="1"/>
    <col min="8" max="8" width="7.5703125" style="29" customWidth="1"/>
    <col min="9" max="9" width="7.42578125" style="29" customWidth="1"/>
    <col min="10" max="10" width="10.140625" style="29" customWidth="1"/>
    <col min="11" max="11" width="6.28515625" style="29" customWidth="1"/>
    <col min="12" max="16384" width="9.140625" style="29"/>
  </cols>
  <sheetData>
    <row r="1" spans="1:16" ht="12" customHeight="1" x14ac:dyDescent="0.25">
      <c r="A1" s="67" t="s">
        <v>37</v>
      </c>
      <c r="B1" s="36"/>
    </row>
    <row r="2" spans="1:16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6" ht="15.75" x14ac:dyDescent="0.25">
      <c r="A3" s="50"/>
      <c r="B3" s="50"/>
      <c r="C3" s="50"/>
      <c r="M3" s="67"/>
      <c r="P3" s="29">
        <v>0.15932446427148889</v>
      </c>
    </row>
    <row r="4" spans="1:16" x14ac:dyDescent="0.2">
      <c r="A4" s="46"/>
      <c r="B4" s="76" t="s">
        <v>13</v>
      </c>
      <c r="C4" s="44"/>
      <c r="D4" s="44"/>
      <c r="E4" s="44"/>
      <c r="F4" s="44" t="s">
        <v>9</v>
      </c>
      <c r="G4" s="45"/>
      <c r="H4" s="45"/>
      <c r="I4" s="44"/>
      <c r="J4" s="44"/>
      <c r="K4" s="44"/>
      <c r="O4" s="29" t="s">
        <v>26</v>
      </c>
      <c r="P4" s="29" t="s">
        <v>48</v>
      </c>
    </row>
    <row r="5" spans="1:16" x14ac:dyDescent="0.2">
      <c r="A5" s="36"/>
      <c r="B5" s="60" t="s">
        <v>14</v>
      </c>
      <c r="C5" s="54"/>
      <c r="D5" s="54"/>
      <c r="E5" s="54" t="s">
        <v>15</v>
      </c>
      <c r="F5" s="54"/>
      <c r="G5" s="54" t="s">
        <v>16</v>
      </c>
      <c r="H5" s="54" t="s">
        <v>31</v>
      </c>
      <c r="I5" s="54" t="s">
        <v>1</v>
      </c>
      <c r="J5" s="54"/>
      <c r="K5" s="54" t="s">
        <v>18</v>
      </c>
    </row>
    <row r="6" spans="1:16" x14ac:dyDescent="0.2">
      <c r="A6" s="42" t="s">
        <v>0</v>
      </c>
      <c r="B6" s="43" t="s">
        <v>27</v>
      </c>
      <c r="C6" s="43" t="s">
        <v>3</v>
      </c>
      <c r="D6" s="43" t="s">
        <v>28</v>
      </c>
      <c r="E6" s="43" t="s">
        <v>5</v>
      </c>
      <c r="F6" s="43" t="s">
        <v>6</v>
      </c>
      <c r="G6" s="43" t="s">
        <v>30</v>
      </c>
      <c r="H6" s="43" t="s">
        <v>29</v>
      </c>
      <c r="I6" s="43" t="s">
        <v>19</v>
      </c>
      <c r="J6" s="43" t="s">
        <v>22</v>
      </c>
      <c r="K6" s="43" t="s">
        <v>32</v>
      </c>
    </row>
    <row r="7" spans="1:16" x14ac:dyDescent="0.2">
      <c r="A7" s="34">
        <v>1974</v>
      </c>
      <c r="B7" s="35">
        <v>157</v>
      </c>
      <c r="C7" s="40">
        <v>9161.4098360655735</v>
      </c>
      <c r="D7" s="40">
        <v>405.88524590163934</v>
      </c>
      <c r="E7" s="40">
        <v>4580.7049180327867</v>
      </c>
      <c r="F7" s="40">
        <v>0</v>
      </c>
      <c r="G7" s="40">
        <v>0</v>
      </c>
      <c r="H7" s="40">
        <v>0</v>
      </c>
      <c r="I7" s="40">
        <f>SUM(C7:H7)</f>
        <v>14148</v>
      </c>
      <c r="J7" s="35">
        <v>4124</v>
      </c>
      <c r="K7" s="40">
        <f>I7+J7</f>
        <v>18272</v>
      </c>
    </row>
    <row r="8" spans="1:16" x14ac:dyDescent="0.2">
      <c r="A8" s="34">
        <v>1978</v>
      </c>
      <c r="B8" s="35">
        <v>124</v>
      </c>
      <c r="C8" s="40">
        <v>7208.2104200000003</v>
      </c>
      <c r="D8" s="40">
        <v>0</v>
      </c>
      <c r="E8" s="40">
        <v>4143.6868244444504</v>
      </c>
      <c r="F8" s="40">
        <v>0</v>
      </c>
      <c r="G8" s="40">
        <v>0</v>
      </c>
      <c r="H8" s="40">
        <v>0</v>
      </c>
      <c r="I8" s="40">
        <f>SUM(C8:H8)</f>
        <v>11351.897244444452</v>
      </c>
      <c r="J8" s="35">
        <v>3119</v>
      </c>
      <c r="K8" s="40">
        <f>I8+J8</f>
        <v>14470.897244444452</v>
      </c>
    </row>
    <row r="9" spans="1:16" x14ac:dyDescent="0.2">
      <c r="A9" s="34">
        <v>1979</v>
      </c>
      <c r="B9" s="35">
        <v>84</v>
      </c>
      <c r="C9" s="40">
        <v>4892.1190690909107</v>
      </c>
      <c r="D9" s="40">
        <v>410.76068727272724</v>
      </c>
      <c r="E9" s="40">
        <v>1774.3214618181821</v>
      </c>
      <c r="F9" s="40">
        <v>94.926338181818181</v>
      </c>
      <c r="G9" s="40">
        <v>0</v>
      </c>
      <c r="H9" s="40">
        <v>0</v>
      </c>
      <c r="I9" s="40">
        <f>SUM(C9:H9)</f>
        <v>7172.1275563636382</v>
      </c>
      <c r="J9" s="35">
        <v>3460</v>
      </c>
      <c r="K9" s="40">
        <f>I9+J9</f>
        <v>10632.127556363637</v>
      </c>
    </row>
    <row r="10" spans="1:16" x14ac:dyDescent="0.2">
      <c r="A10" s="34">
        <v>1982</v>
      </c>
      <c r="B10" s="35">
        <v>52</v>
      </c>
      <c r="C10" s="40">
        <v>14139.742350000006</v>
      </c>
      <c r="D10" s="40">
        <v>0</v>
      </c>
      <c r="E10" s="40">
        <v>10964.724093749999</v>
      </c>
      <c r="F10" s="40">
        <v>0</v>
      </c>
      <c r="G10" s="40">
        <v>0</v>
      </c>
      <c r="H10" s="40">
        <v>0</v>
      </c>
      <c r="I10" s="40">
        <f>SUM(C10:H10)</f>
        <v>25104.466443750003</v>
      </c>
      <c r="J10" s="35">
        <v>7505</v>
      </c>
      <c r="K10" s="40">
        <f>I10+J10</f>
        <v>32609.466443750003</v>
      </c>
      <c r="L10" s="41"/>
      <c r="M10" s="41"/>
      <c r="N10" s="41"/>
    </row>
    <row r="11" spans="1:16" x14ac:dyDescent="0.2">
      <c r="A11" s="34">
        <v>1983</v>
      </c>
      <c r="B11" s="35">
        <v>125</v>
      </c>
      <c r="C11" s="40">
        <v>17176.461926666681</v>
      </c>
      <c r="D11" s="40">
        <v>0</v>
      </c>
      <c r="E11" s="40">
        <v>6977.0772200000056</v>
      </c>
      <c r="F11" s="40">
        <v>420.95696761904759</v>
      </c>
      <c r="G11" s="40">
        <v>0</v>
      </c>
      <c r="H11" s="40">
        <v>0</v>
      </c>
      <c r="I11" s="40">
        <f>SUM(C11:H11)</f>
        <v>24574.496114285736</v>
      </c>
      <c r="J11" s="35">
        <v>9840</v>
      </c>
      <c r="K11" s="40">
        <f>I11+J11</f>
        <v>34414.496114285736</v>
      </c>
      <c r="L11" s="41"/>
      <c r="M11" s="41"/>
      <c r="N11" s="41"/>
    </row>
    <row r="12" spans="1:16" x14ac:dyDescent="0.2">
      <c r="A12" s="34">
        <v>1984</v>
      </c>
      <c r="B12" s="35"/>
      <c r="C12" s="35"/>
      <c r="D12" s="35"/>
      <c r="E12" s="35"/>
      <c r="F12" s="35"/>
      <c r="G12" s="35"/>
      <c r="H12" s="35"/>
      <c r="I12" s="35"/>
      <c r="J12" s="35">
        <v>2825</v>
      </c>
      <c r="K12" s="40"/>
      <c r="L12" s="41"/>
      <c r="M12" s="41"/>
      <c r="N12" s="41"/>
    </row>
    <row r="13" spans="1:16" x14ac:dyDescent="0.2">
      <c r="A13" s="34">
        <v>1985</v>
      </c>
      <c r="B13" s="35">
        <v>93</v>
      </c>
      <c r="C13" s="40">
        <v>10861.480585714284</v>
      </c>
      <c r="D13" s="40">
        <v>289.95233857142853</v>
      </c>
      <c r="E13" s="40">
        <v>7015.9740099999972</v>
      </c>
      <c r="F13" s="40">
        <v>0</v>
      </c>
      <c r="G13" s="40">
        <v>0</v>
      </c>
      <c r="H13" s="40">
        <v>0</v>
      </c>
      <c r="I13" s="40">
        <f t="shared" ref="I13:I44" si="0">SUM(C13:H13)</f>
        <v>18167.406934285711</v>
      </c>
      <c r="J13" s="35">
        <v>6169</v>
      </c>
      <c r="K13" s="40">
        <f t="shared" ref="K13:K44" si="1">I13+J13</f>
        <v>24336.406934285711</v>
      </c>
      <c r="L13" s="41"/>
      <c r="M13" s="41"/>
      <c r="N13" s="41"/>
    </row>
    <row r="14" spans="1:16" x14ac:dyDescent="0.2">
      <c r="A14" s="34">
        <v>1986</v>
      </c>
      <c r="B14" s="35">
        <v>159</v>
      </c>
      <c r="C14" s="40">
        <v>13565.22991599998</v>
      </c>
      <c r="D14" s="40">
        <v>0</v>
      </c>
      <c r="E14" s="40">
        <v>8804.3294706666602</v>
      </c>
      <c r="F14" s="40">
        <v>565.68440399999997</v>
      </c>
      <c r="G14" s="40">
        <v>0</v>
      </c>
      <c r="H14" s="40">
        <v>0</v>
      </c>
      <c r="I14" s="40">
        <f t="shared" si="0"/>
        <v>22935.243790666638</v>
      </c>
      <c r="J14" s="35">
        <v>1752</v>
      </c>
      <c r="K14" s="40">
        <f t="shared" si="1"/>
        <v>24687.243790666638</v>
      </c>
      <c r="L14" s="41"/>
      <c r="M14" s="41"/>
      <c r="N14" s="41"/>
    </row>
    <row r="15" spans="1:16" x14ac:dyDescent="0.2">
      <c r="A15" s="34">
        <v>1987</v>
      </c>
      <c r="B15" s="35">
        <v>52</v>
      </c>
      <c r="C15" s="40">
        <v>7210.7570332258092</v>
      </c>
      <c r="D15" s="40">
        <v>0</v>
      </c>
      <c r="E15" s="40">
        <v>3317.1572229032263</v>
      </c>
      <c r="F15" s="40">
        <v>166.22509774193551</v>
      </c>
      <c r="G15" s="40">
        <v>0</v>
      </c>
      <c r="H15" s="40">
        <v>0</v>
      </c>
      <c r="I15" s="40">
        <f t="shared" si="0"/>
        <v>10694.139353870971</v>
      </c>
      <c r="J15" s="35">
        <v>3260</v>
      </c>
      <c r="K15" s="40">
        <f t="shared" si="1"/>
        <v>13954.139353870971</v>
      </c>
      <c r="L15" s="41"/>
      <c r="M15" s="41"/>
      <c r="N15" s="41"/>
    </row>
    <row r="16" spans="1:16" x14ac:dyDescent="0.2">
      <c r="A16" s="34">
        <v>1988</v>
      </c>
      <c r="B16" s="35">
        <v>102</v>
      </c>
      <c r="C16" s="40">
        <v>6060.4003293750011</v>
      </c>
      <c r="D16" s="40">
        <v>167.4528225</v>
      </c>
      <c r="E16" s="40">
        <v>6196.4867875000018</v>
      </c>
      <c r="F16" s="40">
        <v>0</v>
      </c>
      <c r="G16" s="40">
        <v>0</v>
      </c>
      <c r="H16" s="40">
        <v>0</v>
      </c>
      <c r="I16" s="40">
        <f t="shared" si="0"/>
        <v>12424.339939375004</v>
      </c>
      <c r="J16" s="35">
        <v>2724</v>
      </c>
      <c r="K16" s="40">
        <f t="shared" si="1"/>
        <v>15148.339939375004</v>
      </c>
      <c r="L16" s="41"/>
      <c r="M16" s="41"/>
      <c r="N16" s="41"/>
    </row>
    <row r="17" spans="1:16" x14ac:dyDescent="0.2">
      <c r="A17" s="34">
        <v>1989</v>
      </c>
      <c r="B17" s="35">
        <v>58</v>
      </c>
      <c r="C17" s="40">
        <v>10582.789888648653</v>
      </c>
      <c r="D17" s="40">
        <v>0</v>
      </c>
      <c r="E17" s="40">
        <v>1664.5295875675677</v>
      </c>
      <c r="F17" s="40">
        <v>0</v>
      </c>
      <c r="G17" s="40">
        <v>0</v>
      </c>
      <c r="H17" s="40">
        <v>0</v>
      </c>
      <c r="I17" s="40">
        <f t="shared" si="0"/>
        <v>12247.31947621622</v>
      </c>
      <c r="J17" s="35">
        <v>7509</v>
      </c>
      <c r="K17" s="40">
        <f t="shared" si="1"/>
        <v>19756.31947621622</v>
      </c>
      <c r="L17" s="41"/>
      <c r="M17" s="41"/>
      <c r="N17" s="41"/>
    </row>
    <row r="18" spans="1:16" x14ac:dyDescent="0.2">
      <c r="A18" s="34">
        <v>1990</v>
      </c>
      <c r="B18" s="35">
        <f>'[3]90BERN'!$C$37</f>
        <v>471</v>
      </c>
      <c r="C18" s="40">
        <v>15006.906562552591</v>
      </c>
      <c r="D18" s="40">
        <v>183.86082167279412</v>
      </c>
      <c r="E18" s="40">
        <v>7350.5906572373988</v>
      </c>
      <c r="F18" s="40">
        <v>369.27221353203782</v>
      </c>
      <c r="G18" s="40">
        <v>0</v>
      </c>
      <c r="H18" s="40">
        <v>0</v>
      </c>
      <c r="I18" s="40">
        <f t="shared" si="0"/>
        <v>22910.63025499482</v>
      </c>
      <c r="J18" s="35">
        <v>11050</v>
      </c>
      <c r="K18" s="40">
        <f t="shared" si="1"/>
        <v>33960.630254994816</v>
      </c>
      <c r="L18" s="41"/>
      <c r="M18" s="41"/>
      <c r="N18" s="41"/>
    </row>
    <row r="19" spans="1:16" x14ac:dyDescent="0.2">
      <c r="A19" s="34">
        <v>1991</v>
      </c>
      <c r="B19" s="35">
        <v>1025</v>
      </c>
      <c r="C19" s="40">
        <v>6448.5848185505256</v>
      </c>
      <c r="D19" s="40">
        <v>284.64877831370978</v>
      </c>
      <c r="E19" s="40">
        <v>16639.540220707335</v>
      </c>
      <c r="F19" s="40">
        <v>84.031036589510308</v>
      </c>
      <c r="G19" s="40">
        <v>0</v>
      </c>
      <c r="H19" s="40">
        <v>0</v>
      </c>
      <c r="I19" s="40">
        <f t="shared" si="0"/>
        <v>23456.804854161081</v>
      </c>
      <c r="J19" s="35">
        <v>11530</v>
      </c>
      <c r="K19" s="40">
        <f t="shared" si="1"/>
        <v>34986.804854161077</v>
      </c>
      <c r="L19" s="41"/>
      <c r="M19" s="41"/>
      <c r="N19" s="41"/>
    </row>
    <row r="20" spans="1:16" x14ac:dyDescent="0.2">
      <c r="A20" s="34">
        <v>1992</v>
      </c>
      <c r="B20" s="35">
        <v>701</v>
      </c>
      <c r="C20" s="40">
        <v>15318.194687812569</v>
      </c>
      <c r="D20" s="40">
        <v>508.33855610719081</v>
      </c>
      <c r="E20" s="40">
        <v>14678.98207072916</v>
      </c>
      <c r="F20" s="40">
        <v>189.25980612399195</v>
      </c>
      <c r="G20" s="40">
        <v>0</v>
      </c>
      <c r="H20" s="40">
        <v>0</v>
      </c>
      <c r="I20" s="40">
        <f t="shared" si="0"/>
        <v>30694.775120772909</v>
      </c>
      <c r="J20" s="35">
        <v>15300</v>
      </c>
      <c r="K20" s="40">
        <f t="shared" si="1"/>
        <v>45994.775120772909</v>
      </c>
      <c r="L20" s="41"/>
      <c r="M20" s="41"/>
      <c r="N20" s="41"/>
    </row>
    <row r="21" spans="1:16" x14ac:dyDescent="0.2">
      <c r="A21" s="34">
        <v>1993</v>
      </c>
      <c r="B21" s="35">
        <v>1498</v>
      </c>
      <c r="C21" s="40">
        <v>19308.334788727647</v>
      </c>
      <c r="D21" s="40">
        <v>165.88592051612906</v>
      </c>
      <c r="E21" s="40">
        <v>14281.672702149681</v>
      </c>
      <c r="F21" s="40">
        <v>179.72823855483873</v>
      </c>
      <c r="G21" s="40">
        <v>0</v>
      </c>
      <c r="H21" s="40">
        <v>0</v>
      </c>
      <c r="I21" s="40">
        <f t="shared" si="0"/>
        <v>33935.621649948291</v>
      </c>
      <c r="J21" s="35">
        <v>15670</v>
      </c>
      <c r="K21" s="40">
        <f t="shared" si="1"/>
        <v>49605.621649948291</v>
      </c>
      <c r="L21" s="41"/>
      <c r="M21" s="41"/>
      <c r="N21" s="41"/>
    </row>
    <row r="22" spans="1:16" x14ac:dyDescent="0.2">
      <c r="A22" s="34">
        <v>1994</v>
      </c>
      <c r="B22" s="35">
        <v>2644</v>
      </c>
      <c r="C22" s="40">
        <v>27339.017989400378</v>
      </c>
      <c r="D22" s="40">
        <v>1380.9011576025232</v>
      </c>
      <c r="E22" s="40">
        <v>27909.146827760283</v>
      </c>
      <c r="F22" s="40">
        <v>810.28299406940016</v>
      </c>
      <c r="G22" s="40">
        <v>9.5394321766561525</v>
      </c>
      <c r="H22" s="40">
        <v>0</v>
      </c>
      <c r="I22" s="40">
        <f t="shared" si="0"/>
        <v>57448.888401009244</v>
      </c>
      <c r="J22" s="35">
        <v>15920</v>
      </c>
      <c r="K22" s="40">
        <f t="shared" si="1"/>
        <v>73368.888401009244</v>
      </c>
      <c r="L22" s="41"/>
      <c r="M22" s="41"/>
      <c r="N22" s="41"/>
    </row>
    <row r="23" spans="1:16" x14ac:dyDescent="0.2">
      <c r="A23" s="34">
        <v>1995</v>
      </c>
      <c r="B23" s="35">
        <v>1383</v>
      </c>
      <c r="C23" s="40">
        <v>8765.6907583897864</v>
      </c>
      <c r="D23" s="40">
        <v>24.903444745762712</v>
      </c>
      <c r="E23" s="40">
        <v>14869.171831694868</v>
      </c>
      <c r="F23" s="40">
        <v>210.38465211864408</v>
      </c>
      <c r="G23" s="40">
        <v>0</v>
      </c>
      <c r="H23" s="40">
        <v>0</v>
      </c>
      <c r="I23" s="40">
        <f t="shared" si="0"/>
        <v>23870.150686949062</v>
      </c>
      <c r="J23" s="35">
        <v>4945</v>
      </c>
      <c r="K23" s="40">
        <f t="shared" si="1"/>
        <v>28815.150686949062</v>
      </c>
      <c r="L23" s="41"/>
      <c r="M23" s="41"/>
      <c r="N23" s="41"/>
    </row>
    <row r="24" spans="1:16" x14ac:dyDescent="0.2">
      <c r="A24" s="34">
        <v>1996</v>
      </c>
      <c r="B24" s="35">
        <v>601</v>
      </c>
      <c r="C24" s="40">
        <v>10528.730040144168</v>
      </c>
      <c r="D24" s="40">
        <v>234.44866225961536</v>
      </c>
      <c r="E24" s="40">
        <v>6434.0711127403847</v>
      </c>
      <c r="F24" s="40">
        <v>406.44885865384606</v>
      </c>
      <c r="G24" s="40">
        <v>0</v>
      </c>
      <c r="H24" s="40">
        <v>0</v>
      </c>
      <c r="I24" s="40">
        <f t="shared" si="0"/>
        <v>17603.698673798015</v>
      </c>
      <c r="J24" s="35">
        <v>6050</v>
      </c>
      <c r="K24" s="40">
        <f t="shared" si="1"/>
        <v>23653.698673798015</v>
      </c>
      <c r="L24" s="41"/>
      <c r="M24" s="41"/>
      <c r="N24" s="41"/>
    </row>
    <row r="25" spans="1:16" x14ac:dyDescent="0.2">
      <c r="A25" s="34">
        <v>1997</v>
      </c>
      <c r="B25" s="35">
        <v>312</v>
      </c>
      <c r="C25" s="40">
        <v>2452.8423084848455</v>
      </c>
      <c r="D25" s="40">
        <v>231.3978932121212</v>
      </c>
      <c r="E25" s="40">
        <v>2253.7694232209337</v>
      </c>
      <c r="F25" s="40">
        <v>278.00029557575749</v>
      </c>
      <c r="G25" s="40">
        <v>0</v>
      </c>
      <c r="H25" s="40">
        <v>18.183373393939394</v>
      </c>
      <c r="I25" s="40">
        <f t="shared" si="0"/>
        <v>5234.1932938875971</v>
      </c>
      <c r="J25" s="35">
        <v>10050</v>
      </c>
      <c r="K25" s="40">
        <f t="shared" si="1"/>
        <v>15284.193293887598</v>
      </c>
      <c r="L25" s="41"/>
      <c r="M25" s="41"/>
      <c r="N25" s="41"/>
    </row>
    <row r="26" spans="1:16" x14ac:dyDescent="0.2">
      <c r="A26" s="34">
        <v>1998</v>
      </c>
      <c r="B26" s="35">
        <v>613</v>
      </c>
      <c r="C26" s="40">
        <v>10424.447558787861</v>
      </c>
      <c r="D26" s="40">
        <v>394.50253575757569</v>
      </c>
      <c r="E26" s="40">
        <v>5222.9351380024236</v>
      </c>
      <c r="F26" s="40">
        <v>293.25358545454537</v>
      </c>
      <c r="G26" s="40">
        <v>0</v>
      </c>
      <c r="H26" s="40">
        <v>0</v>
      </c>
      <c r="I26" s="40">
        <f t="shared" si="0"/>
        <v>16335.138818002406</v>
      </c>
      <c r="J26" s="35">
        <v>6802</v>
      </c>
      <c r="K26" s="40">
        <f t="shared" si="1"/>
        <v>23137.138818002408</v>
      </c>
      <c r="L26" s="41"/>
      <c r="M26" s="41"/>
      <c r="N26" s="41"/>
    </row>
    <row r="27" spans="1:16" x14ac:dyDescent="0.2">
      <c r="A27" s="34">
        <v>1999</v>
      </c>
      <c r="B27" s="35">
        <v>948</v>
      </c>
      <c r="C27" s="40">
        <v>12876.411924788617</v>
      </c>
      <c r="D27" s="40">
        <v>199.60919943661969</v>
      </c>
      <c r="E27" s="40">
        <v>9571.5874766197103</v>
      </c>
      <c r="F27" s="40">
        <v>577.55248478873227</v>
      </c>
      <c r="G27" s="40">
        <v>0</v>
      </c>
      <c r="H27" s="40">
        <v>0</v>
      </c>
      <c r="I27" s="40">
        <f t="shared" si="0"/>
        <v>23225.161085633681</v>
      </c>
      <c r="J27" s="35">
        <v>9920</v>
      </c>
      <c r="K27" s="40">
        <f t="shared" si="1"/>
        <v>33145.161085633677</v>
      </c>
      <c r="L27" s="41"/>
      <c r="M27" s="41"/>
      <c r="N27" s="41"/>
    </row>
    <row r="28" spans="1:16" x14ac:dyDescent="0.2">
      <c r="A28" s="34">
        <v>2000</v>
      </c>
      <c r="B28" s="35">
        <v>692</v>
      </c>
      <c r="C28" s="40">
        <v>4810.7035637946483</v>
      </c>
      <c r="D28" s="40">
        <v>171.10668446428571</v>
      </c>
      <c r="E28" s="40">
        <v>5330.0812681696407</v>
      </c>
      <c r="F28" s="40">
        <v>497.07138125000012</v>
      </c>
      <c r="G28" s="40">
        <v>0</v>
      </c>
      <c r="H28" s="40">
        <v>5.7494658035714288</v>
      </c>
      <c r="I28" s="40">
        <f t="shared" si="0"/>
        <v>10814.712363482147</v>
      </c>
      <c r="J28" s="35">
        <v>10650</v>
      </c>
      <c r="K28" s="40">
        <f t="shared" si="1"/>
        <v>21464.712363482147</v>
      </c>
      <c r="L28" s="41"/>
      <c r="M28" s="41"/>
      <c r="N28" s="41"/>
      <c r="O28" s="7">
        <v>125276</v>
      </c>
      <c r="P28" s="7">
        <f t="shared" ref="P28:P44" si="2">O28*P$3</f>
        <v>19959.531586075042</v>
      </c>
    </row>
    <row r="29" spans="1:16" x14ac:dyDescent="0.2">
      <c r="A29" s="34">
        <v>2001</v>
      </c>
      <c r="B29" s="35">
        <v>747</v>
      </c>
      <c r="C29" s="40">
        <v>8814.3456853610987</v>
      </c>
      <c r="D29" s="40">
        <v>178.23020669403255</v>
      </c>
      <c r="E29" s="40">
        <v>3522.9479674073568</v>
      </c>
      <c r="F29" s="40">
        <v>347.22726736209063</v>
      </c>
      <c r="G29" s="40">
        <v>0</v>
      </c>
      <c r="H29" s="40">
        <v>0</v>
      </c>
      <c r="I29" s="40">
        <f t="shared" si="0"/>
        <v>12862.751126824578</v>
      </c>
      <c r="J29" s="35">
        <v>19290</v>
      </c>
      <c r="K29" s="40">
        <f t="shared" si="1"/>
        <v>32152.75112682458</v>
      </c>
      <c r="L29" s="41"/>
      <c r="M29" s="41"/>
      <c r="N29" s="41"/>
      <c r="O29" s="7">
        <v>155584</v>
      </c>
      <c r="P29" s="7">
        <f t="shared" si="2"/>
        <v>24788.337449215327</v>
      </c>
    </row>
    <row r="30" spans="1:16" x14ac:dyDescent="0.2">
      <c r="A30" s="34">
        <v>2002</v>
      </c>
      <c r="B30" s="35">
        <v>787</v>
      </c>
      <c r="C30" s="40">
        <v>8649.799148571401</v>
      </c>
      <c r="D30" s="40">
        <v>311.94612000000006</v>
      </c>
      <c r="E30" s="40">
        <v>12076.713492237724</v>
      </c>
      <c r="F30" s="40">
        <v>1079.9622771428571</v>
      </c>
      <c r="G30" s="40">
        <v>0</v>
      </c>
      <c r="H30" s="40">
        <v>0</v>
      </c>
      <c r="I30" s="40">
        <f t="shared" si="0"/>
        <v>22118.421037951983</v>
      </c>
      <c r="J30" s="35">
        <v>27700</v>
      </c>
      <c r="K30" s="40">
        <f t="shared" si="1"/>
        <v>49818.421037951979</v>
      </c>
      <c r="L30" s="41"/>
      <c r="M30" s="41"/>
      <c r="N30" s="41"/>
      <c r="O30" s="7">
        <v>318166</v>
      </c>
      <c r="P30" s="7">
        <f t="shared" si="2"/>
        <v>50691.62749940253</v>
      </c>
    </row>
    <row r="31" spans="1:16" x14ac:dyDescent="0.2">
      <c r="A31" s="34">
        <v>2003</v>
      </c>
      <c r="B31" s="35">
        <v>1328</v>
      </c>
      <c r="C31" s="40">
        <v>6822.780148593728</v>
      </c>
      <c r="D31" s="40">
        <v>250.64962242187505</v>
      </c>
      <c r="E31" s="40">
        <v>11377.239001695218</v>
      </c>
      <c r="F31" s="40">
        <v>550.35285777343745</v>
      </c>
      <c r="G31" s="40">
        <v>0</v>
      </c>
      <c r="H31" s="40">
        <v>0</v>
      </c>
      <c r="I31" s="40">
        <f t="shared" si="0"/>
        <v>19001.021630484258</v>
      </c>
      <c r="J31" s="35">
        <v>10110</v>
      </c>
      <c r="K31" s="40">
        <f t="shared" si="1"/>
        <v>29111.021630484258</v>
      </c>
      <c r="L31" s="41"/>
      <c r="M31" s="41"/>
      <c r="N31" s="41"/>
      <c r="O31" s="7">
        <v>219135</v>
      </c>
      <c r="P31" s="7">
        <f t="shared" si="2"/>
        <v>34913.566478132714</v>
      </c>
    </row>
    <row r="32" spans="1:16" x14ac:dyDescent="0.2">
      <c r="A32" s="34">
        <v>2004</v>
      </c>
      <c r="B32" s="35">
        <v>756</v>
      </c>
      <c r="C32" s="40">
        <v>10791.879529411573</v>
      </c>
      <c r="D32" s="40">
        <v>83.343922537893278</v>
      </c>
      <c r="E32" s="40">
        <v>7351.7411185928522</v>
      </c>
      <c r="F32" s="40">
        <v>497.03936026973167</v>
      </c>
      <c r="G32" s="40">
        <v>0</v>
      </c>
      <c r="H32" s="40">
        <v>0</v>
      </c>
      <c r="I32" s="40">
        <f t="shared" si="0"/>
        <v>18724.00393081205</v>
      </c>
      <c r="J32" s="35">
        <v>14450</v>
      </c>
      <c r="K32" s="40">
        <f t="shared" si="1"/>
        <v>33174.003930812047</v>
      </c>
      <c r="L32" s="41"/>
      <c r="M32" s="41"/>
      <c r="N32" s="41"/>
      <c r="O32" s="7">
        <v>198690</v>
      </c>
      <c r="P32" s="7">
        <f t="shared" si="2"/>
        <v>31656.177806102125</v>
      </c>
    </row>
    <row r="33" spans="1:17" x14ac:dyDescent="0.2">
      <c r="A33" s="34">
        <v>2005</v>
      </c>
      <c r="B33" s="35">
        <v>392</v>
      </c>
      <c r="C33" s="40">
        <v>4638.6855929203448</v>
      </c>
      <c r="D33" s="40">
        <v>121.22160619469027</v>
      </c>
      <c r="E33" s="40">
        <v>2546.1066283185842</v>
      </c>
      <c r="F33" s="40">
        <v>231.86111504424778</v>
      </c>
      <c r="G33" s="40">
        <v>0</v>
      </c>
      <c r="H33" s="40">
        <v>0</v>
      </c>
      <c r="I33" s="40">
        <f t="shared" si="0"/>
        <v>7537.8749424778662</v>
      </c>
      <c r="J33" s="35">
        <v>5220</v>
      </c>
      <c r="K33" s="40">
        <f t="shared" si="1"/>
        <v>12757.874942477865</v>
      </c>
      <c r="L33" s="41"/>
      <c r="M33" s="41"/>
      <c r="N33" s="41"/>
      <c r="O33" s="7">
        <v>65546</v>
      </c>
      <c r="P33" s="7">
        <f t="shared" si="2"/>
        <v>10443.08133513901</v>
      </c>
    </row>
    <row r="34" spans="1:17" x14ac:dyDescent="0.2">
      <c r="A34" s="34">
        <v>2006</v>
      </c>
      <c r="B34" s="35">
        <v>701</v>
      </c>
      <c r="C34" s="40">
        <v>4081.5165299999962</v>
      </c>
      <c r="D34" s="40">
        <v>0</v>
      </c>
      <c r="E34" s="40">
        <v>6160.7477426886226</v>
      </c>
      <c r="F34" s="40">
        <v>109.93983000000001</v>
      </c>
      <c r="G34" s="40">
        <v>0</v>
      </c>
      <c r="H34" s="40">
        <v>0</v>
      </c>
      <c r="I34" s="40">
        <f t="shared" si="0"/>
        <v>10352.204102688618</v>
      </c>
      <c r="J34" s="35">
        <v>5470</v>
      </c>
      <c r="K34" s="40">
        <f t="shared" si="1"/>
        <v>15822.204102688618</v>
      </c>
      <c r="L34" s="41"/>
      <c r="M34" s="41"/>
      <c r="N34" s="41"/>
      <c r="O34" s="7">
        <v>151644</v>
      </c>
      <c r="P34" s="7">
        <f t="shared" si="2"/>
        <v>24160.59905998566</v>
      </c>
      <c r="Q34" s="29">
        <f>1/6.2765</f>
        <v>0.15932446427148889</v>
      </c>
    </row>
    <row r="35" spans="1:17" x14ac:dyDescent="0.2">
      <c r="A35" s="34">
        <v>2007</v>
      </c>
      <c r="B35" s="35">
        <v>293</v>
      </c>
      <c r="C35" s="40">
        <v>2937.46540720339</v>
      </c>
      <c r="D35" s="40">
        <v>39.766150338983046</v>
      </c>
      <c r="E35" s="40">
        <v>1668.2414631182066</v>
      </c>
      <c r="F35" s="40">
        <v>161.07739627118644</v>
      </c>
      <c r="G35" s="40">
        <v>0</v>
      </c>
      <c r="H35" s="40">
        <v>0</v>
      </c>
      <c r="I35" s="40">
        <f t="shared" si="0"/>
        <v>4806.5504169317664</v>
      </c>
      <c r="J35" s="35">
        <v>3915</v>
      </c>
      <c r="K35" s="40">
        <f t="shared" si="1"/>
        <v>8721.5504169317664</v>
      </c>
      <c r="L35" s="41"/>
      <c r="M35" s="41"/>
      <c r="N35" s="41"/>
      <c r="O35" s="7">
        <v>37528</v>
      </c>
      <c r="P35" s="7">
        <f t="shared" si="2"/>
        <v>5979.1284951804346</v>
      </c>
    </row>
    <row r="36" spans="1:17" x14ac:dyDescent="0.2">
      <c r="A36" s="34">
        <v>2008</v>
      </c>
      <c r="B36" s="35">
        <v>423</v>
      </c>
      <c r="C36" s="40">
        <v>3878.1945390909154</v>
      </c>
      <c r="D36" s="40">
        <v>0</v>
      </c>
      <c r="E36" s="40">
        <v>3469.3583642523213</v>
      </c>
      <c r="F36" s="40">
        <v>149.20630886363637</v>
      </c>
      <c r="G36" s="40">
        <v>0</v>
      </c>
      <c r="H36" s="40">
        <v>0</v>
      </c>
      <c r="I36" s="40">
        <f t="shared" si="0"/>
        <v>7496.7592122068727</v>
      </c>
      <c r="J36" s="35">
        <v>6870</v>
      </c>
      <c r="K36" s="40">
        <f t="shared" si="1"/>
        <v>14366.759212206873</v>
      </c>
      <c r="L36" s="41"/>
      <c r="M36" s="41"/>
      <c r="N36" s="41"/>
      <c r="O36" s="7">
        <v>110350</v>
      </c>
      <c r="P36" s="7">
        <f t="shared" si="2"/>
        <v>17581.4546323588</v>
      </c>
    </row>
    <row r="37" spans="1:17" x14ac:dyDescent="0.2">
      <c r="A37" s="34">
        <v>2009</v>
      </c>
      <c r="B37" s="35">
        <v>201</v>
      </c>
      <c r="C37" s="40">
        <v>2806.6890000000003</v>
      </c>
      <c r="D37" s="40">
        <v>63.469780253164558</v>
      </c>
      <c r="E37" s="40">
        <v>2037.1891625316459</v>
      </c>
      <c r="F37" s="40">
        <v>180.09817215189872</v>
      </c>
      <c r="G37" s="40">
        <v>0</v>
      </c>
      <c r="H37" s="40">
        <v>0</v>
      </c>
      <c r="I37" s="40">
        <f t="shared" si="0"/>
        <v>5087.4461149367089</v>
      </c>
      <c r="J37" s="35">
        <v>4230</v>
      </c>
      <c r="K37" s="40">
        <f t="shared" si="1"/>
        <v>9317.4461149367089</v>
      </c>
      <c r="L37" s="41"/>
      <c r="M37" s="41"/>
      <c r="N37" s="41"/>
      <c r="O37" s="7">
        <v>80893</v>
      </c>
      <c r="P37" s="7">
        <f t="shared" si="2"/>
        <v>12888.233888313551</v>
      </c>
    </row>
    <row r="38" spans="1:17" x14ac:dyDescent="0.2">
      <c r="A38" s="33">
        <v>2010</v>
      </c>
      <c r="B38" s="39">
        <v>324</v>
      </c>
      <c r="C38" s="38">
        <v>6451.0321920064944</v>
      </c>
      <c r="D38" s="38">
        <v>110.42222836275106</v>
      </c>
      <c r="E38" s="38">
        <v>7257.8094840332706</v>
      </c>
      <c r="F38" s="38">
        <v>477.26748744167173</v>
      </c>
      <c r="G38" s="38">
        <v>0</v>
      </c>
      <c r="H38" s="38">
        <v>0</v>
      </c>
      <c r="I38" s="38">
        <f t="shared" si="0"/>
        <v>14296.531391844188</v>
      </c>
      <c r="J38" s="39">
        <v>7520</v>
      </c>
      <c r="K38" s="38">
        <f t="shared" si="1"/>
        <v>21816.53139184419</v>
      </c>
      <c r="L38" s="41"/>
      <c r="M38" s="41"/>
      <c r="N38" s="41"/>
      <c r="O38" s="7">
        <v>153874</v>
      </c>
      <c r="P38" s="7">
        <f t="shared" si="2"/>
        <v>24515.892615311081</v>
      </c>
    </row>
    <row r="39" spans="1:17" x14ac:dyDescent="0.2">
      <c r="A39" s="33">
        <v>2011</v>
      </c>
      <c r="B39" s="39">
        <v>174</v>
      </c>
      <c r="C39" s="38">
        <v>3721.6134204545397</v>
      </c>
      <c r="D39" s="38">
        <v>251.49773409090906</v>
      </c>
      <c r="E39" s="38">
        <v>1900.0913647727275</v>
      </c>
      <c r="F39" s="38">
        <v>105.85753977272728</v>
      </c>
      <c r="G39" s="38">
        <v>0</v>
      </c>
      <c r="H39" s="38">
        <v>0</v>
      </c>
      <c r="I39" s="38">
        <f t="shared" si="0"/>
        <v>5979.0600590909035</v>
      </c>
      <c r="J39" s="39">
        <v>6050</v>
      </c>
      <c r="K39" s="38">
        <f t="shared" si="1"/>
        <v>12029.060059090903</v>
      </c>
      <c r="L39" s="41"/>
      <c r="M39" s="41"/>
      <c r="N39" s="41"/>
      <c r="O39" s="7">
        <v>96646</v>
      </c>
      <c r="P39" s="7">
        <f t="shared" si="2"/>
        <v>15398.072173982315</v>
      </c>
    </row>
    <row r="40" spans="1:17" x14ac:dyDescent="0.2">
      <c r="A40" s="33">
        <v>2012</v>
      </c>
      <c r="B40" s="39">
        <v>159</v>
      </c>
      <c r="C40" s="38">
        <v>2070.8644198484849</v>
      </c>
      <c r="D40" s="38">
        <v>0</v>
      </c>
      <c r="E40" s="38">
        <v>928.73907227713028</v>
      </c>
      <c r="F40" s="38">
        <v>50.903130606060614</v>
      </c>
      <c r="G40" s="38">
        <v>0</v>
      </c>
      <c r="H40" s="38">
        <v>0</v>
      </c>
      <c r="I40" s="38">
        <f t="shared" si="0"/>
        <v>3050.5066227316756</v>
      </c>
      <c r="J40" s="39">
        <v>5480</v>
      </c>
      <c r="K40" s="38">
        <f t="shared" si="1"/>
        <v>8530.5066227316747</v>
      </c>
      <c r="L40" s="41"/>
      <c r="M40" s="41"/>
      <c r="N40" s="41"/>
      <c r="O40" s="7">
        <v>65482</v>
      </c>
      <c r="P40" s="7">
        <f t="shared" si="2"/>
        <v>10432.884569425636</v>
      </c>
    </row>
    <row r="41" spans="1:17" x14ac:dyDescent="0.2">
      <c r="A41" s="33">
        <v>2013</v>
      </c>
      <c r="B41" s="39">
        <v>374</v>
      </c>
      <c r="C41" s="38">
        <v>7520.6314891346174</v>
      </c>
      <c r="D41" s="38">
        <v>369.31291519230768</v>
      </c>
      <c r="E41" s="38">
        <v>6289.0026513461544</v>
      </c>
      <c r="F41" s="38">
        <v>608.63396596153848</v>
      </c>
      <c r="G41" s="38">
        <v>0</v>
      </c>
      <c r="H41" s="38">
        <v>0</v>
      </c>
      <c r="I41" s="38">
        <f t="shared" si="0"/>
        <v>14787.581021634618</v>
      </c>
      <c r="J41" s="39">
        <v>6280</v>
      </c>
      <c r="K41" s="38">
        <f t="shared" si="1"/>
        <v>21067.581021634618</v>
      </c>
      <c r="L41" s="41"/>
      <c r="M41" s="41"/>
      <c r="N41" s="41"/>
      <c r="O41" s="7">
        <v>120979</v>
      </c>
      <c r="P41" s="7">
        <f t="shared" si="2"/>
        <v>19274.914363100455</v>
      </c>
    </row>
    <row r="42" spans="1:17" x14ac:dyDescent="0.2">
      <c r="A42" s="33">
        <v>2014</v>
      </c>
      <c r="B42" s="39">
        <v>287</v>
      </c>
      <c r="C42" s="38">
        <v>4301.1241040387176</v>
      </c>
      <c r="D42" s="38">
        <v>0</v>
      </c>
      <c r="E42" s="38">
        <v>6241.2289092835672</v>
      </c>
      <c r="F42" s="38">
        <v>625.94153588117479</v>
      </c>
      <c r="G42" s="38">
        <v>0</v>
      </c>
      <c r="H42" s="38">
        <v>0</v>
      </c>
      <c r="I42" s="38">
        <f t="shared" si="0"/>
        <v>11168.29454920346</v>
      </c>
      <c r="J42" s="39">
        <v>15480</v>
      </c>
      <c r="K42" s="38">
        <f t="shared" si="1"/>
        <v>26648.29454920346</v>
      </c>
      <c r="L42" s="41"/>
      <c r="M42" s="41"/>
      <c r="N42" s="41"/>
      <c r="O42" s="7">
        <v>158161</v>
      </c>
      <c r="P42" s="7">
        <f t="shared" si="2"/>
        <v>25198.916593642953</v>
      </c>
    </row>
    <row r="43" spans="1:17" x14ac:dyDescent="0.2">
      <c r="A43" s="33">
        <v>2015</v>
      </c>
      <c r="B43" s="39">
        <v>306</v>
      </c>
      <c r="C43" s="38">
        <v>3543</v>
      </c>
      <c r="D43" s="38">
        <v>120</v>
      </c>
      <c r="E43" s="38">
        <v>1869</v>
      </c>
      <c r="F43" s="38">
        <v>177</v>
      </c>
      <c r="G43" s="38">
        <v>0</v>
      </c>
      <c r="H43" s="38">
        <v>0</v>
      </c>
      <c r="I43" s="38">
        <f t="shared" si="0"/>
        <v>5709</v>
      </c>
      <c r="J43" s="39">
        <v>9940</v>
      </c>
      <c r="K43" s="38">
        <f t="shared" si="1"/>
        <v>15649</v>
      </c>
      <c r="L43" s="41"/>
      <c r="M43" s="41"/>
      <c r="N43" s="41"/>
      <c r="O43" s="7">
        <v>76391</v>
      </c>
      <c r="P43" s="7">
        <f t="shared" si="2"/>
        <v>12170.955150163307</v>
      </c>
    </row>
    <row r="44" spans="1:17" x14ac:dyDescent="0.2">
      <c r="A44" s="33">
        <v>2016</v>
      </c>
      <c r="B44" s="39">
        <v>173</v>
      </c>
      <c r="C44" s="38">
        <v>919.40433610062894</v>
      </c>
      <c r="D44" s="38">
        <v>11.276941383647799</v>
      </c>
      <c r="E44" s="38">
        <v>2197.7022701886781</v>
      </c>
      <c r="F44" s="38">
        <v>86.833457106918246</v>
      </c>
      <c r="G44" s="38">
        <v>0</v>
      </c>
      <c r="H44" s="38">
        <v>0</v>
      </c>
      <c r="I44" s="38">
        <f t="shared" si="0"/>
        <v>3215.2170047798727</v>
      </c>
      <c r="J44" s="39">
        <v>6733</v>
      </c>
      <c r="K44" s="38">
        <f t="shared" si="1"/>
        <v>9948.2170047798718</v>
      </c>
      <c r="L44" s="41"/>
      <c r="M44" s="41"/>
      <c r="N44" s="41"/>
      <c r="O44" s="7">
        <v>39890</v>
      </c>
      <c r="P44" s="7">
        <f t="shared" si="2"/>
        <v>6355.4528797896919</v>
      </c>
    </row>
    <row r="45" spans="1:17" x14ac:dyDescent="0.2">
      <c r="A45" s="49" t="s">
        <v>2</v>
      </c>
      <c r="B45" s="48"/>
      <c r="C45" s="48">
        <f t="shared" ref="C45:K45" si="3">AVERAGEA(C7:C44)</f>
        <v>8542.9051864582834</v>
      </c>
      <c r="D45" s="48">
        <f t="shared" si="3"/>
        <v>188.23762096768584</v>
      </c>
      <c r="E45" s="48">
        <f t="shared" si="3"/>
        <v>6942.5513248232082</v>
      </c>
      <c r="F45" s="48">
        <f t="shared" si="3"/>
        <v>286.00756907846716</v>
      </c>
      <c r="G45" s="48">
        <f t="shared" si="3"/>
        <v>0.25782249126097712</v>
      </c>
      <c r="H45" s="48">
        <f t="shared" si="3"/>
        <v>0.6468334918246168</v>
      </c>
      <c r="I45" s="48">
        <f t="shared" si="3"/>
        <v>15960.606357310731</v>
      </c>
      <c r="J45" s="48">
        <f t="shared" si="3"/>
        <v>8550.3157894736851</v>
      </c>
      <c r="K45" s="48">
        <f t="shared" si="3"/>
        <v>24665.660411364781</v>
      </c>
    </row>
    <row r="46" spans="1:17" x14ac:dyDescent="0.2">
      <c r="A46" s="41"/>
      <c r="B46" s="41"/>
      <c r="C46" s="52"/>
      <c r="D46" s="53"/>
      <c r="E46" s="52"/>
      <c r="F46" s="40"/>
      <c r="G46" s="40"/>
      <c r="H46" s="40"/>
      <c r="I46" s="40"/>
      <c r="J46" s="41"/>
      <c r="K46" s="41"/>
    </row>
    <row r="47" spans="1:17" x14ac:dyDescent="0.2">
      <c r="B47" s="41"/>
      <c r="C47" s="51"/>
      <c r="D47" s="40"/>
      <c r="E47" s="51"/>
      <c r="F47" s="40"/>
      <c r="G47" s="40"/>
      <c r="H47" s="40"/>
      <c r="I47" s="40"/>
      <c r="J47" s="35"/>
      <c r="K47" s="40"/>
    </row>
    <row r="48" spans="1:17" ht="15.75" x14ac:dyDescent="0.25">
      <c r="A48" s="67" t="s">
        <v>38</v>
      </c>
      <c r="B48" s="36"/>
    </row>
    <row r="49" spans="1:12" x14ac:dyDescent="0.2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</row>
    <row r="50" spans="1:12" x14ac:dyDescent="0.2">
      <c r="A50" s="50"/>
      <c r="B50" s="50"/>
      <c r="C50" s="50"/>
    </row>
    <row r="51" spans="1:12" x14ac:dyDescent="0.2">
      <c r="A51" s="46"/>
      <c r="B51" s="76" t="s">
        <v>13</v>
      </c>
      <c r="C51" s="44"/>
      <c r="D51" s="44"/>
      <c r="E51" s="44"/>
      <c r="F51" s="44" t="s">
        <v>25</v>
      </c>
      <c r="G51" s="45"/>
      <c r="H51" s="45"/>
      <c r="I51" s="44"/>
      <c r="J51" s="44"/>
      <c r="K51" s="44"/>
    </row>
    <row r="52" spans="1:12" x14ac:dyDescent="0.2">
      <c r="A52" s="36"/>
      <c r="B52" s="60" t="s">
        <v>14</v>
      </c>
      <c r="C52" s="54"/>
      <c r="D52" s="54"/>
      <c r="E52" s="54" t="s">
        <v>15</v>
      </c>
      <c r="F52" s="54"/>
      <c r="G52" s="54" t="s">
        <v>16</v>
      </c>
      <c r="H52" s="54" t="s">
        <v>31</v>
      </c>
      <c r="I52" s="54" t="s">
        <v>1</v>
      </c>
      <c r="J52" s="54"/>
      <c r="K52" s="54" t="s">
        <v>18</v>
      </c>
      <c r="L52" s="55"/>
    </row>
    <row r="53" spans="1:12" x14ac:dyDescent="0.2">
      <c r="A53" s="42" t="s">
        <v>0</v>
      </c>
      <c r="B53" s="43" t="s">
        <v>27</v>
      </c>
      <c r="C53" s="43" t="s">
        <v>3</v>
      </c>
      <c r="D53" s="43" t="s">
        <v>28</v>
      </c>
      <c r="E53" s="43" t="s">
        <v>5</v>
      </c>
      <c r="F53" s="43" t="s">
        <v>6</v>
      </c>
      <c r="G53" s="43" t="s">
        <v>30</v>
      </c>
      <c r="H53" s="43" t="s">
        <v>29</v>
      </c>
      <c r="I53" s="43" t="s">
        <v>19</v>
      </c>
      <c r="J53" s="43" t="s">
        <v>22</v>
      </c>
      <c r="K53" s="43" t="s">
        <v>32</v>
      </c>
      <c r="L53" s="55"/>
    </row>
    <row r="54" spans="1:12" x14ac:dyDescent="0.2">
      <c r="A54" s="34">
        <v>1974</v>
      </c>
      <c r="B54" s="35">
        <v>157</v>
      </c>
      <c r="C54" s="32">
        <f t="shared" ref="C54:K54" si="4">C7/$K7*100</f>
        <v>50.13906433923804</v>
      </c>
      <c r="D54" s="56">
        <f t="shared" si="4"/>
        <v>2.221350951738394</v>
      </c>
      <c r="E54" s="32">
        <f t="shared" si="4"/>
        <v>25.06953216961902</v>
      </c>
      <c r="F54" s="56">
        <f t="shared" si="4"/>
        <v>0</v>
      </c>
      <c r="G54" s="56">
        <f t="shared" si="4"/>
        <v>0</v>
      </c>
      <c r="H54" s="56">
        <f t="shared" si="4"/>
        <v>0</v>
      </c>
      <c r="I54" s="56">
        <f t="shared" si="4"/>
        <v>77.429947460595443</v>
      </c>
      <c r="J54" s="61">
        <f t="shared" si="4"/>
        <v>22.570052539404553</v>
      </c>
      <c r="K54" s="56">
        <f t="shared" si="4"/>
        <v>100</v>
      </c>
      <c r="L54" s="55"/>
    </row>
    <row r="55" spans="1:12" x14ac:dyDescent="0.2">
      <c r="A55" s="34">
        <v>1978</v>
      </c>
      <c r="B55" s="35">
        <v>124</v>
      </c>
      <c r="C55" s="32">
        <f t="shared" ref="C55:K55" si="5">C8/$K8*100</f>
        <v>49.811772540692438</v>
      </c>
      <c r="D55" s="56">
        <f t="shared" si="5"/>
        <v>0</v>
      </c>
      <c r="E55" s="32">
        <f t="shared" si="5"/>
        <v>28.634622680603034</v>
      </c>
      <c r="F55" s="56">
        <f t="shared" si="5"/>
        <v>0</v>
      </c>
      <c r="G55" s="56">
        <f t="shared" si="5"/>
        <v>0</v>
      </c>
      <c r="H55" s="56">
        <f t="shared" si="5"/>
        <v>0</v>
      </c>
      <c r="I55" s="56">
        <f t="shared" si="5"/>
        <v>78.446395221295489</v>
      </c>
      <c r="J55" s="61">
        <f t="shared" si="5"/>
        <v>21.553604778704518</v>
      </c>
      <c r="K55" s="56">
        <f t="shared" si="5"/>
        <v>100</v>
      </c>
      <c r="L55" s="55"/>
    </row>
    <row r="56" spans="1:12" x14ac:dyDescent="0.2">
      <c r="A56" s="34">
        <v>1979</v>
      </c>
      <c r="B56" s="35">
        <v>84</v>
      </c>
      <c r="C56" s="32">
        <f t="shared" ref="C56:K56" si="6">C9/$K9*100</f>
        <v>46.012607007925098</v>
      </c>
      <c r="D56" s="56">
        <f t="shared" si="6"/>
        <v>3.8633912647791271</v>
      </c>
      <c r="E56" s="32">
        <f t="shared" si="6"/>
        <v>16.688301117646009</v>
      </c>
      <c r="F56" s="56">
        <f t="shared" si="6"/>
        <v>0.89282542631838546</v>
      </c>
      <c r="G56" s="56">
        <f t="shared" si="6"/>
        <v>0</v>
      </c>
      <c r="H56" s="56">
        <f t="shared" si="6"/>
        <v>0</v>
      </c>
      <c r="I56" s="56">
        <f t="shared" si="6"/>
        <v>67.457124816668625</v>
      </c>
      <c r="J56" s="61">
        <f t="shared" si="6"/>
        <v>32.54287518333139</v>
      </c>
      <c r="K56" s="56">
        <f t="shared" si="6"/>
        <v>100</v>
      </c>
      <c r="L56" s="55"/>
    </row>
    <row r="57" spans="1:12" x14ac:dyDescent="0.2">
      <c r="A57" s="34">
        <v>1982</v>
      </c>
      <c r="B57" s="35">
        <v>52</v>
      </c>
      <c r="C57" s="32">
        <f t="shared" ref="C57:K57" si="7">C10/$K10*100</f>
        <v>43.360851593173052</v>
      </c>
      <c r="D57" s="56">
        <f t="shared" si="7"/>
        <v>0</v>
      </c>
      <c r="E57" s="32">
        <f t="shared" si="7"/>
        <v>33.624359088069411</v>
      </c>
      <c r="F57" s="56">
        <f t="shared" si="7"/>
        <v>0</v>
      </c>
      <c r="G57" s="56">
        <f t="shared" si="7"/>
        <v>0</v>
      </c>
      <c r="H57" s="56">
        <f t="shared" si="7"/>
        <v>0</v>
      </c>
      <c r="I57" s="56">
        <f t="shared" si="7"/>
        <v>76.985210681242449</v>
      </c>
      <c r="J57" s="61">
        <f t="shared" si="7"/>
        <v>23.01478931875754</v>
      </c>
      <c r="K57" s="56">
        <f t="shared" si="7"/>
        <v>100</v>
      </c>
      <c r="L57" s="55"/>
    </row>
    <row r="58" spans="1:12" x14ac:dyDescent="0.2">
      <c r="A58" s="34">
        <v>1983</v>
      </c>
      <c r="B58" s="35">
        <v>125</v>
      </c>
      <c r="C58" s="32">
        <f t="shared" ref="C58:K58" si="8">C11/$K11*100</f>
        <v>49.910543131667687</v>
      </c>
      <c r="D58" s="56">
        <f t="shared" si="8"/>
        <v>0</v>
      </c>
      <c r="E58" s="32">
        <f t="shared" si="8"/>
        <v>20.273657928420938</v>
      </c>
      <c r="F58" s="56">
        <f t="shared" si="8"/>
        <v>1.2231966617239094</v>
      </c>
      <c r="G58" s="56">
        <f t="shared" si="8"/>
        <v>0</v>
      </c>
      <c r="H58" s="56">
        <f t="shared" si="8"/>
        <v>0</v>
      </c>
      <c r="I58" s="56">
        <f t="shared" si="8"/>
        <v>71.407397721812544</v>
      </c>
      <c r="J58" s="61">
        <f t="shared" si="8"/>
        <v>28.592602278187467</v>
      </c>
      <c r="K58" s="56">
        <f t="shared" si="8"/>
        <v>100</v>
      </c>
      <c r="L58" s="55"/>
    </row>
    <row r="59" spans="1:12" x14ac:dyDescent="0.2">
      <c r="A59" s="34">
        <v>1984</v>
      </c>
      <c r="B59" s="35"/>
      <c r="C59" s="32"/>
      <c r="D59" s="56"/>
      <c r="E59" s="32"/>
      <c r="F59" s="56"/>
      <c r="G59" s="56"/>
      <c r="H59" s="56"/>
      <c r="I59" s="56"/>
      <c r="J59" s="61"/>
      <c r="K59" s="56"/>
      <c r="L59" s="55"/>
    </row>
    <row r="60" spans="1:12" x14ac:dyDescent="0.2">
      <c r="A60" s="34">
        <v>1985</v>
      </c>
      <c r="B60" s="35">
        <v>93</v>
      </c>
      <c r="C60" s="32">
        <f t="shared" ref="C60:K60" si="9">C13/$K13*100</f>
        <v>44.630584190357084</v>
      </c>
      <c r="D60" s="56">
        <f t="shared" si="9"/>
        <v>1.1914344601254048</v>
      </c>
      <c r="E60" s="32">
        <f t="shared" si="9"/>
        <v>28.829128428633094</v>
      </c>
      <c r="F60" s="56">
        <f t="shared" si="9"/>
        <v>0</v>
      </c>
      <c r="G60" s="56">
        <f t="shared" si="9"/>
        <v>0</v>
      </c>
      <c r="H60" s="56">
        <f t="shared" si="9"/>
        <v>0</v>
      </c>
      <c r="I60" s="56">
        <f t="shared" si="9"/>
        <v>74.651147079115589</v>
      </c>
      <c r="J60" s="61">
        <f t="shared" si="9"/>
        <v>25.348852920884411</v>
      </c>
      <c r="K60" s="56">
        <f t="shared" si="9"/>
        <v>100</v>
      </c>
      <c r="L60" s="55"/>
    </row>
    <row r="61" spans="1:12" x14ac:dyDescent="0.2">
      <c r="A61" s="34">
        <v>1986</v>
      </c>
      <c r="B61" s="35">
        <v>159</v>
      </c>
      <c r="C61" s="32">
        <f t="shared" ref="C61:K61" si="10">C14/$K14*100</f>
        <v>54.948337007667526</v>
      </c>
      <c r="D61" s="56">
        <f t="shared" si="10"/>
        <v>0</v>
      </c>
      <c r="E61" s="32">
        <f t="shared" si="10"/>
        <v>35.663476835738386</v>
      </c>
      <c r="F61" s="56">
        <f t="shared" si="10"/>
        <v>2.2914036447189985</v>
      </c>
      <c r="G61" s="56">
        <f t="shared" si="10"/>
        <v>0</v>
      </c>
      <c r="H61" s="56">
        <f t="shared" si="10"/>
        <v>0</v>
      </c>
      <c r="I61" s="56">
        <f t="shared" si="10"/>
        <v>92.903217488124895</v>
      </c>
      <c r="J61" s="61">
        <f t="shared" si="10"/>
        <v>7.0967825118750936</v>
      </c>
      <c r="K61" s="56">
        <f t="shared" si="10"/>
        <v>100</v>
      </c>
      <c r="L61" s="55"/>
    </row>
    <row r="62" spans="1:12" x14ac:dyDescent="0.2">
      <c r="A62" s="34">
        <v>1987</v>
      </c>
      <c r="B62" s="35">
        <v>52</v>
      </c>
      <c r="C62" s="32">
        <f t="shared" ref="C62:K62" si="11">C15/$K15*100</f>
        <v>51.67468125668028</v>
      </c>
      <c r="D62" s="56">
        <f t="shared" si="11"/>
        <v>0</v>
      </c>
      <c r="E62" s="32">
        <f t="shared" si="11"/>
        <v>23.771851052806241</v>
      </c>
      <c r="F62" s="56">
        <f t="shared" si="11"/>
        <v>1.1912242921368243</v>
      </c>
      <c r="G62" s="56">
        <f t="shared" si="11"/>
        <v>0</v>
      </c>
      <c r="H62" s="56">
        <f t="shared" si="11"/>
        <v>0</v>
      </c>
      <c r="I62" s="56">
        <f t="shared" si="11"/>
        <v>76.637756601623337</v>
      </c>
      <c r="J62" s="61">
        <f t="shared" si="11"/>
        <v>23.362243398376656</v>
      </c>
      <c r="K62" s="56">
        <f t="shared" si="11"/>
        <v>100</v>
      </c>
      <c r="L62" s="55"/>
    </row>
    <row r="63" spans="1:12" x14ac:dyDescent="0.2">
      <c r="A63" s="34">
        <v>1988</v>
      </c>
      <c r="B63" s="35">
        <v>102</v>
      </c>
      <c r="C63" s="32">
        <f t="shared" ref="C63:K63" si="12">C16/$K16*100</f>
        <v>40.007026206364912</v>
      </c>
      <c r="D63" s="56">
        <f t="shared" si="12"/>
        <v>1.1054202847979449</v>
      </c>
      <c r="E63" s="32">
        <f t="shared" si="12"/>
        <v>40.905385093672905</v>
      </c>
      <c r="F63" s="56">
        <f t="shared" si="12"/>
        <v>0</v>
      </c>
      <c r="G63" s="56">
        <f t="shared" si="12"/>
        <v>0</v>
      </c>
      <c r="H63" s="56">
        <f t="shared" si="12"/>
        <v>0</v>
      </c>
      <c r="I63" s="56">
        <f t="shared" si="12"/>
        <v>82.017831584835776</v>
      </c>
      <c r="J63" s="61">
        <f t="shared" si="12"/>
        <v>17.982168415164228</v>
      </c>
      <c r="K63" s="56">
        <f t="shared" si="12"/>
        <v>100</v>
      </c>
      <c r="L63" s="55"/>
    </row>
    <row r="64" spans="1:12" x14ac:dyDescent="0.2">
      <c r="A64" s="34">
        <v>1989</v>
      </c>
      <c r="B64" s="35">
        <v>58</v>
      </c>
      <c r="C64" s="32">
        <f t="shared" ref="C64:K64" si="13">C17/$K17*100</f>
        <v>53.566606378221493</v>
      </c>
      <c r="D64" s="56">
        <f t="shared" si="13"/>
        <v>0</v>
      </c>
      <c r="E64" s="32">
        <f t="shared" si="13"/>
        <v>8.4253020385270805</v>
      </c>
      <c r="F64" s="56">
        <f t="shared" si="13"/>
        <v>0</v>
      </c>
      <c r="G64" s="56">
        <f t="shared" si="13"/>
        <v>0</v>
      </c>
      <c r="H64" s="56">
        <f t="shared" si="13"/>
        <v>0</v>
      </c>
      <c r="I64" s="56">
        <f t="shared" si="13"/>
        <v>61.991908416748572</v>
      </c>
      <c r="J64" s="61">
        <f t="shared" si="13"/>
        <v>38.008091583251428</v>
      </c>
      <c r="K64" s="56">
        <f t="shared" si="13"/>
        <v>100</v>
      </c>
      <c r="L64" s="55"/>
    </row>
    <row r="65" spans="1:12" x14ac:dyDescent="0.2">
      <c r="A65" s="34">
        <v>1990</v>
      </c>
      <c r="B65" s="35">
        <v>471</v>
      </c>
      <c r="C65" s="32">
        <f t="shared" ref="C65:K65" si="14">C18/$K18*100</f>
        <v>44.189128558194014</v>
      </c>
      <c r="D65" s="56">
        <f t="shared" si="14"/>
        <v>0.54139402093620592</v>
      </c>
      <c r="E65" s="32">
        <f t="shared" si="14"/>
        <v>21.644447120224743</v>
      </c>
      <c r="F65" s="56">
        <f t="shared" si="14"/>
        <v>1.0873538292998155</v>
      </c>
      <c r="G65" s="56">
        <f t="shared" si="14"/>
        <v>0</v>
      </c>
      <c r="H65" s="56">
        <f t="shared" si="14"/>
        <v>0</v>
      </c>
      <c r="I65" s="56">
        <f t="shared" si="14"/>
        <v>67.462323528654778</v>
      </c>
      <c r="J65" s="61">
        <f t="shared" si="14"/>
        <v>32.537676471345236</v>
      </c>
      <c r="K65" s="56">
        <f t="shared" si="14"/>
        <v>100</v>
      </c>
      <c r="L65" s="55"/>
    </row>
    <row r="66" spans="1:12" x14ac:dyDescent="0.2">
      <c r="A66" s="34">
        <v>1991</v>
      </c>
      <c r="B66" s="35">
        <v>1025</v>
      </c>
      <c r="C66" s="32">
        <f t="shared" ref="C66:K66" si="15">C19/$K19*100</f>
        <v>18.431476796554566</v>
      </c>
      <c r="D66" s="56">
        <f t="shared" si="15"/>
        <v>0.81358895017775745</v>
      </c>
      <c r="E66" s="32">
        <f t="shared" si="15"/>
        <v>47.559473607457321</v>
      </c>
      <c r="F66" s="56">
        <f t="shared" si="15"/>
        <v>0.2401792245384656</v>
      </c>
      <c r="G66" s="56">
        <f t="shared" si="15"/>
        <v>0</v>
      </c>
      <c r="H66" s="56">
        <f t="shared" si="15"/>
        <v>0</v>
      </c>
      <c r="I66" s="56">
        <f t="shared" si="15"/>
        <v>67.044718578728109</v>
      </c>
      <c r="J66" s="61">
        <f t="shared" si="15"/>
        <v>32.955281421271899</v>
      </c>
      <c r="K66" s="56">
        <f t="shared" si="15"/>
        <v>100</v>
      </c>
      <c r="L66" s="55"/>
    </row>
    <row r="67" spans="1:12" x14ac:dyDescent="0.2">
      <c r="A67" s="34">
        <v>1992</v>
      </c>
      <c r="B67" s="35">
        <v>701</v>
      </c>
      <c r="C67" s="32">
        <f t="shared" ref="C67:K67" si="16">C20/$K20*100</f>
        <v>33.304206070341927</v>
      </c>
      <c r="D67" s="56">
        <f t="shared" si="16"/>
        <v>1.1052093520892261</v>
      </c>
      <c r="E67" s="32">
        <f t="shared" si="16"/>
        <v>31.914455570627631</v>
      </c>
      <c r="F67" s="56">
        <f t="shared" si="16"/>
        <v>0.4114810989444655</v>
      </c>
      <c r="G67" s="56">
        <f t="shared" si="16"/>
        <v>0</v>
      </c>
      <c r="H67" s="56">
        <f t="shared" si="16"/>
        <v>0</v>
      </c>
      <c r="I67" s="56">
        <f t="shared" si="16"/>
        <v>66.735352092003239</v>
      </c>
      <c r="J67" s="61">
        <f t="shared" si="16"/>
        <v>33.264647907996761</v>
      </c>
      <c r="K67" s="56">
        <f t="shared" si="16"/>
        <v>100</v>
      </c>
      <c r="L67" s="55"/>
    </row>
    <row r="68" spans="1:12" x14ac:dyDescent="0.2">
      <c r="A68" s="34">
        <v>1993</v>
      </c>
      <c r="B68" s="35">
        <v>1498</v>
      </c>
      <c r="C68" s="32">
        <f t="shared" ref="C68:K68" si="17">C21/$K21*100</f>
        <v>38.923682732938339</v>
      </c>
      <c r="D68" s="56">
        <f t="shared" si="17"/>
        <v>0.33440951851533135</v>
      </c>
      <c r="E68" s="32">
        <f t="shared" si="17"/>
        <v>28.790431864620263</v>
      </c>
      <c r="F68" s="56">
        <f t="shared" si="17"/>
        <v>0.36231425507198756</v>
      </c>
      <c r="G68" s="56">
        <f t="shared" si="17"/>
        <v>0</v>
      </c>
      <c r="H68" s="56">
        <f t="shared" si="17"/>
        <v>0</v>
      </c>
      <c r="I68" s="56">
        <f t="shared" si="17"/>
        <v>68.410838371145914</v>
      </c>
      <c r="J68" s="61">
        <f t="shared" si="17"/>
        <v>31.589161628854086</v>
      </c>
      <c r="K68" s="56">
        <f t="shared" si="17"/>
        <v>100</v>
      </c>
      <c r="L68" s="55"/>
    </row>
    <row r="69" spans="1:12" x14ac:dyDescent="0.2">
      <c r="A69" s="34">
        <v>1994</v>
      </c>
      <c r="B69" s="35">
        <v>2644</v>
      </c>
      <c r="C69" s="32">
        <f t="shared" ref="C69:K69" si="18">C22/$K22*100</f>
        <v>37.26241270001892</v>
      </c>
      <c r="D69" s="56">
        <f t="shared" si="18"/>
        <v>1.8821344955575581</v>
      </c>
      <c r="E69" s="32">
        <f t="shared" si="18"/>
        <v>38.039484359117495</v>
      </c>
      <c r="F69" s="56">
        <f t="shared" si="18"/>
        <v>1.1043958982186981</v>
      </c>
      <c r="G69" s="56">
        <f t="shared" si="18"/>
        <v>1.3002012684882016E-2</v>
      </c>
      <c r="H69" s="56">
        <f t="shared" si="18"/>
        <v>0</v>
      </c>
      <c r="I69" s="56">
        <f t="shared" si="18"/>
        <v>78.301429465597565</v>
      </c>
      <c r="J69" s="61">
        <f t="shared" si="18"/>
        <v>21.698570534402439</v>
      </c>
      <c r="K69" s="56">
        <f t="shared" si="18"/>
        <v>100</v>
      </c>
      <c r="L69" s="55"/>
    </row>
    <row r="70" spans="1:12" x14ac:dyDescent="0.2">
      <c r="A70" s="34">
        <v>1995</v>
      </c>
      <c r="B70" s="35">
        <v>1383</v>
      </c>
      <c r="C70" s="32">
        <f t="shared" ref="C70:K70" si="19">C23/$K23*100</f>
        <v>30.420423108736117</v>
      </c>
      <c r="D70" s="56">
        <f t="shared" si="19"/>
        <v>8.6424829133522327E-2</v>
      </c>
      <c r="E70" s="32">
        <f t="shared" si="19"/>
        <v>51.60192286771349</v>
      </c>
      <c r="F70" s="56">
        <f t="shared" si="19"/>
        <v>0.73011817430450343</v>
      </c>
      <c r="G70" s="56">
        <f t="shared" si="19"/>
        <v>0</v>
      </c>
      <c r="H70" s="56">
        <f t="shared" si="19"/>
        <v>0</v>
      </c>
      <c r="I70" s="56">
        <f t="shared" si="19"/>
        <v>82.838888979887642</v>
      </c>
      <c r="J70" s="61">
        <f t="shared" si="19"/>
        <v>17.161111020112369</v>
      </c>
      <c r="K70" s="56">
        <f t="shared" si="19"/>
        <v>100</v>
      </c>
      <c r="L70" s="55"/>
    </row>
    <row r="71" spans="1:12" x14ac:dyDescent="0.2">
      <c r="A71" s="34">
        <v>1996</v>
      </c>
      <c r="B71" s="35">
        <v>601</v>
      </c>
      <c r="C71" s="32">
        <f t="shared" ref="C71:K71" si="20">C24/$K24*100</f>
        <v>44.511981763795745</v>
      </c>
      <c r="D71" s="56">
        <f t="shared" si="20"/>
        <v>0.99117125610178636</v>
      </c>
      <c r="E71" s="32">
        <f t="shared" si="20"/>
        <v>27.201120642783948</v>
      </c>
      <c r="F71" s="56">
        <f t="shared" si="20"/>
        <v>1.7183310917209025</v>
      </c>
      <c r="G71" s="56">
        <f t="shared" si="20"/>
        <v>0</v>
      </c>
      <c r="H71" s="56">
        <f t="shared" si="20"/>
        <v>0</v>
      </c>
      <c r="I71" s="56">
        <f t="shared" si="20"/>
        <v>74.422604754402386</v>
      </c>
      <c r="J71" s="61">
        <f t="shared" si="20"/>
        <v>25.577395245597618</v>
      </c>
      <c r="K71" s="56">
        <f t="shared" si="20"/>
        <v>100</v>
      </c>
      <c r="L71" s="55"/>
    </row>
    <row r="72" spans="1:12" x14ac:dyDescent="0.2">
      <c r="A72" s="34">
        <v>1997</v>
      </c>
      <c r="B72" s="35">
        <v>312</v>
      </c>
      <c r="C72" s="32">
        <f t="shared" ref="C72:K72" si="21">C25/$K25*100</f>
        <v>16.048228789842494</v>
      </c>
      <c r="D72" s="56">
        <f t="shared" si="21"/>
        <v>1.5139686391211831</v>
      </c>
      <c r="E72" s="32">
        <f t="shared" si="21"/>
        <v>14.74575320977034</v>
      </c>
      <c r="F72" s="56">
        <f t="shared" si="21"/>
        <v>1.818874507998629</v>
      </c>
      <c r="G72" s="56">
        <f t="shared" si="21"/>
        <v>0</v>
      </c>
      <c r="H72" s="56">
        <f t="shared" si="21"/>
        <v>0.11896848622826059</v>
      </c>
      <c r="I72" s="56">
        <f t="shared" si="21"/>
        <v>34.245793632960911</v>
      </c>
      <c r="J72" s="61">
        <f t="shared" si="21"/>
        <v>65.754206367039075</v>
      </c>
      <c r="K72" s="56">
        <f t="shared" si="21"/>
        <v>100</v>
      </c>
      <c r="L72" s="55"/>
    </row>
    <row r="73" spans="1:12" x14ac:dyDescent="0.2">
      <c r="A73" s="34">
        <v>1998</v>
      </c>
      <c r="B73" s="35">
        <v>613</v>
      </c>
      <c r="C73" s="32">
        <f t="shared" ref="C73:K73" si="22">C26/$K26*100</f>
        <v>45.055041769801143</v>
      </c>
      <c r="D73" s="56">
        <f t="shared" si="22"/>
        <v>1.7050618871276493</v>
      </c>
      <c r="E73" s="32">
        <f t="shared" si="22"/>
        <v>22.573815972174543</v>
      </c>
      <c r="F73" s="56">
        <f t="shared" si="22"/>
        <v>1.2674582962106462</v>
      </c>
      <c r="G73" s="56">
        <f t="shared" si="22"/>
        <v>0</v>
      </c>
      <c r="H73" s="56">
        <f t="shared" si="22"/>
        <v>0</v>
      </c>
      <c r="I73" s="56">
        <f t="shared" si="22"/>
        <v>70.601377925313997</v>
      </c>
      <c r="J73" s="61">
        <f t="shared" si="22"/>
        <v>29.398622074686003</v>
      </c>
      <c r="K73" s="56">
        <f t="shared" si="22"/>
        <v>100</v>
      </c>
      <c r="L73" s="55"/>
    </row>
    <row r="74" spans="1:12" x14ac:dyDescent="0.2">
      <c r="A74" s="34">
        <v>1999</v>
      </c>
      <c r="B74" s="35">
        <v>948</v>
      </c>
      <c r="C74" s="32">
        <f t="shared" ref="C74:K74" si="23">C27/$K27*100</f>
        <v>38.848542300099801</v>
      </c>
      <c r="D74" s="56">
        <f t="shared" si="23"/>
        <v>0.6022272720923284</v>
      </c>
      <c r="E74" s="32">
        <f t="shared" si="23"/>
        <v>28.877782346239329</v>
      </c>
      <c r="F74" s="56">
        <f t="shared" si="23"/>
        <v>1.7424941254518889</v>
      </c>
      <c r="G74" s="56">
        <f t="shared" si="23"/>
        <v>0</v>
      </c>
      <c r="H74" s="56">
        <f t="shared" si="23"/>
        <v>0</v>
      </c>
      <c r="I74" s="56">
        <f t="shared" si="23"/>
        <v>70.071046043883356</v>
      </c>
      <c r="J74" s="61">
        <f t="shared" si="23"/>
        <v>29.928953956116661</v>
      </c>
      <c r="K74" s="56">
        <f t="shared" si="23"/>
        <v>100</v>
      </c>
      <c r="L74" s="55"/>
    </row>
    <row r="75" spans="1:12" x14ac:dyDescent="0.2">
      <c r="A75" s="34">
        <v>2000</v>
      </c>
      <c r="B75" s="35">
        <v>692</v>
      </c>
      <c r="C75" s="32">
        <f t="shared" ref="C75:K75" si="24">C28/$K28*100</f>
        <v>22.412150148254884</v>
      </c>
      <c r="D75" s="56">
        <f t="shared" si="24"/>
        <v>0.79715340027285442</v>
      </c>
      <c r="E75" s="32">
        <f t="shared" si="24"/>
        <v>24.831831789359043</v>
      </c>
      <c r="F75" s="56">
        <f t="shared" si="24"/>
        <v>2.3157607371234392</v>
      </c>
      <c r="G75" s="56">
        <f t="shared" si="24"/>
        <v>0</v>
      </c>
      <c r="H75" s="56">
        <f t="shared" si="24"/>
        <v>2.6785664332278584E-2</v>
      </c>
      <c r="I75" s="56">
        <f t="shared" si="24"/>
        <v>50.383681739342499</v>
      </c>
      <c r="J75" s="61">
        <f t="shared" si="24"/>
        <v>49.616318260657501</v>
      </c>
      <c r="K75" s="56">
        <f t="shared" si="24"/>
        <v>100</v>
      </c>
      <c r="L75" s="55"/>
    </row>
    <row r="76" spans="1:12" x14ac:dyDescent="0.2">
      <c r="A76" s="34">
        <v>2001</v>
      </c>
      <c r="B76" s="35">
        <v>747</v>
      </c>
      <c r="C76" s="32">
        <f t="shared" ref="C76:K76" si="25">C29/$K29*100</f>
        <v>27.413970426958013</v>
      </c>
      <c r="D76" s="56">
        <f t="shared" si="25"/>
        <v>0.55432334854026732</v>
      </c>
      <c r="E76" s="32">
        <f t="shared" si="25"/>
        <v>10.956909887776948</v>
      </c>
      <c r="F76" s="56">
        <f t="shared" si="25"/>
        <v>1.0799301931970726</v>
      </c>
      <c r="G76" s="56">
        <f t="shared" si="25"/>
        <v>0</v>
      </c>
      <c r="H76" s="56">
        <f t="shared" si="25"/>
        <v>0</v>
      </c>
      <c r="I76" s="56">
        <f t="shared" si="25"/>
        <v>40.005133856472298</v>
      </c>
      <c r="J76" s="61">
        <f t="shared" si="25"/>
        <v>59.994866143527695</v>
      </c>
      <c r="K76" s="56">
        <f t="shared" si="25"/>
        <v>100</v>
      </c>
      <c r="L76" s="55"/>
    </row>
    <row r="77" spans="1:12" x14ac:dyDescent="0.2">
      <c r="A77" s="34">
        <v>2002</v>
      </c>
      <c r="B77" s="35">
        <v>787</v>
      </c>
      <c r="C77" s="32">
        <f t="shared" ref="C77:K77" si="26">C30/$K30*100</f>
        <v>17.362652144237835</v>
      </c>
      <c r="D77" s="56">
        <f t="shared" si="26"/>
        <v>0.62616621221768076</v>
      </c>
      <c r="E77" s="32">
        <f t="shared" si="26"/>
        <v>24.241461773823801</v>
      </c>
      <c r="F77" s="56">
        <f t="shared" si="26"/>
        <v>2.1677970811642853</v>
      </c>
      <c r="G77" s="56">
        <f t="shared" si="26"/>
        <v>0</v>
      </c>
      <c r="H77" s="56">
        <f t="shared" si="26"/>
        <v>0</v>
      </c>
      <c r="I77" s="56">
        <f t="shared" si="26"/>
        <v>44.398077211443606</v>
      </c>
      <c r="J77" s="61">
        <f t="shared" si="26"/>
        <v>55.601922788556401</v>
      </c>
      <c r="K77" s="56">
        <f t="shared" si="26"/>
        <v>100</v>
      </c>
      <c r="L77" s="55"/>
    </row>
    <row r="78" spans="1:12" x14ac:dyDescent="0.2">
      <c r="A78" s="34">
        <v>2003</v>
      </c>
      <c r="B78" s="35">
        <v>1328</v>
      </c>
      <c r="C78" s="32">
        <f t="shared" ref="C78:K78" si="27">C31/$K31*100</f>
        <v>23.437103084864262</v>
      </c>
      <c r="D78" s="56">
        <f t="shared" si="27"/>
        <v>0.86101279990600432</v>
      </c>
      <c r="E78" s="32">
        <f t="shared" si="27"/>
        <v>39.082238837613609</v>
      </c>
      <c r="F78" s="56">
        <f t="shared" si="27"/>
        <v>1.8905308949965645</v>
      </c>
      <c r="G78" s="56">
        <f t="shared" si="27"/>
        <v>0</v>
      </c>
      <c r="H78" s="56">
        <f t="shared" si="27"/>
        <v>0</v>
      </c>
      <c r="I78" s="56">
        <f t="shared" si="27"/>
        <v>65.270885617380429</v>
      </c>
      <c r="J78" s="61">
        <f t="shared" si="27"/>
        <v>34.729114382619564</v>
      </c>
      <c r="K78" s="56">
        <f t="shared" si="27"/>
        <v>100</v>
      </c>
      <c r="L78" s="55"/>
    </row>
    <row r="79" spans="1:12" x14ac:dyDescent="0.2">
      <c r="A79" s="34">
        <v>2004</v>
      </c>
      <c r="B79" s="35">
        <v>756</v>
      </c>
      <c r="C79" s="32">
        <f t="shared" ref="C79:K79" si="28">C32/$K32*100</f>
        <v>32.5311335704885</v>
      </c>
      <c r="D79" s="56">
        <f t="shared" si="28"/>
        <v>0.25123262995843371</v>
      </c>
      <c r="E79" s="32">
        <f t="shared" si="28"/>
        <v>22.161151044431353</v>
      </c>
      <c r="F79" s="56">
        <f t="shared" si="28"/>
        <v>1.4982796810007037</v>
      </c>
      <c r="G79" s="56">
        <f t="shared" si="28"/>
        <v>0</v>
      </c>
      <c r="H79" s="56">
        <f t="shared" si="28"/>
        <v>0</v>
      </c>
      <c r="I79" s="56">
        <f t="shared" si="28"/>
        <v>56.441796925878997</v>
      </c>
      <c r="J79" s="61">
        <f t="shared" si="28"/>
        <v>43.558203074121018</v>
      </c>
      <c r="K79" s="56">
        <f t="shared" si="28"/>
        <v>100</v>
      </c>
      <c r="L79" s="55"/>
    </row>
    <row r="80" spans="1:12" x14ac:dyDescent="0.2">
      <c r="A80" s="34">
        <v>2005</v>
      </c>
      <c r="B80" s="35">
        <v>392</v>
      </c>
      <c r="C80" s="32">
        <f t="shared" ref="C80:K80" si="29">C33/$K33*100</f>
        <v>36.359390680932698</v>
      </c>
      <c r="D80" s="56">
        <f t="shared" si="29"/>
        <v>0.95017082971301114</v>
      </c>
      <c r="E80" s="32">
        <f t="shared" si="29"/>
        <v>19.957137374353923</v>
      </c>
      <c r="F80" s="56">
        <f t="shared" si="29"/>
        <v>1.81739604824199</v>
      </c>
      <c r="G80" s="56">
        <f t="shared" si="29"/>
        <v>0</v>
      </c>
      <c r="H80" s="56">
        <f t="shared" si="29"/>
        <v>0</v>
      </c>
      <c r="I80" s="56">
        <f t="shared" si="29"/>
        <v>59.084094933241616</v>
      </c>
      <c r="J80" s="61">
        <f t="shared" si="29"/>
        <v>40.915905066758391</v>
      </c>
      <c r="K80" s="56">
        <f t="shared" si="29"/>
        <v>100</v>
      </c>
      <c r="L80" s="55"/>
    </row>
    <row r="81" spans="1:12" x14ac:dyDescent="0.2">
      <c r="A81" s="34">
        <v>2006</v>
      </c>
      <c r="B81" s="35">
        <v>701</v>
      </c>
      <c r="C81" s="32">
        <f t="shared" ref="C81:K81" si="30">C34/$K34*100</f>
        <v>25.796131205932532</v>
      </c>
      <c r="D81" s="56">
        <f t="shared" si="30"/>
        <v>0</v>
      </c>
      <c r="E81" s="32">
        <f t="shared" si="30"/>
        <v>38.937354762360485</v>
      </c>
      <c r="F81" s="56">
        <f t="shared" si="30"/>
        <v>0.69484522691322304</v>
      </c>
      <c r="G81" s="56">
        <f t="shared" si="30"/>
        <v>0</v>
      </c>
      <c r="H81" s="56">
        <f t="shared" si="30"/>
        <v>0</v>
      </c>
      <c r="I81" s="56">
        <f t="shared" si="30"/>
        <v>65.428331195206241</v>
      </c>
      <c r="J81" s="61">
        <f t="shared" si="30"/>
        <v>34.571668804793767</v>
      </c>
      <c r="K81" s="56">
        <f t="shared" si="30"/>
        <v>100</v>
      </c>
      <c r="L81" s="55"/>
    </row>
    <row r="82" spans="1:12" x14ac:dyDescent="0.2">
      <c r="A82" s="34">
        <v>2007</v>
      </c>
      <c r="B82" s="35">
        <v>293</v>
      </c>
      <c r="C82" s="32">
        <f t="shared" ref="C82:K82" si="31">C35/$K35*100</f>
        <v>33.68054149524469</v>
      </c>
      <c r="D82" s="56">
        <f t="shared" si="31"/>
        <v>0.45595276571218557</v>
      </c>
      <c r="E82" s="32">
        <f t="shared" si="31"/>
        <v>19.127808513031479</v>
      </c>
      <c r="F82" s="56">
        <f t="shared" si="31"/>
        <v>1.8468894700015199</v>
      </c>
      <c r="G82" s="56">
        <f t="shared" si="31"/>
        <v>0</v>
      </c>
      <c r="H82" s="56">
        <f t="shared" si="31"/>
        <v>0</v>
      </c>
      <c r="I82" s="56">
        <f t="shared" si="31"/>
        <v>55.111192243989883</v>
      </c>
      <c r="J82" s="61">
        <f t="shared" si="31"/>
        <v>44.888807756010124</v>
      </c>
      <c r="K82" s="56">
        <f t="shared" si="31"/>
        <v>100</v>
      </c>
      <c r="L82" s="55"/>
    </row>
    <row r="83" spans="1:12" x14ac:dyDescent="0.2">
      <c r="A83" s="34">
        <v>2008</v>
      </c>
      <c r="B83" s="35">
        <v>423</v>
      </c>
      <c r="C83" s="32">
        <f t="shared" ref="C83:K83" si="32">C36/$K36*100</f>
        <v>26.994219655298217</v>
      </c>
      <c r="D83" s="56">
        <f t="shared" si="32"/>
        <v>0</v>
      </c>
      <c r="E83" s="32">
        <f t="shared" si="32"/>
        <v>24.148510551388259</v>
      </c>
      <c r="F83" s="56">
        <f t="shared" si="32"/>
        <v>1.0385523043837306</v>
      </c>
      <c r="G83" s="56">
        <f t="shared" si="32"/>
        <v>0</v>
      </c>
      <c r="H83" s="56">
        <f t="shared" si="32"/>
        <v>0</v>
      </c>
      <c r="I83" s="56">
        <f t="shared" si="32"/>
        <v>52.181282511070201</v>
      </c>
      <c r="J83" s="61">
        <f t="shared" si="32"/>
        <v>47.818717488929792</v>
      </c>
      <c r="K83" s="56">
        <f t="shared" si="32"/>
        <v>100</v>
      </c>
      <c r="L83" s="55"/>
    </row>
    <row r="84" spans="1:12" x14ac:dyDescent="0.2">
      <c r="A84" s="34">
        <v>2009</v>
      </c>
      <c r="B84" s="35">
        <v>201</v>
      </c>
      <c r="C84" s="32">
        <f t="shared" ref="C84:K84" si="33">C37/$K37*100</f>
        <v>30.122943190415924</v>
      </c>
      <c r="D84" s="56">
        <f t="shared" si="33"/>
        <v>0.68119288773150788</v>
      </c>
      <c r="E84" s="32">
        <f t="shared" si="33"/>
        <v>21.864244100814787</v>
      </c>
      <c r="F84" s="56">
        <f t="shared" si="33"/>
        <v>1.9329134821953524</v>
      </c>
      <c r="G84" s="56">
        <f t="shared" si="33"/>
        <v>0</v>
      </c>
      <c r="H84" s="56">
        <f t="shared" si="33"/>
        <v>0</v>
      </c>
      <c r="I84" s="56">
        <f t="shared" si="33"/>
        <v>54.60129366115757</v>
      </c>
      <c r="J84" s="61">
        <f t="shared" si="33"/>
        <v>45.398706338842437</v>
      </c>
      <c r="K84" s="56">
        <f t="shared" si="33"/>
        <v>100</v>
      </c>
      <c r="L84" s="55"/>
    </row>
    <row r="85" spans="1:12" x14ac:dyDescent="0.2">
      <c r="A85" s="33">
        <v>2010</v>
      </c>
      <c r="B85" s="39">
        <v>324</v>
      </c>
      <c r="C85" s="37">
        <f t="shared" ref="C85:K85" si="34">C38/$K38*100</f>
        <v>29.56946764882214</v>
      </c>
      <c r="D85" s="57">
        <f t="shared" si="34"/>
        <v>0.50614016673627082</v>
      </c>
      <c r="E85" s="37">
        <f t="shared" si="34"/>
        <v>33.267476638135534</v>
      </c>
      <c r="F85" s="57">
        <f t="shared" si="34"/>
        <v>2.1876414672411748</v>
      </c>
      <c r="G85" s="57">
        <f t="shared" si="34"/>
        <v>0</v>
      </c>
      <c r="H85" s="57">
        <f t="shared" si="34"/>
        <v>0</v>
      </c>
      <c r="I85" s="57">
        <f t="shared" si="34"/>
        <v>65.530725920935112</v>
      </c>
      <c r="J85" s="62">
        <f t="shared" si="34"/>
        <v>34.469274079064874</v>
      </c>
      <c r="K85" s="57">
        <f t="shared" si="34"/>
        <v>100</v>
      </c>
      <c r="L85" s="55"/>
    </row>
    <row r="86" spans="1:12" x14ac:dyDescent="0.2">
      <c r="A86" s="33">
        <v>2011</v>
      </c>
      <c r="B86" s="39">
        <v>174</v>
      </c>
      <c r="C86" s="37">
        <f t="shared" ref="C86:K86" si="35">C39/$K39*100</f>
        <v>30.938522230105157</v>
      </c>
      <c r="D86" s="57">
        <f t="shared" si="35"/>
        <v>2.0907513376395594</v>
      </c>
      <c r="E86" s="37">
        <f t="shared" si="35"/>
        <v>15.795842363732673</v>
      </c>
      <c r="F86" s="57">
        <f t="shared" si="35"/>
        <v>0.88001505730887064</v>
      </c>
      <c r="G86" s="57">
        <f t="shared" si="35"/>
        <v>0</v>
      </c>
      <c r="H86" s="57">
        <f t="shared" si="35"/>
        <v>0</v>
      </c>
      <c r="I86" s="57">
        <f t="shared" si="35"/>
        <v>49.705130988786259</v>
      </c>
      <c r="J86" s="62">
        <f t="shared" si="35"/>
        <v>50.294869011213741</v>
      </c>
      <c r="K86" s="57">
        <f t="shared" si="35"/>
        <v>100</v>
      </c>
      <c r="L86" s="55"/>
    </row>
    <row r="87" spans="1:12" x14ac:dyDescent="0.2">
      <c r="A87" s="33">
        <v>2012</v>
      </c>
      <c r="B87" s="39">
        <v>159</v>
      </c>
      <c r="C87" s="37">
        <f t="shared" ref="C87:K87" si="36">C40/$K40*100</f>
        <v>24.275983964775868</v>
      </c>
      <c r="D87" s="57">
        <f t="shared" si="36"/>
        <v>0</v>
      </c>
      <c r="E87" s="37">
        <f t="shared" si="36"/>
        <v>10.887267466650481</v>
      </c>
      <c r="F87" s="57">
        <f t="shared" si="36"/>
        <v>0.59671872794068825</v>
      </c>
      <c r="G87" s="57">
        <f t="shared" si="36"/>
        <v>0</v>
      </c>
      <c r="H87" s="57">
        <f t="shared" si="36"/>
        <v>0</v>
      </c>
      <c r="I87" s="57">
        <f t="shared" si="36"/>
        <v>35.759970159367036</v>
      </c>
      <c r="J87" s="62">
        <f t="shared" si="36"/>
        <v>64.240029840632971</v>
      </c>
      <c r="K87" s="57">
        <f t="shared" si="36"/>
        <v>100</v>
      </c>
      <c r="L87" s="55"/>
    </row>
    <row r="88" spans="1:12" x14ac:dyDescent="0.2">
      <c r="A88" s="33">
        <v>2013</v>
      </c>
      <c r="B88" s="39">
        <f>B41</f>
        <v>374</v>
      </c>
      <c r="C88" s="37">
        <f t="shared" ref="C88:K88" si="37">C41/$K41*100</f>
        <v>35.69765072416984</v>
      </c>
      <c r="D88" s="57">
        <f t="shared" si="37"/>
        <v>1.7529915504445179</v>
      </c>
      <c r="E88" s="37">
        <f t="shared" si="37"/>
        <v>29.851565041510376</v>
      </c>
      <c r="F88" s="57">
        <f t="shared" si="37"/>
        <v>2.8889598921514672</v>
      </c>
      <c r="G88" s="57">
        <f t="shared" si="37"/>
        <v>0</v>
      </c>
      <c r="H88" s="57">
        <f t="shared" si="37"/>
        <v>0</v>
      </c>
      <c r="I88" s="57">
        <f t="shared" si="37"/>
        <v>70.191167208276198</v>
      </c>
      <c r="J88" s="62">
        <f t="shared" si="37"/>
        <v>29.808832791723798</v>
      </c>
      <c r="K88" s="57">
        <f t="shared" si="37"/>
        <v>100</v>
      </c>
      <c r="L88" s="55"/>
    </row>
    <row r="89" spans="1:12" x14ac:dyDescent="0.2">
      <c r="A89" s="33">
        <v>2014</v>
      </c>
      <c r="B89" s="39">
        <f t="shared" ref="B89:B91" si="38">B42</f>
        <v>287</v>
      </c>
      <c r="C89" s="37">
        <f t="shared" ref="C89:K89" si="39">C42/$K42*100</f>
        <v>16.140335345277403</v>
      </c>
      <c r="D89" s="57">
        <f t="shared" si="39"/>
        <v>0</v>
      </c>
      <c r="E89" s="37">
        <f t="shared" si="39"/>
        <v>23.420744234719226</v>
      </c>
      <c r="F89" s="57">
        <f t="shared" si="39"/>
        <v>2.3488990438972941</v>
      </c>
      <c r="G89" s="57">
        <f t="shared" si="39"/>
        <v>0</v>
      </c>
      <c r="H89" s="57">
        <f t="shared" si="39"/>
        <v>0</v>
      </c>
      <c r="I89" s="57">
        <f t="shared" si="39"/>
        <v>41.90997862389392</v>
      </c>
      <c r="J89" s="62">
        <f t="shared" si="39"/>
        <v>58.090021376106073</v>
      </c>
      <c r="K89" s="57">
        <f t="shared" si="39"/>
        <v>100</v>
      </c>
      <c r="L89" s="55"/>
    </row>
    <row r="90" spans="1:12" x14ac:dyDescent="0.2">
      <c r="A90" s="33">
        <v>2015</v>
      </c>
      <c r="B90" s="39">
        <f t="shared" si="38"/>
        <v>306</v>
      </c>
      <c r="C90" s="37">
        <f t="shared" ref="C90:K90" si="40">C43/$K43*100</f>
        <v>22.640424308262507</v>
      </c>
      <c r="D90" s="57">
        <f t="shared" si="40"/>
        <v>0.76682216116045754</v>
      </c>
      <c r="E90" s="37">
        <f t="shared" si="40"/>
        <v>11.943255160074125</v>
      </c>
      <c r="F90" s="57">
        <f t="shared" si="40"/>
        <v>1.1310626877116747</v>
      </c>
      <c r="G90" s="57">
        <f t="shared" si="40"/>
        <v>0</v>
      </c>
      <c r="H90" s="57">
        <f t="shared" si="40"/>
        <v>0</v>
      </c>
      <c r="I90" s="57">
        <f t="shared" si="40"/>
        <v>36.481564317208772</v>
      </c>
      <c r="J90" s="62">
        <f t="shared" si="40"/>
        <v>63.518435682791228</v>
      </c>
      <c r="K90" s="57">
        <f t="shared" si="40"/>
        <v>100</v>
      </c>
      <c r="L90" s="55"/>
    </row>
    <row r="91" spans="1:12" x14ac:dyDescent="0.2">
      <c r="A91" s="33">
        <v>2016</v>
      </c>
      <c r="B91" s="39">
        <f t="shared" si="38"/>
        <v>173</v>
      </c>
      <c r="C91" s="37">
        <f t="shared" ref="C91:K91" si="41">C44/$K44*100</f>
        <v>9.2419006909366566</v>
      </c>
      <c r="D91" s="57">
        <f t="shared" si="41"/>
        <v>0.11335640726604082</v>
      </c>
      <c r="E91" s="37">
        <f t="shared" si="41"/>
        <v>22.091418684702361</v>
      </c>
      <c r="F91" s="57">
        <f t="shared" si="41"/>
        <v>0.87285447296934637</v>
      </c>
      <c r="G91" s="57">
        <f t="shared" si="41"/>
        <v>0</v>
      </c>
      <c r="H91" s="57">
        <f t="shared" si="41"/>
        <v>0</v>
      </c>
      <c r="I91" s="57">
        <f t="shared" si="41"/>
        <v>32.319530255874405</v>
      </c>
      <c r="J91" s="62">
        <f t="shared" si="41"/>
        <v>67.680469744125602</v>
      </c>
      <c r="K91" s="57">
        <f t="shared" si="41"/>
        <v>100</v>
      </c>
      <c r="L91" s="55"/>
    </row>
    <row r="92" spans="1:12" x14ac:dyDescent="0.2">
      <c r="A92" s="49" t="s">
        <v>2</v>
      </c>
      <c r="B92" s="48"/>
      <c r="C92" s="47">
        <f t="shared" ref="C92:K92" si="42">AVERAGEA(C54:C91)</f>
        <v>34.477614020467243</v>
      </c>
      <c r="D92" s="58">
        <f t="shared" si="42"/>
        <v>0.76660685620519475</v>
      </c>
      <c r="E92" s="47">
        <f t="shared" si="42"/>
        <v>26.145960059971454</v>
      </c>
      <c r="F92" s="58">
        <f t="shared" si="42"/>
        <v>1.1694782971647704</v>
      </c>
      <c r="G92" s="58">
        <f t="shared" si="42"/>
        <v>3.514057482400545E-4</v>
      </c>
      <c r="H92" s="58">
        <f t="shared" si="42"/>
        <v>3.9393013665010588E-3</v>
      </c>
      <c r="I92" s="58">
        <f t="shared" si="42"/>
        <v>62.563949940923386</v>
      </c>
      <c r="J92" s="63">
        <f t="shared" si="42"/>
        <v>37.436050059076592</v>
      </c>
      <c r="K92" s="58">
        <f t="shared" si="42"/>
        <v>100</v>
      </c>
    </row>
    <row r="93" spans="1:12" x14ac:dyDescent="0.2">
      <c r="A93" s="34"/>
      <c r="B93" s="35"/>
      <c r="C93" s="32"/>
      <c r="D93" s="32"/>
      <c r="E93" s="32"/>
      <c r="F93" s="32"/>
      <c r="G93" s="32"/>
      <c r="H93" s="32"/>
      <c r="I93" s="32"/>
      <c r="J93" s="32"/>
      <c r="K93" s="32"/>
    </row>
    <row r="94" spans="1:12" ht="15.75" x14ac:dyDescent="0.25">
      <c r="A94" s="67" t="s">
        <v>39</v>
      </c>
      <c r="B94" s="36"/>
    </row>
    <row r="97" spans="1:11" x14ac:dyDescent="0.2">
      <c r="A97" s="46"/>
      <c r="B97" s="76" t="s">
        <v>13</v>
      </c>
      <c r="C97" s="44"/>
      <c r="D97" s="44"/>
      <c r="E97" s="44"/>
      <c r="F97" s="44" t="s">
        <v>9</v>
      </c>
      <c r="G97" s="45"/>
      <c r="H97" s="45"/>
      <c r="I97" s="44"/>
      <c r="J97" s="44"/>
      <c r="K97" s="44"/>
    </row>
    <row r="98" spans="1:11" x14ac:dyDescent="0.2">
      <c r="A98" s="36"/>
      <c r="B98" s="60" t="s">
        <v>14</v>
      </c>
      <c r="C98" s="54"/>
      <c r="D98" s="54"/>
      <c r="E98" s="54" t="s">
        <v>15</v>
      </c>
      <c r="F98" s="54"/>
      <c r="G98" s="54" t="s">
        <v>16</v>
      </c>
      <c r="H98" s="54" t="s">
        <v>31</v>
      </c>
      <c r="I98" s="54" t="s">
        <v>1</v>
      </c>
      <c r="J98" s="54"/>
      <c r="K98" s="54" t="s">
        <v>18</v>
      </c>
    </row>
    <row r="99" spans="1:11" x14ac:dyDescent="0.2">
      <c r="A99" s="42" t="s">
        <v>0</v>
      </c>
      <c r="B99" s="43" t="s">
        <v>27</v>
      </c>
      <c r="C99" s="43" t="s">
        <v>3</v>
      </c>
      <c r="D99" s="43" t="s">
        <v>28</v>
      </c>
      <c r="E99" s="43" t="s">
        <v>5</v>
      </c>
      <c r="F99" s="43" t="s">
        <v>6</v>
      </c>
      <c r="G99" s="43" t="s">
        <v>30</v>
      </c>
      <c r="H99" s="43" t="s">
        <v>29</v>
      </c>
      <c r="I99" s="43" t="s">
        <v>19</v>
      </c>
      <c r="J99" s="43" t="s">
        <v>22</v>
      </c>
      <c r="K99" s="43" t="s">
        <v>32</v>
      </c>
    </row>
    <row r="100" spans="1:11" x14ac:dyDescent="0.2">
      <c r="A100" s="34">
        <v>1989</v>
      </c>
      <c r="B100" s="35">
        <v>58</v>
      </c>
      <c r="C100" s="35">
        <f t="shared" ref="C100:I109" si="43">C17</f>
        <v>10582.789888648653</v>
      </c>
      <c r="D100" s="35">
        <f t="shared" si="43"/>
        <v>0</v>
      </c>
      <c r="E100" s="35">
        <f t="shared" si="43"/>
        <v>1664.5295875675677</v>
      </c>
      <c r="F100" s="35">
        <f t="shared" si="43"/>
        <v>0</v>
      </c>
      <c r="G100" s="35">
        <f t="shared" si="43"/>
        <v>0</v>
      </c>
      <c r="H100" s="35">
        <f t="shared" si="43"/>
        <v>0</v>
      </c>
      <c r="I100" s="35">
        <f t="shared" si="43"/>
        <v>12247.31947621622</v>
      </c>
      <c r="J100" s="35">
        <v>9320</v>
      </c>
      <c r="K100" s="35">
        <f t="shared" ref="K100:K127" si="44">I100+J100</f>
        <v>21567.31947621622</v>
      </c>
    </row>
    <row r="101" spans="1:11" x14ac:dyDescent="0.2">
      <c r="A101" s="34">
        <v>1990</v>
      </c>
      <c r="B101" s="35">
        <v>471</v>
      </c>
      <c r="C101" s="35">
        <f t="shared" si="43"/>
        <v>15006.906562552591</v>
      </c>
      <c r="D101" s="35">
        <f t="shared" si="43"/>
        <v>183.86082167279412</v>
      </c>
      <c r="E101" s="35">
        <f t="shared" si="43"/>
        <v>7350.5906572373988</v>
      </c>
      <c r="F101" s="35">
        <f t="shared" si="43"/>
        <v>369.27221353203782</v>
      </c>
      <c r="G101" s="35">
        <f t="shared" si="43"/>
        <v>0</v>
      </c>
      <c r="H101" s="35">
        <f t="shared" si="43"/>
        <v>0</v>
      </c>
      <c r="I101" s="35">
        <f t="shared" si="43"/>
        <v>22910.63025499482</v>
      </c>
      <c r="J101" s="35">
        <v>13715</v>
      </c>
      <c r="K101" s="35">
        <f t="shared" si="44"/>
        <v>36625.630254994816</v>
      </c>
    </row>
    <row r="102" spans="1:11" x14ac:dyDescent="0.2">
      <c r="A102" s="34">
        <v>1991</v>
      </c>
      <c r="B102" s="35">
        <v>1025</v>
      </c>
      <c r="C102" s="35">
        <f t="shared" si="43"/>
        <v>6448.5848185505256</v>
      </c>
      <c r="D102" s="35">
        <f t="shared" si="43"/>
        <v>284.64877831370978</v>
      </c>
      <c r="E102" s="35">
        <f t="shared" si="43"/>
        <v>16639.540220707335</v>
      </c>
      <c r="F102" s="35">
        <f t="shared" si="43"/>
        <v>84.031036589510308</v>
      </c>
      <c r="G102" s="35">
        <f t="shared" si="43"/>
        <v>0</v>
      </c>
      <c r="H102" s="35">
        <f t="shared" si="43"/>
        <v>0</v>
      </c>
      <c r="I102" s="35">
        <f t="shared" si="43"/>
        <v>23456.804854161081</v>
      </c>
      <c r="J102" s="35">
        <v>14311</v>
      </c>
      <c r="K102" s="35">
        <f t="shared" si="44"/>
        <v>37767.804854161077</v>
      </c>
    </row>
    <row r="103" spans="1:11" x14ac:dyDescent="0.2">
      <c r="A103" s="34">
        <v>1992</v>
      </c>
      <c r="B103" s="35">
        <v>701</v>
      </c>
      <c r="C103" s="35">
        <f t="shared" si="43"/>
        <v>15318.194687812569</v>
      </c>
      <c r="D103" s="35">
        <f t="shared" si="43"/>
        <v>508.33855610719081</v>
      </c>
      <c r="E103" s="35">
        <f t="shared" si="43"/>
        <v>14678.98207072916</v>
      </c>
      <c r="F103" s="35">
        <f t="shared" si="43"/>
        <v>189.25980612399195</v>
      </c>
      <c r="G103" s="35">
        <f t="shared" si="43"/>
        <v>0</v>
      </c>
      <c r="H103" s="35">
        <f t="shared" si="43"/>
        <v>0</v>
      </c>
      <c r="I103" s="35">
        <f t="shared" si="43"/>
        <v>30694.775120772909</v>
      </c>
      <c r="J103" s="35">
        <v>18991</v>
      </c>
      <c r="K103" s="35">
        <f t="shared" si="44"/>
        <v>49685.775120772909</v>
      </c>
    </row>
    <row r="104" spans="1:11" x14ac:dyDescent="0.2">
      <c r="A104" s="34">
        <v>1993</v>
      </c>
      <c r="B104" s="35">
        <v>1498</v>
      </c>
      <c r="C104" s="35">
        <f t="shared" si="43"/>
        <v>19308.334788727647</v>
      </c>
      <c r="D104" s="35">
        <f t="shared" si="43"/>
        <v>165.88592051612906</v>
      </c>
      <c r="E104" s="35">
        <f t="shared" si="43"/>
        <v>14281.672702149681</v>
      </c>
      <c r="F104" s="35">
        <f t="shared" si="43"/>
        <v>179.72823855483873</v>
      </c>
      <c r="G104" s="35">
        <f t="shared" si="43"/>
        <v>0</v>
      </c>
      <c r="H104" s="35">
        <f t="shared" si="43"/>
        <v>0</v>
      </c>
      <c r="I104" s="35">
        <f t="shared" si="43"/>
        <v>33935.621649948291</v>
      </c>
      <c r="J104" s="35">
        <v>19450</v>
      </c>
      <c r="K104" s="35">
        <f t="shared" si="44"/>
        <v>53385.621649948291</v>
      </c>
    </row>
    <row r="105" spans="1:11" x14ac:dyDescent="0.2">
      <c r="A105" s="34">
        <v>1994</v>
      </c>
      <c r="B105" s="35">
        <v>2644</v>
      </c>
      <c r="C105" s="35">
        <f t="shared" si="43"/>
        <v>27339.017989400378</v>
      </c>
      <c r="D105" s="35">
        <f t="shared" si="43"/>
        <v>1380.9011576025232</v>
      </c>
      <c r="E105" s="35">
        <f t="shared" si="43"/>
        <v>27909.146827760283</v>
      </c>
      <c r="F105" s="35">
        <f t="shared" si="43"/>
        <v>810.28299406940016</v>
      </c>
      <c r="G105" s="35">
        <f t="shared" si="43"/>
        <v>9.5394321766561525</v>
      </c>
      <c r="H105" s="35">
        <f t="shared" si="43"/>
        <v>0</v>
      </c>
      <c r="I105" s="35">
        <f t="shared" si="43"/>
        <v>57448.888401009244</v>
      </c>
      <c r="J105" s="35">
        <v>19760</v>
      </c>
      <c r="K105" s="35">
        <f t="shared" si="44"/>
        <v>77208.888401009244</v>
      </c>
    </row>
    <row r="106" spans="1:11" x14ac:dyDescent="0.2">
      <c r="A106" s="34">
        <v>1995</v>
      </c>
      <c r="B106" s="35">
        <v>1383</v>
      </c>
      <c r="C106" s="35">
        <f t="shared" si="43"/>
        <v>8765.6907583897864</v>
      </c>
      <c r="D106" s="35">
        <f t="shared" si="43"/>
        <v>24.903444745762712</v>
      </c>
      <c r="E106" s="35">
        <f t="shared" si="43"/>
        <v>14869.171831694868</v>
      </c>
      <c r="F106" s="35">
        <f t="shared" si="43"/>
        <v>210.38465211864408</v>
      </c>
      <c r="G106" s="35">
        <f t="shared" si="43"/>
        <v>0</v>
      </c>
      <c r="H106" s="35">
        <f t="shared" si="43"/>
        <v>0</v>
      </c>
      <c r="I106" s="35">
        <f t="shared" si="43"/>
        <v>23870.150686949062</v>
      </c>
      <c r="J106" s="35">
        <v>6138</v>
      </c>
      <c r="K106" s="35">
        <f t="shared" si="44"/>
        <v>30008.150686949062</v>
      </c>
    </row>
    <row r="107" spans="1:11" x14ac:dyDescent="0.2">
      <c r="A107" s="34">
        <v>1996</v>
      </c>
      <c r="B107" s="35">
        <v>601</v>
      </c>
      <c r="C107" s="35">
        <f t="shared" si="43"/>
        <v>10528.730040144168</v>
      </c>
      <c r="D107" s="35">
        <f t="shared" si="43"/>
        <v>234.44866225961536</v>
      </c>
      <c r="E107" s="35">
        <f t="shared" si="43"/>
        <v>6434.0711127403847</v>
      </c>
      <c r="F107" s="35">
        <f t="shared" si="43"/>
        <v>406.44885865384606</v>
      </c>
      <c r="G107" s="35">
        <f t="shared" si="43"/>
        <v>0</v>
      </c>
      <c r="H107" s="35">
        <f t="shared" si="43"/>
        <v>0</v>
      </c>
      <c r="I107" s="35">
        <f t="shared" si="43"/>
        <v>17603.698673798015</v>
      </c>
      <c r="J107" s="35">
        <v>7509</v>
      </c>
      <c r="K107" s="35">
        <f t="shared" si="44"/>
        <v>25112.698673798015</v>
      </c>
    </row>
    <row r="108" spans="1:11" x14ac:dyDescent="0.2">
      <c r="A108" s="34">
        <v>1997</v>
      </c>
      <c r="B108" s="35">
        <v>312</v>
      </c>
      <c r="C108" s="35">
        <f t="shared" si="43"/>
        <v>2452.8423084848455</v>
      </c>
      <c r="D108" s="35">
        <f t="shared" si="43"/>
        <v>231.3978932121212</v>
      </c>
      <c r="E108" s="35">
        <f t="shared" si="43"/>
        <v>2253.7694232209337</v>
      </c>
      <c r="F108" s="35">
        <f t="shared" si="43"/>
        <v>278.00029557575749</v>
      </c>
      <c r="G108" s="35">
        <f t="shared" si="43"/>
        <v>0</v>
      </c>
      <c r="H108" s="35">
        <f t="shared" si="43"/>
        <v>18.183373393939394</v>
      </c>
      <c r="I108" s="35">
        <f t="shared" si="43"/>
        <v>5234.1932938875971</v>
      </c>
      <c r="J108" s="35">
        <v>12474</v>
      </c>
      <c r="K108" s="35">
        <f t="shared" si="44"/>
        <v>17708.193293887598</v>
      </c>
    </row>
    <row r="109" spans="1:11" x14ac:dyDescent="0.2">
      <c r="A109" s="34">
        <v>1998</v>
      </c>
      <c r="B109" s="35">
        <v>613</v>
      </c>
      <c r="C109" s="35">
        <f t="shared" si="43"/>
        <v>10424.447558787861</v>
      </c>
      <c r="D109" s="35">
        <f t="shared" si="43"/>
        <v>394.50253575757569</v>
      </c>
      <c r="E109" s="35">
        <f t="shared" si="43"/>
        <v>5222.9351380024236</v>
      </c>
      <c r="F109" s="35">
        <f t="shared" si="43"/>
        <v>293.25358545454537</v>
      </c>
      <c r="G109" s="35">
        <f t="shared" si="43"/>
        <v>0</v>
      </c>
      <c r="H109" s="35">
        <f t="shared" si="43"/>
        <v>0</v>
      </c>
      <c r="I109" s="35">
        <f t="shared" si="43"/>
        <v>16335.138818002406</v>
      </c>
      <c r="J109" s="35">
        <v>8443</v>
      </c>
      <c r="K109" s="35">
        <f t="shared" si="44"/>
        <v>24778.138818002408</v>
      </c>
    </row>
    <row r="110" spans="1:11" x14ac:dyDescent="0.2">
      <c r="A110" s="34">
        <v>1999</v>
      </c>
      <c r="B110" s="35">
        <v>948</v>
      </c>
      <c r="C110" s="35">
        <f t="shared" ref="C110:I119" si="45">C27</f>
        <v>12876.411924788617</v>
      </c>
      <c r="D110" s="35">
        <f t="shared" si="45"/>
        <v>199.60919943661969</v>
      </c>
      <c r="E110" s="35">
        <f t="shared" si="45"/>
        <v>9571.5874766197103</v>
      </c>
      <c r="F110" s="35">
        <f t="shared" si="45"/>
        <v>577.55248478873227</v>
      </c>
      <c r="G110" s="35">
        <f t="shared" si="45"/>
        <v>0</v>
      </c>
      <c r="H110" s="35">
        <f t="shared" si="45"/>
        <v>0</v>
      </c>
      <c r="I110" s="35">
        <f t="shared" si="45"/>
        <v>23225.161085633681</v>
      </c>
      <c r="J110" s="35">
        <v>12313</v>
      </c>
      <c r="K110" s="35">
        <f t="shared" si="44"/>
        <v>35538.161085633677</v>
      </c>
    </row>
    <row r="111" spans="1:11" x14ac:dyDescent="0.2">
      <c r="A111" s="34">
        <v>2000</v>
      </c>
      <c r="B111" s="35">
        <v>692</v>
      </c>
      <c r="C111" s="35">
        <f t="shared" si="45"/>
        <v>4810.7035637946483</v>
      </c>
      <c r="D111" s="35">
        <f t="shared" si="45"/>
        <v>171.10668446428571</v>
      </c>
      <c r="E111" s="35">
        <f t="shared" si="45"/>
        <v>5330.0812681696407</v>
      </c>
      <c r="F111" s="35">
        <f t="shared" si="45"/>
        <v>497.07138125000012</v>
      </c>
      <c r="G111" s="35">
        <f t="shared" si="45"/>
        <v>0</v>
      </c>
      <c r="H111" s="35">
        <f t="shared" si="45"/>
        <v>5.7494658035714288</v>
      </c>
      <c r="I111" s="35">
        <f t="shared" si="45"/>
        <v>10814.712363482147</v>
      </c>
      <c r="J111" s="35">
        <v>13219</v>
      </c>
      <c r="K111" s="35">
        <f t="shared" si="44"/>
        <v>24033.712363482147</v>
      </c>
    </row>
    <row r="112" spans="1:11" x14ac:dyDescent="0.2">
      <c r="A112" s="34">
        <v>2001</v>
      </c>
      <c r="B112" s="35">
        <v>747</v>
      </c>
      <c r="C112" s="35">
        <f t="shared" si="45"/>
        <v>8814.3456853610987</v>
      </c>
      <c r="D112" s="35">
        <f t="shared" si="45"/>
        <v>178.23020669403255</v>
      </c>
      <c r="E112" s="35">
        <f t="shared" si="45"/>
        <v>3522.9479674073568</v>
      </c>
      <c r="F112" s="35">
        <f t="shared" si="45"/>
        <v>347.22726736209063</v>
      </c>
      <c r="G112" s="35">
        <f t="shared" si="45"/>
        <v>0</v>
      </c>
      <c r="H112" s="35">
        <f t="shared" si="45"/>
        <v>0</v>
      </c>
      <c r="I112" s="35">
        <f t="shared" si="45"/>
        <v>12862.751126824578</v>
      </c>
      <c r="J112" s="35">
        <v>23943</v>
      </c>
      <c r="K112" s="35">
        <f t="shared" si="44"/>
        <v>36805.75112682458</v>
      </c>
    </row>
    <row r="113" spans="1:11" x14ac:dyDescent="0.2">
      <c r="A113" s="34">
        <v>2002</v>
      </c>
      <c r="B113" s="35">
        <v>787</v>
      </c>
      <c r="C113" s="35">
        <f t="shared" si="45"/>
        <v>8649.799148571401</v>
      </c>
      <c r="D113" s="35">
        <f t="shared" si="45"/>
        <v>311.94612000000006</v>
      </c>
      <c r="E113" s="35">
        <f t="shared" si="45"/>
        <v>12076.713492237724</v>
      </c>
      <c r="F113" s="35">
        <f t="shared" si="45"/>
        <v>1079.9622771428571</v>
      </c>
      <c r="G113" s="35">
        <f t="shared" si="45"/>
        <v>0</v>
      </c>
      <c r="H113" s="35">
        <f t="shared" si="45"/>
        <v>0</v>
      </c>
      <c r="I113" s="35">
        <f t="shared" si="45"/>
        <v>22118.421037951983</v>
      </c>
      <c r="J113" s="35">
        <v>34382</v>
      </c>
      <c r="K113" s="35">
        <f t="shared" si="44"/>
        <v>56500.421037951979</v>
      </c>
    </row>
    <row r="114" spans="1:11" x14ac:dyDescent="0.2">
      <c r="A114" s="34">
        <v>2003</v>
      </c>
      <c r="B114" s="35">
        <v>1328</v>
      </c>
      <c r="C114" s="35">
        <f t="shared" si="45"/>
        <v>6822.780148593728</v>
      </c>
      <c r="D114" s="35">
        <f t="shared" si="45"/>
        <v>250.64962242187505</v>
      </c>
      <c r="E114" s="35">
        <f t="shared" si="45"/>
        <v>11377.239001695218</v>
      </c>
      <c r="F114" s="35">
        <f t="shared" si="45"/>
        <v>550.35285777343745</v>
      </c>
      <c r="G114" s="35">
        <f t="shared" si="45"/>
        <v>0</v>
      </c>
      <c r="H114" s="35">
        <f t="shared" si="45"/>
        <v>0</v>
      </c>
      <c r="I114" s="35">
        <f t="shared" si="45"/>
        <v>19001.021630484258</v>
      </c>
      <c r="J114" s="35">
        <v>12549</v>
      </c>
      <c r="K114" s="35">
        <f t="shared" si="44"/>
        <v>31550.021630484258</v>
      </c>
    </row>
    <row r="115" spans="1:11" x14ac:dyDescent="0.2">
      <c r="A115" s="34">
        <v>2004</v>
      </c>
      <c r="B115" s="35">
        <v>756</v>
      </c>
      <c r="C115" s="35">
        <f t="shared" si="45"/>
        <v>10791.879529411573</v>
      </c>
      <c r="D115" s="35">
        <f t="shared" si="45"/>
        <v>83.343922537893278</v>
      </c>
      <c r="E115" s="35">
        <f t="shared" si="45"/>
        <v>7351.7411185928522</v>
      </c>
      <c r="F115" s="35">
        <f t="shared" si="45"/>
        <v>497.03936026973167</v>
      </c>
      <c r="G115" s="35">
        <f t="shared" si="45"/>
        <v>0</v>
      </c>
      <c r="H115" s="35">
        <f t="shared" si="45"/>
        <v>0</v>
      </c>
      <c r="I115" s="35">
        <f t="shared" si="45"/>
        <v>18724.00393081205</v>
      </c>
      <c r="J115" s="35">
        <v>17936</v>
      </c>
      <c r="K115" s="35">
        <f t="shared" si="44"/>
        <v>36660.003930812047</v>
      </c>
    </row>
    <row r="116" spans="1:11" x14ac:dyDescent="0.2">
      <c r="A116" s="34">
        <v>2005</v>
      </c>
      <c r="B116" s="35">
        <v>392</v>
      </c>
      <c r="C116" s="35">
        <f t="shared" si="45"/>
        <v>4638.6855929203448</v>
      </c>
      <c r="D116" s="35">
        <f t="shared" si="45"/>
        <v>121.22160619469027</v>
      </c>
      <c r="E116" s="35">
        <f t="shared" si="45"/>
        <v>2546.1066283185842</v>
      </c>
      <c r="F116" s="35">
        <f t="shared" si="45"/>
        <v>231.86111504424778</v>
      </c>
      <c r="G116" s="35">
        <f t="shared" si="45"/>
        <v>0</v>
      </c>
      <c r="H116" s="35">
        <f t="shared" si="45"/>
        <v>0</v>
      </c>
      <c r="I116" s="35">
        <f t="shared" si="45"/>
        <v>7537.8749424778662</v>
      </c>
      <c r="J116" s="35">
        <v>6479</v>
      </c>
      <c r="K116" s="35">
        <f t="shared" si="44"/>
        <v>14016.874942477865</v>
      </c>
    </row>
    <row r="117" spans="1:11" x14ac:dyDescent="0.2">
      <c r="A117" s="34">
        <v>2006</v>
      </c>
      <c r="B117" s="35">
        <v>701</v>
      </c>
      <c r="C117" s="35">
        <f t="shared" si="45"/>
        <v>4081.5165299999962</v>
      </c>
      <c r="D117" s="35">
        <f t="shared" si="45"/>
        <v>0</v>
      </c>
      <c r="E117" s="35">
        <f t="shared" si="45"/>
        <v>6160.7477426886226</v>
      </c>
      <c r="F117" s="35">
        <f t="shared" si="45"/>
        <v>109.93983000000001</v>
      </c>
      <c r="G117" s="35">
        <f t="shared" si="45"/>
        <v>0</v>
      </c>
      <c r="H117" s="35">
        <f t="shared" si="45"/>
        <v>0</v>
      </c>
      <c r="I117" s="35">
        <f t="shared" si="45"/>
        <v>10352.204102688618</v>
      </c>
      <c r="J117" s="35">
        <v>6789</v>
      </c>
      <c r="K117" s="35">
        <f t="shared" si="44"/>
        <v>17141.204102688618</v>
      </c>
    </row>
    <row r="118" spans="1:11" x14ac:dyDescent="0.2">
      <c r="A118" s="34">
        <v>2007</v>
      </c>
      <c r="B118" s="35">
        <v>293</v>
      </c>
      <c r="C118" s="35">
        <f t="shared" si="45"/>
        <v>2937.46540720339</v>
      </c>
      <c r="D118" s="35">
        <f t="shared" si="45"/>
        <v>39.766150338983046</v>
      </c>
      <c r="E118" s="35">
        <f t="shared" si="45"/>
        <v>1668.2414631182066</v>
      </c>
      <c r="F118" s="35">
        <f t="shared" si="45"/>
        <v>161.07739627118644</v>
      </c>
      <c r="G118" s="35">
        <f t="shared" si="45"/>
        <v>0</v>
      </c>
      <c r="H118" s="35">
        <f t="shared" si="45"/>
        <v>0</v>
      </c>
      <c r="I118" s="35">
        <f t="shared" si="45"/>
        <v>4806.5504169317664</v>
      </c>
      <c r="J118" s="35">
        <v>4859</v>
      </c>
      <c r="K118" s="35">
        <f t="shared" si="44"/>
        <v>9665.5504169317664</v>
      </c>
    </row>
    <row r="119" spans="1:11" x14ac:dyDescent="0.2">
      <c r="A119" s="34">
        <v>2008</v>
      </c>
      <c r="B119" s="35">
        <v>423</v>
      </c>
      <c r="C119" s="35">
        <f t="shared" si="45"/>
        <v>3878.1945390909154</v>
      </c>
      <c r="D119" s="35">
        <f t="shared" si="45"/>
        <v>0</v>
      </c>
      <c r="E119" s="35">
        <f t="shared" si="45"/>
        <v>3469.3583642523213</v>
      </c>
      <c r="F119" s="35">
        <f t="shared" si="45"/>
        <v>149.20630886363637</v>
      </c>
      <c r="G119" s="35">
        <f t="shared" si="45"/>
        <v>0</v>
      </c>
      <c r="H119" s="35">
        <f t="shared" si="45"/>
        <v>0</v>
      </c>
      <c r="I119" s="35">
        <f t="shared" si="45"/>
        <v>7496.7592122068727</v>
      </c>
      <c r="J119" s="35">
        <v>8527</v>
      </c>
      <c r="K119" s="35">
        <f t="shared" si="44"/>
        <v>16023.759212206873</v>
      </c>
    </row>
    <row r="120" spans="1:11" x14ac:dyDescent="0.2">
      <c r="A120" s="34">
        <v>2009</v>
      </c>
      <c r="B120" s="35">
        <v>201</v>
      </c>
      <c r="C120" s="35">
        <f t="shared" ref="C120:I125" si="46">C37</f>
        <v>2806.6890000000003</v>
      </c>
      <c r="D120" s="35">
        <f t="shared" si="46"/>
        <v>63.469780253164558</v>
      </c>
      <c r="E120" s="35">
        <f t="shared" si="46"/>
        <v>2037.1891625316459</v>
      </c>
      <c r="F120" s="35">
        <f t="shared" si="46"/>
        <v>180.09817215189872</v>
      </c>
      <c r="G120" s="35">
        <f t="shared" si="46"/>
        <v>0</v>
      </c>
      <c r="H120" s="35">
        <f t="shared" si="46"/>
        <v>0</v>
      </c>
      <c r="I120" s="35">
        <f t="shared" si="46"/>
        <v>5087.4461149367089</v>
      </c>
      <c r="J120" s="35">
        <v>5250</v>
      </c>
      <c r="K120" s="35">
        <f t="shared" si="44"/>
        <v>10337.446114936709</v>
      </c>
    </row>
    <row r="121" spans="1:11" x14ac:dyDescent="0.2">
      <c r="A121" s="33">
        <v>2010</v>
      </c>
      <c r="B121" s="39">
        <v>324</v>
      </c>
      <c r="C121" s="35">
        <f t="shared" si="46"/>
        <v>6451.0321920064944</v>
      </c>
      <c r="D121" s="35">
        <f t="shared" si="46"/>
        <v>110.42222836275106</v>
      </c>
      <c r="E121" s="35">
        <f t="shared" si="46"/>
        <v>7257.8094840332706</v>
      </c>
      <c r="F121" s="35">
        <f t="shared" si="46"/>
        <v>477.26748744167173</v>
      </c>
      <c r="G121" s="35">
        <f t="shared" si="46"/>
        <v>0</v>
      </c>
      <c r="H121" s="35">
        <f t="shared" si="46"/>
        <v>0</v>
      </c>
      <c r="I121" s="35">
        <f t="shared" si="46"/>
        <v>14296.531391844188</v>
      </c>
      <c r="J121" s="35">
        <v>9334</v>
      </c>
      <c r="K121" s="35">
        <f t="shared" si="44"/>
        <v>23630.53139184419</v>
      </c>
    </row>
    <row r="122" spans="1:11" x14ac:dyDescent="0.2">
      <c r="A122" s="33">
        <v>2011</v>
      </c>
      <c r="B122" s="39">
        <v>174</v>
      </c>
      <c r="C122" s="35">
        <f t="shared" si="46"/>
        <v>3721.6134204545397</v>
      </c>
      <c r="D122" s="35">
        <f t="shared" si="46"/>
        <v>251.49773409090906</v>
      </c>
      <c r="E122" s="35">
        <f t="shared" si="46"/>
        <v>1900.0913647727275</v>
      </c>
      <c r="F122" s="35">
        <f t="shared" si="46"/>
        <v>105.85753977272728</v>
      </c>
      <c r="G122" s="35">
        <f t="shared" si="46"/>
        <v>0</v>
      </c>
      <c r="H122" s="35">
        <f t="shared" si="46"/>
        <v>0</v>
      </c>
      <c r="I122" s="35">
        <f t="shared" si="46"/>
        <v>5979.0600590909035</v>
      </c>
      <c r="J122" s="35">
        <v>7509</v>
      </c>
      <c r="K122" s="35">
        <f t="shared" si="44"/>
        <v>13488.060059090903</v>
      </c>
    </row>
    <row r="123" spans="1:11" x14ac:dyDescent="0.2">
      <c r="A123" s="33">
        <v>2012</v>
      </c>
      <c r="B123" s="39">
        <v>159</v>
      </c>
      <c r="C123" s="35">
        <f t="shared" si="46"/>
        <v>2070.8644198484849</v>
      </c>
      <c r="D123" s="35">
        <f t="shared" si="46"/>
        <v>0</v>
      </c>
      <c r="E123" s="35">
        <f t="shared" si="46"/>
        <v>928.73907227713028</v>
      </c>
      <c r="F123" s="35">
        <f t="shared" si="46"/>
        <v>50.903130606060614</v>
      </c>
      <c r="G123" s="35">
        <f t="shared" si="46"/>
        <v>0</v>
      </c>
      <c r="H123" s="35">
        <f t="shared" si="46"/>
        <v>0</v>
      </c>
      <c r="I123" s="35">
        <f t="shared" si="46"/>
        <v>3050.5066227316756</v>
      </c>
      <c r="J123" s="35">
        <v>6802</v>
      </c>
      <c r="K123" s="35">
        <f t="shared" si="44"/>
        <v>9852.5066227316747</v>
      </c>
    </row>
    <row r="124" spans="1:11" x14ac:dyDescent="0.2">
      <c r="A124" s="33">
        <v>2013</v>
      </c>
      <c r="B124" s="39">
        <f>B77</f>
        <v>787</v>
      </c>
      <c r="C124" s="35">
        <f t="shared" si="46"/>
        <v>7520.6314891346174</v>
      </c>
      <c r="D124" s="35">
        <f t="shared" si="46"/>
        <v>369.31291519230768</v>
      </c>
      <c r="E124" s="35">
        <f t="shared" si="46"/>
        <v>6289.0026513461544</v>
      </c>
      <c r="F124" s="35">
        <f t="shared" si="46"/>
        <v>608.63396596153848</v>
      </c>
      <c r="G124" s="35">
        <f t="shared" si="46"/>
        <v>0</v>
      </c>
      <c r="H124" s="35">
        <f t="shared" si="46"/>
        <v>0</v>
      </c>
      <c r="I124" s="35">
        <f t="shared" si="46"/>
        <v>14787.581021634618</v>
      </c>
      <c r="J124" s="35">
        <v>7795</v>
      </c>
      <c r="K124" s="35">
        <f t="shared" si="44"/>
        <v>22582.581021634618</v>
      </c>
    </row>
    <row r="125" spans="1:11" x14ac:dyDescent="0.2">
      <c r="A125" s="33">
        <v>2014</v>
      </c>
      <c r="B125" s="39">
        <f t="shared" ref="B125:B127" si="47">B78</f>
        <v>1328</v>
      </c>
      <c r="C125" s="35">
        <f t="shared" si="46"/>
        <v>4301.1241040387176</v>
      </c>
      <c r="D125" s="35">
        <f t="shared" si="46"/>
        <v>0</v>
      </c>
      <c r="E125" s="35">
        <f t="shared" si="46"/>
        <v>6241.2289092835672</v>
      </c>
      <c r="F125" s="35">
        <f t="shared" si="46"/>
        <v>625.94153588117479</v>
      </c>
      <c r="G125" s="35">
        <f t="shared" si="46"/>
        <v>0</v>
      </c>
      <c r="H125" s="35">
        <f t="shared" si="46"/>
        <v>0</v>
      </c>
      <c r="I125" s="35">
        <f t="shared" si="46"/>
        <v>11168.29454920346</v>
      </c>
      <c r="J125" s="35">
        <v>19214</v>
      </c>
      <c r="K125" s="35">
        <f t="shared" si="44"/>
        <v>30382.29454920346</v>
      </c>
    </row>
    <row r="126" spans="1:11" x14ac:dyDescent="0.2">
      <c r="A126" s="33">
        <v>2015</v>
      </c>
      <c r="B126" s="39">
        <f t="shared" si="47"/>
        <v>756</v>
      </c>
      <c r="C126" s="38">
        <v>3543</v>
      </c>
      <c r="D126" s="38">
        <v>120</v>
      </c>
      <c r="E126" s="38">
        <v>1869</v>
      </c>
      <c r="F126" s="38">
        <v>177</v>
      </c>
      <c r="G126" s="38">
        <v>0</v>
      </c>
      <c r="H126" s="38">
        <v>0</v>
      </c>
      <c r="I126" s="38">
        <f>SUM(C126:H126)</f>
        <v>5709</v>
      </c>
      <c r="J126" s="39">
        <v>12338</v>
      </c>
      <c r="K126" s="38">
        <f t="shared" si="44"/>
        <v>18047</v>
      </c>
    </row>
    <row r="127" spans="1:11" x14ac:dyDescent="0.2">
      <c r="A127" s="33">
        <v>2016</v>
      </c>
      <c r="B127" s="39">
        <f t="shared" si="47"/>
        <v>392</v>
      </c>
      <c r="C127" s="38">
        <v>919.40433610062894</v>
      </c>
      <c r="D127" s="38">
        <v>11.276941383647799</v>
      </c>
      <c r="E127" s="38">
        <v>2197.7022701886781</v>
      </c>
      <c r="F127" s="38">
        <v>86.833457106918246</v>
      </c>
      <c r="G127" s="38">
        <v>0</v>
      </c>
      <c r="H127" s="38">
        <v>0</v>
      </c>
      <c r="I127" s="38">
        <f>SUM(C127:H127)</f>
        <v>3215.2170047798727</v>
      </c>
      <c r="J127" s="39">
        <v>8357</v>
      </c>
      <c r="K127" s="38">
        <f t="shared" si="44"/>
        <v>11572.217004779872</v>
      </c>
    </row>
    <row r="128" spans="1:11" x14ac:dyDescent="0.2">
      <c r="A128" s="49" t="s">
        <v>2</v>
      </c>
      <c r="B128" s="48"/>
      <c r="C128" s="48">
        <f t="shared" ref="C128:K128" si="48">AVERAGE(C100:C127)</f>
        <v>8064.702872600652</v>
      </c>
      <c r="D128" s="48">
        <f t="shared" si="48"/>
        <v>203.24074576994934</v>
      </c>
      <c r="E128" s="48">
        <f t="shared" si="48"/>
        <v>7253.5691789051216</v>
      </c>
      <c r="F128" s="48">
        <f t="shared" si="48"/>
        <v>333.3745445843029</v>
      </c>
      <c r="G128" s="48">
        <f t="shared" si="48"/>
        <v>0.34069400630914831</v>
      </c>
      <c r="H128" s="48">
        <f t="shared" si="48"/>
        <v>0.85474425705395796</v>
      </c>
      <c r="I128" s="48">
        <f t="shared" si="48"/>
        <v>15856.082780123394</v>
      </c>
      <c r="J128" s="48">
        <f t="shared" si="48"/>
        <v>12418.071428571429</v>
      </c>
      <c r="K128" s="48">
        <f t="shared" si="48"/>
        <v>28274.154208694817</v>
      </c>
    </row>
    <row r="129" spans="1:11" x14ac:dyDescent="0.2">
      <c r="A129" s="59"/>
      <c r="B129" s="38"/>
      <c r="C129" s="38"/>
      <c r="D129" s="38"/>
      <c r="E129" s="38"/>
      <c r="F129" s="38"/>
      <c r="G129" s="38"/>
      <c r="H129" s="38"/>
      <c r="I129" s="38"/>
      <c r="J129" s="38"/>
      <c r="K129" s="38"/>
    </row>
    <row r="130" spans="1:11" ht="15.75" x14ac:dyDescent="0.25">
      <c r="A130" s="67" t="s">
        <v>40</v>
      </c>
      <c r="B130" s="36"/>
    </row>
    <row r="133" spans="1:11" ht="15" x14ac:dyDescent="0.25">
      <c r="A133" s="120"/>
      <c r="B133" s="81" t="s">
        <v>13</v>
      </c>
      <c r="C133" s="82"/>
      <c r="D133" s="82"/>
      <c r="E133" s="82"/>
      <c r="F133" s="82" t="s">
        <v>25</v>
      </c>
      <c r="G133" s="83"/>
      <c r="H133" s="83"/>
      <c r="I133" s="82"/>
      <c r="J133" s="82"/>
      <c r="K133" s="82"/>
    </row>
    <row r="134" spans="1:11" ht="15" x14ac:dyDescent="0.25">
      <c r="A134" s="121"/>
      <c r="B134" s="84" t="s">
        <v>14</v>
      </c>
      <c r="C134" s="85"/>
      <c r="D134" s="85"/>
      <c r="E134" s="85" t="s">
        <v>15</v>
      </c>
      <c r="F134" s="85"/>
      <c r="G134" s="85" t="s">
        <v>16</v>
      </c>
      <c r="H134" s="85" t="s">
        <v>31</v>
      </c>
      <c r="I134" s="85" t="s">
        <v>1</v>
      </c>
      <c r="J134" s="85"/>
      <c r="K134" s="85" t="s">
        <v>18</v>
      </c>
    </row>
    <row r="135" spans="1:11" ht="15" x14ac:dyDescent="0.25">
      <c r="A135" s="122" t="s">
        <v>0</v>
      </c>
      <c r="B135" s="86" t="s">
        <v>27</v>
      </c>
      <c r="C135" s="86" t="s">
        <v>3</v>
      </c>
      <c r="D135" s="86" t="s">
        <v>28</v>
      </c>
      <c r="E135" s="86" t="s">
        <v>5</v>
      </c>
      <c r="F135" s="86" t="s">
        <v>6</v>
      </c>
      <c r="G135" s="86" t="s">
        <v>30</v>
      </c>
      <c r="H135" s="86" t="s">
        <v>29</v>
      </c>
      <c r="I135" s="86" t="s">
        <v>19</v>
      </c>
      <c r="J135" s="86" t="s">
        <v>22</v>
      </c>
      <c r="K135" s="86" t="s">
        <v>32</v>
      </c>
    </row>
    <row r="136" spans="1:11" ht="15" x14ac:dyDescent="0.25">
      <c r="A136" s="123">
        <v>1989</v>
      </c>
      <c r="B136" s="124">
        <v>58</v>
      </c>
      <c r="C136" s="125">
        <f t="shared" ref="C136:C160" si="49">C100/$K100*100</f>
        <v>49.068637854226758</v>
      </c>
      <c r="D136" s="126">
        <f t="shared" ref="D136:J136" si="50">D100/$K100*100</f>
        <v>0</v>
      </c>
      <c r="E136" s="127">
        <f t="shared" si="50"/>
        <v>7.7178324798459998</v>
      </c>
      <c r="F136" s="126">
        <f t="shared" si="50"/>
        <v>0</v>
      </c>
      <c r="G136" s="126">
        <f t="shared" si="50"/>
        <v>0</v>
      </c>
      <c r="H136" s="126">
        <f t="shared" si="50"/>
        <v>0</v>
      </c>
      <c r="I136" s="126">
        <f t="shared" si="50"/>
        <v>56.78647033407276</v>
      </c>
      <c r="J136" s="126">
        <f t="shared" si="50"/>
        <v>43.21352966592724</v>
      </c>
      <c r="K136" s="126">
        <f>I136+J136</f>
        <v>100</v>
      </c>
    </row>
    <row r="137" spans="1:11" ht="15" x14ac:dyDescent="0.25">
      <c r="A137" s="123">
        <v>1990</v>
      </c>
      <c r="B137" s="124">
        <v>471</v>
      </c>
      <c r="C137" s="125">
        <f t="shared" si="49"/>
        <v>40.973783817702433</v>
      </c>
      <c r="D137" s="126">
        <f t="shared" ref="D137:J146" si="51">D101/$K101*100</f>
        <v>0.5020004308259518</v>
      </c>
      <c r="E137" s="127">
        <f t="shared" si="51"/>
        <v>20.06952673868312</v>
      </c>
      <c r="F137" s="126">
        <f t="shared" si="51"/>
        <v>1.0082344275336486</v>
      </c>
      <c r="G137" s="126">
        <f t="shared" si="51"/>
        <v>0</v>
      </c>
      <c r="H137" s="126">
        <f t="shared" si="51"/>
        <v>0</v>
      </c>
      <c r="I137" s="126">
        <f t="shared" si="51"/>
        <v>62.553545414745152</v>
      </c>
      <c r="J137" s="126">
        <f t="shared" si="51"/>
        <v>37.44645458525487</v>
      </c>
      <c r="K137" s="126">
        <f t="shared" ref="K137:K160" si="52">I137+J137</f>
        <v>100.00000000000003</v>
      </c>
    </row>
    <row r="138" spans="1:11" ht="15" x14ac:dyDescent="0.25">
      <c r="A138" s="123">
        <v>1991</v>
      </c>
      <c r="B138" s="124">
        <v>1025</v>
      </c>
      <c r="C138" s="125">
        <f t="shared" si="49"/>
        <v>17.07429077080727</v>
      </c>
      <c r="D138" s="126">
        <f t="shared" si="51"/>
        <v>0.75368102385846902</v>
      </c>
      <c r="E138" s="127">
        <f t="shared" si="51"/>
        <v>44.057472455601477</v>
      </c>
      <c r="F138" s="126">
        <f t="shared" si="51"/>
        <v>0.22249383281340526</v>
      </c>
      <c r="G138" s="126">
        <f t="shared" si="51"/>
        <v>0</v>
      </c>
      <c r="H138" s="126">
        <f t="shared" si="51"/>
        <v>0</v>
      </c>
      <c r="I138" s="126">
        <f t="shared" si="51"/>
        <v>62.107938083080626</v>
      </c>
      <c r="J138" s="126">
        <f t="shared" si="51"/>
        <v>37.892061916919381</v>
      </c>
      <c r="K138" s="126">
        <f t="shared" si="52"/>
        <v>100</v>
      </c>
    </row>
    <row r="139" spans="1:11" ht="15" x14ac:dyDescent="0.25">
      <c r="A139" s="123">
        <v>1992</v>
      </c>
      <c r="B139" s="124">
        <v>701</v>
      </c>
      <c r="C139" s="125">
        <f t="shared" si="49"/>
        <v>30.83014132430884</v>
      </c>
      <c r="D139" s="126">
        <f t="shared" si="51"/>
        <v>1.0231068245821966</v>
      </c>
      <c r="E139" s="127">
        <f t="shared" si="51"/>
        <v>29.54363101923731</v>
      </c>
      <c r="F139" s="126">
        <f t="shared" si="51"/>
        <v>0.38091346197971487</v>
      </c>
      <c r="G139" s="126">
        <f t="shared" si="51"/>
        <v>0</v>
      </c>
      <c r="H139" s="126">
        <f t="shared" si="51"/>
        <v>0</v>
      </c>
      <c r="I139" s="126">
        <f t="shared" si="51"/>
        <v>61.777792630108053</v>
      </c>
      <c r="J139" s="126">
        <f t="shared" si="51"/>
        <v>38.22220736989194</v>
      </c>
      <c r="K139" s="126">
        <f t="shared" si="52"/>
        <v>100</v>
      </c>
    </row>
    <row r="140" spans="1:11" ht="15" x14ac:dyDescent="0.25">
      <c r="A140" s="123">
        <v>1993</v>
      </c>
      <c r="B140" s="124">
        <v>1498</v>
      </c>
      <c r="C140" s="125">
        <f t="shared" si="49"/>
        <v>36.167668731729286</v>
      </c>
      <c r="D140" s="126">
        <f t="shared" si="51"/>
        <v>0.31073145800165042</v>
      </c>
      <c r="E140" s="127">
        <f t="shared" si="51"/>
        <v>26.751908586538885</v>
      </c>
      <c r="F140" s="126">
        <f t="shared" si="51"/>
        <v>0.33666038345179183</v>
      </c>
      <c r="G140" s="126">
        <f t="shared" si="51"/>
        <v>0</v>
      </c>
      <c r="H140" s="126">
        <f t="shared" si="51"/>
        <v>0</v>
      </c>
      <c r="I140" s="126">
        <f t="shared" si="51"/>
        <v>63.566969159721609</v>
      </c>
      <c r="J140" s="126">
        <f t="shared" si="51"/>
        <v>36.433030840278398</v>
      </c>
      <c r="K140" s="126">
        <f t="shared" si="52"/>
        <v>100</v>
      </c>
    </row>
    <row r="141" spans="1:11" ht="15" x14ac:dyDescent="0.25">
      <c r="A141" s="123">
        <v>1994</v>
      </c>
      <c r="B141" s="124">
        <v>2644</v>
      </c>
      <c r="C141" s="125">
        <f t="shared" si="49"/>
        <v>35.409158913681516</v>
      </c>
      <c r="D141" s="126">
        <f t="shared" si="51"/>
        <v>1.7885261479615766</v>
      </c>
      <c r="E141" s="127">
        <f t="shared" si="51"/>
        <v>36.147582753432658</v>
      </c>
      <c r="F141" s="126">
        <f t="shared" si="51"/>
        <v>1.0494685402811841</v>
      </c>
      <c r="G141" s="126">
        <f t="shared" si="51"/>
        <v>1.235535490047472E-2</v>
      </c>
      <c r="H141" s="126">
        <f t="shared" si="51"/>
        <v>0</v>
      </c>
      <c r="I141" s="126">
        <f t="shared" si="51"/>
        <v>74.407091710257419</v>
      </c>
      <c r="J141" s="126">
        <f t="shared" si="51"/>
        <v>25.592908289742589</v>
      </c>
      <c r="K141" s="126">
        <f t="shared" si="52"/>
        <v>100</v>
      </c>
    </row>
    <row r="142" spans="1:11" ht="15" x14ac:dyDescent="0.25">
      <c r="A142" s="123">
        <v>1995</v>
      </c>
      <c r="B142" s="124">
        <v>1383</v>
      </c>
      <c r="C142" s="125">
        <f t="shared" si="49"/>
        <v>29.211032861822105</v>
      </c>
      <c r="D142" s="126">
        <f t="shared" si="51"/>
        <v>8.2988935258158203E-2</v>
      </c>
      <c r="E142" s="127">
        <f t="shared" si="51"/>
        <v>49.550443767138461</v>
      </c>
      <c r="F142" s="126">
        <f t="shared" si="51"/>
        <v>0.70109169443135044</v>
      </c>
      <c r="G142" s="126">
        <f t="shared" si="51"/>
        <v>0</v>
      </c>
      <c r="H142" s="126">
        <f t="shared" si="51"/>
        <v>0</v>
      </c>
      <c r="I142" s="126">
        <f t="shared" si="51"/>
        <v>79.545557258650078</v>
      </c>
      <c r="J142" s="126">
        <f t="shared" si="51"/>
        <v>20.454442741349922</v>
      </c>
      <c r="K142" s="126">
        <f t="shared" si="52"/>
        <v>100</v>
      </c>
    </row>
    <row r="143" spans="1:11" ht="15" x14ac:dyDescent="0.25">
      <c r="A143" s="123">
        <v>1996</v>
      </c>
      <c r="B143" s="124">
        <v>601</v>
      </c>
      <c r="C143" s="125">
        <f t="shared" si="49"/>
        <v>41.925920335792469</v>
      </c>
      <c r="D143" s="126">
        <f t="shared" si="51"/>
        <v>0.93358609245860724</v>
      </c>
      <c r="E143" s="127">
        <f t="shared" si="51"/>
        <v>25.62078730094245</v>
      </c>
      <c r="F143" s="126">
        <f t="shared" si="51"/>
        <v>1.6184993255142468</v>
      </c>
      <c r="G143" s="126">
        <f t="shared" si="51"/>
        <v>0</v>
      </c>
      <c r="H143" s="126">
        <f t="shared" si="51"/>
        <v>0</v>
      </c>
      <c r="I143" s="126">
        <f t="shared" si="51"/>
        <v>70.09879305470777</v>
      </c>
      <c r="J143" s="126">
        <f t="shared" si="51"/>
        <v>29.901206945292223</v>
      </c>
      <c r="K143" s="126">
        <f t="shared" si="52"/>
        <v>100</v>
      </c>
    </row>
    <row r="144" spans="1:11" ht="15" x14ac:dyDescent="0.25">
      <c r="A144" s="123">
        <v>1997</v>
      </c>
      <c r="B144" s="124">
        <v>312</v>
      </c>
      <c r="C144" s="125">
        <f t="shared" si="49"/>
        <v>13.851454339678471</v>
      </c>
      <c r="D144" s="126">
        <f t="shared" si="51"/>
        <v>1.3067278483570295</v>
      </c>
      <c r="E144" s="127">
        <f t="shared" si="51"/>
        <v>12.727269156243487</v>
      </c>
      <c r="F144" s="126">
        <f t="shared" si="51"/>
        <v>1.5698964369883848</v>
      </c>
      <c r="G144" s="126">
        <f t="shared" si="51"/>
        <v>0</v>
      </c>
      <c r="H144" s="126">
        <f t="shared" si="51"/>
        <v>0.10268339119731552</v>
      </c>
      <c r="I144" s="126">
        <f t="shared" si="51"/>
        <v>29.558031172464684</v>
      </c>
      <c r="J144" s="126">
        <f t="shared" si="51"/>
        <v>70.441968827535305</v>
      </c>
      <c r="K144" s="126">
        <f t="shared" si="52"/>
        <v>99.999999999999986</v>
      </c>
    </row>
    <row r="145" spans="1:11" ht="15" x14ac:dyDescent="0.25">
      <c r="A145" s="123">
        <v>1998</v>
      </c>
      <c r="B145" s="124">
        <v>613</v>
      </c>
      <c r="C145" s="125">
        <f t="shared" si="49"/>
        <v>42.071148423843844</v>
      </c>
      <c r="D145" s="126">
        <f t="shared" si="51"/>
        <v>1.5921395010950228</v>
      </c>
      <c r="E145" s="127">
        <f t="shared" si="51"/>
        <v>21.07880328044547</v>
      </c>
      <c r="F145" s="126">
        <f t="shared" si="51"/>
        <v>1.1835174046304227</v>
      </c>
      <c r="G145" s="126">
        <f t="shared" si="51"/>
        <v>0</v>
      </c>
      <c r="H145" s="126">
        <f t="shared" si="51"/>
        <v>0</v>
      </c>
      <c r="I145" s="126">
        <f t="shared" si="51"/>
        <v>65.925608610014763</v>
      </c>
      <c r="J145" s="126">
        <f t="shared" si="51"/>
        <v>34.074391389985223</v>
      </c>
      <c r="K145" s="126">
        <f t="shared" si="52"/>
        <v>99.999999999999986</v>
      </c>
    </row>
    <row r="146" spans="1:11" ht="15" x14ac:dyDescent="0.25">
      <c r="A146" s="123">
        <v>1999</v>
      </c>
      <c r="B146" s="124">
        <v>948</v>
      </c>
      <c r="C146" s="125">
        <f t="shared" si="49"/>
        <v>36.23263424846683</v>
      </c>
      <c r="D146" s="126">
        <f t="shared" si="51"/>
        <v>0.56167565608033621</v>
      </c>
      <c r="E146" s="127">
        <f t="shared" si="51"/>
        <v>26.933266056045397</v>
      </c>
      <c r="F146" s="126">
        <f t="shared" si="51"/>
        <v>1.6251614240732566</v>
      </c>
      <c r="G146" s="126">
        <f t="shared" si="51"/>
        <v>0</v>
      </c>
      <c r="H146" s="126">
        <f t="shared" si="51"/>
        <v>0</v>
      </c>
      <c r="I146" s="126">
        <f t="shared" si="51"/>
        <v>65.352737384665815</v>
      </c>
      <c r="J146" s="126">
        <f t="shared" si="51"/>
        <v>34.647262615334192</v>
      </c>
      <c r="K146" s="126">
        <f t="shared" si="52"/>
        <v>100</v>
      </c>
    </row>
    <row r="147" spans="1:11" ht="15" x14ac:dyDescent="0.25">
      <c r="A147" s="123">
        <v>2000</v>
      </c>
      <c r="B147" s="124">
        <v>692</v>
      </c>
      <c r="C147" s="125">
        <f t="shared" si="49"/>
        <v>20.016481395126611</v>
      </c>
      <c r="D147" s="126">
        <f t="shared" ref="D147:J156" si="53">D111/$K111*100</f>
        <v>0.71194446316280524</v>
      </c>
      <c r="E147" s="127">
        <f t="shared" si="53"/>
        <v>22.177519592305657</v>
      </c>
      <c r="F147" s="126">
        <f t="shared" si="53"/>
        <v>2.0682255563866683</v>
      </c>
      <c r="G147" s="126">
        <f t="shared" si="53"/>
        <v>0</v>
      </c>
      <c r="H147" s="126">
        <f t="shared" si="53"/>
        <v>2.3922504008608396E-2</v>
      </c>
      <c r="I147" s="126">
        <f t="shared" si="53"/>
        <v>44.998093510990358</v>
      </c>
      <c r="J147" s="126">
        <f t="shared" si="53"/>
        <v>55.001906489009642</v>
      </c>
      <c r="K147" s="126">
        <f t="shared" si="52"/>
        <v>100</v>
      </c>
    </row>
    <row r="148" spans="1:11" ht="15" x14ac:dyDescent="0.25">
      <c r="A148" s="123">
        <v>2001</v>
      </c>
      <c r="B148" s="124">
        <v>747</v>
      </c>
      <c r="C148" s="125">
        <f t="shared" si="49"/>
        <v>23.948283666291143</v>
      </c>
      <c r="D148" s="126">
        <f t="shared" si="53"/>
        <v>0.48424553564982326</v>
      </c>
      <c r="E148" s="127">
        <f t="shared" si="53"/>
        <v>9.5717322960426685</v>
      </c>
      <c r="F148" s="126">
        <f t="shared" si="53"/>
        <v>0.94340492105600915</v>
      </c>
      <c r="G148" s="126">
        <f t="shared" si="53"/>
        <v>0</v>
      </c>
      <c r="H148" s="126">
        <f t="shared" si="53"/>
        <v>0</v>
      </c>
      <c r="I148" s="126">
        <f t="shared" si="53"/>
        <v>34.947666419039642</v>
      </c>
      <c r="J148" s="126">
        <f t="shared" si="53"/>
        <v>65.052333580960351</v>
      </c>
      <c r="K148" s="126">
        <f t="shared" si="52"/>
        <v>100</v>
      </c>
    </row>
    <row r="149" spans="1:11" ht="15" x14ac:dyDescent="0.25">
      <c r="A149" s="123">
        <v>2002</v>
      </c>
      <c r="B149" s="124">
        <v>787</v>
      </c>
      <c r="C149" s="125">
        <f t="shared" si="49"/>
        <v>15.309264939390863</v>
      </c>
      <c r="D149" s="126">
        <f t="shared" si="53"/>
        <v>0.55211291220372016</v>
      </c>
      <c r="E149" s="127">
        <f t="shared" si="53"/>
        <v>21.374554862388827</v>
      </c>
      <c r="F149" s="126">
        <f t="shared" si="53"/>
        <v>1.9114234147342621</v>
      </c>
      <c r="G149" s="126">
        <f t="shared" si="53"/>
        <v>0</v>
      </c>
      <c r="H149" s="126">
        <f t="shared" si="53"/>
        <v>0</v>
      </c>
      <c r="I149" s="126">
        <f t="shared" si="53"/>
        <v>39.147356128717668</v>
      </c>
      <c r="J149" s="126">
        <f t="shared" si="53"/>
        <v>60.852643871282332</v>
      </c>
      <c r="K149" s="126">
        <f t="shared" si="52"/>
        <v>100</v>
      </c>
    </row>
    <row r="150" spans="1:11" ht="15" x14ac:dyDescent="0.25">
      <c r="A150" s="123">
        <v>2003</v>
      </c>
      <c r="B150" s="124">
        <v>1328</v>
      </c>
      <c r="C150" s="125">
        <f t="shared" si="49"/>
        <v>21.625278830241506</v>
      </c>
      <c r="D150" s="126">
        <f t="shared" si="53"/>
        <v>0.7944515073792926</v>
      </c>
      <c r="E150" s="127">
        <f t="shared" si="53"/>
        <v>36.060954679987617</v>
      </c>
      <c r="F150" s="126">
        <f t="shared" si="53"/>
        <v>1.7443818714903054</v>
      </c>
      <c r="G150" s="126">
        <f t="shared" si="53"/>
        <v>0</v>
      </c>
      <c r="H150" s="126">
        <f t="shared" si="53"/>
        <v>0</v>
      </c>
      <c r="I150" s="126">
        <f t="shared" si="53"/>
        <v>60.22506688909872</v>
      </c>
      <c r="J150" s="126">
        <f t="shared" si="53"/>
        <v>39.774933110901287</v>
      </c>
      <c r="K150" s="126">
        <f t="shared" si="52"/>
        <v>100</v>
      </c>
    </row>
    <row r="151" spans="1:11" ht="15" x14ac:dyDescent="0.25">
      <c r="A151" s="123">
        <v>2004</v>
      </c>
      <c r="B151" s="124">
        <v>756</v>
      </c>
      <c r="C151" s="125">
        <f t="shared" si="49"/>
        <v>29.437747878529823</v>
      </c>
      <c r="D151" s="126">
        <f t="shared" si="53"/>
        <v>0.22734291762539685</v>
      </c>
      <c r="E151" s="127">
        <f t="shared" si="53"/>
        <v>20.053847054865841</v>
      </c>
      <c r="F151" s="126">
        <f t="shared" si="53"/>
        <v>1.3558082568888634</v>
      </c>
      <c r="G151" s="126">
        <f t="shared" si="53"/>
        <v>0</v>
      </c>
      <c r="H151" s="126">
        <f t="shared" si="53"/>
        <v>0</v>
      </c>
      <c r="I151" s="126">
        <f t="shared" si="53"/>
        <v>51.074746107909917</v>
      </c>
      <c r="J151" s="126">
        <f t="shared" si="53"/>
        <v>48.92525389209009</v>
      </c>
      <c r="K151" s="126">
        <f t="shared" si="52"/>
        <v>100</v>
      </c>
    </row>
    <row r="152" spans="1:11" ht="15" x14ac:dyDescent="0.25">
      <c r="A152" s="123">
        <v>2005</v>
      </c>
      <c r="B152" s="124">
        <v>392</v>
      </c>
      <c r="C152" s="125">
        <f t="shared" si="49"/>
        <v>33.093579074911332</v>
      </c>
      <c r="D152" s="126">
        <f t="shared" si="53"/>
        <v>0.86482619479846079</v>
      </c>
      <c r="E152" s="127">
        <f t="shared" si="53"/>
        <v>18.164581183518003</v>
      </c>
      <c r="F152" s="126">
        <f t="shared" si="53"/>
        <v>1.6541569786115249</v>
      </c>
      <c r="G152" s="126">
        <f t="shared" si="53"/>
        <v>0</v>
      </c>
      <c r="H152" s="126">
        <f t="shared" si="53"/>
        <v>0</v>
      </c>
      <c r="I152" s="126">
        <f t="shared" si="53"/>
        <v>53.777143431839313</v>
      </c>
      <c r="J152" s="126">
        <f t="shared" si="53"/>
        <v>46.222856568160694</v>
      </c>
      <c r="K152" s="126">
        <f t="shared" si="52"/>
        <v>100</v>
      </c>
    </row>
    <row r="153" spans="1:11" ht="15" x14ac:dyDescent="0.25">
      <c r="A153" s="123">
        <v>2006</v>
      </c>
      <c r="B153" s="124">
        <v>701</v>
      </c>
      <c r="C153" s="125">
        <f t="shared" si="49"/>
        <v>23.811142470206079</v>
      </c>
      <c r="D153" s="126">
        <f t="shared" si="53"/>
        <v>0</v>
      </c>
      <c r="E153" s="127">
        <f t="shared" si="53"/>
        <v>35.941160876337165</v>
      </c>
      <c r="F153" s="126">
        <f t="shared" si="53"/>
        <v>0.64137752133034709</v>
      </c>
      <c r="G153" s="126">
        <f t="shared" si="53"/>
        <v>0</v>
      </c>
      <c r="H153" s="126">
        <f t="shared" si="53"/>
        <v>0</v>
      </c>
      <c r="I153" s="126">
        <f t="shared" si="53"/>
        <v>60.393680867873591</v>
      </c>
      <c r="J153" s="126">
        <f t="shared" si="53"/>
        <v>39.606319132126416</v>
      </c>
      <c r="K153" s="126">
        <f t="shared" si="52"/>
        <v>100</v>
      </c>
    </row>
    <row r="154" spans="1:11" ht="15" x14ac:dyDescent="0.25">
      <c r="A154" s="123">
        <v>2007</v>
      </c>
      <c r="B154" s="124">
        <v>293</v>
      </c>
      <c r="C154" s="125">
        <f t="shared" si="49"/>
        <v>30.391082561192199</v>
      </c>
      <c r="D154" s="126">
        <f t="shared" si="53"/>
        <v>0.41142147755312641</v>
      </c>
      <c r="E154" s="127">
        <f t="shared" si="53"/>
        <v>17.259663352392646</v>
      </c>
      <c r="F154" s="126">
        <f t="shared" si="53"/>
        <v>1.6665103312587022</v>
      </c>
      <c r="G154" s="126">
        <f t="shared" si="53"/>
        <v>0</v>
      </c>
      <c r="H154" s="126">
        <f t="shared" si="53"/>
        <v>0</v>
      </c>
      <c r="I154" s="126">
        <f t="shared" si="53"/>
        <v>49.728677722396675</v>
      </c>
      <c r="J154" s="126">
        <f t="shared" si="53"/>
        <v>50.271322277603325</v>
      </c>
      <c r="K154" s="126">
        <f t="shared" si="52"/>
        <v>100</v>
      </c>
    </row>
    <row r="155" spans="1:11" ht="15" x14ac:dyDescent="0.25">
      <c r="A155" s="123">
        <v>2008</v>
      </c>
      <c r="B155" s="124">
        <v>423</v>
      </c>
      <c r="C155" s="125">
        <f t="shared" si="49"/>
        <v>24.202775938723001</v>
      </c>
      <c r="D155" s="126">
        <f t="shared" si="53"/>
        <v>0</v>
      </c>
      <c r="E155" s="127">
        <f t="shared" si="53"/>
        <v>21.651338604797367</v>
      </c>
      <c r="F155" s="126">
        <f t="shared" si="53"/>
        <v>0.93115670853298416</v>
      </c>
      <c r="G155" s="126">
        <f t="shared" si="53"/>
        <v>0</v>
      </c>
      <c r="H155" s="126">
        <f t="shared" si="53"/>
        <v>0</v>
      </c>
      <c r="I155" s="126">
        <f t="shared" si="53"/>
        <v>46.785271252053349</v>
      </c>
      <c r="J155" s="126">
        <f t="shared" si="53"/>
        <v>53.214728747946651</v>
      </c>
      <c r="K155" s="126">
        <f t="shared" si="52"/>
        <v>100</v>
      </c>
    </row>
    <row r="156" spans="1:11" ht="15" x14ac:dyDescent="0.25">
      <c r="A156" s="123">
        <v>2009</v>
      </c>
      <c r="B156" s="124">
        <v>201</v>
      </c>
      <c r="C156" s="125">
        <f t="shared" si="49"/>
        <v>27.150700170950149</v>
      </c>
      <c r="D156" s="126">
        <f t="shared" si="53"/>
        <v>0.61397930927500799</v>
      </c>
      <c r="E156" s="127">
        <f t="shared" si="53"/>
        <v>19.706890269426268</v>
      </c>
      <c r="F156" s="126">
        <f t="shared" si="53"/>
        <v>1.7421921251098231</v>
      </c>
      <c r="G156" s="126">
        <f t="shared" si="53"/>
        <v>0</v>
      </c>
      <c r="H156" s="126">
        <f t="shared" si="53"/>
        <v>0</v>
      </c>
      <c r="I156" s="126">
        <f t="shared" si="53"/>
        <v>49.213761874761239</v>
      </c>
      <c r="J156" s="126">
        <f t="shared" si="53"/>
        <v>50.786238125238761</v>
      </c>
      <c r="K156" s="126">
        <f t="shared" si="52"/>
        <v>100</v>
      </c>
    </row>
    <row r="157" spans="1:11" ht="15" x14ac:dyDescent="0.25">
      <c r="A157" s="128">
        <v>2010</v>
      </c>
      <c r="B157" s="129">
        <v>324</v>
      </c>
      <c r="C157" s="125">
        <f t="shared" si="49"/>
        <v>27.299564639638174</v>
      </c>
      <c r="D157" s="126">
        <f t="shared" ref="D157:J160" si="54">D121/$K121*100</f>
        <v>0.46728626847918464</v>
      </c>
      <c r="E157" s="127">
        <f t="shared" si="54"/>
        <v>30.713695615572238</v>
      </c>
      <c r="F157" s="126">
        <f t="shared" si="54"/>
        <v>2.0197069609970564</v>
      </c>
      <c r="G157" s="126">
        <f t="shared" si="54"/>
        <v>0</v>
      </c>
      <c r="H157" s="126">
        <f t="shared" si="54"/>
        <v>0</v>
      </c>
      <c r="I157" s="126">
        <f t="shared" si="54"/>
        <v>60.500253484686652</v>
      </c>
      <c r="J157" s="126">
        <f t="shared" si="54"/>
        <v>39.49974651531334</v>
      </c>
      <c r="K157" s="126">
        <f t="shared" si="52"/>
        <v>100</v>
      </c>
    </row>
    <row r="158" spans="1:11" ht="15" x14ac:dyDescent="0.25">
      <c r="A158" s="128">
        <v>2011</v>
      </c>
      <c r="B158" s="129">
        <v>174</v>
      </c>
      <c r="C158" s="125">
        <f t="shared" si="49"/>
        <v>27.591910209105169</v>
      </c>
      <c r="D158" s="126">
        <f t="shared" si="54"/>
        <v>1.8645953012449743</v>
      </c>
      <c r="E158" s="127">
        <f t="shared" si="54"/>
        <v>14.087210143256094</v>
      </c>
      <c r="F158" s="126">
        <f t="shared" si="54"/>
        <v>0.78482405408166667</v>
      </c>
      <c r="G158" s="126">
        <f t="shared" si="54"/>
        <v>0</v>
      </c>
      <c r="H158" s="126">
        <f t="shared" si="54"/>
        <v>0</v>
      </c>
      <c r="I158" s="126">
        <f t="shared" si="54"/>
        <v>44.328539707687902</v>
      </c>
      <c r="J158" s="126">
        <f t="shared" si="54"/>
        <v>55.671460292312105</v>
      </c>
      <c r="K158" s="126">
        <f t="shared" si="52"/>
        <v>100</v>
      </c>
    </row>
    <row r="159" spans="1:11" ht="15" x14ac:dyDescent="0.25">
      <c r="A159" s="128">
        <v>2012</v>
      </c>
      <c r="B159" s="129">
        <v>159</v>
      </c>
      <c r="C159" s="125">
        <f t="shared" si="49"/>
        <v>21.01865544622515</v>
      </c>
      <c r="D159" s="126">
        <f t="shared" si="54"/>
        <v>0</v>
      </c>
      <c r="E159" s="127">
        <f t="shared" si="54"/>
        <v>9.4264242374051914</v>
      </c>
      <c r="F159" s="126">
        <f t="shared" si="54"/>
        <v>0.51665157462180289</v>
      </c>
      <c r="G159" s="126">
        <f t="shared" si="54"/>
        <v>0</v>
      </c>
      <c r="H159" s="126">
        <f t="shared" si="54"/>
        <v>0</v>
      </c>
      <c r="I159" s="126">
        <f t="shared" si="54"/>
        <v>30.961731258252144</v>
      </c>
      <c r="J159" s="126">
        <f t="shared" si="54"/>
        <v>69.038268741747871</v>
      </c>
      <c r="K159" s="126">
        <f t="shared" si="52"/>
        <v>100.00000000000001</v>
      </c>
    </row>
    <row r="160" spans="1:11" ht="15" x14ac:dyDescent="0.25">
      <c r="A160" s="128">
        <v>2013</v>
      </c>
      <c r="B160" s="129">
        <f>B113</f>
        <v>787</v>
      </c>
      <c r="C160" s="125">
        <f t="shared" si="49"/>
        <v>33.302798656759755</v>
      </c>
      <c r="D160" s="126">
        <f t="shared" si="54"/>
        <v>1.6353884210068708</v>
      </c>
      <c r="E160" s="127">
        <f t="shared" si="54"/>
        <v>27.848909942230026</v>
      </c>
      <c r="F160" s="126">
        <f t="shared" si="54"/>
        <v>2.6951479345007265</v>
      </c>
      <c r="G160" s="126">
        <f t="shared" si="54"/>
        <v>0</v>
      </c>
      <c r="H160" s="126">
        <f t="shared" si="54"/>
        <v>0</v>
      </c>
      <c r="I160" s="126">
        <f t="shared" si="54"/>
        <v>65.482244954497375</v>
      </c>
      <c r="J160" s="126">
        <f t="shared" si="54"/>
        <v>34.517755045502618</v>
      </c>
      <c r="K160" s="126">
        <f t="shared" si="52"/>
        <v>100</v>
      </c>
    </row>
    <row r="161" spans="1:11" ht="15" x14ac:dyDescent="0.25">
      <c r="A161" s="128">
        <v>2014</v>
      </c>
      <c r="B161" s="129">
        <f t="shared" ref="B161:B163" si="55">B114</f>
        <v>1328</v>
      </c>
      <c r="C161" s="125">
        <f t="shared" ref="C161:J161" si="56">C125/$K125*100</f>
        <v>14.156679631530601</v>
      </c>
      <c r="D161" s="126">
        <f t="shared" si="56"/>
        <v>0</v>
      </c>
      <c r="E161" s="127">
        <f t="shared" si="56"/>
        <v>20.542322434456139</v>
      </c>
      <c r="F161" s="126">
        <f t="shared" si="56"/>
        <v>2.0602181144267302</v>
      </c>
      <c r="G161" s="126">
        <f t="shared" si="56"/>
        <v>0</v>
      </c>
      <c r="H161" s="126">
        <f t="shared" si="56"/>
        <v>0</v>
      </c>
      <c r="I161" s="126">
        <f t="shared" si="56"/>
        <v>36.759220180413472</v>
      </c>
      <c r="J161" s="126">
        <f t="shared" si="56"/>
        <v>63.240779819586535</v>
      </c>
      <c r="K161" s="126">
        <f t="shared" ref="K161:K163" si="57">I161+J161</f>
        <v>100</v>
      </c>
    </row>
    <row r="162" spans="1:11" ht="15" x14ac:dyDescent="0.25">
      <c r="A162" s="128">
        <v>2015</v>
      </c>
      <c r="B162" s="129">
        <f t="shared" si="55"/>
        <v>756</v>
      </c>
      <c r="C162" s="125">
        <f t="shared" ref="C162:J162" si="58">C126/$K126*100</f>
        <v>19.63207181248961</v>
      </c>
      <c r="D162" s="126">
        <f t="shared" si="58"/>
        <v>0.6649304593561256</v>
      </c>
      <c r="E162" s="127">
        <f t="shared" si="58"/>
        <v>10.356291904471657</v>
      </c>
      <c r="F162" s="126">
        <f t="shared" si="58"/>
        <v>0.98077242755028538</v>
      </c>
      <c r="G162" s="126">
        <f t="shared" si="58"/>
        <v>0</v>
      </c>
      <c r="H162" s="126">
        <f t="shared" si="58"/>
        <v>0</v>
      </c>
      <c r="I162" s="126">
        <f t="shared" si="58"/>
        <v>31.634066603867677</v>
      </c>
      <c r="J162" s="126">
        <f t="shared" si="58"/>
        <v>68.36593339613232</v>
      </c>
      <c r="K162" s="126">
        <f t="shared" si="57"/>
        <v>100</v>
      </c>
    </row>
    <row r="163" spans="1:11" ht="15" x14ac:dyDescent="0.25">
      <c r="A163" s="128">
        <v>2016</v>
      </c>
      <c r="B163" s="129">
        <f t="shared" si="55"/>
        <v>392</v>
      </c>
      <c r="C163" s="125">
        <f t="shared" ref="C163:J163" si="59">C127/$K127*100</f>
        <v>7.9449282338973735</v>
      </c>
      <c r="D163" s="126">
        <f t="shared" si="59"/>
        <v>9.7448409228671484E-2</v>
      </c>
      <c r="E163" s="127">
        <f t="shared" si="59"/>
        <v>18.991194766576907</v>
      </c>
      <c r="F163" s="126">
        <f t="shared" si="59"/>
        <v>0.75036146549146054</v>
      </c>
      <c r="G163" s="126">
        <f t="shared" si="59"/>
        <v>0</v>
      </c>
      <c r="H163" s="126">
        <f t="shared" si="59"/>
        <v>0</v>
      </c>
      <c r="I163" s="126">
        <f t="shared" si="59"/>
        <v>27.783932875194413</v>
      </c>
      <c r="J163" s="126">
        <f t="shared" si="59"/>
        <v>72.216067124805591</v>
      </c>
      <c r="K163" s="126">
        <f t="shared" si="57"/>
        <v>100</v>
      </c>
    </row>
    <row r="164" spans="1:11" ht="15" x14ac:dyDescent="0.25">
      <c r="A164" s="130" t="s">
        <v>2</v>
      </c>
      <c r="B164" s="131"/>
      <c r="C164" s="132">
        <f t="shared" ref="C164:K164" si="60">AVERAGE(C136:C163)</f>
        <v>27.598172042045295</v>
      </c>
      <c r="D164" s="132">
        <f t="shared" si="60"/>
        <v>0.65161203912294485</v>
      </c>
      <c r="E164" s="133">
        <f t="shared" si="60"/>
        <v>23.361671978935185</v>
      </c>
      <c r="F164" s="132">
        <f t="shared" si="60"/>
        <v>1.2200806124559509</v>
      </c>
      <c r="G164" s="132">
        <f t="shared" si="60"/>
        <v>4.4126267501695427E-4</v>
      </c>
      <c r="H164" s="132">
        <f t="shared" si="60"/>
        <v>4.5216391144972824E-3</v>
      </c>
      <c r="I164" s="132">
        <f t="shared" si="60"/>
        <v>52.836499574348885</v>
      </c>
      <c r="J164" s="132">
        <f t="shared" si="60"/>
        <v>47.163500425651122</v>
      </c>
      <c r="K164" s="132">
        <f t="shared" si="60"/>
        <v>100</v>
      </c>
    </row>
  </sheetData>
  <pageMargins left="0.8" right="0.25" top="0.75" bottom="0.5" header="0.5" footer="0.5"/>
  <pageSetup orientation="portrait" verticalDpi="300" r:id="rId1"/>
  <headerFooter alignWithMargins="0">
    <oddFooter>&amp;C&amp;"Times New Roman,Regular"&amp;11 51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44" transitionEvaluation="1" codeName="Sheet21">
    <pageSetUpPr fitToPage="1"/>
  </sheetPr>
  <dimension ref="A1:J137"/>
  <sheetViews>
    <sheetView topLeftCell="A44" workbookViewId="0">
      <selection activeCell="A45" sqref="A45:J82"/>
    </sheetView>
  </sheetViews>
  <sheetFormatPr defaultColWidth="12.5703125" defaultRowHeight="15" x14ac:dyDescent="0.2"/>
  <cols>
    <col min="1" max="1" width="7.5703125" style="8" customWidth="1"/>
    <col min="2" max="2" width="7.28515625" style="8" customWidth="1"/>
    <col min="3" max="3" width="9.140625" style="8" customWidth="1"/>
    <col min="4" max="4" width="7" style="8" customWidth="1"/>
    <col min="5" max="5" width="8.140625" style="8" customWidth="1"/>
    <col min="6" max="6" width="6.140625" style="8" customWidth="1"/>
    <col min="7" max="7" width="7.5703125" style="8" customWidth="1"/>
    <col min="8" max="9" width="10.140625" style="8" customWidth="1"/>
    <col min="10" max="10" width="8.5703125" style="8" customWidth="1"/>
    <col min="11" max="16384" width="12.5703125" style="8"/>
  </cols>
  <sheetData>
    <row r="1" spans="1:10" ht="15.75" x14ac:dyDescent="0.25">
      <c r="A1" s="67" t="s">
        <v>42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">
      <c r="A2" s="54"/>
      <c r="B2" s="50"/>
    </row>
    <row r="3" spans="1:10" ht="15.75" x14ac:dyDescent="0.25">
      <c r="A3" s="81"/>
      <c r="B3" s="81" t="s">
        <v>13</v>
      </c>
      <c r="C3" s="82"/>
      <c r="D3" s="82"/>
      <c r="E3" s="82"/>
      <c r="F3" s="82" t="s">
        <v>9</v>
      </c>
      <c r="G3" s="83"/>
      <c r="H3" s="83"/>
      <c r="I3" s="82"/>
      <c r="J3" s="82"/>
    </row>
    <row r="4" spans="1:10" ht="15.75" x14ac:dyDescent="0.25">
      <c r="A4" s="84"/>
      <c r="B4" s="84" t="s">
        <v>14</v>
      </c>
      <c r="C4" s="85"/>
      <c r="D4" s="85"/>
      <c r="E4" s="85" t="s">
        <v>15</v>
      </c>
      <c r="F4" s="85"/>
      <c r="G4" s="85" t="s">
        <v>21</v>
      </c>
      <c r="H4" s="85" t="s">
        <v>1</v>
      </c>
      <c r="I4" s="85"/>
      <c r="J4" s="85" t="s">
        <v>18</v>
      </c>
    </row>
    <row r="5" spans="1:10" ht="15.75" x14ac:dyDescent="0.25">
      <c r="A5" s="86" t="s">
        <v>0</v>
      </c>
      <c r="B5" s="86" t="s">
        <v>27</v>
      </c>
      <c r="C5" s="86" t="s">
        <v>3</v>
      </c>
      <c r="D5" s="86" t="s">
        <v>28</v>
      </c>
      <c r="E5" s="86" t="s">
        <v>5</v>
      </c>
      <c r="F5" s="86" t="s">
        <v>6</v>
      </c>
      <c r="G5" s="86" t="s">
        <v>3</v>
      </c>
      <c r="H5" s="86" t="s">
        <v>19</v>
      </c>
      <c r="I5" s="86" t="s">
        <v>22</v>
      </c>
      <c r="J5" s="86" t="s">
        <v>32</v>
      </c>
    </row>
    <row r="6" spans="1:10" ht="15.75" x14ac:dyDescent="0.25">
      <c r="A6" s="87">
        <v>1982</v>
      </c>
      <c r="B6" s="88">
        <v>38</v>
      </c>
      <c r="C6" s="89">
        <v>1927</v>
      </c>
      <c r="D6" s="88">
        <v>106</v>
      </c>
      <c r="E6" s="88">
        <v>0</v>
      </c>
      <c r="F6" s="88">
        <v>0</v>
      </c>
      <c r="G6" s="88">
        <v>0</v>
      </c>
      <c r="H6" s="89">
        <f>SUM(C6:G6)</f>
        <v>2033</v>
      </c>
      <c r="I6" s="89">
        <v>2655</v>
      </c>
      <c r="J6" s="90">
        <f>H6+I6</f>
        <v>4688</v>
      </c>
    </row>
    <row r="7" spans="1:10" ht="15.75" x14ac:dyDescent="0.25">
      <c r="A7" s="87">
        <v>1983</v>
      </c>
      <c r="B7" s="88">
        <v>93</v>
      </c>
      <c r="C7" s="89">
        <v>3344</v>
      </c>
      <c r="D7" s="88">
        <v>912</v>
      </c>
      <c r="E7" s="88">
        <v>0</v>
      </c>
      <c r="F7" s="88">
        <v>0</v>
      </c>
      <c r="G7" s="88">
        <v>0</v>
      </c>
      <c r="H7" s="89">
        <f>SUM(C7:G7)</f>
        <v>4256</v>
      </c>
      <c r="I7" s="89">
        <v>1931</v>
      </c>
      <c r="J7" s="90">
        <f>H7+I7</f>
        <v>6187</v>
      </c>
    </row>
    <row r="8" spans="1:10" ht="15.75" x14ac:dyDescent="0.25">
      <c r="A8" s="87">
        <v>1984</v>
      </c>
      <c r="B8" s="90" t="s">
        <v>51</v>
      </c>
      <c r="C8" s="90" t="s">
        <v>51</v>
      </c>
      <c r="D8" s="90" t="s">
        <v>51</v>
      </c>
      <c r="E8" s="90" t="s">
        <v>51</v>
      </c>
      <c r="F8" s="90" t="s">
        <v>51</v>
      </c>
      <c r="G8" s="90" t="s">
        <v>51</v>
      </c>
      <c r="H8" s="90" t="s">
        <v>51</v>
      </c>
      <c r="I8" s="90" t="s">
        <v>51</v>
      </c>
      <c r="J8" s="90" t="s">
        <v>51</v>
      </c>
    </row>
    <row r="9" spans="1:10" ht="15.75" x14ac:dyDescent="0.25">
      <c r="A9" s="87">
        <v>1985</v>
      </c>
      <c r="B9" s="88">
        <v>49</v>
      </c>
      <c r="C9" s="89">
        <v>2482</v>
      </c>
      <c r="D9" s="88">
        <v>0</v>
      </c>
      <c r="E9" s="88">
        <v>0</v>
      </c>
      <c r="F9" s="88">
        <v>0</v>
      </c>
      <c r="G9" s="88">
        <v>0</v>
      </c>
      <c r="H9" s="89">
        <f t="shared" ref="H9:H39" si="0">SUM(C9:G9)</f>
        <v>2482</v>
      </c>
      <c r="I9" s="89">
        <v>2324</v>
      </c>
      <c r="J9" s="90">
        <f t="shared" ref="J9:J39" si="1">H9+I9</f>
        <v>4806</v>
      </c>
    </row>
    <row r="10" spans="1:10" ht="15.75" x14ac:dyDescent="0.25">
      <c r="A10" s="87">
        <v>1986</v>
      </c>
      <c r="B10" s="88">
        <v>87</v>
      </c>
      <c r="C10" s="89">
        <v>2483</v>
      </c>
      <c r="D10" s="88">
        <v>63</v>
      </c>
      <c r="E10" s="88">
        <v>0</v>
      </c>
      <c r="F10" s="88">
        <v>0</v>
      </c>
      <c r="G10" s="88">
        <v>0</v>
      </c>
      <c r="H10" s="89">
        <f t="shared" si="0"/>
        <v>2546</v>
      </c>
      <c r="I10" s="89">
        <v>1552</v>
      </c>
      <c r="J10" s="90">
        <f t="shared" si="1"/>
        <v>4098</v>
      </c>
    </row>
    <row r="11" spans="1:10" ht="15.75" x14ac:dyDescent="0.25">
      <c r="A11" s="87">
        <v>1987</v>
      </c>
      <c r="B11" s="88">
        <v>71</v>
      </c>
      <c r="C11" s="89">
        <v>1458</v>
      </c>
      <c r="D11" s="88">
        <v>81</v>
      </c>
      <c r="E11" s="88">
        <v>0</v>
      </c>
      <c r="F11" s="88">
        <v>0</v>
      </c>
      <c r="G11" s="88">
        <v>0</v>
      </c>
      <c r="H11" s="89">
        <f t="shared" si="0"/>
        <v>1539</v>
      </c>
      <c r="I11" s="89">
        <v>1694</v>
      </c>
      <c r="J11" s="90">
        <f t="shared" si="1"/>
        <v>3233</v>
      </c>
    </row>
    <row r="12" spans="1:10" ht="15.75" x14ac:dyDescent="0.25">
      <c r="A12" s="87">
        <v>1988</v>
      </c>
      <c r="B12" s="88">
        <v>151</v>
      </c>
      <c r="C12" s="89">
        <v>2816</v>
      </c>
      <c r="D12" s="88">
        <v>46</v>
      </c>
      <c r="E12" s="88">
        <v>0</v>
      </c>
      <c r="F12" s="88">
        <v>0</v>
      </c>
      <c r="G12" s="88">
        <v>31</v>
      </c>
      <c r="H12" s="89">
        <f t="shared" si="0"/>
        <v>2893</v>
      </c>
      <c r="I12" s="89">
        <v>3119</v>
      </c>
      <c r="J12" s="90">
        <f t="shared" si="1"/>
        <v>6012</v>
      </c>
    </row>
    <row r="13" spans="1:10" ht="15.75" x14ac:dyDescent="0.25">
      <c r="A13" s="87">
        <v>1989</v>
      </c>
      <c r="B13" s="88">
        <v>218</v>
      </c>
      <c r="C13" s="89">
        <v>3799</v>
      </c>
      <c r="D13" s="88">
        <v>185</v>
      </c>
      <c r="E13" s="88">
        <v>0</v>
      </c>
      <c r="F13" s="88">
        <v>0</v>
      </c>
      <c r="G13" s="88">
        <v>0</v>
      </c>
      <c r="H13" s="89">
        <f t="shared" si="0"/>
        <v>3984</v>
      </c>
      <c r="I13" s="89">
        <v>2176</v>
      </c>
      <c r="J13" s="90">
        <f t="shared" si="1"/>
        <v>6160</v>
      </c>
    </row>
    <row r="14" spans="1:10" ht="15.75" x14ac:dyDescent="0.25">
      <c r="A14" s="87">
        <v>1990</v>
      </c>
      <c r="B14" s="88">
        <v>174</v>
      </c>
      <c r="C14" s="89">
        <v>2982</v>
      </c>
      <c r="D14" s="88">
        <v>100</v>
      </c>
      <c r="E14" s="88">
        <v>0</v>
      </c>
      <c r="F14" s="88">
        <v>0</v>
      </c>
      <c r="G14" s="88">
        <v>0</v>
      </c>
      <c r="H14" s="89">
        <f t="shared" si="0"/>
        <v>3082</v>
      </c>
      <c r="I14" s="89">
        <v>2192</v>
      </c>
      <c r="J14" s="90">
        <f t="shared" si="1"/>
        <v>5274</v>
      </c>
    </row>
    <row r="15" spans="1:10" ht="15.75" x14ac:dyDescent="0.25">
      <c r="A15" s="87">
        <v>1991</v>
      </c>
      <c r="B15" s="88">
        <v>193</v>
      </c>
      <c r="C15" s="89">
        <v>3203</v>
      </c>
      <c r="D15" s="88">
        <v>44</v>
      </c>
      <c r="E15" s="88">
        <v>10</v>
      </c>
      <c r="F15" s="88">
        <v>0</v>
      </c>
      <c r="G15" s="88">
        <v>0</v>
      </c>
      <c r="H15" s="89">
        <f t="shared" si="0"/>
        <v>3257</v>
      </c>
      <c r="I15" s="89">
        <v>2761</v>
      </c>
      <c r="J15" s="90">
        <f t="shared" si="1"/>
        <v>6018</v>
      </c>
    </row>
    <row r="16" spans="1:10" ht="15.75" x14ac:dyDescent="0.25">
      <c r="A16" s="87">
        <v>1992</v>
      </c>
      <c r="B16" s="88">
        <v>199</v>
      </c>
      <c r="C16" s="89">
        <v>5252</v>
      </c>
      <c r="D16" s="88">
        <v>233</v>
      </c>
      <c r="E16" s="88">
        <v>0</v>
      </c>
      <c r="F16" s="88">
        <v>0</v>
      </c>
      <c r="G16" s="88">
        <v>0</v>
      </c>
      <c r="H16" s="89">
        <f t="shared" si="0"/>
        <v>5485</v>
      </c>
      <c r="I16" s="89">
        <v>3866</v>
      </c>
      <c r="J16" s="90">
        <f t="shared" si="1"/>
        <v>9351</v>
      </c>
    </row>
    <row r="17" spans="1:10" ht="15.75" x14ac:dyDescent="0.25">
      <c r="A17" s="87">
        <v>1993</v>
      </c>
      <c r="B17" s="88">
        <v>349</v>
      </c>
      <c r="C17" s="89">
        <v>7749</v>
      </c>
      <c r="D17" s="88">
        <v>434</v>
      </c>
      <c r="E17" s="88">
        <v>0</v>
      </c>
      <c r="F17" s="88">
        <v>176</v>
      </c>
      <c r="G17" s="88">
        <v>0</v>
      </c>
      <c r="H17" s="89">
        <f t="shared" si="0"/>
        <v>8359</v>
      </c>
      <c r="I17" s="89">
        <v>4202</v>
      </c>
      <c r="J17" s="90">
        <f t="shared" si="1"/>
        <v>12561</v>
      </c>
    </row>
    <row r="18" spans="1:10" ht="15.75" x14ac:dyDescent="0.25">
      <c r="A18" s="87">
        <v>1994</v>
      </c>
      <c r="B18" s="88">
        <v>236</v>
      </c>
      <c r="C18" s="89">
        <v>6856</v>
      </c>
      <c r="D18" s="88">
        <v>1020</v>
      </c>
      <c r="E18" s="88">
        <v>0</v>
      </c>
      <c r="F18" s="88">
        <v>384</v>
      </c>
      <c r="G18" s="88">
        <v>0</v>
      </c>
      <c r="H18" s="89">
        <f t="shared" si="0"/>
        <v>8260</v>
      </c>
      <c r="I18" s="89">
        <v>3227</v>
      </c>
      <c r="J18" s="90">
        <f t="shared" si="1"/>
        <v>11487</v>
      </c>
    </row>
    <row r="19" spans="1:10" ht="15.75" x14ac:dyDescent="0.25">
      <c r="A19" s="87">
        <v>1995</v>
      </c>
      <c r="B19" s="88">
        <v>82</v>
      </c>
      <c r="C19" s="89">
        <v>3582</v>
      </c>
      <c r="D19" s="88">
        <v>759</v>
      </c>
      <c r="E19" s="88">
        <v>0</v>
      </c>
      <c r="F19" s="88">
        <v>0</v>
      </c>
      <c r="G19" s="88">
        <v>0</v>
      </c>
      <c r="H19" s="89">
        <f t="shared" si="0"/>
        <v>4341</v>
      </c>
      <c r="I19" s="89">
        <v>2446</v>
      </c>
      <c r="J19" s="90">
        <f t="shared" si="1"/>
        <v>6787</v>
      </c>
    </row>
    <row r="20" spans="1:10" ht="15.75" x14ac:dyDescent="0.25">
      <c r="A20" s="87">
        <v>1996</v>
      </c>
      <c r="B20" s="88">
        <v>64</v>
      </c>
      <c r="C20" s="89">
        <v>3083</v>
      </c>
      <c r="D20" s="88">
        <v>0</v>
      </c>
      <c r="E20" s="88">
        <v>0</v>
      </c>
      <c r="F20" s="88">
        <v>281</v>
      </c>
      <c r="G20" s="88">
        <v>0</v>
      </c>
      <c r="H20" s="89">
        <f t="shared" si="0"/>
        <v>3364</v>
      </c>
      <c r="I20" s="89">
        <v>2500</v>
      </c>
      <c r="J20" s="90">
        <f t="shared" si="1"/>
        <v>5864</v>
      </c>
    </row>
    <row r="21" spans="1:10" ht="15.75" x14ac:dyDescent="0.25">
      <c r="A21" s="87">
        <v>1997</v>
      </c>
      <c r="B21" s="88">
        <v>242</v>
      </c>
      <c r="C21" s="89">
        <v>4702</v>
      </c>
      <c r="D21" s="88">
        <v>0</v>
      </c>
      <c r="E21" s="88">
        <v>0</v>
      </c>
      <c r="F21" s="88">
        <v>351</v>
      </c>
      <c r="G21" s="88">
        <v>0</v>
      </c>
      <c r="H21" s="89">
        <f t="shared" si="0"/>
        <v>5053</v>
      </c>
      <c r="I21" s="89">
        <v>4718</v>
      </c>
      <c r="J21" s="90">
        <f t="shared" si="1"/>
        <v>9771</v>
      </c>
    </row>
    <row r="22" spans="1:10" ht="15.75" x14ac:dyDescent="0.25">
      <c r="A22" s="87">
        <v>1998</v>
      </c>
      <c r="B22" s="88">
        <v>320</v>
      </c>
      <c r="C22" s="89">
        <v>7835</v>
      </c>
      <c r="D22" s="88">
        <v>435</v>
      </c>
      <c r="E22" s="88">
        <v>20</v>
      </c>
      <c r="F22" s="88">
        <v>785</v>
      </c>
      <c r="G22" s="88">
        <v>0</v>
      </c>
      <c r="H22" s="89">
        <f t="shared" si="0"/>
        <v>9075</v>
      </c>
      <c r="I22" s="89">
        <v>7049</v>
      </c>
      <c r="J22" s="90">
        <f t="shared" si="1"/>
        <v>16124</v>
      </c>
    </row>
    <row r="23" spans="1:10" ht="15.75" x14ac:dyDescent="0.25">
      <c r="A23" s="87">
        <v>1999</v>
      </c>
      <c r="B23" s="88">
        <v>146</v>
      </c>
      <c r="C23" s="89">
        <v>5893</v>
      </c>
      <c r="D23" s="88">
        <v>66</v>
      </c>
      <c r="E23" s="88">
        <v>0</v>
      </c>
      <c r="F23" s="88">
        <v>436</v>
      </c>
      <c r="G23" s="88">
        <v>0</v>
      </c>
      <c r="H23" s="89">
        <f t="shared" si="0"/>
        <v>6395</v>
      </c>
      <c r="I23" s="89">
        <v>3800</v>
      </c>
      <c r="J23" s="90">
        <f t="shared" si="1"/>
        <v>10195</v>
      </c>
    </row>
    <row r="24" spans="1:10" ht="15.75" x14ac:dyDescent="0.25">
      <c r="A24" s="87">
        <v>2000</v>
      </c>
      <c r="B24" s="88">
        <v>193</v>
      </c>
      <c r="C24" s="89">
        <v>4604</v>
      </c>
      <c r="D24" s="88">
        <v>916</v>
      </c>
      <c r="E24" s="88">
        <v>14</v>
      </c>
      <c r="F24" s="88">
        <v>211</v>
      </c>
      <c r="G24" s="88">
        <v>0</v>
      </c>
      <c r="H24" s="89">
        <f t="shared" si="0"/>
        <v>5745</v>
      </c>
      <c r="I24" s="89">
        <v>2304</v>
      </c>
      <c r="J24" s="90">
        <f t="shared" si="1"/>
        <v>8049</v>
      </c>
    </row>
    <row r="25" spans="1:10" ht="15.75" x14ac:dyDescent="0.25">
      <c r="A25" s="87">
        <v>2001</v>
      </c>
      <c r="B25" s="88">
        <v>131</v>
      </c>
      <c r="C25" s="89">
        <v>5821</v>
      </c>
      <c r="D25" s="88">
        <v>115</v>
      </c>
      <c r="E25" s="88">
        <v>0</v>
      </c>
      <c r="F25" s="88">
        <v>480</v>
      </c>
      <c r="G25" s="88">
        <v>0</v>
      </c>
      <c r="H25" s="89">
        <f t="shared" si="0"/>
        <v>6416</v>
      </c>
      <c r="I25" s="89">
        <v>2209</v>
      </c>
      <c r="J25" s="90">
        <f t="shared" si="1"/>
        <v>8625</v>
      </c>
    </row>
    <row r="26" spans="1:10" ht="15.75" x14ac:dyDescent="0.25">
      <c r="A26" s="87">
        <v>2002</v>
      </c>
      <c r="B26" s="88">
        <v>246</v>
      </c>
      <c r="C26" s="89">
        <v>5751</v>
      </c>
      <c r="D26" s="88">
        <v>1260</v>
      </c>
      <c r="E26" s="88">
        <v>0</v>
      </c>
      <c r="F26" s="88">
        <v>998</v>
      </c>
      <c r="G26" s="88">
        <v>0</v>
      </c>
      <c r="H26" s="89">
        <f t="shared" si="0"/>
        <v>8009</v>
      </c>
      <c r="I26" s="89">
        <v>7109</v>
      </c>
      <c r="J26" s="90">
        <f t="shared" si="1"/>
        <v>15118</v>
      </c>
    </row>
    <row r="27" spans="1:10" ht="15.75" x14ac:dyDescent="0.25">
      <c r="A27" s="87">
        <v>2003</v>
      </c>
      <c r="B27" s="88">
        <v>225</v>
      </c>
      <c r="C27" s="89">
        <v>4154</v>
      </c>
      <c r="D27" s="88">
        <v>504</v>
      </c>
      <c r="E27" s="88">
        <v>0</v>
      </c>
      <c r="F27" s="88">
        <v>1770</v>
      </c>
      <c r="G27" s="88">
        <v>0</v>
      </c>
      <c r="H27" s="89">
        <f t="shared" si="0"/>
        <v>6428</v>
      </c>
      <c r="I27" s="89">
        <v>6789</v>
      </c>
      <c r="J27" s="90">
        <f t="shared" si="1"/>
        <v>13217</v>
      </c>
    </row>
    <row r="28" spans="1:10" ht="15.75" x14ac:dyDescent="0.25">
      <c r="A28" s="87">
        <v>2004</v>
      </c>
      <c r="B28" s="88">
        <v>153</v>
      </c>
      <c r="C28" s="89">
        <v>7722</v>
      </c>
      <c r="D28" s="88">
        <v>524</v>
      </c>
      <c r="E28" s="88">
        <v>0</v>
      </c>
      <c r="F28" s="88">
        <v>319</v>
      </c>
      <c r="G28" s="88">
        <v>0</v>
      </c>
      <c r="H28" s="89">
        <f t="shared" si="0"/>
        <v>8565</v>
      </c>
      <c r="I28" s="89">
        <v>3539</v>
      </c>
      <c r="J28" s="90">
        <f t="shared" si="1"/>
        <v>12104</v>
      </c>
    </row>
    <row r="29" spans="1:10" ht="15.75" x14ac:dyDescent="0.25">
      <c r="A29" s="87">
        <v>2005</v>
      </c>
      <c r="B29" s="88">
        <v>81</v>
      </c>
      <c r="C29" s="89">
        <v>5134</v>
      </c>
      <c r="D29" s="88">
        <v>60</v>
      </c>
      <c r="E29" s="88">
        <v>0</v>
      </c>
      <c r="F29" s="88">
        <v>672</v>
      </c>
      <c r="G29" s="88">
        <v>0</v>
      </c>
      <c r="H29" s="89">
        <f t="shared" si="0"/>
        <v>5866</v>
      </c>
      <c r="I29" s="89">
        <v>4257</v>
      </c>
      <c r="J29" s="90">
        <f t="shared" si="1"/>
        <v>10123</v>
      </c>
    </row>
    <row r="30" spans="1:10" ht="15.75" x14ac:dyDescent="0.25">
      <c r="A30" s="87">
        <v>2006</v>
      </c>
      <c r="B30" s="88">
        <v>137</v>
      </c>
      <c r="C30" s="89">
        <v>3866</v>
      </c>
      <c r="D30" s="88">
        <v>367</v>
      </c>
      <c r="E30" s="88">
        <v>0</v>
      </c>
      <c r="F30" s="88">
        <v>844</v>
      </c>
      <c r="G30" s="88">
        <v>0</v>
      </c>
      <c r="H30" s="89">
        <f t="shared" si="0"/>
        <v>5077</v>
      </c>
      <c r="I30" s="89">
        <v>4737</v>
      </c>
      <c r="J30" s="90">
        <f t="shared" si="1"/>
        <v>9814</v>
      </c>
    </row>
    <row r="31" spans="1:10" ht="15.75" x14ac:dyDescent="0.25">
      <c r="A31" s="87">
        <v>2007</v>
      </c>
      <c r="B31" s="88">
        <v>188</v>
      </c>
      <c r="C31" s="89">
        <v>5673</v>
      </c>
      <c r="D31" s="88">
        <v>217</v>
      </c>
      <c r="E31" s="88">
        <v>7</v>
      </c>
      <c r="F31" s="88">
        <v>202</v>
      </c>
      <c r="G31" s="88">
        <v>0</v>
      </c>
      <c r="H31" s="89">
        <f t="shared" si="0"/>
        <v>6099</v>
      </c>
      <c r="I31" s="89">
        <v>2567</v>
      </c>
      <c r="J31" s="90">
        <f t="shared" si="1"/>
        <v>8666</v>
      </c>
    </row>
    <row r="32" spans="1:10" ht="15.75" x14ac:dyDescent="0.25">
      <c r="A32" s="87">
        <v>2008</v>
      </c>
      <c r="B32" s="88">
        <v>231</v>
      </c>
      <c r="C32" s="89">
        <v>4563</v>
      </c>
      <c r="D32" s="88">
        <v>1047</v>
      </c>
      <c r="E32" s="88">
        <v>0</v>
      </c>
      <c r="F32" s="88">
        <v>277</v>
      </c>
      <c r="G32" s="88">
        <v>0</v>
      </c>
      <c r="H32" s="89">
        <f t="shared" si="0"/>
        <v>5887</v>
      </c>
      <c r="I32" s="89">
        <v>5173</v>
      </c>
      <c r="J32" s="90">
        <f t="shared" si="1"/>
        <v>11060</v>
      </c>
    </row>
    <row r="33" spans="1:10" ht="15.75" x14ac:dyDescent="0.25">
      <c r="A33" s="87">
        <v>2009</v>
      </c>
      <c r="B33" s="88">
        <v>156</v>
      </c>
      <c r="C33" s="89">
        <v>4604</v>
      </c>
      <c r="D33" s="88">
        <v>248</v>
      </c>
      <c r="E33" s="88">
        <v>0</v>
      </c>
      <c r="F33" s="88">
        <v>93</v>
      </c>
      <c r="G33" s="88">
        <v>0</v>
      </c>
      <c r="H33" s="89">
        <f t="shared" si="0"/>
        <v>4945</v>
      </c>
      <c r="I33" s="89">
        <v>2181</v>
      </c>
      <c r="J33" s="90">
        <f t="shared" si="1"/>
        <v>7126</v>
      </c>
    </row>
    <row r="34" spans="1:10" ht="15.75" x14ac:dyDescent="0.25">
      <c r="A34" s="87">
        <v>2010</v>
      </c>
      <c r="B34" s="88">
        <v>96</v>
      </c>
      <c r="C34" s="89">
        <v>2149</v>
      </c>
      <c r="D34" s="88">
        <v>582</v>
      </c>
      <c r="E34" s="88">
        <v>0</v>
      </c>
      <c r="F34" s="88">
        <v>132</v>
      </c>
      <c r="G34" s="88">
        <v>0</v>
      </c>
      <c r="H34" s="89">
        <f t="shared" si="0"/>
        <v>2863</v>
      </c>
      <c r="I34" s="89">
        <v>1610</v>
      </c>
      <c r="J34" s="90">
        <f t="shared" si="1"/>
        <v>4473</v>
      </c>
    </row>
    <row r="35" spans="1:10" ht="15.75" x14ac:dyDescent="0.25">
      <c r="A35" s="87">
        <v>2011</v>
      </c>
      <c r="B35" s="88">
        <v>52</v>
      </c>
      <c r="C35" s="89">
        <v>2610</v>
      </c>
      <c r="D35" s="88">
        <v>6238</v>
      </c>
      <c r="E35" s="88">
        <v>0</v>
      </c>
      <c r="F35" s="88">
        <v>79</v>
      </c>
      <c r="G35" s="88">
        <v>0</v>
      </c>
      <c r="H35" s="89">
        <f t="shared" si="0"/>
        <v>8927</v>
      </c>
      <c r="I35" s="89">
        <v>1908</v>
      </c>
      <c r="J35" s="90">
        <f t="shared" si="1"/>
        <v>10835</v>
      </c>
    </row>
    <row r="36" spans="1:10" ht="15.75" x14ac:dyDescent="0.25">
      <c r="A36" s="87">
        <v>2012</v>
      </c>
      <c r="B36" s="88">
        <v>117</v>
      </c>
      <c r="C36" s="89">
        <v>2884</v>
      </c>
      <c r="D36" s="88">
        <v>903</v>
      </c>
      <c r="E36" s="88">
        <v>0</v>
      </c>
      <c r="F36" s="88">
        <v>151</v>
      </c>
      <c r="G36" s="88">
        <v>0</v>
      </c>
      <c r="H36" s="89">
        <f t="shared" si="0"/>
        <v>3938</v>
      </c>
      <c r="I36" s="89">
        <v>2282</v>
      </c>
      <c r="J36" s="90">
        <f t="shared" si="1"/>
        <v>6220</v>
      </c>
    </row>
    <row r="37" spans="1:10" ht="15.75" x14ac:dyDescent="0.25">
      <c r="A37" s="87">
        <v>2013</v>
      </c>
      <c r="B37" s="88">
        <v>122</v>
      </c>
      <c r="C37" s="89">
        <v>3426</v>
      </c>
      <c r="D37" s="88">
        <v>2069</v>
      </c>
      <c r="E37" s="88">
        <v>0</v>
      </c>
      <c r="F37" s="88">
        <v>241</v>
      </c>
      <c r="G37" s="88">
        <v>0</v>
      </c>
      <c r="H37" s="89">
        <f t="shared" si="0"/>
        <v>5736</v>
      </c>
      <c r="I37" s="89">
        <v>1573</v>
      </c>
      <c r="J37" s="90">
        <f t="shared" si="1"/>
        <v>7309</v>
      </c>
    </row>
    <row r="38" spans="1:10" ht="15.75" x14ac:dyDescent="0.25">
      <c r="A38" s="87">
        <v>2014</v>
      </c>
      <c r="B38" s="88">
        <v>103</v>
      </c>
      <c r="C38" s="89">
        <v>4927</v>
      </c>
      <c r="D38" s="88">
        <v>2397</v>
      </c>
      <c r="E38" s="88">
        <v>0</v>
      </c>
      <c r="F38" s="88">
        <v>407</v>
      </c>
      <c r="G38" s="88">
        <v>0</v>
      </c>
      <c r="H38" s="89">
        <f t="shared" si="0"/>
        <v>7731</v>
      </c>
      <c r="I38" s="89">
        <v>3025</v>
      </c>
      <c r="J38" s="90">
        <f t="shared" si="1"/>
        <v>10756</v>
      </c>
    </row>
    <row r="39" spans="1:10" ht="15.75" x14ac:dyDescent="0.25">
      <c r="A39" s="87">
        <v>2015</v>
      </c>
      <c r="B39" s="88">
        <v>71</v>
      </c>
      <c r="C39" s="89">
        <v>3078</v>
      </c>
      <c r="D39" s="88">
        <v>380</v>
      </c>
      <c r="E39" s="88">
        <v>0</v>
      </c>
      <c r="F39" s="88">
        <v>118</v>
      </c>
      <c r="G39" s="88">
        <v>0</v>
      </c>
      <c r="H39" s="89">
        <f t="shared" si="0"/>
        <v>3576</v>
      </c>
      <c r="I39" s="89">
        <v>3281</v>
      </c>
      <c r="J39" s="90">
        <f t="shared" si="1"/>
        <v>6857</v>
      </c>
    </row>
    <row r="40" spans="1:10" ht="15.75" x14ac:dyDescent="0.25">
      <c r="A40" s="91" t="s">
        <v>2</v>
      </c>
      <c r="B40" s="92"/>
      <c r="C40" s="91">
        <f t="shared" ref="C40:J40" si="2">(AVERAGEA(C6:C39))</f>
        <v>4129.7647058823532</v>
      </c>
      <c r="D40" s="92">
        <f t="shared" si="2"/>
        <v>656.20588235294122</v>
      </c>
      <c r="E40" s="92">
        <f t="shared" si="2"/>
        <v>1.5</v>
      </c>
      <c r="F40" s="92">
        <f t="shared" si="2"/>
        <v>276.6764705882353</v>
      </c>
      <c r="G40" s="92">
        <f t="shared" si="2"/>
        <v>0.91176470588235292</v>
      </c>
      <c r="H40" s="91">
        <f t="shared" si="2"/>
        <v>5065.0588235294117</v>
      </c>
      <c r="I40" s="91">
        <f t="shared" si="2"/>
        <v>3139.8823529411766</v>
      </c>
      <c r="J40" s="93">
        <f t="shared" si="2"/>
        <v>8204.9411764705874</v>
      </c>
    </row>
    <row r="41" spans="1:10" x14ac:dyDescent="0.2">
      <c r="A41" s="77"/>
      <c r="B41" s="23"/>
      <c r="C41" s="23"/>
      <c r="D41" s="23"/>
      <c r="E41" s="23"/>
      <c r="F41" s="23"/>
      <c r="G41" s="23"/>
      <c r="H41" s="73"/>
      <c r="I41" s="23"/>
      <c r="J41" s="23"/>
    </row>
    <row r="42" spans="1:10" ht="13.15" customHeight="1" x14ac:dyDescent="0.25">
      <c r="A42" s="79" t="s">
        <v>41</v>
      </c>
      <c r="B42" s="9"/>
      <c r="C42" s="10"/>
      <c r="D42" s="10"/>
      <c r="E42" s="10"/>
      <c r="F42" s="10"/>
      <c r="G42" s="10"/>
      <c r="H42" s="74"/>
      <c r="I42" s="10"/>
      <c r="J42" s="10"/>
    </row>
    <row r="43" spans="1:10" ht="13.15" customHeight="1" x14ac:dyDescent="0.2"/>
    <row r="44" spans="1:10" ht="13.15" customHeight="1" x14ac:dyDescent="0.2"/>
    <row r="45" spans="1:10" ht="13.15" customHeight="1" x14ac:dyDescent="0.25">
      <c r="A45" s="81"/>
      <c r="B45" s="81" t="s">
        <v>13</v>
      </c>
      <c r="C45" s="82"/>
      <c r="D45" s="82"/>
      <c r="E45" s="82"/>
      <c r="F45" s="82" t="s">
        <v>49</v>
      </c>
      <c r="G45" s="83"/>
      <c r="H45" s="83"/>
      <c r="I45" s="82"/>
      <c r="J45" s="82"/>
    </row>
    <row r="46" spans="1:10" ht="13.15" customHeight="1" x14ac:dyDescent="0.25">
      <c r="A46" s="84"/>
      <c r="B46" s="84" t="s">
        <v>14</v>
      </c>
      <c r="C46" s="85"/>
      <c r="D46" s="85"/>
      <c r="E46" s="85" t="s">
        <v>15</v>
      </c>
      <c r="F46" s="85"/>
      <c r="G46" s="85" t="s">
        <v>21</v>
      </c>
      <c r="H46" s="85" t="s">
        <v>1</v>
      </c>
      <c r="I46" s="85"/>
      <c r="J46" s="85" t="s">
        <v>18</v>
      </c>
    </row>
    <row r="47" spans="1:10" ht="13.15" customHeight="1" x14ac:dyDescent="0.25">
      <c r="A47" s="86" t="s">
        <v>0</v>
      </c>
      <c r="B47" s="86" t="s">
        <v>27</v>
      </c>
      <c r="C47" s="86" t="s">
        <v>3</v>
      </c>
      <c r="D47" s="86" t="s">
        <v>28</v>
      </c>
      <c r="E47" s="86" t="s">
        <v>5</v>
      </c>
      <c r="F47" s="86" t="s">
        <v>6</v>
      </c>
      <c r="G47" s="86" t="s">
        <v>3</v>
      </c>
      <c r="H47" s="86" t="s">
        <v>19</v>
      </c>
      <c r="I47" s="86" t="s">
        <v>22</v>
      </c>
      <c r="J47" s="86" t="s">
        <v>32</v>
      </c>
    </row>
    <row r="48" spans="1:10" ht="15.75" x14ac:dyDescent="0.25">
      <c r="A48" s="94">
        <v>1982</v>
      </c>
      <c r="B48" s="88">
        <v>38</v>
      </c>
      <c r="C48" s="95">
        <f t="shared" ref="C48:J49" si="3">C6/$J6*100</f>
        <v>41.104948805460751</v>
      </c>
      <c r="D48" s="96">
        <f t="shared" si="3"/>
        <v>2.2610921501706485</v>
      </c>
      <c r="E48" s="95">
        <f t="shared" si="3"/>
        <v>0</v>
      </c>
      <c r="F48" s="96">
        <f t="shared" si="3"/>
        <v>0</v>
      </c>
      <c r="G48" s="95">
        <f t="shared" si="3"/>
        <v>0</v>
      </c>
      <c r="H48" s="95">
        <f t="shared" si="3"/>
        <v>43.366040955631405</v>
      </c>
      <c r="I48" s="95">
        <f t="shared" si="3"/>
        <v>56.633959044368595</v>
      </c>
      <c r="J48" s="95">
        <f t="shared" si="3"/>
        <v>100</v>
      </c>
    </row>
    <row r="49" spans="1:10" ht="15.75" x14ac:dyDescent="0.25">
      <c r="A49" s="94">
        <v>1983</v>
      </c>
      <c r="B49" s="88">
        <v>93</v>
      </c>
      <c r="C49" s="95">
        <f t="shared" si="3"/>
        <v>54.048812025214154</v>
      </c>
      <c r="D49" s="96">
        <f t="shared" si="3"/>
        <v>14.740585097785679</v>
      </c>
      <c r="E49" s="95">
        <f t="shared" si="3"/>
        <v>0</v>
      </c>
      <c r="F49" s="96">
        <f t="shared" si="3"/>
        <v>0</v>
      </c>
      <c r="G49" s="95">
        <f t="shared" si="3"/>
        <v>0</v>
      </c>
      <c r="H49" s="95">
        <f t="shared" si="3"/>
        <v>68.789397122999844</v>
      </c>
      <c r="I49" s="95">
        <f t="shared" si="3"/>
        <v>31.210602877000159</v>
      </c>
      <c r="J49" s="95">
        <f t="shared" si="3"/>
        <v>100</v>
      </c>
    </row>
    <row r="50" spans="1:10" ht="15.75" x14ac:dyDescent="0.25">
      <c r="A50" s="94">
        <v>1984</v>
      </c>
      <c r="B50" s="88"/>
      <c r="C50" s="95"/>
      <c r="D50" s="96"/>
      <c r="E50" s="95"/>
      <c r="F50" s="96"/>
      <c r="G50" s="95"/>
      <c r="H50" s="95"/>
      <c r="I50" s="95"/>
      <c r="J50" s="95"/>
    </row>
    <row r="51" spans="1:10" ht="15.75" x14ac:dyDescent="0.25">
      <c r="A51" s="94">
        <v>1985</v>
      </c>
      <c r="B51" s="88">
        <v>49</v>
      </c>
      <c r="C51" s="95">
        <f t="shared" ref="C51:J60" si="4">C9/$J9*100</f>
        <v>51.643778610070747</v>
      </c>
      <c r="D51" s="96">
        <f t="shared" si="4"/>
        <v>0</v>
      </c>
      <c r="E51" s="95">
        <f t="shared" si="4"/>
        <v>0</v>
      </c>
      <c r="F51" s="96">
        <f t="shared" si="4"/>
        <v>0</v>
      </c>
      <c r="G51" s="95">
        <f t="shared" si="4"/>
        <v>0</v>
      </c>
      <c r="H51" s="95">
        <f t="shared" si="4"/>
        <v>51.643778610070747</v>
      </c>
      <c r="I51" s="95">
        <f t="shared" si="4"/>
        <v>48.356221389929253</v>
      </c>
      <c r="J51" s="95">
        <f t="shared" si="4"/>
        <v>100</v>
      </c>
    </row>
    <row r="52" spans="1:10" ht="15.75" x14ac:dyDescent="0.25">
      <c r="A52" s="94">
        <v>1986</v>
      </c>
      <c r="B52" s="88">
        <v>87</v>
      </c>
      <c r="C52" s="95">
        <f t="shared" si="4"/>
        <v>60.590531966813074</v>
      </c>
      <c r="D52" s="96">
        <f t="shared" si="4"/>
        <v>1.5373352855051245</v>
      </c>
      <c r="E52" s="95">
        <f t="shared" si="4"/>
        <v>0</v>
      </c>
      <c r="F52" s="96">
        <f t="shared" si="4"/>
        <v>0</v>
      </c>
      <c r="G52" s="95">
        <f t="shared" si="4"/>
        <v>0</v>
      </c>
      <c r="H52" s="95">
        <f t="shared" si="4"/>
        <v>62.127867252318204</v>
      </c>
      <c r="I52" s="95">
        <f t="shared" si="4"/>
        <v>37.872132747681796</v>
      </c>
      <c r="J52" s="95">
        <f t="shared" si="4"/>
        <v>100</v>
      </c>
    </row>
    <row r="53" spans="1:10" ht="15.75" x14ac:dyDescent="0.25">
      <c r="A53" s="94">
        <v>1987</v>
      </c>
      <c r="B53" s="88">
        <v>71</v>
      </c>
      <c r="C53" s="95">
        <f t="shared" si="4"/>
        <v>45.097432725023204</v>
      </c>
      <c r="D53" s="96">
        <f t="shared" si="4"/>
        <v>2.5054129291679552</v>
      </c>
      <c r="E53" s="95">
        <f t="shared" si="4"/>
        <v>0</v>
      </c>
      <c r="F53" s="96">
        <f t="shared" si="4"/>
        <v>0</v>
      </c>
      <c r="G53" s="95">
        <f t="shared" si="4"/>
        <v>0</v>
      </c>
      <c r="H53" s="95">
        <f t="shared" si="4"/>
        <v>47.602845654191157</v>
      </c>
      <c r="I53" s="95">
        <f t="shared" si="4"/>
        <v>52.39715434580885</v>
      </c>
      <c r="J53" s="95">
        <f t="shared" si="4"/>
        <v>100</v>
      </c>
    </row>
    <row r="54" spans="1:10" ht="15.75" x14ac:dyDescent="0.25">
      <c r="A54" s="94">
        <v>1988</v>
      </c>
      <c r="B54" s="88">
        <v>151</v>
      </c>
      <c r="C54" s="95">
        <f t="shared" si="4"/>
        <v>46.839654025282769</v>
      </c>
      <c r="D54" s="96">
        <f t="shared" si="4"/>
        <v>0.76513639387890886</v>
      </c>
      <c r="E54" s="95">
        <f t="shared" si="4"/>
        <v>0</v>
      </c>
      <c r="F54" s="96">
        <f t="shared" si="4"/>
        <v>0</v>
      </c>
      <c r="G54" s="95">
        <f t="shared" si="4"/>
        <v>0.5156353958749168</v>
      </c>
      <c r="H54" s="95">
        <f t="shared" si="4"/>
        <v>48.120425815036597</v>
      </c>
      <c r="I54" s="95">
        <f t="shared" si="4"/>
        <v>51.879574184963403</v>
      </c>
      <c r="J54" s="95">
        <f t="shared" si="4"/>
        <v>100</v>
      </c>
    </row>
    <row r="55" spans="1:10" ht="15.75" x14ac:dyDescent="0.25">
      <c r="A55" s="94">
        <v>1989</v>
      </c>
      <c r="B55" s="88">
        <v>221</v>
      </c>
      <c r="C55" s="95">
        <f t="shared" si="4"/>
        <v>61.672077922077918</v>
      </c>
      <c r="D55" s="96">
        <f t="shared" si="4"/>
        <v>3.0032467532467533</v>
      </c>
      <c r="E55" s="95">
        <f t="shared" si="4"/>
        <v>0</v>
      </c>
      <c r="F55" s="96">
        <f t="shared" si="4"/>
        <v>0</v>
      </c>
      <c r="G55" s="95">
        <f t="shared" si="4"/>
        <v>0</v>
      </c>
      <c r="H55" s="95">
        <f t="shared" si="4"/>
        <v>64.675324675324674</v>
      </c>
      <c r="I55" s="95">
        <f t="shared" si="4"/>
        <v>35.324675324675326</v>
      </c>
      <c r="J55" s="95">
        <f t="shared" si="4"/>
        <v>100</v>
      </c>
    </row>
    <row r="56" spans="1:10" ht="15.75" x14ac:dyDescent="0.25">
      <c r="A56" s="94">
        <v>1990</v>
      </c>
      <c r="B56" s="88">
        <v>174</v>
      </c>
      <c r="C56" s="95">
        <f t="shared" si="4"/>
        <v>56.5415244596132</v>
      </c>
      <c r="D56" s="96">
        <f t="shared" si="4"/>
        <v>1.8960940462646947</v>
      </c>
      <c r="E56" s="95">
        <f t="shared" si="4"/>
        <v>0</v>
      </c>
      <c r="F56" s="96">
        <f t="shared" si="4"/>
        <v>0</v>
      </c>
      <c r="G56" s="95">
        <f t="shared" si="4"/>
        <v>0</v>
      </c>
      <c r="H56" s="95">
        <f t="shared" si="4"/>
        <v>58.437618505877886</v>
      </c>
      <c r="I56" s="95">
        <f t="shared" si="4"/>
        <v>41.562381494122107</v>
      </c>
      <c r="J56" s="95">
        <f t="shared" si="4"/>
        <v>100</v>
      </c>
    </row>
    <row r="57" spans="1:10" ht="15.75" x14ac:dyDescent="0.25">
      <c r="A57" s="94">
        <v>1991</v>
      </c>
      <c r="B57" s="88">
        <v>193</v>
      </c>
      <c r="C57" s="95">
        <f t="shared" si="4"/>
        <v>53.223662346294454</v>
      </c>
      <c r="D57" s="96">
        <f t="shared" si="4"/>
        <v>0.7311399135925557</v>
      </c>
      <c r="E57" s="95">
        <f t="shared" si="4"/>
        <v>0.16616816218012628</v>
      </c>
      <c r="F57" s="96">
        <f t="shared" si="4"/>
        <v>0</v>
      </c>
      <c r="G57" s="95">
        <f t="shared" si="4"/>
        <v>0</v>
      </c>
      <c r="H57" s="95">
        <f t="shared" si="4"/>
        <v>54.120970422067124</v>
      </c>
      <c r="I57" s="95">
        <f t="shared" si="4"/>
        <v>45.879029577932869</v>
      </c>
      <c r="J57" s="95">
        <f t="shared" si="4"/>
        <v>100</v>
      </c>
    </row>
    <row r="58" spans="1:10" ht="15.75" x14ac:dyDescent="0.25">
      <c r="A58" s="94">
        <v>1992</v>
      </c>
      <c r="B58" s="88">
        <v>199</v>
      </c>
      <c r="C58" s="95">
        <f t="shared" si="4"/>
        <v>56.165116030371088</v>
      </c>
      <c r="D58" s="96">
        <f t="shared" si="4"/>
        <v>2.4917121163511924</v>
      </c>
      <c r="E58" s="95">
        <f t="shared" si="4"/>
        <v>0</v>
      </c>
      <c r="F58" s="96">
        <f t="shared" si="4"/>
        <v>0</v>
      </c>
      <c r="G58" s="95">
        <f t="shared" si="4"/>
        <v>0</v>
      </c>
      <c r="H58" s="95">
        <f t="shared" si="4"/>
        <v>58.656828146722276</v>
      </c>
      <c r="I58" s="95">
        <f t="shared" si="4"/>
        <v>41.343171853277724</v>
      </c>
      <c r="J58" s="95">
        <f t="shared" si="4"/>
        <v>100</v>
      </c>
    </row>
    <row r="59" spans="1:10" ht="15.75" x14ac:dyDescent="0.25">
      <c r="A59" s="94">
        <v>1993</v>
      </c>
      <c r="B59" s="88">
        <v>349</v>
      </c>
      <c r="C59" s="95">
        <f t="shared" si="4"/>
        <v>61.690948172916173</v>
      </c>
      <c r="D59" s="96">
        <f t="shared" si="4"/>
        <v>3.4551389220603452</v>
      </c>
      <c r="E59" s="95">
        <f t="shared" si="4"/>
        <v>0</v>
      </c>
      <c r="F59" s="96">
        <f t="shared" si="4"/>
        <v>1.4011623278401402</v>
      </c>
      <c r="G59" s="95">
        <f t="shared" si="4"/>
        <v>0</v>
      </c>
      <c r="H59" s="95">
        <f t="shared" si="4"/>
        <v>66.547249422816662</v>
      </c>
      <c r="I59" s="95">
        <f t="shared" si="4"/>
        <v>33.452750577183345</v>
      </c>
      <c r="J59" s="95">
        <f t="shared" si="4"/>
        <v>100</v>
      </c>
    </row>
    <row r="60" spans="1:10" ht="15.75" x14ac:dyDescent="0.25">
      <c r="A60" s="94">
        <v>1994</v>
      </c>
      <c r="B60" s="88">
        <v>236</v>
      </c>
      <c r="C60" s="95">
        <f t="shared" si="4"/>
        <v>59.684861147383991</v>
      </c>
      <c r="D60" s="96">
        <f t="shared" si="4"/>
        <v>8.8796030295116228</v>
      </c>
      <c r="E60" s="95">
        <f t="shared" si="4"/>
        <v>0</v>
      </c>
      <c r="F60" s="96">
        <f t="shared" si="4"/>
        <v>3.3429093758161401</v>
      </c>
      <c r="G60" s="95">
        <f t="shared" si="4"/>
        <v>0</v>
      </c>
      <c r="H60" s="95">
        <f t="shared" si="4"/>
        <v>71.907373552711761</v>
      </c>
      <c r="I60" s="95">
        <f t="shared" si="4"/>
        <v>28.092626447288239</v>
      </c>
      <c r="J60" s="95">
        <f t="shared" si="4"/>
        <v>100</v>
      </c>
    </row>
    <row r="61" spans="1:10" ht="15.75" x14ac:dyDescent="0.25">
      <c r="A61" s="94">
        <v>1995</v>
      </c>
      <c r="B61" s="88">
        <v>91</v>
      </c>
      <c r="C61" s="95">
        <f t="shared" ref="C61:J70" si="5">C19/$J19*100</f>
        <v>52.777368498600261</v>
      </c>
      <c r="D61" s="96">
        <f t="shared" si="5"/>
        <v>11.183144246353322</v>
      </c>
      <c r="E61" s="95">
        <f t="shared" si="5"/>
        <v>0</v>
      </c>
      <c r="F61" s="96">
        <f t="shared" si="5"/>
        <v>0</v>
      </c>
      <c r="G61" s="95">
        <f t="shared" si="5"/>
        <v>0</v>
      </c>
      <c r="H61" s="95">
        <f t="shared" si="5"/>
        <v>63.96051274495359</v>
      </c>
      <c r="I61" s="95">
        <f t="shared" si="5"/>
        <v>36.03948725504641</v>
      </c>
      <c r="J61" s="95">
        <f t="shared" si="5"/>
        <v>100</v>
      </c>
    </row>
    <row r="62" spans="1:10" ht="15.75" x14ac:dyDescent="0.25">
      <c r="A62" s="94">
        <v>1996</v>
      </c>
      <c r="B62" s="88">
        <v>64</v>
      </c>
      <c r="C62" s="95">
        <f t="shared" si="5"/>
        <v>52.575034106412012</v>
      </c>
      <c r="D62" s="96">
        <f t="shared" si="5"/>
        <v>0</v>
      </c>
      <c r="E62" s="95">
        <f t="shared" si="5"/>
        <v>0</v>
      </c>
      <c r="F62" s="96">
        <f t="shared" si="5"/>
        <v>4.7919508867667115</v>
      </c>
      <c r="G62" s="95">
        <f t="shared" si="5"/>
        <v>0</v>
      </c>
      <c r="H62" s="95">
        <f t="shared" si="5"/>
        <v>57.366984993178718</v>
      </c>
      <c r="I62" s="95">
        <f t="shared" si="5"/>
        <v>42.633015006821282</v>
      </c>
      <c r="J62" s="95">
        <f t="shared" si="5"/>
        <v>100</v>
      </c>
    </row>
    <row r="63" spans="1:10" ht="15.75" x14ac:dyDescent="0.25">
      <c r="A63" s="94">
        <v>1997</v>
      </c>
      <c r="B63" s="88">
        <v>241</v>
      </c>
      <c r="C63" s="95">
        <f t="shared" si="5"/>
        <v>48.12199365469246</v>
      </c>
      <c r="D63" s="96">
        <f t="shared" si="5"/>
        <v>0</v>
      </c>
      <c r="E63" s="95">
        <f t="shared" si="5"/>
        <v>0</v>
      </c>
      <c r="F63" s="96">
        <f t="shared" si="5"/>
        <v>3.5922628185446732</v>
      </c>
      <c r="G63" s="95">
        <f t="shared" si="5"/>
        <v>0</v>
      </c>
      <c r="H63" s="95">
        <f t="shared" si="5"/>
        <v>51.714256473237128</v>
      </c>
      <c r="I63" s="95">
        <f t="shared" si="5"/>
        <v>48.285743526762872</v>
      </c>
      <c r="J63" s="95">
        <f t="shared" si="5"/>
        <v>100</v>
      </c>
    </row>
    <row r="64" spans="1:10" ht="15.75" x14ac:dyDescent="0.25">
      <c r="A64" s="94">
        <v>1998</v>
      </c>
      <c r="B64" s="88">
        <v>315</v>
      </c>
      <c r="C64" s="95">
        <f t="shared" si="5"/>
        <v>48.592160754155294</v>
      </c>
      <c r="D64" s="96">
        <f t="shared" si="5"/>
        <v>2.6978417266187051</v>
      </c>
      <c r="E64" s="95">
        <f t="shared" si="5"/>
        <v>0.12403870007442323</v>
      </c>
      <c r="F64" s="96">
        <f t="shared" si="5"/>
        <v>4.868518977921112</v>
      </c>
      <c r="G64" s="95">
        <f t="shared" si="5"/>
        <v>0</v>
      </c>
      <c r="H64" s="95">
        <f t="shared" si="5"/>
        <v>56.282560158769535</v>
      </c>
      <c r="I64" s="95">
        <f t="shared" si="5"/>
        <v>43.717439841230465</v>
      </c>
      <c r="J64" s="95">
        <f t="shared" si="5"/>
        <v>100</v>
      </c>
    </row>
    <row r="65" spans="1:10" ht="15.75" x14ac:dyDescent="0.25">
      <c r="A65" s="94">
        <v>1999</v>
      </c>
      <c r="B65" s="88">
        <v>145</v>
      </c>
      <c r="C65" s="95">
        <f t="shared" si="5"/>
        <v>57.802844531633156</v>
      </c>
      <c r="D65" s="96">
        <f t="shared" si="5"/>
        <v>0.64737616478666016</v>
      </c>
      <c r="E65" s="95">
        <f t="shared" si="5"/>
        <v>0</v>
      </c>
      <c r="F65" s="96">
        <f t="shared" si="5"/>
        <v>4.2766061794997547</v>
      </c>
      <c r="G65" s="95">
        <f t="shared" si="5"/>
        <v>0</v>
      </c>
      <c r="H65" s="95">
        <f t="shared" si="5"/>
        <v>62.726826875919571</v>
      </c>
      <c r="I65" s="95">
        <f t="shared" si="5"/>
        <v>37.273173124080436</v>
      </c>
      <c r="J65" s="95">
        <f t="shared" si="5"/>
        <v>100</v>
      </c>
    </row>
    <row r="66" spans="1:10" ht="15.75" x14ac:dyDescent="0.25">
      <c r="A66" s="94">
        <v>2000</v>
      </c>
      <c r="B66" s="88">
        <v>193</v>
      </c>
      <c r="C66" s="95">
        <f t="shared" si="5"/>
        <v>57.199652130699462</v>
      </c>
      <c r="D66" s="96">
        <f t="shared" si="5"/>
        <v>11.380295688905454</v>
      </c>
      <c r="E66" s="95">
        <f t="shared" si="5"/>
        <v>0.17393465026711391</v>
      </c>
      <c r="F66" s="96">
        <f t="shared" si="5"/>
        <v>2.6214436575972169</v>
      </c>
      <c r="G66" s="95">
        <f t="shared" si="5"/>
        <v>0</v>
      </c>
      <c r="H66" s="95">
        <f t="shared" si="5"/>
        <v>71.375326127469251</v>
      </c>
      <c r="I66" s="95">
        <f t="shared" si="5"/>
        <v>28.624673872530749</v>
      </c>
      <c r="J66" s="95">
        <f t="shared" si="5"/>
        <v>100</v>
      </c>
    </row>
    <row r="67" spans="1:10" ht="15.75" x14ac:dyDescent="0.25">
      <c r="A67" s="94">
        <v>2001</v>
      </c>
      <c r="B67" s="88">
        <v>131</v>
      </c>
      <c r="C67" s="95">
        <f t="shared" si="5"/>
        <v>67.489855072463769</v>
      </c>
      <c r="D67" s="96">
        <f t="shared" si="5"/>
        <v>1.3333333333333335</v>
      </c>
      <c r="E67" s="95">
        <f t="shared" si="5"/>
        <v>0</v>
      </c>
      <c r="F67" s="96">
        <f t="shared" si="5"/>
        <v>5.5652173913043477</v>
      </c>
      <c r="G67" s="95">
        <f t="shared" si="5"/>
        <v>0</v>
      </c>
      <c r="H67" s="95">
        <f t="shared" si="5"/>
        <v>74.388405797101456</v>
      </c>
      <c r="I67" s="95">
        <f t="shared" si="5"/>
        <v>25.611594202898551</v>
      </c>
      <c r="J67" s="95">
        <f t="shared" si="5"/>
        <v>100</v>
      </c>
    </row>
    <row r="68" spans="1:10" ht="15.75" x14ac:dyDescent="0.25">
      <c r="A68" s="94">
        <v>2002</v>
      </c>
      <c r="B68" s="88">
        <v>246</v>
      </c>
      <c r="C68" s="95">
        <f t="shared" si="5"/>
        <v>38.040746130440532</v>
      </c>
      <c r="D68" s="96">
        <f t="shared" si="5"/>
        <v>8.3344357719275042</v>
      </c>
      <c r="E68" s="95">
        <f t="shared" si="5"/>
        <v>0</v>
      </c>
      <c r="F68" s="96">
        <f t="shared" si="5"/>
        <v>6.6014023018917847</v>
      </c>
      <c r="G68" s="95">
        <f t="shared" si="5"/>
        <v>0</v>
      </c>
      <c r="H68" s="95">
        <f t="shared" si="5"/>
        <v>52.976584204259822</v>
      </c>
      <c r="I68" s="95">
        <f t="shared" si="5"/>
        <v>47.023415795740178</v>
      </c>
      <c r="J68" s="95">
        <f t="shared" si="5"/>
        <v>100</v>
      </c>
    </row>
    <row r="69" spans="1:10" ht="15.75" x14ac:dyDescent="0.25">
      <c r="A69" s="94">
        <v>2003</v>
      </c>
      <c r="B69" s="88">
        <f t="shared" ref="B69:B80" si="6">B27</f>
        <v>225</v>
      </c>
      <c r="C69" s="95">
        <f t="shared" si="5"/>
        <v>31.4292199440115</v>
      </c>
      <c r="D69" s="96">
        <f t="shared" si="5"/>
        <v>3.813270787622002</v>
      </c>
      <c r="E69" s="95">
        <f t="shared" si="5"/>
        <v>0</v>
      </c>
      <c r="F69" s="96">
        <f t="shared" si="5"/>
        <v>13.391843837482032</v>
      </c>
      <c r="G69" s="95">
        <f t="shared" si="5"/>
        <v>0</v>
      </c>
      <c r="H69" s="95">
        <f t="shared" si="5"/>
        <v>48.634334569115531</v>
      </c>
      <c r="I69" s="95">
        <f t="shared" si="5"/>
        <v>51.365665430884469</v>
      </c>
      <c r="J69" s="95">
        <f t="shared" si="5"/>
        <v>100</v>
      </c>
    </row>
    <row r="70" spans="1:10" ht="15.75" x14ac:dyDescent="0.25">
      <c r="A70" s="94">
        <v>2004</v>
      </c>
      <c r="B70" s="88">
        <f t="shared" si="6"/>
        <v>153</v>
      </c>
      <c r="C70" s="95">
        <f t="shared" si="5"/>
        <v>63.797091870456043</v>
      </c>
      <c r="D70" s="96">
        <f t="shared" si="5"/>
        <v>4.3291473892927961</v>
      </c>
      <c r="E70" s="95">
        <f t="shared" si="5"/>
        <v>0</v>
      </c>
      <c r="F70" s="96">
        <f t="shared" si="5"/>
        <v>2.6354923992068739</v>
      </c>
      <c r="G70" s="95">
        <f t="shared" si="5"/>
        <v>0</v>
      </c>
      <c r="H70" s="95">
        <f t="shared" si="5"/>
        <v>70.761731658955711</v>
      </c>
      <c r="I70" s="95">
        <f t="shared" si="5"/>
        <v>29.238268341044282</v>
      </c>
      <c r="J70" s="95">
        <f t="shared" si="5"/>
        <v>100</v>
      </c>
    </row>
    <row r="71" spans="1:10" ht="15.75" x14ac:dyDescent="0.25">
      <c r="A71" s="94">
        <v>2005</v>
      </c>
      <c r="B71" s="88">
        <f t="shared" si="6"/>
        <v>81</v>
      </c>
      <c r="C71" s="95">
        <f t="shared" ref="C71:J80" si="7">C29/$J29*100</f>
        <v>50.716190852514075</v>
      </c>
      <c r="D71" s="96">
        <f t="shared" si="7"/>
        <v>0.59270967104613259</v>
      </c>
      <c r="E71" s="95">
        <f t="shared" si="7"/>
        <v>0</v>
      </c>
      <c r="F71" s="96">
        <f t="shared" si="7"/>
        <v>6.6383483157166845</v>
      </c>
      <c r="G71" s="95">
        <f t="shared" si="7"/>
        <v>0</v>
      </c>
      <c r="H71" s="95">
        <f t="shared" si="7"/>
        <v>57.947248839276902</v>
      </c>
      <c r="I71" s="95">
        <f t="shared" si="7"/>
        <v>42.052751160723105</v>
      </c>
      <c r="J71" s="95">
        <f t="shared" si="7"/>
        <v>100</v>
      </c>
    </row>
    <row r="72" spans="1:10" ht="15.75" x14ac:dyDescent="0.25">
      <c r="A72" s="94">
        <v>2006</v>
      </c>
      <c r="B72" s="88">
        <f t="shared" si="6"/>
        <v>137</v>
      </c>
      <c r="C72" s="95">
        <f t="shared" si="7"/>
        <v>39.39270429997962</v>
      </c>
      <c r="D72" s="96">
        <f t="shared" si="7"/>
        <v>3.7395557367026697</v>
      </c>
      <c r="E72" s="95">
        <f t="shared" si="7"/>
        <v>0</v>
      </c>
      <c r="F72" s="96">
        <f t="shared" si="7"/>
        <v>8.5999592418993274</v>
      </c>
      <c r="G72" s="95">
        <f t="shared" si="7"/>
        <v>0</v>
      </c>
      <c r="H72" s="95">
        <f t="shared" si="7"/>
        <v>51.732219278581617</v>
      </c>
      <c r="I72" s="95">
        <f t="shared" si="7"/>
        <v>48.267780721418383</v>
      </c>
      <c r="J72" s="95">
        <f t="shared" si="7"/>
        <v>100</v>
      </c>
    </row>
    <row r="73" spans="1:10" ht="15.75" x14ac:dyDescent="0.25">
      <c r="A73" s="94">
        <v>2007</v>
      </c>
      <c r="B73" s="88">
        <f t="shared" si="6"/>
        <v>188</v>
      </c>
      <c r="C73" s="95">
        <f t="shared" si="7"/>
        <v>65.462727902146327</v>
      </c>
      <c r="D73" s="96">
        <f t="shared" si="7"/>
        <v>2.5040387722132471</v>
      </c>
      <c r="E73" s="95">
        <f t="shared" si="7"/>
        <v>8.0775444264943458E-2</v>
      </c>
      <c r="F73" s="96">
        <f t="shared" si="7"/>
        <v>2.3309485345026539</v>
      </c>
      <c r="G73" s="95">
        <f t="shared" si="7"/>
        <v>0</v>
      </c>
      <c r="H73" s="95">
        <f t="shared" si="7"/>
        <v>70.378490653127173</v>
      </c>
      <c r="I73" s="95">
        <f t="shared" si="7"/>
        <v>29.621509346872838</v>
      </c>
      <c r="J73" s="95">
        <f t="shared" si="7"/>
        <v>100</v>
      </c>
    </row>
    <row r="74" spans="1:10" ht="15.75" x14ac:dyDescent="0.25">
      <c r="A74" s="94">
        <v>2008</v>
      </c>
      <c r="B74" s="88">
        <f t="shared" si="6"/>
        <v>231</v>
      </c>
      <c r="C74" s="95">
        <f t="shared" si="7"/>
        <v>41.256781193490056</v>
      </c>
      <c r="D74" s="96">
        <f t="shared" si="7"/>
        <v>9.4665461121157328</v>
      </c>
      <c r="E74" s="95">
        <f t="shared" si="7"/>
        <v>0</v>
      </c>
      <c r="F74" s="96">
        <f t="shared" si="7"/>
        <v>2.5045207956600359</v>
      </c>
      <c r="G74" s="95">
        <f t="shared" si="7"/>
        <v>0</v>
      </c>
      <c r="H74" s="95">
        <f t="shared" si="7"/>
        <v>53.22784810126582</v>
      </c>
      <c r="I74" s="95">
        <f t="shared" si="7"/>
        <v>46.77215189873418</v>
      </c>
      <c r="J74" s="95">
        <f t="shared" si="7"/>
        <v>100</v>
      </c>
    </row>
    <row r="75" spans="1:10" ht="15.75" x14ac:dyDescent="0.25">
      <c r="A75" s="94">
        <v>2009</v>
      </c>
      <c r="B75" s="88">
        <f t="shared" si="6"/>
        <v>156</v>
      </c>
      <c r="C75" s="95">
        <f t="shared" si="7"/>
        <v>64.60847600336794</v>
      </c>
      <c r="D75" s="96">
        <f t="shared" si="7"/>
        <v>3.4802133033960145</v>
      </c>
      <c r="E75" s="95">
        <f t="shared" si="7"/>
        <v>0</v>
      </c>
      <c r="F75" s="96">
        <f t="shared" si="7"/>
        <v>1.3050799887735054</v>
      </c>
      <c r="G75" s="95">
        <f t="shared" si="7"/>
        <v>0</v>
      </c>
      <c r="H75" s="95">
        <f t="shared" si="7"/>
        <v>69.393769295537467</v>
      </c>
      <c r="I75" s="95">
        <f t="shared" si="7"/>
        <v>30.606230704462533</v>
      </c>
      <c r="J75" s="95">
        <f t="shared" si="7"/>
        <v>100</v>
      </c>
    </row>
    <row r="76" spans="1:10" ht="15.75" x14ac:dyDescent="0.25">
      <c r="A76" s="94">
        <v>2010</v>
      </c>
      <c r="B76" s="88">
        <f t="shared" si="6"/>
        <v>96</v>
      </c>
      <c r="C76" s="95">
        <f t="shared" si="7"/>
        <v>48.043818466353677</v>
      </c>
      <c r="D76" s="96">
        <f t="shared" si="7"/>
        <v>13.01140174379611</v>
      </c>
      <c r="E76" s="95">
        <f t="shared" si="7"/>
        <v>0</v>
      </c>
      <c r="F76" s="96">
        <f t="shared" si="7"/>
        <v>2.9510395707578807</v>
      </c>
      <c r="G76" s="95">
        <f t="shared" si="7"/>
        <v>0</v>
      </c>
      <c r="H76" s="95">
        <f t="shared" si="7"/>
        <v>64.006259780907669</v>
      </c>
      <c r="I76" s="95">
        <f t="shared" si="7"/>
        <v>35.993740219092331</v>
      </c>
      <c r="J76" s="95">
        <f t="shared" si="7"/>
        <v>100</v>
      </c>
    </row>
    <row r="77" spans="1:10" ht="15.75" x14ac:dyDescent="0.25">
      <c r="A77" s="94">
        <v>2011</v>
      </c>
      <c r="B77" s="88">
        <f t="shared" si="6"/>
        <v>52</v>
      </c>
      <c r="C77" s="95">
        <f t="shared" si="7"/>
        <v>24.088601753576373</v>
      </c>
      <c r="D77" s="96">
        <f t="shared" si="7"/>
        <v>57.572681125980615</v>
      </c>
      <c r="E77" s="95">
        <f t="shared" si="7"/>
        <v>0</v>
      </c>
      <c r="F77" s="96">
        <f t="shared" si="7"/>
        <v>0.7291185971389017</v>
      </c>
      <c r="G77" s="95">
        <f t="shared" si="7"/>
        <v>0</v>
      </c>
      <c r="H77" s="95">
        <f t="shared" si="7"/>
        <v>82.390401476695899</v>
      </c>
      <c r="I77" s="95">
        <f t="shared" si="7"/>
        <v>17.609598523304108</v>
      </c>
      <c r="J77" s="95">
        <f t="shared" si="7"/>
        <v>100</v>
      </c>
    </row>
    <row r="78" spans="1:10" ht="15.75" x14ac:dyDescent="0.25">
      <c r="A78" s="94">
        <v>2012</v>
      </c>
      <c r="B78" s="88">
        <f t="shared" si="6"/>
        <v>117</v>
      </c>
      <c r="C78" s="95">
        <f t="shared" si="7"/>
        <v>46.366559485530544</v>
      </c>
      <c r="D78" s="96">
        <f t="shared" si="7"/>
        <v>14.517684887459806</v>
      </c>
      <c r="E78" s="95">
        <f t="shared" si="7"/>
        <v>0</v>
      </c>
      <c r="F78" s="96">
        <f t="shared" si="7"/>
        <v>2.427652733118971</v>
      </c>
      <c r="G78" s="95">
        <f t="shared" si="7"/>
        <v>0</v>
      </c>
      <c r="H78" s="95">
        <f t="shared" si="7"/>
        <v>63.311897106109328</v>
      </c>
      <c r="I78" s="95">
        <f t="shared" si="7"/>
        <v>36.688102893890672</v>
      </c>
      <c r="J78" s="95">
        <f t="shared" si="7"/>
        <v>100</v>
      </c>
    </row>
    <row r="79" spans="1:10" ht="15.75" x14ac:dyDescent="0.25">
      <c r="A79" s="94">
        <v>2013</v>
      </c>
      <c r="B79" s="88">
        <f t="shared" si="6"/>
        <v>122</v>
      </c>
      <c r="C79" s="95">
        <f t="shared" si="7"/>
        <v>46.873717334792723</v>
      </c>
      <c r="D79" s="96">
        <f t="shared" si="7"/>
        <v>28.307566014502665</v>
      </c>
      <c r="E79" s="95">
        <f t="shared" si="7"/>
        <v>0</v>
      </c>
      <c r="F79" s="96">
        <f t="shared" si="7"/>
        <v>3.2973046928444383</v>
      </c>
      <c r="G79" s="95">
        <f t="shared" si="7"/>
        <v>0</v>
      </c>
      <c r="H79" s="95">
        <f t="shared" si="7"/>
        <v>78.478588042139833</v>
      </c>
      <c r="I79" s="95">
        <f t="shared" si="7"/>
        <v>21.521411957860174</v>
      </c>
      <c r="J79" s="95">
        <f t="shared" si="7"/>
        <v>100</v>
      </c>
    </row>
    <row r="80" spans="1:10" ht="15.75" x14ac:dyDescent="0.25">
      <c r="A80" s="94">
        <v>2014</v>
      </c>
      <c r="B80" s="88">
        <f t="shared" si="6"/>
        <v>103</v>
      </c>
      <c r="C80" s="95">
        <f t="shared" si="7"/>
        <v>45.806991446634434</v>
      </c>
      <c r="D80" s="96">
        <f t="shared" si="7"/>
        <v>22.285236147266644</v>
      </c>
      <c r="E80" s="95">
        <f t="shared" si="7"/>
        <v>0</v>
      </c>
      <c r="F80" s="96">
        <f t="shared" si="7"/>
        <v>3.7839345481591673</v>
      </c>
      <c r="G80" s="95">
        <f t="shared" si="7"/>
        <v>0</v>
      </c>
      <c r="H80" s="95">
        <f t="shared" si="7"/>
        <v>71.876162142060238</v>
      </c>
      <c r="I80" s="95">
        <f t="shared" si="7"/>
        <v>28.123837857939755</v>
      </c>
      <c r="J80" s="95">
        <f t="shared" si="7"/>
        <v>100</v>
      </c>
    </row>
    <row r="81" spans="1:10" ht="15.75" x14ac:dyDescent="0.25">
      <c r="A81" s="94">
        <v>2015</v>
      </c>
      <c r="B81" s="88">
        <v>71</v>
      </c>
      <c r="C81" s="95">
        <f t="shared" ref="C81:J81" si="8">C39/$J39*100</f>
        <v>44.88843517573283</v>
      </c>
      <c r="D81" s="96">
        <f t="shared" si="8"/>
        <v>5.5417821204608426</v>
      </c>
      <c r="E81" s="95">
        <f t="shared" si="8"/>
        <v>0</v>
      </c>
      <c r="F81" s="96">
        <f t="shared" si="8"/>
        <v>1.7208691847746829</v>
      </c>
      <c r="G81" s="95">
        <f t="shared" si="8"/>
        <v>0</v>
      </c>
      <c r="H81" s="95">
        <f t="shared" si="8"/>
        <v>52.15108648096836</v>
      </c>
      <c r="I81" s="95">
        <f t="shared" si="8"/>
        <v>47.84891351903164</v>
      </c>
      <c r="J81" s="95">
        <f t="shared" si="8"/>
        <v>100</v>
      </c>
    </row>
    <row r="82" spans="1:10" ht="15.75" x14ac:dyDescent="0.25">
      <c r="A82" s="97" t="s">
        <v>2</v>
      </c>
      <c r="B82" s="92"/>
      <c r="C82" s="98">
        <f t="shared" ref="C82:J82" si="9">(AVERAGEA(C48:C81))</f>
        <v>51.019221783157718</v>
      </c>
      <c r="D82" s="99">
        <f t="shared" si="9"/>
        <v>7.4849926479186584</v>
      </c>
      <c r="E82" s="98">
        <f t="shared" si="9"/>
        <v>1.6512635054139604E-2</v>
      </c>
      <c r="F82" s="99">
        <f t="shared" si="9"/>
        <v>2.7084117077944563</v>
      </c>
      <c r="G82" s="98">
        <f t="shared" si="9"/>
        <v>1.562531502651263E-2</v>
      </c>
      <c r="H82" s="98">
        <f t="shared" si="9"/>
        <v>61.24476408895147</v>
      </c>
      <c r="I82" s="98">
        <f t="shared" si="9"/>
        <v>38.75523591104853</v>
      </c>
      <c r="J82" s="98">
        <f t="shared" si="9"/>
        <v>100</v>
      </c>
    </row>
    <row r="83" spans="1:10" x14ac:dyDescent="0.2">
      <c r="A83" s="78"/>
      <c r="H83" s="75"/>
    </row>
    <row r="84" spans="1:10" x14ac:dyDescent="0.2">
      <c r="A84" s="78"/>
      <c r="H84" s="75"/>
    </row>
    <row r="85" spans="1:10" x14ac:dyDescent="0.2">
      <c r="A85" s="78"/>
    </row>
    <row r="86" spans="1:10" x14ac:dyDescent="0.2">
      <c r="A86" s="78"/>
    </row>
    <row r="87" spans="1:10" x14ac:dyDescent="0.2">
      <c r="A87" s="78"/>
    </row>
    <row r="88" spans="1:10" x14ac:dyDescent="0.2">
      <c r="A88" s="78"/>
    </row>
    <row r="89" spans="1:10" x14ac:dyDescent="0.2">
      <c r="A89" s="78"/>
    </row>
    <row r="90" spans="1:10" x14ac:dyDescent="0.2">
      <c r="A90" s="78"/>
    </row>
    <row r="91" spans="1:10" x14ac:dyDescent="0.2">
      <c r="A91" s="78"/>
    </row>
    <row r="92" spans="1:10" x14ac:dyDescent="0.2">
      <c r="A92" s="78"/>
    </row>
    <row r="93" spans="1:10" x14ac:dyDescent="0.2">
      <c r="A93" s="78"/>
    </row>
    <row r="94" spans="1:10" x14ac:dyDescent="0.2">
      <c r="A94" s="78"/>
    </row>
    <row r="95" spans="1:10" x14ac:dyDescent="0.2">
      <c r="A95" s="78"/>
    </row>
    <row r="96" spans="1:10" x14ac:dyDescent="0.2">
      <c r="A96" s="78"/>
    </row>
    <row r="97" spans="1:1" x14ac:dyDescent="0.2">
      <c r="A97" s="78"/>
    </row>
    <row r="98" spans="1:1" x14ac:dyDescent="0.2">
      <c r="A98" s="78"/>
    </row>
    <row r="99" spans="1:1" x14ac:dyDescent="0.2">
      <c r="A99" s="78"/>
    </row>
    <row r="100" spans="1:1" x14ac:dyDescent="0.2">
      <c r="A100" s="78"/>
    </row>
    <row r="101" spans="1:1" x14ac:dyDescent="0.2">
      <c r="A101" s="78"/>
    </row>
    <row r="102" spans="1:1" x14ac:dyDescent="0.2">
      <c r="A102" s="78"/>
    </row>
    <row r="103" spans="1:1" x14ac:dyDescent="0.2">
      <c r="A103" s="78"/>
    </row>
    <row r="104" spans="1:1" x14ac:dyDescent="0.2">
      <c r="A104" s="78"/>
    </row>
    <row r="105" spans="1:1" x14ac:dyDescent="0.2">
      <c r="A105" s="78"/>
    </row>
    <row r="106" spans="1:1" x14ac:dyDescent="0.2">
      <c r="A106" s="78"/>
    </row>
    <row r="107" spans="1:1" x14ac:dyDescent="0.2">
      <c r="A107" s="78"/>
    </row>
    <row r="108" spans="1:1" x14ac:dyDescent="0.2">
      <c r="A108" s="78"/>
    </row>
    <row r="109" spans="1:1" x14ac:dyDescent="0.2">
      <c r="A109" s="78"/>
    </row>
    <row r="110" spans="1:1" x14ac:dyDescent="0.2">
      <c r="A110" s="78"/>
    </row>
    <row r="111" spans="1:1" x14ac:dyDescent="0.2">
      <c r="A111" s="78"/>
    </row>
    <row r="112" spans="1:1" x14ac:dyDescent="0.2">
      <c r="A112" s="78"/>
    </row>
    <row r="113" spans="1:1" x14ac:dyDescent="0.2">
      <c r="A113" s="78"/>
    </row>
    <row r="114" spans="1:1" x14ac:dyDescent="0.2">
      <c r="A114" s="78"/>
    </row>
    <row r="115" spans="1:1" x14ac:dyDescent="0.2">
      <c r="A115" s="78"/>
    </row>
    <row r="116" spans="1:1" x14ac:dyDescent="0.2">
      <c r="A116" s="78"/>
    </row>
    <row r="117" spans="1:1" x14ac:dyDescent="0.2">
      <c r="A117" s="78"/>
    </row>
    <row r="118" spans="1:1" x14ac:dyDescent="0.2">
      <c r="A118" s="78"/>
    </row>
    <row r="119" spans="1:1" x14ac:dyDescent="0.2">
      <c r="A119" s="78"/>
    </row>
    <row r="120" spans="1:1" x14ac:dyDescent="0.2">
      <c r="A120" s="78"/>
    </row>
    <row r="121" spans="1:1" x14ac:dyDescent="0.2">
      <c r="A121" s="78"/>
    </row>
    <row r="122" spans="1:1" x14ac:dyDescent="0.2">
      <c r="A122" s="78"/>
    </row>
    <row r="123" spans="1:1" x14ac:dyDescent="0.2">
      <c r="A123" s="78"/>
    </row>
    <row r="124" spans="1:1" x14ac:dyDescent="0.2">
      <c r="A124" s="78"/>
    </row>
    <row r="125" spans="1:1" x14ac:dyDescent="0.2">
      <c r="A125" s="78"/>
    </row>
    <row r="126" spans="1:1" x14ac:dyDescent="0.2">
      <c r="A126" s="78"/>
    </row>
    <row r="127" spans="1:1" x14ac:dyDescent="0.2">
      <c r="A127" s="78"/>
    </row>
    <row r="128" spans="1:1" x14ac:dyDescent="0.2">
      <c r="A128" s="78"/>
    </row>
    <row r="129" spans="1:1" x14ac:dyDescent="0.2">
      <c r="A129" s="78"/>
    </row>
    <row r="130" spans="1:1" x14ac:dyDescent="0.2">
      <c r="A130" s="78"/>
    </row>
    <row r="131" spans="1:1" x14ac:dyDescent="0.2">
      <c r="A131" s="78"/>
    </row>
    <row r="132" spans="1:1" x14ac:dyDescent="0.2">
      <c r="A132" s="78"/>
    </row>
    <row r="133" spans="1:1" x14ac:dyDescent="0.2">
      <c r="A133" s="78"/>
    </row>
    <row r="134" spans="1:1" x14ac:dyDescent="0.2">
      <c r="A134" s="78"/>
    </row>
    <row r="135" spans="1:1" x14ac:dyDescent="0.2">
      <c r="A135" s="78"/>
    </row>
    <row r="136" spans="1:1" x14ac:dyDescent="0.2">
      <c r="A136" s="78"/>
    </row>
    <row r="137" spans="1:1" x14ac:dyDescent="0.2">
      <c r="A137" s="78"/>
    </row>
  </sheetData>
  <sortState ref="B258:D286">
    <sortCondition ref="C258:C286"/>
  </sortState>
  <phoneticPr fontId="0" type="noConversion"/>
  <printOptions horizontalCentered="1" gridLines="1" gridLinesSet="0"/>
  <pageMargins left="0.65" right="0.57999999999999996" top="0.75" bottom="0.75" header="0.5" footer="0.5"/>
  <pageSetup orientation="portrait" verticalDpi="300" r:id="rId1"/>
  <headerFooter alignWithMargins="0">
    <oddFooter>&amp;C&amp;"Times New Roman,Regular"&amp;11 52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Q83"/>
  <sheetViews>
    <sheetView tabSelected="1" topLeftCell="A43" workbookViewId="0">
      <selection activeCell="D83" sqref="D83"/>
    </sheetView>
  </sheetViews>
  <sheetFormatPr defaultColWidth="8" defaultRowHeight="11.25" x14ac:dyDescent="0.2"/>
  <cols>
    <col min="1" max="1" width="4.7109375" style="11" customWidth="1"/>
    <col min="2" max="2" width="6.140625" style="11" customWidth="1"/>
    <col min="3" max="3" width="6.7109375" style="11" customWidth="1"/>
    <col min="4" max="4" width="6.28515625" style="11" customWidth="1"/>
    <col min="5" max="5" width="6.5703125" style="11" customWidth="1"/>
    <col min="6" max="6" width="5.42578125" style="11" customWidth="1"/>
    <col min="7" max="7" width="6.5703125" style="11" customWidth="1"/>
    <col min="8" max="8" width="5.85546875" style="11" customWidth="1"/>
    <col min="9" max="9" width="5.28515625" style="11" customWidth="1"/>
    <col min="10" max="10" width="6" style="11" customWidth="1"/>
    <col min="11" max="11" width="7.5703125" style="11" customWidth="1"/>
    <col min="12" max="12" width="10.7109375" style="11" customWidth="1"/>
    <col min="13" max="13" width="7.42578125" style="11" customWidth="1"/>
    <col min="14" max="16384" width="8" style="11"/>
  </cols>
  <sheetData>
    <row r="1" spans="1:17" ht="15" x14ac:dyDescent="0.25">
      <c r="A1" s="22" t="s">
        <v>43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7" ht="15" x14ac:dyDescent="0.25">
      <c r="A2" s="22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7" ht="15" x14ac:dyDescent="0.25">
      <c r="A3" s="100"/>
      <c r="B3" s="101" t="s">
        <v>13</v>
      </c>
      <c r="C3" s="102"/>
      <c r="D3" s="102"/>
      <c r="E3" s="102"/>
      <c r="F3" s="102"/>
      <c r="G3" s="102" t="s">
        <v>50</v>
      </c>
      <c r="H3" s="102"/>
      <c r="I3" s="102"/>
      <c r="J3" s="102"/>
      <c r="K3" s="102"/>
      <c r="L3" s="102"/>
      <c r="M3" s="102"/>
    </row>
    <row r="4" spans="1:17" ht="15" x14ac:dyDescent="0.25">
      <c r="A4" s="103"/>
      <c r="B4" s="104" t="s">
        <v>14</v>
      </c>
      <c r="C4" s="104" t="s">
        <v>23</v>
      </c>
      <c r="D4" s="104" t="s">
        <v>23</v>
      </c>
      <c r="E4" s="104" t="s">
        <v>23</v>
      </c>
      <c r="F4" s="104" t="s">
        <v>23</v>
      </c>
      <c r="G4" s="104" t="s">
        <v>23</v>
      </c>
      <c r="H4" s="104" t="s">
        <v>16</v>
      </c>
      <c r="I4" s="104" t="s">
        <v>16</v>
      </c>
      <c r="J4" s="104" t="s">
        <v>16</v>
      </c>
      <c r="K4" s="104" t="s">
        <v>1</v>
      </c>
      <c r="L4" s="104"/>
      <c r="M4" s="105" t="s">
        <v>20</v>
      </c>
    </row>
    <row r="5" spans="1:17" ht="15" x14ac:dyDescent="0.25">
      <c r="A5" s="106" t="s">
        <v>0</v>
      </c>
      <c r="B5" s="107" t="s">
        <v>47</v>
      </c>
      <c r="C5" s="107" t="s">
        <v>3</v>
      </c>
      <c r="D5" s="107" t="s">
        <v>4</v>
      </c>
      <c r="E5" s="107" t="s">
        <v>5</v>
      </c>
      <c r="F5" s="107" t="s">
        <v>45</v>
      </c>
      <c r="G5" s="107" t="s">
        <v>6</v>
      </c>
      <c r="H5" s="107" t="s">
        <v>3</v>
      </c>
      <c r="I5" s="107" t="s">
        <v>30</v>
      </c>
      <c r="J5" s="107" t="s">
        <v>6</v>
      </c>
      <c r="K5" s="107" t="s">
        <v>46</v>
      </c>
      <c r="L5" s="107" t="s">
        <v>22</v>
      </c>
      <c r="M5" s="108" t="s">
        <v>24</v>
      </c>
    </row>
    <row r="6" spans="1:17" ht="15" customHeight="1" x14ac:dyDescent="0.25">
      <c r="A6" s="109">
        <v>1982</v>
      </c>
      <c r="B6" s="110">
        <v>91</v>
      </c>
      <c r="C6" s="111">
        <v>2757.8227129411762</v>
      </c>
      <c r="D6" s="111">
        <v>627.54357411764704</v>
      </c>
      <c r="E6" s="111">
        <v>202.75553901960782</v>
      </c>
      <c r="F6" s="112">
        <v>0</v>
      </c>
      <c r="G6" s="112">
        <v>0</v>
      </c>
      <c r="H6" s="113">
        <v>316.32686274509803</v>
      </c>
      <c r="I6" s="114">
        <v>83.949411764705886</v>
      </c>
      <c r="J6" s="112">
        <v>0</v>
      </c>
      <c r="K6" s="113">
        <f t="shared" ref="K6:K40" si="0">SUM(C6:J6)</f>
        <v>3988.3981005882351</v>
      </c>
      <c r="L6" s="113">
        <v>2144</v>
      </c>
      <c r="M6" s="115">
        <f t="shared" ref="M6:M40" si="1">K6+L6</f>
        <v>6132.3981005882351</v>
      </c>
      <c r="O6" s="18"/>
      <c r="P6" s="18"/>
      <c r="Q6" s="18"/>
    </row>
    <row r="7" spans="1:17" ht="15" customHeight="1" x14ac:dyDescent="0.25">
      <c r="A7" s="109">
        <v>1983</v>
      </c>
      <c r="B7" s="110">
        <v>185</v>
      </c>
      <c r="C7" s="111">
        <v>1373.619409225608</v>
      </c>
      <c r="D7" s="111">
        <v>424.10339390550746</v>
      </c>
      <c r="E7" s="111">
        <v>276.85973597987146</v>
      </c>
      <c r="F7" s="112">
        <v>48.849419289907743</v>
      </c>
      <c r="G7" s="112">
        <v>0</v>
      </c>
      <c r="H7" s="113">
        <v>214.16382443388315</v>
      </c>
      <c r="I7" s="114">
        <v>50.041822756499862</v>
      </c>
      <c r="J7" s="112">
        <v>0</v>
      </c>
      <c r="K7" s="113">
        <f t="shared" si="0"/>
        <v>2387.6376055912779</v>
      </c>
      <c r="L7" s="113">
        <v>1487</v>
      </c>
      <c r="M7" s="115">
        <f t="shared" si="1"/>
        <v>3874.6376055912779</v>
      </c>
      <c r="O7" s="18"/>
      <c r="P7" s="18"/>
      <c r="Q7" s="18"/>
    </row>
    <row r="8" spans="1:17" ht="15" customHeight="1" x14ac:dyDescent="0.25">
      <c r="A8" s="109">
        <v>1984</v>
      </c>
      <c r="B8" s="110">
        <v>151</v>
      </c>
      <c r="C8" s="111">
        <v>1266.002262812432</v>
      </c>
      <c r="D8" s="111">
        <v>503.58102019560965</v>
      </c>
      <c r="E8" s="111">
        <v>471.28403710497736</v>
      </c>
      <c r="F8" s="112">
        <v>18.163707228863288</v>
      </c>
      <c r="G8" s="112">
        <v>0</v>
      </c>
      <c r="H8" s="113">
        <v>331.08962399478372</v>
      </c>
      <c r="I8" s="114">
        <v>26.54115192349489</v>
      </c>
      <c r="J8" s="112">
        <v>0</v>
      </c>
      <c r="K8" s="113">
        <f t="shared" si="0"/>
        <v>2616.6618032601609</v>
      </c>
      <c r="L8" s="113">
        <v>1407</v>
      </c>
      <c r="M8" s="115">
        <f t="shared" si="1"/>
        <v>4023.6618032601609</v>
      </c>
      <c r="O8" s="18"/>
      <c r="P8" s="18"/>
      <c r="Q8" s="18"/>
    </row>
    <row r="9" spans="1:17" ht="15" customHeight="1" x14ac:dyDescent="0.25">
      <c r="A9" s="109">
        <v>1985</v>
      </c>
      <c r="B9" s="110">
        <v>213</v>
      </c>
      <c r="C9" s="111">
        <v>867.94892823388955</v>
      </c>
      <c r="D9" s="111">
        <v>287.35042014319805</v>
      </c>
      <c r="E9" s="111">
        <v>137.10330300715995</v>
      </c>
      <c r="F9" s="112">
        <v>5.1898916467780429</v>
      </c>
      <c r="G9" s="112">
        <v>0</v>
      </c>
      <c r="H9" s="113">
        <v>200.50219570405727</v>
      </c>
      <c r="I9" s="114">
        <v>38.968663484486875</v>
      </c>
      <c r="J9" s="112">
        <v>0</v>
      </c>
      <c r="K9" s="113">
        <f t="shared" si="0"/>
        <v>1537.0634022195698</v>
      </c>
      <c r="L9" s="113">
        <v>903</v>
      </c>
      <c r="M9" s="115">
        <f t="shared" si="1"/>
        <v>2440.06340221957</v>
      </c>
      <c r="O9" s="18"/>
      <c r="P9" s="18"/>
      <c r="Q9" s="18"/>
    </row>
    <row r="10" spans="1:17" ht="15" customHeight="1" x14ac:dyDescent="0.25">
      <c r="A10" s="109">
        <v>1986</v>
      </c>
      <c r="B10" s="110">
        <v>256</v>
      </c>
      <c r="C10" s="111">
        <v>1597.6548065454551</v>
      </c>
      <c r="D10" s="111">
        <v>492.51933965729233</v>
      </c>
      <c r="E10" s="111">
        <v>212.97645703597126</v>
      </c>
      <c r="F10" s="112">
        <v>0</v>
      </c>
      <c r="G10" s="112">
        <v>15.789358705035971</v>
      </c>
      <c r="H10" s="113">
        <v>235.83833878351862</v>
      </c>
      <c r="I10" s="114">
        <v>28.464494440810988</v>
      </c>
      <c r="J10" s="112">
        <v>0</v>
      </c>
      <c r="K10" s="113">
        <f t="shared" si="0"/>
        <v>2583.2427951680847</v>
      </c>
      <c r="L10" s="113">
        <v>1782</v>
      </c>
      <c r="M10" s="115">
        <f t="shared" si="1"/>
        <v>4365.2427951680847</v>
      </c>
      <c r="O10" s="18"/>
      <c r="P10" s="18"/>
      <c r="Q10" s="18"/>
    </row>
    <row r="11" spans="1:17" ht="15" customHeight="1" x14ac:dyDescent="0.25">
      <c r="A11" s="109">
        <v>1987</v>
      </c>
      <c r="B11" s="110">
        <v>99</v>
      </c>
      <c r="C11" s="111">
        <v>657.25781161538475</v>
      </c>
      <c r="D11" s="111">
        <v>81.600894230769228</v>
      </c>
      <c r="E11" s="111">
        <v>147.72062053846156</v>
      </c>
      <c r="F11" s="112">
        <v>3.9530396153846152</v>
      </c>
      <c r="G11" s="112">
        <v>28.233112923076924</v>
      </c>
      <c r="H11" s="113">
        <v>154.53646153846154</v>
      </c>
      <c r="I11" s="114">
        <v>53.431384615384616</v>
      </c>
      <c r="J11" s="112">
        <v>0</v>
      </c>
      <c r="K11" s="113">
        <f t="shared" si="0"/>
        <v>1126.7333250769232</v>
      </c>
      <c r="L11" s="113">
        <v>1117</v>
      </c>
      <c r="M11" s="115">
        <f t="shared" si="1"/>
        <v>2243.7333250769234</v>
      </c>
      <c r="O11" s="18"/>
      <c r="P11" s="18"/>
      <c r="Q11" s="18"/>
    </row>
    <row r="12" spans="1:17" ht="15" customHeight="1" x14ac:dyDescent="0.25">
      <c r="A12" s="109">
        <v>1988</v>
      </c>
      <c r="B12" s="110">
        <v>41</v>
      </c>
      <c r="C12" s="111">
        <v>405.92055454545448</v>
      </c>
      <c r="D12" s="111">
        <v>206.90986999999996</v>
      </c>
      <c r="E12" s="111">
        <v>78.091002727272723</v>
      </c>
      <c r="F12" s="112">
        <v>0</v>
      </c>
      <c r="G12" s="112">
        <v>0</v>
      </c>
      <c r="H12" s="113">
        <v>241.7563636363636</v>
      </c>
      <c r="I12" s="114">
        <v>27.16363636363636</v>
      </c>
      <c r="J12" s="112">
        <v>0</v>
      </c>
      <c r="K12" s="113">
        <f t="shared" si="0"/>
        <v>959.84142727272717</v>
      </c>
      <c r="L12" s="113">
        <v>513</v>
      </c>
      <c r="M12" s="115">
        <f t="shared" si="1"/>
        <v>1472.8414272727273</v>
      </c>
      <c r="O12" s="18"/>
      <c r="P12" s="18"/>
      <c r="Q12" s="18"/>
    </row>
    <row r="13" spans="1:17" ht="15" customHeight="1" x14ac:dyDescent="0.25">
      <c r="A13" s="109">
        <v>1989</v>
      </c>
      <c r="B13" s="110">
        <v>91</v>
      </c>
      <c r="C13" s="111">
        <v>1216.7415215686278</v>
      </c>
      <c r="D13" s="111">
        <v>319.51168941176468</v>
      </c>
      <c r="E13" s="111">
        <v>246.68234980392157</v>
      </c>
      <c r="F13" s="112">
        <v>0</v>
      </c>
      <c r="G13" s="112">
        <v>61.784423529411768</v>
      </c>
      <c r="H13" s="113">
        <v>106.16156862745098</v>
      </c>
      <c r="I13" s="114">
        <v>20.266666666666666</v>
      </c>
      <c r="J13" s="112">
        <v>0</v>
      </c>
      <c r="K13" s="113">
        <f t="shared" si="0"/>
        <v>1971.1482196078434</v>
      </c>
      <c r="L13" s="113">
        <v>433</v>
      </c>
      <c r="M13" s="115">
        <f t="shared" si="1"/>
        <v>2404.1482196078432</v>
      </c>
      <c r="O13" s="18"/>
      <c r="P13" s="18"/>
      <c r="Q13" s="18"/>
    </row>
    <row r="14" spans="1:17" ht="15" customHeight="1" x14ac:dyDescent="0.25">
      <c r="A14" s="109">
        <v>1990</v>
      </c>
      <c r="B14" s="110">
        <v>263</v>
      </c>
      <c r="C14" s="111">
        <v>1803.2502211764713</v>
      </c>
      <c r="D14" s="111">
        <v>566.18036705882355</v>
      </c>
      <c r="E14" s="111">
        <v>637.29871058823551</v>
      </c>
      <c r="F14" s="112">
        <v>23.43051294117647</v>
      </c>
      <c r="G14" s="112">
        <v>0</v>
      </c>
      <c r="H14" s="113">
        <v>839.52941176470586</v>
      </c>
      <c r="I14" s="114">
        <v>53.910588235294121</v>
      </c>
      <c r="J14" s="112">
        <v>0</v>
      </c>
      <c r="K14" s="113">
        <f t="shared" si="0"/>
        <v>3923.5998117647068</v>
      </c>
      <c r="L14" s="113">
        <v>870</v>
      </c>
      <c r="M14" s="115">
        <f t="shared" si="1"/>
        <v>4793.5998117647068</v>
      </c>
      <c r="O14" s="18"/>
      <c r="P14" s="18"/>
      <c r="Q14" s="18"/>
    </row>
    <row r="15" spans="1:17" ht="15" customHeight="1" x14ac:dyDescent="0.25">
      <c r="A15" s="109">
        <v>1991</v>
      </c>
      <c r="B15" s="110">
        <v>399</v>
      </c>
      <c r="C15" s="111">
        <v>2103.3371628347909</v>
      </c>
      <c r="D15" s="111">
        <v>190.38273981370753</v>
      </c>
      <c r="E15" s="111">
        <v>941.36737187933011</v>
      </c>
      <c r="F15" s="112">
        <v>0</v>
      </c>
      <c r="G15" s="112">
        <v>37.514133450477935</v>
      </c>
      <c r="H15" s="113">
        <v>613.83769615619281</v>
      </c>
      <c r="I15" s="114">
        <v>44.328295573181478</v>
      </c>
      <c r="J15" s="112">
        <v>0</v>
      </c>
      <c r="K15" s="113">
        <f t="shared" si="0"/>
        <v>3930.7673997076813</v>
      </c>
      <c r="L15" s="113">
        <v>1836</v>
      </c>
      <c r="M15" s="115">
        <f t="shared" si="1"/>
        <v>5766.7673997076818</v>
      </c>
      <c r="O15" s="18"/>
      <c r="P15" s="18"/>
      <c r="Q15" s="18"/>
    </row>
    <row r="16" spans="1:17" ht="15" customHeight="1" x14ac:dyDescent="0.25">
      <c r="A16" s="109">
        <v>1992</v>
      </c>
      <c r="B16" s="110">
        <v>497</v>
      </c>
      <c r="C16" s="111">
        <v>1854.4718550844138</v>
      </c>
      <c r="D16" s="111">
        <v>676.05262739113959</v>
      </c>
      <c r="E16" s="111">
        <v>600.04224922926312</v>
      </c>
      <c r="F16" s="112">
        <v>0</v>
      </c>
      <c r="G16" s="112">
        <v>39.89474077896304</v>
      </c>
      <c r="H16" s="113">
        <v>288.54565929833268</v>
      </c>
      <c r="I16" s="114">
        <v>9.674504693885547</v>
      </c>
      <c r="J16" s="112">
        <v>0</v>
      </c>
      <c r="K16" s="113">
        <f t="shared" si="0"/>
        <v>3468.6816364759979</v>
      </c>
      <c r="L16" s="113">
        <v>1426</v>
      </c>
      <c r="M16" s="115">
        <f t="shared" si="1"/>
        <v>4894.6816364759979</v>
      </c>
      <c r="O16" s="18"/>
      <c r="P16" s="18"/>
      <c r="Q16" s="18"/>
    </row>
    <row r="17" spans="1:17" ht="15" customHeight="1" x14ac:dyDescent="0.25">
      <c r="A17" s="109">
        <v>1993</v>
      </c>
      <c r="B17" s="110">
        <v>155</v>
      </c>
      <c r="C17" s="111">
        <v>2227.1374611627898</v>
      </c>
      <c r="D17" s="111">
        <v>269.05791976744183</v>
      </c>
      <c r="E17" s="111">
        <v>665.89967930232558</v>
      </c>
      <c r="F17" s="112">
        <v>0</v>
      </c>
      <c r="G17" s="112">
        <v>0</v>
      </c>
      <c r="H17" s="113">
        <v>206.97906976744187</v>
      </c>
      <c r="I17" s="114">
        <v>40.728139534883724</v>
      </c>
      <c r="J17" s="112">
        <v>0</v>
      </c>
      <c r="K17" s="113">
        <f t="shared" si="0"/>
        <v>3409.8022695348832</v>
      </c>
      <c r="L17" s="113">
        <v>832</v>
      </c>
      <c r="M17" s="115">
        <f t="shared" si="1"/>
        <v>4241.8022695348827</v>
      </c>
      <c r="O17" s="18"/>
      <c r="P17" s="18"/>
      <c r="Q17" s="18"/>
    </row>
    <row r="18" spans="1:17" ht="15" customHeight="1" x14ac:dyDescent="0.25">
      <c r="A18" s="109">
        <v>1994</v>
      </c>
      <c r="B18" s="110">
        <v>838</v>
      </c>
      <c r="C18" s="111">
        <v>4333.0464887241487</v>
      </c>
      <c r="D18" s="111">
        <v>1123.2477566977038</v>
      </c>
      <c r="E18" s="111">
        <v>1450.2443839491386</v>
      </c>
      <c r="F18" s="112">
        <v>0</v>
      </c>
      <c r="G18" s="112">
        <v>44.973784669455554</v>
      </c>
      <c r="H18" s="113">
        <v>693.59562172941673</v>
      </c>
      <c r="I18" s="114">
        <v>52.707211851318725</v>
      </c>
      <c r="J18" s="112">
        <v>12.943417749988752</v>
      </c>
      <c r="K18" s="113">
        <f t="shared" si="0"/>
        <v>7710.7586653711714</v>
      </c>
      <c r="L18" s="113">
        <v>1753</v>
      </c>
      <c r="M18" s="115">
        <f t="shared" si="1"/>
        <v>9463.7586653711714</v>
      </c>
      <c r="O18" s="18"/>
      <c r="P18" s="18"/>
      <c r="Q18" s="18"/>
    </row>
    <row r="19" spans="1:17" ht="15" customHeight="1" x14ac:dyDescent="0.25">
      <c r="A19" s="109">
        <v>1995</v>
      </c>
      <c r="B19" s="110">
        <v>432</v>
      </c>
      <c r="C19" s="111">
        <v>2018.3078434224599</v>
      </c>
      <c r="D19" s="111">
        <v>947.30315721925137</v>
      </c>
      <c r="E19" s="111">
        <v>1587.994004491979</v>
      </c>
      <c r="F19" s="112">
        <v>0</v>
      </c>
      <c r="G19" s="112">
        <v>98.103200106951888</v>
      </c>
      <c r="H19" s="113">
        <v>236.46823529411765</v>
      </c>
      <c r="I19" s="114">
        <v>28.32855614973262</v>
      </c>
      <c r="J19" s="112">
        <v>10.685882352941178</v>
      </c>
      <c r="K19" s="113">
        <f t="shared" si="0"/>
        <v>4927.1908790374318</v>
      </c>
      <c r="L19" s="113">
        <v>1781</v>
      </c>
      <c r="M19" s="115">
        <f t="shared" si="1"/>
        <v>6708.1908790374318</v>
      </c>
      <c r="O19" s="18"/>
      <c r="P19" s="18"/>
      <c r="Q19" s="18"/>
    </row>
    <row r="20" spans="1:17" ht="15" customHeight="1" x14ac:dyDescent="0.25">
      <c r="A20" s="109">
        <v>1996</v>
      </c>
      <c r="B20" s="110">
        <v>502</v>
      </c>
      <c r="C20" s="111">
        <v>1585.4382060305347</v>
      </c>
      <c r="D20" s="111">
        <v>622.76244124045809</v>
      </c>
      <c r="E20" s="111">
        <v>486.597916908397</v>
      </c>
      <c r="F20" s="112">
        <v>0</v>
      </c>
      <c r="G20" s="112">
        <v>125.30083812977099</v>
      </c>
      <c r="H20" s="113">
        <v>125.27635496183208</v>
      </c>
      <c r="I20" s="114">
        <v>38.465935114503814</v>
      </c>
      <c r="J20" s="112">
        <v>14.178206106870231</v>
      </c>
      <c r="K20" s="113">
        <f t="shared" si="0"/>
        <v>2998.0198984923668</v>
      </c>
      <c r="L20" s="113">
        <v>950</v>
      </c>
      <c r="M20" s="115">
        <f t="shared" si="1"/>
        <v>3948.0198984923668</v>
      </c>
      <c r="O20" s="18"/>
      <c r="P20" s="18"/>
      <c r="Q20" s="18"/>
    </row>
    <row r="21" spans="1:17" ht="15" customHeight="1" x14ac:dyDescent="0.25">
      <c r="A21" s="109">
        <v>1997</v>
      </c>
      <c r="B21" s="110">
        <v>480</v>
      </c>
      <c r="C21" s="111">
        <v>1321.3277620440876</v>
      </c>
      <c r="D21" s="111">
        <v>108.33369975951904</v>
      </c>
      <c r="E21" s="111">
        <v>397.41381671342657</v>
      </c>
      <c r="F21" s="112">
        <v>0</v>
      </c>
      <c r="G21" s="112">
        <v>45.347849058116232</v>
      </c>
      <c r="H21" s="113">
        <v>91.180881763527054</v>
      </c>
      <c r="I21" s="113">
        <v>0</v>
      </c>
      <c r="J21" s="112">
        <v>0</v>
      </c>
      <c r="K21" s="113">
        <f t="shared" si="0"/>
        <v>1963.6040093386764</v>
      </c>
      <c r="L21" s="113">
        <v>732</v>
      </c>
      <c r="M21" s="115">
        <f t="shared" si="1"/>
        <v>2695.6040093386764</v>
      </c>
      <c r="O21" s="18"/>
      <c r="P21" s="18"/>
      <c r="Q21" s="18"/>
    </row>
    <row r="22" spans="1:17" ht="15" customHeight="1" x14ac:dyDescent="0.25">
      <c r="A22" s="109">
        <v>1998</v>
      </c>
      <c r="B22" s="110">
        <v>668</v>
      </c>
      <c r="C22" s="111">
        <v>1771.4823739124367</v>
      </c>
      <c r="D22" s="111">
        <v>471.146411815269</v>
      </c>
      <c r="E22" s="111">
        <v>980.26978284166501</v>
      </c>
      <c r="F22" s="112">
        <v>0</v>
      </c>
      <c r="G22" s="112">
        <v>150.15314072455863</v>
      </c>
      <c r="H22" s="113">
        <v>0</v>
      </c>
      <c r="I22" s="113">
        <v>0</v>
      </c>
      <c r="J22" s="112">
        <v>15.215574775080631</v>
      </c>
      <c r="K22" s="113">
        <f t="shared" si="0"/>
        <v>3388.2672840690097</v>
      </c>
      <c r="L22" s="113">
        <v>983</v>
      </c>
      <c r="M22" s="115">
        <f t="shared" si="1"/>
        <v>4371.2672840690102</v>
      </c>
      <c r="O22" s="18"/>
      <c r="P22" s="18"/>
      <c r="Q22" s="18"/>
    </row>
    <row r="23" spans="1:17" ht="15" customHeight="1" x14ac:dyDescent="0.25">
      <c r="A23" s="109">
        <v>1999</v>
      </c>
      <c r="B23" s="110">
        <v>623</v>
      </c>
      <c r="C23" s="111">
        <v>1756.6023003284683</v>
      </c>
      <c r="D23" s="111">
        <v>282.87710602189782</v>
      </c>
      <c r="E23" s="111">
        <v>725.82275186131346</v>
      </c>
      <c r="F23" s="112">
        <v>0</v>
      </c>
      <c r="G23" s="112">
        <v>179.53337423357664</v>
      </c>
      <c r="H23" s="113">
        <v>0</v>
      </c>
      <c r="I23" s="113">
        <v>0</v>
      </c>
      <c r="J23" s="112">
        <v>30.346751824817517</v>
      </c>
      <c r="K23" s="113">
        <f t="shared" si="0"/>
        <v>2975.182284270074</v>
      </c>
      <c r="L23" s="113">
        <v>1246</v>
      </c>
      <c r="M23" s="115">
        <f t="shared" si="1"/>
        <v>4221.182284270074</v>
      </c>
      <c r="O23" s="18"/>
      <c r="P23" s="18"/>
      <c r="Q23" s="18"/>
    </row>
    <row r="24" spans="1:17" ht="15" customHeight="1" x14ac:dyDescent="0.25">
      <c r="A24" s="109">
        <v>2000</v>
      </c>
      <c r="B24" s="110">
        <v>161</v>
      </c>
      <c r="C24" s="111">
        <v>488.56200189944082</v>
      </c>
      <c r="D24" s="111">
        <v>45.446732346368705</v>
      </c>
      <c r="E24" s="111">
        <v>115.74139016759777</v>
      </c>
      <c r="F24" s="112">
        <v>0</v>
      </c>
      <c r="G24" s="112">
        <v>96.67888444134077</v>
      </c>
      <c r="H24" s="113">
        <v>0</v>
      </c>
      <c r="I24" s="113">
        <v>0</v>
      </c>
      <c r="J24" s="112">
        <v>0</v>
      </c>
      <c r="K24" s="113">
        <f t="shared" si="0"/>
        <v>746.42900885474796</v>
      </c>
      <c r="L24" s="113">
        <v>600</v>
      </c>
      <c r="M24" s="115">
        <f t="shared" si="1"/>
        <v>1346.429008854748</v>
      </c>
      <c r="O24" s="18"/>
      <c r="P24" s="18"/>
      <c r="Q24" s="18"/>
    </row>
    <row r="25" spans="1:17" ht="15" customHeight="1" x14ac:dyDescent="0.25">
      <c r="A25" s="109">
        <v>2001</v>
      </c>
      <c r="B25" s="110">
        <v>314</v>
      </c>
      <c r="C25" s="111">
        <v>696.43144301589678</v>
      </c>
      <c r="D25" s="111">
        <v>454.05257945800253</v>
      </c>
      <c r="E25" s="111">
        <v>324.00724469782892</v>
      </c>
      <c r="F25" s="112">
        <v>0</v>
      </c>
      <c r="G25" s="112">
        <v>58.211840449136389</v>
      </c>
      <c r="H25" s="113">
        <v>6.7067296712134574</v>
      </c>
      <c r="I25" s="113">
        <v>0</v>
      </c>
      <c r="J25" s="112">
        <v>0</v>
      </c>
      <c r="K25" s="113">
        <f t="shared" si="0"/>
        <v>1539.4098372920782</v>
      </c>
      <c r="L25" s="113">
        <v>1580</v>
      </c>
      <c r="M25" s="115">
        <f t="shared" si="1"/>
        <v>3119.409837292078</v>
      </c>
      <c r="O25" s="18"/>
      <c r="P25" s="18"/>
      <c r="Q25" s="18"/>
    </row>
    <row r="26" spans="1:17" ht="15" customHeight="1" x14ac:dyDescent="0.25">
      <c r="A26" s="109">
        <v>2002</v>
      </c>
      <c r="B26" s="110">
        <v>434</v>
      </c>
      <c r="C26" s="111">
        <v>891.5136973965391</v>
      </c>
      <c r="D26" s="111">
        <v>450.93311668171555</v>
      </c>
      <c r="E26" s="111">
        <v>554.80577196764466</v>
      </c>
      <c r="F26" s="112">
        <v>0</v>
      </c>
      <c r="G26" s="112">
        <v>91.344742949586163</v>
      </c>
      <c r="H26" s="113">
        <v>65.045127915726113</v>
      </c>
      <c r="I26" s="113">
        <v>0</v>
      </c>
      <c r="J26" s="112">
        <v>61.30549285176825</v>
      </c>
      <c r="K26" s="113">
        <f t="shared" si="0"/>
        <v>2114.9479497629795</v>
      </c>
      <c r="L26" s="113">
        <v>3291</v>
      </c>
      <c r="M26" s="115">
        <f t="shared" si="1"/>
        <v>5405.94794976298</v>
      </c>
      <c r="O26" s="18"/>
      <c r="P26" s="18"/>
      <c r="Q26" s="18"/>
    </row>
    <row r="27" spans="1:17" ht="15" customHeight="1" x14ac:dyDescent="0.25">
      <c r="A27" s="109">
        <v>2003</v>
      </c>
      <c r="B27" s="110">
        <v>335</v>
      </c>
      <c r="C27" s="111">
        <v>894.44455078994667</v>
      </c>
      <c r="D27" s="111">
        <v>353.85587747592575</v>
      </c>
      <c r="E27" s="111">
        <v>689.92190279630154</v>
      </c>
      <c r="F27" s="112">
        <v>0</v>
      </c>
      <c r="G27" s="112">
        <v>105.92788776375718</v>
      </c>
      <c r="H27" s="112">
        <v>91.350389088974495</v>
      </c>
      <c r="I27" s="113">
        <v>30.901660813230482</v>
      </c>
      <c r="J27" s="112">
        <v>0</v>
      </c>
      <c r="K27" s="113">
        <f t="shared" si="0"/>
        <v>2166.4022687281363</v>
      </c>
      <c r="L27" s="113">
        <v>1510</v>
      </c>
      <c r="M27" s="115">
        <f t="shared" si="1"/>
        <v>3676.4022687281363</v>
      </c>
      <c r="O27" s="18"/>
      <c r="P27" s="18"/>
      <c r="Q27" s="18"/>
    </row>
    <row r="28" spans="1:17" ht="15" customHeight="1" x14ac:dyDescent="0.25">
      <c r="A28" s="109">
        <v>2004</v>
      </c>
      <c r="B28" s="110">
        <v>244</v>
      </c>
      <c r="C28" s="111">
        <v>1016.5876905103869</v>
      </c>
      <c r="D28" s="111">
        <v>195.79950932428858</v>
      </c>
      <c r="E28" s="111">
        <v>242.5300228641656</v>
      </c>
      <c r="F28" s="112">
        <v>0</v>
      </c>
      <c r="G28" s="112">
        <v>60.22243597422775</v>
      </c>
      <c r="H28" s="112">
        <v>48.174357545223735</v>
      </c>
      <c r="I28" s="113">
        <v>19.613199976198032</v>
      </c>
      <c r="J28" s="112">
        <v>68.631136015021696</v>
      </c>
      <c r="K28" s="113">
        <f t="shared" si="0"/>
        <v>1651.5583522095121</v>
      </c>
      <c r="L28" s="113">
        <v>840</v>
      </c>
      <c r="M28" s="115">
        <f t="shared" si="1"/>
        <v>2491.5583522095121</v>
      </c>
      <c r="O28" s="18"/>
      <c r="P28" s="18"/>
      <c r="Q28" s="18"/>
    </row>
    <row r="29" spans="1:17" ht="15" customHeight="1" x14ac:dyDescent="0.25">
      <c r="A29" s="109">
        <v>2005</v>
      </c>
      <c r="B29" s="110">
        <v>256</v>
      </c>
      <c r="C29" s="111">
        <v>1162.8187437705315</v>
      </c>
      <c r="D29" s="111">
        <v>122.43815947334167</v>
      </c>
      <c r="E29" s="111">
        <v>531.96469839836129</v>
      </c>
      <c r="F29" s="112">
        <v>0</v>
      </c>
      <c r="G29" s="112">
        <v>59.098984495073381</v>
      </c>
      <c r="H29" s="112">
        <v>35.779283741039933</v>
      </c>
      <c r="I29" s="113">
        <v>8.115957219251337</v>
      </c>
      <c r="J29" s="112">
        <v>0</v>
      </c>
      <c r="K29" s="113">
        <f t="shared" si="0"/>
        <v>1920.2158270975992</v>
      </c>
      <c r="L29" s="113">
        <v>1732</v>
      </c>
      <c r="M29" s="115">
        <f t="shared" si="1"/>
        <v>3652.2158270975992</v>
      </c>
      <c r="O29" s="18"/>
      <c r="P29" s="18"/>
      <c r="Q29" s="18"/>
    </row>
    <row r="30" spans="1:17" ht="15" customHeight="1" x14ac:dyDescent="0.25">
      <c r="A30" s="109">
        <v>2006</v>
      </c>
      <c r="B30" s="110">
        <v>169</v>
      </c>
      <c r="C30" s="111">
        <v>702.58882001747122</v>
      </c>
      <c r="D30" s="111">
        <v>63.757520431522053</v>
      </c>
      <c r="E30" s="111">
        <v>169.58243532468532</v>
      </c>
      <c r="F30" s="112">
        <v>0</v>
      </c>
      <c r="G30" s="112">
        <v>7.3448745570925258</v>
      </c>
      <c r="H30" s="112">
        <v>33.800968772782888</v>
      </c>
      <c r="I30" s="113">
        <v>0</v>
      </c>
      <c r="J30" s="112">
        <v>57.806619347835159</v>
      </c>
      <c r="K30" s="113">
        <f t="shared" si="0"/>
        <v>1034.8812384513892</v>
      </c>
      <c r="L30" s="113">
        <v>891</v>
      </c>
      <c r="M30" s="115">
        <f t="shared" si="1"/>
        <v>1925.8812384513892</v>
      </c>
      <c r="O30" s="18"/>
      <c r="P30" s="18"/>
      <c r="Q30" s="18"/>
    </row>
    <row r="31" spans="1:17" ht="15" customHeight="1" x14ac:dyDescent="0.25">
      <c r="A31" s="109">
        <v>2007</v>
      </c>
      <c r="B31" s="110">
        <v>294</v>
      </c>
      <c r="C31" s="111">
        <v>1262.171751366167</v>
      </c>
      <c r="D31" s="111">
        <v>174.79713462621083</v>
      </c>
      <c r="E31" s="111">
        <v>300.44625267657352</v>
      </c>
      <c r="F31" s="112">
        <v>0</v>
      </c>
      <c r="G31" s="112">
        <v>73.506293740125813</v>
      </c>
      <c r="H31" s="112">
        <v>56.944182230046096</v>
      </c>
      <c r="I31" s="113">
        <v>11.406272786574684</v>
      </c>
      <c r="J31" s="112">
        <v>185.78420872502411</v>
      </c>
      <c r="K31" s="113">
        <f t="shared" si="0"/>
        <v>2065.0560961507222</v>
      </c>
      <c r="L31" s="113">
        <v>1244</v>
      </c>
      <c r="M31" s="115">
        <f t="shared" si="1"/>
        <v>3309.0560961507222</v>
      </c>
      <c r="O31" s="18"/>
      <c r="P31" s="18"/>
      <c r="Q31" s="18"/>
    </row>
    <row r="32" spans="1:17" ht="15" customHeight="1" x14ac:dyDescent="0.25">
      <c r="A32" s="109">
        <v>2008</v>
      </c>
      <c r="B32" s="110">
        <v>302</v>
      </c>
      <c r="C32" s="111">
        <v>716</v>
      </c>
      <c r="D32" s="111">
        <v>244</v>
      </c>
      <c r="E32" s="111">
        <v>779</v>
      </c>
      <c r="F32" s="112">
        <v>0</v>
      </c>
      <c r="G32" s="112">
        <v>33</v>
      </c>
      <c r="H32" s="112">
        <v>59</v>
      </c>
      <c r="I32" s="113">
        <v>12</v>
      </c>
      <c r="J32" s="112">
        <v>192</v>
      </c>
      <c r="K32" s="113">
        <f t="shared" si="0"/>
        <v>2035</v>
      </c>
      <c r="L32" s="113">
        <v>1741</v>
      </c>
      <c r="M32" s="115">
        <f t="shared" si="1"/>
        <v>3776</v>
      </c>
      <c r="O32" s="18"/>
      <c r="P32" s="18"/>
      <c r="Q32" s="18"/>
    </row>
    <row r="33" spans="1:17" ht="15" customHeight="1" x14ac:dyDescent="0.25">
      <c r="A33" s="109">
        <v>2009</v>
      </c>
      <c r="B33" s="110">
        <v>253</v>
      </c>
      <c r="C33" s="111">
        <v>1049</v>
      </c>
      <c r="D33" s="111">
        <v>268</v>
      </c>
      <c r="E33" s="111">
        <v>483</v>
      </c>
      <c r="F33" s="112">
        <v>0</v>
      </c>
      <c r="G33" s="112">
        <v>18</v>
      </c>
      <c r="H33" s="112">
        <v>265</v>
      </c>
      <c r="I33" s="113">
        <v>0</v>
      </c>
      <c r="J33" s="112">
        <v>19</v>
      </c>
      <c r="K33" s="113">
        <f t="shared" si="0"/>
        <v>2102</v>
      </c>
      <c r="L33" s="113">
        <v>2281</v>
      </c>
      <c r="M33" s="115">
        <f t="shared" si="1"/>
        <v>4383</v>
      </c>
      <c r="O33" s="18"/>
      <c r="P33" s="18"/>
      <c r="Q33" s="18"/>
    </row>
    <row r="34" spans="1:17" ht="15" customHeight="1" x14ac:dyDescent="0.25">
      <c r="A34" s="109">
        <v>2010</v>
      </c>
      <c r="B34" s="110">
        <v>632</v>
      </c>
      <c r="C34" s="111">
        <v>1205</v>
      </c>
      <c r="D34" s="111">
        <v>287</v>
      </c>
      <c r="E34" s="111">
        <v>692</v>
      </c>
      <c r="F34" s="112">
        <v>0</v>
      </c>
      <c r="G34" s="112">
        <v>36</v>
      </c>
      <c r="H34" s="112">
        <v>218</v>
      </c>
      <c r="I34" s="113">
        <v>0</v>
      </c>
      <c r="J34" s="112">
        <v>101</v>
      </c>
      <c r="K34" s="113">
        <f t="shared" si="0"/>
        <v>2539</v>
      </c>
      <c r="L34" s="113">
        <v>2878</v>
      </c>
      <c r="M34" s="115">
        <f t="shared" si="1"/>
        <v>5417</v>
      </c>
      <c r="O34" s="18"/>
      <c r="P34" s="18"/>
      <c r="Q34" s="18"/>
    </row>
    <row r="35" spans="1:17" ht="15" customHeight="1" x14ac:dyDescent="0.25">
      <c r="A35" s="109">
        <v>2011</v>
      </c>
      <c r="B35" s="110">
        <v>376</v>
      </c>
      <c r="C35" s="111">
        <v>778</v>
      </c>
      <c r="D35" s="111">
        <v>148</v>
      </c>
      <c r="E35" s="111">
        <v>417</v>
      </c>
      <c r="F35" s="112">
        <v>0</v>
      </c>
      <c r="G35" s="112">
        <v>25</v>
      </c>
      <c r="H35" s="112">
        <v>189</v>
      </c>
      <c r="I35" s="113">
        <v>4</v>
      </c>
      <c r="J35" s="112">
        <v>239</v>
      </c>
      <c r="K35" s="113">
        <f t="shared" si="0"/>
        <v>1800</v>
      </c>
      <c r="L35" s="113">
        <v>2137</v>
      </c>
      <c r="M35" s="115">
        <f t="shared" si="1"/>
        <v>3937</v>
      </c>
      <c r="O35" s="18"/>
      <c r="P35" s="18"/>
      <c r="Q35" s="18"/>
    </row>
    <row r="36" spans="1:17" ht="15" customHeight="1" x14ac:dyDescent="0.25">
      <c r="A36" s="109">
        <v>2012</v>
      </c>
      <c r="B36" s="110">
        <v>542</v>
      </c>
      <c r="C36" s="111">
        <v>821</v>
      </c>
      <c r="D36" s="111">
        <v>348</v>
      </c>
      <c r="E36" s="111">
        <v>703</v>
      </c>
      <c r="F36" s="112">
        <v>0</v>
      </c>
      <c r="G36" s="112">
        <v>41</v>
      </c>
      <c r="H36" s="112">
        <v>169</v>
      </c>
      <c r="I36" s="113">
        <v>0</v>
      </c>
      <c r="J36" s="112">
        <v>173</v>
      </c>
      <c r="K36" s="113">
        <f t="shared" si="0"/>
        <v>2255</v>
      </c>
      <c r="L36" s="113">
        <v>1908</v>
      </c>
      <c r="M36" s="115">
        <f t="shared" si="1"/>
        <v>4163</v>
      </c>
      <c r="O36" s="18"/>
      <c r="P36" s="18"/>
      <c r="Q36" s="18"/>
    </row>
    <row r="37" spans="1:17" ht="15" customHeight="1" x14ac:dyDescent="0.25">
      <c r="A37" s="109">
        <v>2013</v>
      </c>
      <c r="B37" s="110">
        <v>552</v>
      </c>
      <c r="C37" s="111">
        <v>1754</v>
      </c>
      <c r="D37" s="111">
        <v>767</v>
      </c>
      <c r="E37" s="111">
        <v>793</v>
      </c>
      <c r="F37" s="112">
        <v>0</v>
      </c>
      <c r="G37" s="112">
        <v>108</v>
      </c>
      <c r="H37" s="112">
        <v>283</v>
      </c>
      <c r="I37" s="113">
        <v>32</v>
      </c>
      <c r="J37" s="112">
        <v>121</v>
      </c>
      <c r="K37" s="113">
        <f t="shared" si="0"/>
        <v>3858</v>
      </c>
      <c r="L37" s="113">
        <v>3048</v>
      </c>
      <c r="M37" s="115">
        <f t="shared" si="1"/>
        <v>6906</v>
      </c>
      <c r="O37" s="18"/>
      <c r="P37" s="18"/>
      <c r="Q37" s="18"/>
    </row>
    <row r="38" spans="1:17" ht="15" customHeight="1" x14ac:dyDescent="0.25">
      <c r="A38" s="109">
        <v>2014</v>
      </c>
      <c r="B38" s="110">
        <v>566</v>
      </c>
      <c r="C38" s="111">
        <v>1873</v>
      </c>
      <c r="D38" s="111">
        <v>399</v>
      </c>
      <c r="E38" s="111">
        <v>798</v>
      </c>
      <c r="F38" s="112">
        <v>0</v>
      </c>
      <c r="G38" s="112">
        <v>121</v>
      </c>
      <c r="H38" s="112">
        <v>218</v>
      </c>
      <c r="I38" s="113">
        <v>0</v>
      </c>
      <c r="J38" s="112">
        <v>188</v>
      </c>
      <c r="K38" s="113">
        <f t="shared" si="0"/>
        <v>3597</v>
      </c>
      <c r="L38" s="113">
        <v>4110</v>
      </c>
      <c r="M38" s="115">
        <f t="shared" si="1"/>
        <v>7707</v>
      </c>
      <c r="O38" s="18"/>
      <c r="P38" s="18"/>
      <c r="Q38" s="18"/>
    </row>
    <row r="39" spans="1:17" ht="15" customHeight="1" x14ac:dyDescent="0.25">
      <c r="A39" s="109">
        <v>2015</v>
      </c>
      <c r="B39" s="110">
        <v>203</v>
      </c>
      <c r="C39" s="111">
        <v>470</v>
      </c>
      <c r="D39" s="111">
        <v>112</v>
      </c>
      <c r="E39" s="111">
        <v>272</v>
      </c>
      <c r="F39" s="112">
        <v>0</v>
      </c>
      <c r="G39" s="112">
        <v>24</v>
      </c>
      <c r="H39" s="112">
        <v>102</v>
      </c>
      <c r="I39" s="113">
        <v>6</v>
      </c>
      <c r="J39" s="112">
        <v>12</v>
      </c>
      <c r="K39" s="113">
        <f t="shared" si="0"/>
        <v>998</v>
      </c>
      <c r="L39" s="113">
        <v>956</v>
      </c>
      <c r="M39" s="115">
        <f t="shared" si="1"/>
        <v>1954</v>
      </c>
      <c r="O39" s="18"/>
      <c r="P39" s="18"/>
      <c r="Q39" s="18"/>
    </row>
    <row r="40" spans="1:17" ht="15" customHeight="1" x14ac:dyDescent="0.25">
      <c r="A40" s="109">
        <v>2016</v>
      </c>
      <c r="B40" s="110">
        <v>123</v>
      </c>
      <c r="C40" s="111">
        <v>767</v>
      </c>
      <c r="D40" s="111">
        <v>150</v>
      </c>
      <c r="E40" s="111">
        <v>429</v>
      </c>
      <c r="F40" s="112">
        <v>0</v>
      </c>
      <c r="G40" s="112">
        <v>90</v>
      </c>
      <c r="H40" s="112">
        <v>39</v>
      </c>
      <c r="I40" s="113">
        <v>0</v>
      </c>
      <c r="J40" s="112">
        <v>43</v>
      </c>
      <c r="K40" s="113">
        <f t="shared" si="0"/>
        <v>1518</v>
      </c>
      <c r="L40" s="113">
        <v>948</v>
      </c>
      <c r="M40" s="115">
        <f t="shared" si="1"/>
        <v>2466</v>
      </c>
      <c r="O40" s="18"/>
      <c r="P40" s="18"/>
      <c r="Q40" s="18"/>
    </row>
    <row r="41" spans="1:17" ht="15" customHeight="1" x14ac:dyDescent="0.25">
      <c r="A41" s="116" t="s">
        <v>2</v>
      </c>
      <c r="B41" s="117"/>
      <c r="C41" s="118">
        <f t="shared" ref="C41:L41" si="2">AVERAGEA(C6:C40)</f>
        <v>1356.1568108850004</v>
      </c>
      <c r="D41" s="118">
        <f t="shared" si="2"/>
        <v>365.27271595041071</v>
      </c>
      <c r="E41" s="118">
        <f t="shared" si="2"/>
        <v>529.7549551964421</v>
      </c>
      <c r="F41" s="118">
        <f t="shared" si="2"/>
        <v>2.8453305920602903</v>
      </c>
      <c r="G41" s="118">
        <f t="shared" si="2"/>
        <v>53.570397162278155</v>
      </c>
      <c r="H41" s="118">
        <f t="shared" si="2"/>
        <v>193.58826311897687</v>
      </c>
      <c r="I41" s="118">
        <f t="shared" si="2"/>
        <v>20.600215827535454</v>
      </c>
      <c r="J41" s="118">
        <f t="shared" si="2"/>
        <v>44.139922564267074</v>
      </c>
      <c r="K41" s="118">
        <f t="shared" si="2"/>
        <v>2565.9286112969712</v>
      </c>
      <c r="L41" s="118">
        <f t="shared" si="2"/>
        <v>1539.7142857142858</v>
      </c>
      <c r="M41" s="119">
        <f>AVERAGEA(M6:M39)</f>
        <v>4153.8676880998228</v>
      </c>
    </row>
    <row r="42" spans="1:17" ht="12.75" x14ac:dyDescent="0.2">
      <c r="A42" s="17"/>
      <c r="B42" s="18"/>
      <c r="C42" s="30"/>
      <c r="D42" s="30"/>
      <c r="E42" s="1"/>
      <c r="G42" s="1"/>
      <c r="H42" s="1"/>
      <c r="I42" s="24"/>
      <c r="J42" s="25"/>
      <c r="K42" s="24"/>
      <c r="L42" s="24"/>
      <c r="M42" s="24"/>
    </row>
    <row r="43" spans="1:17" ht="15.75" x14ac:dyDescent="0.25">
      <c r="A43" s="67" t="s">
        <v>44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7" ht="15.75" x14ac:dyDescent="0.25">
      <c r="A44" s="67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7" ht="15" x14ac:dyDescent="0.25">
      <c r="A45" s="100"/>
      <c r="B45" s="101" t="s">
        <v>13</v>
      </c>
      <c r="C45" s="102"/>
      <c r="D45" s="102"/>
      <c r="E45" s="102"/>
      <c r="F45" s="102"/>
      <c r="G45" s="102" t="s">
        <v>49</v>
      </c>
      <c r="H45" s="102"/>
      <c r="I45" s="102"/>
      <c r="J45" s="102"/>
      <c r="K45" s="102"/>
      <c r="L45" s="102"/>
      <c r="M45" s="102"/>
    </row>
    <row r="46" spans="1:17" ht="15" x14ac:dyDescent="0.25">
      <c r="A46" s="103"/>
      <c r="B46" s="104" t="s">
        <v>14</v>
      </c>
      <c r="C46" s="104" t="s">
        <v>23</v>
      </c>
      <c r="D46" s="104" t="s">
        <v>23</v>
      </c>
      <c r="E46" s="104" t="s">
        <v>23</v>
      </c>
      <c r="F46" s="104" t="s">
        <v>23</v>
      </c>
      <c r="G46" s="104" t="s">
        <v>23</v>
      </c>
      <c r="H46" s="104" t="s">
        <v>16</v>
      </c>
      <c r="I46" s="104" t="s">
        <v>16</v>
      </c>
      <c r="J46" s="104" t="s">
        <v>16</v>
      </c>
      <c r="K46" s="104" t="s">
        <v>1</v>
      </c>
      <c r="L46" s="104"/>
      <c r="M46" s="105" t="s">
        <v>20</v>
      </c>
    </row>
    <row r="47" spans="1:17" ht="15" x14ac:dyDescent="0.25">
      <c r="A47" s="106" t="s">
        <v>0</v>
      </c>
      <c r="B47" s="107" t="s">
        <v>47</v>
      </c>
      <c r="C47" s="107" t="s">
        <v>3</v>
      </c>
      <c r="D47" s="107" t="s">
        <v>4</v>
      </c>
      <c r="E47" s="107" t="s">
        <v>5</v>
      </c>
      <c r="F47" s="107" t="s">
        <v>45</v>
      </c>
      <c r="G47" s="107" t="s">
        <v>6</v>
      </c>
      <c r="H47" s="107" t="s">
        <v>3</v>
      </c>
      <c r="I47" s="107" t="s">
        <v>30</v>
      </c>
      <c r="J47" s="107" t="s">
        <v>6</v>
      </c>
      <c r="K47" s="107" t="s">
        <v>46</v>
      </c>
      <c r="L47" s="107" t="s">
        <v>22</v>
      </c>
      <c r="M47" s="108" t="s">
        <v>24</v>
      </c>
    </row>
    <row r="48" spans="1:17" ht="15" customHeight="1" x14ac:dyDescent="0.25">
      <c r="A48" s="109">
        <v>1982</v>
      </c>
      <c r="B48" s="110">
        <f t="shared" ref="B48:B73" si="3">B6</f>
        <v>91</v>
      </c>
      <c r="C48" s="134">
        <f t="shared" ref="C48:M48" si="4">C6/$M6*100</f>
        <v>44.971358149051653</v>
      </c>
      <c r="D48" s="134">
        <f t="shared" si="4"/>
        <v>10.233249111101438</v>
      </c>
      <c r="E48" s="134">
        <f t="shared" si="4"/>
        <v>3.3063009885179988</v>
      </c>
      <c r="F48" s="134">
        <f t="shared" si="4"/>
        <v>0</v>
      </c>
      <c r="G48" s="134">
        <f t="shared" si="4"/>
        <v>0</v>
      </c>
      <c r="H48" s="134">
        <f t="shared" si="4"/>
        <v>5.1582897515207815</v>
      </c>
      <c r="I48" s="134">
        <f t="shared" si="4"/>
        <v>1.368949151501649</v>
      </c>
      <c r="J48" s="134">
        <f t="shared" si="4"/>
        <v>0</v>
      </c>
      <c r="K48" s="134">
        <f t="shared" si="4"/>
        <v>65.038147151693522</v>
      </c>
      <c r="L48" s="134">
        <f t="shared" si="4"/>
        <v>34.961852848306471</v>
      </c>
      <c r="M48" s="134">
        <f t="shared" si="4"/>
        <v>100</v>
      </c>
    </row>
    <row r="49" spans="1:17" ht="15" customHeight="1" x14ac:dyDescent="0.25">
      <c r="A49" s="109">
        <v>1983</v>
      </c>
      <c r="B49" s="110">
        <f t="shared" si="3"/>
        <v>185</v>
      </c>
      <c r="C49" s="134">
        <f t="shared" ref="C49:M49" si="5">C7/$M7*100</f>
        <v>35.451558288791006</v>
      </c>
      <c r="D49" s="134">
        <f t="shared" si="5"/>
        <v>10.945627361214557</v>
      </c>
      <c r="E49" s="134">
        <f t="shared" si="5"/>
        <v>7.1454356293953873</v>
      </c>
      <c r="F49" s="134">
        <f t="shared" si="5"/>
        <v>1.2607480818184342</v>
      </c>
      <c r="G49" s="134">
        <f t="shared" si="5"/>
        <v>0</v>
      </c>
      <c r="H49" s="134">
        <f t="shared" si="5"/>
        <v>5.5273252942374542</v>
      </c>
      <c r="I49" s="134">
        <f t="shared" si="5"/>
        <v>1.2915226622558775</v>
      </c>
      <c r="J49" s="134">
        <f t="shared" si="5"/>
        <v>0</v>
      </c>
      <c r="K49" s="134">
        <f t="shared" si="5"/>
        <v>61.622217317712725</v>
      </c>
      <c r="L49" s="134">
        <f t="shared" si="5"/>
        <v>38.377782682287283</v>
      </c>
      <c r="M49" s="134">
        <f t="shared" si="5"/>
        <v>100</v>
      </c>
      <c r="P49" s="72"/>
      <c r="Q49" s="67"/>
    </row>
    <row r="50" spans="1:17" ht="15" customHeight="1" x14ac:dyDescent="0.25">
      <c r="A50" s="109">
        <v>1984</v>
      </c>
      <c r="B50" s="110">
        <f t="shared" si="3"/>
        <v>151</v>
      </c>
      <c r="C50" s="134">
        <f t="shared" ref="C50:M50" si="6">C8/$M8*100</f>
        <v>31.463933220894884</v>
      </c>
      <c r="D50" s="134">
        <f t="shared" si="6"/>
        <v>12.515490735021132</v>
      </c>
      <c r="E50" s="134">
        <f t="shared" si="6"/>
        <v>11.712814350428776</v>
      </c>
      <c r="F50" s="134">
        <f t="shared" si="6"/>
        <v>0.4514223142249727</v>
      </c>
      <c r="G50" s="134">
        <f t="shared" si="6"/>
        <v>0</v>
      </c>
      <c r="H50" s="134">
        <f t="shared" si="6"/>
        <v>8.2285649287551763</v>
      </c>
      <c r="I50" s="134">
        <f t="shared" si="6"/>
        <v>0.65962680814749375</v>
      </c>
      <c r="J50" s="134">
        <f t="shared" si="6"/>
        <v>0</v>
      </c>
      <c r="K50" s="134">
        <f t="shared" si="6"/>
        <v>65.031852357472445</v>
      </c>
      <c r="L50" s="134">
        <f t="shared" si="6"/>
        <v>34.968147642527562</v>
      </c>
      <c r="M50" s="134">
        <f t="shared" si="6"/>
        <v>100</v>
      </c>
    </row>
    <row r="51" spans="1:17" ht="15" customHeight="1" x14ac:dyDescent="0.25">
      <c r="A51" s="109">
        <v>1985</v>
      </c>
      <c r="B51" s="110">
        <f t="shared" si="3"/>
        <v>213</v>
      </c>
      <c r="C51" s="134">
        <f t="shared" ref="C51:M51" si="7">C9/$M9*100</f>
        <v>35.570753097824088</v>
      </c>
      <c r="D51" s="134">
        <f t="shared" si="7"/>
        <v>11.776350560473704</v>
      </c>
      <c r="E51" s="134">
        <f t="shared" si="7"/>
        <v>5.6188418252757621</v>
      </c>
      <c r="F51" s="134">
        <f t="shared" si="7"/>
        <v>0.21269495055157706</v>
      </c>
      <c r="G51" s="134">
        <f t="shared" si="7"/>
        <v>0</v>
      </c>
      <c r="H51" s="134">
        <f t="shared" si="7"/>
        <v>8.217089585527706</v>
      </c>
      <c r="I51" s="134">
        <f t="shared" si="7"/>
        <v>1.5970348741364493</v>
      </c>
      <c r="J51" s="134">
        <f t="shared" si="7"/>
        <v>0</v>
      </c>
      <c r="K51" s="134">
        <f t="shared" si="7"/>
        <v>62.992764893789285</v>
      </c>
      <c r="L51" s="134">
        <f t="shared" si="7"/>
        <v>37.007235106210707</v>
      </c>
      <c r="M51" s="134">
        <f t="shared" si="7"/>
        <v>100</v>
      </c>
    </row>
    <row r="52" spans="1:17" ht="15" customHeight="1" x14ac:dyDescent="0.25">
      <c r="A52" s="109">
        <v>1986</v>
      </c>
      <c r="B52" s="110">
        <f t="shared" si="3"/>
        <v>256</v>
      </c>
      <c r="C52" s="134">
        <f t="shared" ref="C52:M52" si="8">C10/$M10*100</f>
        <v>36.59944890840687</v>
      </c>
      <c r="D52" s="134">
        <f t="shared" si="8"/>
        <v>11.282747896691225</v>
      </c>
      <c r="E52" s="134">
        <f t="shared" si="8"/>
        <v>4.8789143474840913</v>
      </c>
      <c r="F52" s="134">
        <f t="shared" si="8"/>
        <v>0</v>
      </c>
      <c r="G52" s="134">
        <f t="shared" si="8"/>
        <v>0.36170631155988192</v>
      </c>
      <c r="H52" s="134">
        <f t="shared" si="8"/>
        <v>5.4026396663335561</v>
      </c>
      <c r="I52" s="134">
        <f t="shared" si="8"/>
        <v>0.65207127705058054</v>
      </c>
      <c r="J52" s="134">
        <f t="shared" si="8"/>
        <v>0</v>
      </c>
      <c r="K52" s="134">
        <f t="shared" si="8"/>
        <v>59.177528407526211</v>
      </c>
      <c r="L52" s="134">
        <f t="shared" si="8"/>
        <v>40.822471592473789</v>
      </c>
      <c r="M52" s="134">
        <f t="shared" si="8"/>
        <v>100</v>
      </c>
    </row>
    <row r="53" spans="1:17" ht="15" customHeight="1" x14ac:dyDescent="0.25">
      <c r="A53" s="109">
        <v>1987</v>
      </c>
      <c r="B53" s="110">
        <f t="shared" si="3"/>
        <v>99</v>
      </c>
      <c r="C53" s="134">
        <f t="shared" ref="C53:M53" si="9">C11/$M11*100</f>
        <v>29.293044956349775</v>
      </c>
      <c r="D53" s="134">
        <f t="shared" si="9"/>
        <v>3.6368356844711771</v>
      </c>
      <c r="E53" s="134">
        <f t="shared" si="9"/>
        <v>6.5836977544288677</v>
      </c>
      <c r="F53" s="134">
        <f t="shared" si="9"/>
        <v>0.17618134789922463</v>
      </c>
      <c r="G53" s="134">
        <f t="shared" si="9"/>
        <v>1.2583096488130554</v>
      </c>
      <c r="H53" s="134">
        <f t="shared" si="9"/>
        <v>6.8874700844033434</v>
      </c>
      <c r="I53" s="134">
        <f t="shared" si="9"/>
        <v>2.3813607445329001</v>
      </c>
      <c r="J53" s="134">
        <f t="shared" si="9"/>
        <v>0</v>
      </c>
      <c r="K53" s="134">
        <f t="shared" si="9"/>
        <v>50.216900220898339</v>
      </c>
      <c r="L53" s="134">
        <f t="shared" si="9"/>
        <v>49.783099779101654</v>
      </c>
      <c r="M53" s="134">
        <f t="shared" si="9"/>
        <v>100</v>
      </c>
    </row>
    <row r="54" spans="1:17" ht="15" customHeight="1" x14ac:dyDescent="0.25">
      <c r="A54" s="109">
        <v>1988</v>
      </c>
      <c r="B54" s="110">
        <f t="shared" si="3"/>
        <v>41</v>
      </c>
      <c r="C54" s="134">
        <f t="shared" ref="C54:M54" si="10">C12/$M12*100</f>
        <v>27.560370521156575</v>
      </c>
      <c r="D54" s="134">
        <f t="shared" si="10"/>
        <v>14.048346696978554</v>
      </c>
      <c r="E54" s="134">
        <f t="shared" si="10"/>
        <v>5.3020645183693995</v>
      </c>
      <c r="F54" s="134">
        <f t="shared" si="10"/>
        <v>0</v>
      </c>
      <c r="G54" s="134">
        <f t="shared" si="10"/>
        <v>0</v>
      </c>
      <c r="H54" s="134">
        <f t="shared" si="10"/>
        <v>16.414283245958519</v>
      </c>
      <c r="I54" s="134">
        <f t="shared" si="10"/>
        <v>1.8443014883099458</v>
      </c>
      <c r="J54" s="134">
        <f t="shared" si="10"/>
        <v>0</v>
      </c>
      <c r="K54" s="134">
        <f t="shared" si="10"/>
        <v>65.169366470772999</v>
      </c>
      <c r="L54" s="134">
        <f t="shared" si="10"/>
        <v>34.830633529226994</v>
      </c>
      <c r="M54" s="134">
        <f t="shared" si="10"/>
        <v>100</v>
      </c>
    </row>
    <row r="55" spans="1:17" ht="15" customHeight="1" x14ac:dyDescent="0.25">
      <c r="A55" s="109">
        <v>1989</v>
      </c>
      <c r="B55" s="110">
        <f t="shared" si="3"/>
        <v>91</v>
      </c>
      <c r="C55" s="134">
        <f t="shared" ref="C55:M55" si="11">C13/$M13*100</f>
        <v>50.610087666188022</v>
      </c>
      <c r="D55" s="134">
        <f t="shared" si="11"/>
        <v>13.2900162646329</v>
      </c>
      <c r="E55" s="134">
        <f t="shared" si="11"/>
        <v>10.260696399332634</v>
      </c>
      <c r="F55" s="134">
        <f t="shared" si="11"/>
        <v>0</v>
      </c>
      <c r="G55" s="134">
        <f t="shared" si="11"/>
        <v>2.5699090857006244</v>
      </c>
      <c r="H55" s="134">
        <f t="shared" si="11"/>
        <v>4.4157663725395313</v>
      </c>
      <c r="I55" s="134">
        <f t="shared" si="11"/>
        <v>0.84298740407829342</v>
      </c>
      <c r="J55" s="134">
        <f t="shared" si="11"/>
        <v>0</v>
      </c>
      <c r="K55" s="134">
        <f t="shared" si="11"/>
        <v>81.989463192472002</v>
      </c>
      <c r="L55" s="134">
        <f t="shared" si="11"/>
        <v>18.010536807528013</v>
      </c>
      <c r="M55" s="134">
        <f t="shared" si="11"/>
        <v>100</v>
      </c>
    </row>
    <row r="56" spans="1:17" ht="15" customHeight="1" x14ac:dyDescent="0.25">
      <c r="A56" s="109">
        <v>1990</v>
      </c>
      <c r="B56" s="110">
        <f t="shared" si="3"/>
        <v>263</v>
      </c>
      <c r="C56" s="134">
        <f t="shared" ref="C56:M56" si="12">C14/$M14*100</f>
        <v>37.617871578491787</v>
      </c>
      <c r="D56" s="134">
        <f t="shared" si="12"/>
        <v>11.811173007585523</v>
      </c>
      <c r="E56" s="134">
        <f t="shared" si="12"/>
        <v>13.294783369778662</v>
      </c>
      <c r="F56" s="134">
        <f t="shared" si="12"/>
        <v>0.48878742200531766</v>
      </c>
      <c r="G56" s="134">
        <f t="shared" si="12"/>
        <v>0</v>
      </c>
      <c r="H56" s="134">
        <f t="shared" si="12"/>
        <v>17.513548162787561</v>
      </c>
      <c r="I56" s="134">
        <f t="shared" si="12"/>
        <v>1.1246368147583763</v>
      </c>
      <c r="J56" s="134">
        <f t="shared" si="12"/>
        <v>0</v>
      </c>
      <c r="K56" s="134">
        <f t="shared" si="12"/>
        <v>81.85080035540723</v>
      </c>
      <c r="L56" s="134">
        <f t="shared" si="12"/>
        <v>18.149199644592773</v>
      </c>
      <c r="M56" s="134">
        <f t="shared" si="12"/>
        <v>100</v>
      </c>
    </row>
    <row r="57" spans="1:17" ht="15" customHeight="1" x14ac:dyDescent="0.25">
      <c r="A57" s="109">
        <v>1991</v>
      </c>
      <c r="B57" s="110">
        <f t="shared" si="3"/>
        <v>399</v>
      </c>
      <c r="C57" s="134">
        <f t="shared" ref="C57:M57" si="13">C15/$M15*100</f>
        <v>36.473417723444321</v>
      </c>
      <c r="D57" s="134">
        <f t="shared" si="13"/>
        <v>3.3013771254820865</v>
      </c>
      <c r="E57" s="134">
        <f t="shared" si="13"/>
        <v>16.324004535488083</v>
      </c>
      <c r="F57" s="134">
        <f t="shared" si="13"/>
        <v>0</v>
      </c>
      <c r="G57" s="134">
        <f t="shared" si="13"/>
        <v>0.65052274264399035</v>
      </c>
      <c r="H57" s="134">
        <f t="shared" si="13"/>
        <v>10.644398388381475</v>
      </c>
      <c r="I57" s="134">
        <f t="shared" si="13"/>
        <v>0.76868533964849162</v>
      </c>
      <c r="J57" s="134">
        <f t="shared" si="13"/>
        <v>0</v>
      </c>
      <c r="K57" s="134">
        <f t="shared" si="13"/>
        <v>68.162405855088466</v>
      </c>
      <c r="L57" s="134">
        <f t="shared" si="13"/>
        <v>31.837594144911534</v>
      </c>
      <c r="M57" s="134">
        <f t="shared" si="13"/>
        <v>100</v>
      </c>
    </row>
    <row r="58" spans="1:17" ht="15" customHeight="1" x14ac:dyDescent="0.25">
      <c r="A58" s="109">
        <v>1992</v>
      </c>
      <c r="B58" s="110">
        <f t="shared" si="3"/>
        <v>497</v>
      </c>
      <c r="C58" s="134">
        <f t="shared" ref="C58:M58" si="14">C16/$M16*100</f>
        <v>37.887486721599522</v>
      </c>
      <c r="D58" s="134">
        <f t="shared" si="14"/>
        <v>13.811983650848314</v>
      </c>
      <c r="E58" s="134">
        <f t="shared" si="14"/>
        <v>12.259065937152</v>
      </c>
      <c r="F58" s="134">
        <f t="shared" si="14"/>
        <v>0</v>
      </c>
      <c r="G58" s="134">
        <f t="shared" si="14"/>
        <v>0.81506303661632795</v>
      </c>
      <c r="H58" s="134">
        <f t="shared" si="14"/>
        <v>5.8950853340090896</v>
      </c>
      <c r="I58" s="134">
        <f t="shared" si="14"/>
        <v>0.19765340041300125</v>
      </c>
      <c r="J58" s="134">
        <f t="shared" si="14"/>
        <v>0</v>
      </c>
      <c r="K58" s="134">
        <f t="shared" si="14"/>
        <v>70.866338080638258</v>
      </c>
      <c r="L58" s="134">
        <f t="shared" si="14"/>
        <v>29.133661919361742</v>
      </c>
      <c r="M58" s="134">
        <f t="shared" si="14"/>
        <v>100</v>
      </c>
    </row>
    <row r="59" spans="1:17" ht="15" customHeight="1" x14ac:dyDescent="0.25">
      <c r="A59" s="109">
        <v>1993</v>
      </c>
      <c r="B59" s="110">
        <f t="shared" si="3"/>
        <v>155</v>
      </c>
      <c r="C59" s="134">
        <f t="shared" ref="C59:M59" si="15">C17/$M17*100</f>
        <v>52.504509160135783</v>
      </c>
      <c r="D59" s="134">
        <f t="shared" si="15"/>
        <v>6.3430094726443791</v>
      </c>
      <c r="E59" s="134">
        <f t="shared" si="15"/>
        <v>15.698508251666857</v>
      </c>
      <c r="F59" s="134">
        <f t="shared" si="15"/>
        <v>0</v>
      </c>
      <c r="G59" s="134">
        <f t="shared" si="15"/>
        <v>0</v>
      </c>
      <c r="H59" s="134">
        <f t="shared" si="15"/>
        <v>4.8795077331630852</v>
      </c>
      <c r="I59" s="134">
        <f t="shared" si="15"/>
        <v>0.96016119910628461</v>
      </c>
      <c r="J59" s="134">
        <f t="shared" si="15"/>
        <v>0</v>
      </c>
      <c r="K59" s="134">
        <f t="shared" si="15"/>
        <v>80.385695816716392</v>
      </c>
      <c r="L59" s="134">
        <f t="shared" si="15"/>
        <v>19.614304183283618</v>
      </c>
      <c r="M59" s="134">
        <f t="shared" si="15"/>
        <v>100</v>
      </c>
    </row>
    <row r="60" spans="1:17" ht="15" customHeight="1" x14ac:dyDescent="0.25">
      <c r="A60" s="109">
        <v>1994</v>
      </c>
      <c r="B60" s="110">
        <f t="shared" si="3"/>
        <v>838</v>
      </c>
      <c r="C60" s="134">
        <f t="shared" ref="C60:M60" si="16">C18/$M18*100</f>
        <v>45.785682432701861</v>
      </c>
      <c r="D60" s="134">
        <f t="shared" si="16"/>
        <v>11.868939143680601</v>
      </c>
      <c r="E60" s="134">
        <f t="shared" si="16"/>
        <v>15.324190263385795</v>
      </c>
      <c r="F60" s="134">
        <f t="shared" si="16"/>
        <v>0</v>
      </c>
      <c r="G60" s="134">
        <f t="shared" si="16"/>
        <v>0.4752211701469003</v>
      </c>
      <c r="H60" s="134">
        <f t="shared" si="16"/>
        <v>7.3289656494237505</v>
      </c>
      <c r="I60" s="134">
        <f t="shared" si="16"/>
        <v>0.55693740420684668</v>
      </c>
      <c r="J60" s="134">
        <f t="shared" si="16"/>
        <v>0.13676825675352436</v>
      </c>
      <c r="K60" s="134">
        <f t="shared" si="16"/>
        <v>81.476704320299291</v>
      </c>
      <c r="L60" s="134">
        <f t="shared" si="16"/>
        <v>18.523295679700713</v>
      </c>
      <c r="M60" s="134">
        <f t="shared" si="16"/>
        <v>100</v>
      </c>
    </row>
    <row r="61" spans="1:17" ht="15" customHeight="1" x14ac:dyDescent="0.25">
      <c r="A61" s="109">
        <v>1995</v>
      </c>
      <c r="B61" s="110">
        <f t="shared" si="3"/>
        <v>432</v>
      </c>
      <c r="C61" s="134">
        <f t="shared" ref="C61:M61" si="17">C19/$M19*100</f>
        <v>30.087215462659433</v>
      </c>
      <c r="D61" s="134">
        <f t="shared" si="17"/>
        <v>14.121589178082264</v>
      </c>
      <c r="E61" s="134">
        <f t="shared" si="17"/>
        <v>23.672463010173654</v>
      </c>
      <c r="F61" s="134">
        <f t="shared" si="17"/>
        <v>0</v>
      </c>
      <c r="G61" s="134">
        <f t="shared" si="17"/>
        <v>1.4624390074157947</v>
      </c>
      <c r="H61" s="134">
        <f t="shared" si="17"/>
        <v>3.5250671836584471</v>
      </c>
      <c r="I61" s="134">
        <f t="shared" si="17"/>
        <v>0.42229800344914342</v>
      </c>
      <c r="J61" s="134">
        <f t="shared" si="17"/>
        <v>0.15929603891167912</v>
      </c>
      <c r="K61" s="134">
        <f t="shared" si="17"/>
        <v>73.450367884350385</v>
      </c>
      <c r="L61" s="134">
        <f t="shared" si="17"/>
        <v>26.549632115649612</v>
      </c>
      <c r="M61" s="134">
        <f t="shared" si="17"/>
        <v>100</v>
      </c>
    </row>
    <row r="62" spans="1:17" ht="15" customHeight="1" x14ac:dyDescent="0.25">
      <c r="A62" s="109">
        <v>1996</v>
      </c>
      <c r="B62" s="110">
        <f t="shared" si="3"/>
        <v>502</v>
      </c>
      <c r="C62" s="134">
        <f t="shared" ref="C62:M62" si="18">C20/$M20*100</f>
        <v>40.157806870121583</v>
      </c>
      <c r="D62" s="134">
        <f t="shared" si="18"/>
        <v>15.774045148006291</v>
      </c>
      <c r="E62" s="134">
        <f t="shared" si="18"/>
        <v>12.325113079957234</v>
      </c>
      <c r="F62" s="134">
        <f t="shared" si="18"/>
        <v>0</v>
      </c>
      <c r="G62" s="134">
        <f t="shared" si="18"/>
        <v>3.1737640982412407</v>
      </c>
      <c r="H62" s="134">
        <f t="shared" si="18"/>
        <v>3.1731439603349378</v>
      </c>
      <c r="I62" s="134">
        <f t="shared" si="18"/>
        <v>0.97430955525813911</v>
      </c>
      <c r="J62" s="134">
        <f t="shared" si="18"/>
        <v>0.35912195154549431</v>
      </c>
      <c r="K62" s="134">
        <f t="shared" si="18"/>
        <v>75.937304663464914</v>
      </c>
      <c r="L62" s="134">
        <f t="shared" si="18"/>
        <v>24.062695336535086</v>
      </c>
      <c r="M62" s="134">
        <f t="shared" si="18"/>
        <v>100</v>
      </c>
    </row>
    <row r="63" spans="1:17" ht="15" customHeight="1" x14ac:dyDescent="0.25">
      <c r="A63" s="109">
        <v>1997</v>
      </c>
      <c r="B63" s="110">
        <f t="shared" si="3"/>
        <v>480</v>
      </c>
      <c r="C63" s="134">
        <f t="shared" ref="C63:M63" si="19">C21/$M21*100</f>
        <v>49.017873451236419</v>
      </c>
      <c r="D63" s="134">
        <f t="shared" si="19"/>
        <v>4.0189026052864865</v>
      </c>
      <c r="E63" s="134">
        <f t="shared" si="19"/>
        <v>14.743034041224984</v>
      </c>
      <c r="F63" s="134">
        <f t="shared" si="19"/>
        <v>0</v>
      </c>
      <c r="G63" s="134">
        <f t="shared" si="19"/>
        <v>1.6822889749760244</v>
      </c>
      <c r="H63" s="134">
        <f t="shared" si="19"/>
        <v>3.382577019756579</v>
      </c>
      <c r="I63" s="134">
        <f t="shared" si="19"/>
        <v>0</v>
      </c>
      <c r="J63" s="134">
        <f t="shared" si="19"/>
        <v>0</v>
      </c>
      <c r="K63" s="134">
        <f t="shared" si="19"/>
        <v>72.844676092480483</v>
      </c>
      <c r="L63" s="134">
        <f t="shared" si="19"/>
        <v>27.155323907519506</v>
      </c>
      <c r="M63" s="134">
        <f t="shared" si="19"/>
        <v>100</v>
      </c>
    </row>
    <row r="64" spans="1:17" ht="15" customHeight="1" x14ac:dyDescent="0.25">
      <c r="A64" s="109">
        <v>1998</v>
      </c>
      <c r="B64" s="110">
        <f t="shared" si="3"/>
        <v>668</v>
      </c>
      <c r="C64" s="134">
        <f t="shared" ref="C64:M64" si="20">C22/$M22*100</f>
        <v>40.525601817316598</v>
      </c>
      <c r="D64" s="134">
        <f t="shared" si="20"/>
        <v>10.778256766232346</v>
      </c>
      <c r="E64" s="134">
        <f t="shared" si="20"/>
        <v>22.425299555903095</v>
      </c>
      <c r="F64" s="134">
        <f t="shared" si="20"/>
        <v>0</v>
      </c>
      <c r="G64" s="134">
        <f t="shared" si="20"/>
        <v>3.4350025053784408</v>
      </c>
      <c r="H64" s="134">
        <f t="shared" si="20"/>
        <v>0</v>
      </c>
      <c r="I64" s="134">
        <f t="shared" si="20"/>
        <v>0</v>
      </c>
      <c r="J64" s="134">
        <f t="shared" si="20"/>
        <v>0.34808154675266523</v>
      </c>
      <c r="K64" s="134">
        <f t="shared" si="20"/>
        <v>77.512242191583141</v>
      </c>
      <c r="L64" s="134">
        <f t="shared" si="20"/>
        <v>22.487757808416848</v>
      </c>
      <c r="M64" s="134">
        <f t="shared" si="20"/>
        <v>100</v>
      </c>
    </row>
    <row r="65" spans="1:13" ht="15" customHeight="1" x14ac:dyDescent="0.25">
      <c r="A65" s="109">
        <v>1999</v>
      </c>
      <c r="B65" s="110">
        <f t="shared" si="3"/>
        <v>623</v>
      </c>
      <c r="C65" s="134">
        <f t="shared" ref="C65:M65" si="21">C23/$M23*100</f>
        <v>41.613988262821955</v>
      </c>
      <c r="D65" s="134">
        <f t="shared" si="21"/>
        <v>6.701371487225714</v>
      </c>
      <c r="E65" s="134">
        <f t="shared" si="21"/>
        <v>17.194773951507347</v>
      </c>
      <c r="F65" s="134">
        <f t="shared" si="21"/>
        <v>0</v>
      </c>
      <c r="G65" s="134">
        <f t="shared" si="21"/>
        <v>4.2531537882785724</v>
      </c>
      <c r="H65" s="134">
        <f t="shared" si="21"/>
        <v>0</v>
      </c>
      <c r="I65" s="134">
        <f t="shared" si="21"/>
        <v>0</v>
      </c>
      <c r="J65" s="134">
        <f t="shared" si="21"/>
        <v>0.71891592878854005</v>
      </c>
      <c r="K65" s="134">
        <f t="shared" si="21"/>
        <v>70.482203418622134</v>
      </c>
      <c r="L65" s="134">
        <f t="shared" si="21"/>
        <v>29.517796581377866</v>
      </c>
      <c r="M65" s="134">
        <f t="shared" si="21"/>
        <v>100</v>
      </c>
    </row>
    <row r="66" spans="1:13" ht="15" customHeight="1" x14ac:dyDescent="0.25">
      <c r="A66" s="109">
        <v>2000</v>
      </c>
      <c r="B66" s="110">
        <f t="shared" si="3"/>
        <v>161</v>
      </c>
      <c r="C66" s="134">
        <f t="shared" ref="C66:M66" si="22">C24/$M24*100</f>
        <v>36.285760235885306</v>
      </c>
      <c r="D66" s="134">
        <f t="shared" si="22"/>
        <v>3.3753530299399155</v>
      </c>
      <c r="E66" s="134">
        <f t="shared" si="22"/>
        <v>8.5961747263634525</v>
      </c>
      <c r="F66" s="134">
        <f t="shared" si="22"/>
        <v>0</v>
      </c>
      <c r="G66" s="134">
        <f t="shared" si="22"/>
        <v>7.1803922676602436</v>
      </c>
      <c r="H66" s="134">
        <f t="shared" si="22"/>
        <v>0</v>
      </c>
      <c r="I66" s="134">
        <f t="shared" si="22"/>
        <v>0</v>
      </c>
      <c r="J66" s="134">
        <f t="shared" si="22"/>
        <v>0</v>
      </c>
      <c r="K66" s="134">
        <f t="shared" si="22"/>
        <v>55.437680259848911</v>
      </c>
      <c r="L66" s="134">
        <f t="shared" si="22"/>
        <v>44.562319740151089</v>
      </c>
      <c r="M66" s="134">
        <f t="shared" si="22"/>
        <v>100</v>
      </c>
    </row>
    <row r="67" spans="1:13" ht="15" customHeight="1" x14ac:dyDescent="0.25">
      <c r="A67" s="109">
        <v>2001</v>
      </c>
      <c r="B67" s="110">
        <f t="shared" si="3"/>
        <v>314</v>
      </c>
      <c r="C67" s="134">
        <f t="shared" ref="C67:M67" si="23">C25/$M25*100</f>
        <v>22.32574362913661</v>
      </c>
      <c r="D67" s="134">
        <f t="shared" si="23"/>
        <v>14.555720573483862</v>
      </c>
      <c r="E67" s="134">
        <f t="shared" si="23"/>
        <v>10.386812300979845</v>
      </c>
      <c r="F67" s="134">
        <f t="shared" si="23"/>
        <v>0</v>
      </c>
      <c r="G67" s="134">
        <f t="shared" si="23"/>
        <v>1.8661171018063269</v>
      </c>
      <c r="H67" s="134">
        <f t="shared" si="23"/>
        <v>0.21499995258832319</v>
      </c>
      <c r="I67" s="134">
        <f t="shared" si="23"/>
        <v>0</v>
      </c>
      <c r="J67" s="134">
        <f t="shared" si="23"/>
        <v>0</v>
      </c>
      <c r="K67" s="134">
        <f t="shared" si="23"/>
        <v>49.349393557994972</v>
      </c>
      <c r="L67" s="134">
        <f t="shared" si="23"/>
        <v>50.650606442005028</v>
      </c>
      <c r="M67" s="134">
        <f t="shared" si="23"/>
        <v>100</v>
      </c>
    </row>
    <row r="68" spans="1:13" ht="15" customHeight="1" x14ac:dyDescent="0.25">
      <c r="A68" s="109">
        <v>2002</v>
      </c>
      <c r="B68" s="110">
        <f t="shared" si="3"/>
        <v>434</v>
      </c>
      <c r="C68" s="134">
        <f t="shared" ref="C68:M68" si="24">C26/$M26*100</f>
        <v>16.491348153576414</v>
      </c>
      <c r="D68" s="134">
        <f t="shared" si="24"/>
        <v>8.3414254238516374</v>
      </c>
      <c r="E68" s="134">
        <f t="shared" si="24"/>
        <v>10.262876689220986</v>
      </c>
      <c r="F68" s="134">
        <f t="shared" si="24"/>
        <v>0</v>
      </c>
      <c r="G68" s="134">
        <f t="shared" si="24"/>
        <v>1.6897081473674032</v>
      </c>
      <c r="H68" s="134">
        <f t="shared" si="24"/>
        <v>1.203214098992166</v>
      </c>
      <c r="I68" s="134">
        <f t="shared" si="24"/>
        <v>0</v>
      </c>
      <c r="J68" s="134">
        <f t="shared" si="24"/>
        <v>1.1340377935835684</v>
      </c>
      <c r="K68" s="134">
        <f t="shared" si="24"/>
        <v>39.122610306592165</v>
      </c>
      <c r="L68" s="134">
        <f t="shared" si="24"/>
        <v>60.877389693407821</v>
      </c>
      <c r="M68" s="134">
        <f t="shared" si="24"/>
        <v>100</v>
      </c>
    </row>
    <row r="69" spans="1:13" ht="15" customHeight="1" x14ac:dyDescent="0.25">
      <c r="A69" s="109">
        <v>2003</v>
      </c>
      <c r="B69" s="110">
        <f t="shared" si="3"/>
        <v>335</v>
      </c>
      <c r="C69" s="134">
        <f t="shared" ref="C69:M69" si="25">C27/$M27*100</f>
        <v>24.329343891395833</v>
      </c>
      <c r="D69" s="134">
        <f t="shared" si="25"/>
        <v>9.6250587289062732</v>
      </c>
      <c r="E69" s="134">
        <f t="shared" si="25"/>
        <v>18.766224487044024</v>
      </c>
      <c r="F69" s="134">
        <f t="shared" si="25"/>
        <v>0</v>
      </c>
      <c r="G69" s="134">
        <f t="shared" si="25"/>
        <v>2.8812920899541088</v>
      </c>
      <c r="H69" s="134">
        <f t="shared" si="25"/>
        <v>2.4847767575928921</v>
      </c>
      <c r="I69" s="134">
        <f t="shared" si="25"/>
        <v>0.84054079381038505</v>
      </c>
      <c r="J69" s="134">
        <f t="shared" si="25"/>
        <v>0</v>
      </c>
      <c r="K69" s="134">
        <f t="shared" si="25"/>
        <v>58.927236748703514</v>
      </c>
      <c r="L69" s="134">
        <f t="shared" si="25"/>
        <v>41.072763251296479</v>
      </c>
      <c r="M69" s="134">
        <f t="shared" si="25"/>
        <v>100</v>
      </c>
    </row>
    <row r="70" spans="1:13" ht="15" customHeight="1" x14ac:dyDescent="0.25">
      <c r="A70" s="109">
        <v>2004</v>
      </c>
      <c r="B70" s="110">
        <f t="shared" si="3"/>
        <v>244</v>
      </c>
      <c r="C70" s="134">
        <f t="shared" ref="C70:M70" si="26">C28/$M28*100</f>
        <v>40.801279633241485</v>
      </c>
      <c r="D70" s="134">
        <f t="shared" si="26"/>
        <v>7.8585159023329201</v>
      </c>
      <c r="E70" s="134">
        <f t="shared" si="26"/>
        <v>9.7340695492477689</v>
      </c>
      <c r="F70" s="134">
        <f t="shared" si="26"/>
        <v>0</v>
      </c>
      <c r="G70" s="134">
        <f t="shared" si="26"/>
        <v>2.4170590233547022</v>
      </c>
      <c r="H70" s="134">
        <f t="shared" si="26"/>
        <v>1.9335030826190664</v>
      </c>
      <c r="I70" s="134">
        <f t="shared" si="26"/>
        <v>0.78718605802689956</v>
      </c>
      <c r="J70" s="134">
        <f t="shared" si="26"/>
        <v>2.7545466055073384</v>
      </c>
      <c r="K70" s="134">
        <f t="shared" si="26"/>
        <v>66.28615985433018</v>
      </c>
      <c r="L70" s="134">
        <f t="shared" si="26"/>
        <v>33.71384014566982</v>
      </c>
      <c r="M70" s="134">
        <f t="shared" si="26"/>
        <v>100</v>
      </c>
    </row>
    <row r="71" spans="1:13" ht="15" customHeight="1" x14ac:dyDescent="0.25">
      <c r="A71" s="109">
        <v>2005</v>
      </c>
      <c r="B71" s="110">
        <f t="shared" si="3"/>
        <v>256</v>
      </c>
      <c r="C71" s="134">
        <f t="shared" ref="C71:M71" si="27">C29/$M29*100</f>
        <v>31.83871925484258</v>
      </c>
      <c r="D71" s="134">
        <f t="shared" si="27"/>
        <v>3.3524349400413933</v>
      </c>
      <c r="E71" s="134">
        <f t="shared" si="27"/>
        <v>14.565532914332488</v>
      </c>
      <c r="F71" s="134">
        <f t="shared" si="27"/>
        <v>0</v>
      </c>
      <c r="G71" s="134">
        <f t="shared" si="27"/>
        <v>1.6181679093713117</v>
      </c>
      <c r="H71" s="134">
        <f t="shared" si="27"/>
        <v>0.9796596213064872</v>
      </c>
      <c r="I71" s="134">
        <f t="shared" si="27"/>
        <v>0.22222008784461827</v>
      </c>
      <c r="J71" s="134">
        <f t="shared" si="27"/>
        <v>0</v>
      </c>
      <c r="K71" s="134">
        <f t="shared" si="27"/>
        <v>52.576734727738881</v>
      </c>
      <c r="L71" s="134">
        <f t="shared" si="27"/>
        <v>47.423265272261119</v>
      </c>
      <c r="M71" s="134">
        <f t="shared" si="27"/>
        <v>100</v>
      </c>
    </row>
    <row r="72" spans="1:13" ht="15" customHeight="1" x14ac:dyDescent="0.25">
      <c r="A72" s="109">
        <v>2006</v>
      </c>
      <c r="B72" s="110">
        <f t="shared" si="3"/>
        <v>169</v>
      </c>
      <c r="C72" s="134">
        <f t="shared" ref="C72:M72" si="28">C30/$M30*100</f>
        <v>36.481419829523155</v>
      </c>
      <c r="D72" s="134">
        <f t="shared" si="28"/>
        <v>3.3105634531644226</v>
      </c>
      <c r="E72" s="134">
        <f t="shared" si="28"/>
        <v>8.8054461479175838</v>
      </c>
      <c r="F72" s="134">
        <f t="shared" si="28"/>
        <v>0</v>
      </c>
      <c r="G72" s="134">
        <f t="shared" si="28"/>
        <v>0.38137733575921723</v>
      </c>
      <c r="H72" s="134">
        <f t="shared" si="28"/>
        <v>1.7550910252369674</v>
      </c>
      <c r="I72" s="134">
        <f t="shared" si="28"/>
        <v>0</v>
      </c>
      <c r="J72" s="134">
        <f t="shared" si="28"/>
        <v>3.0015671887596636</v>
      </c>
      <c r="K72" s="134">
        <f t="shared" si="28"/>
        <v>53.735464980361016</v>
      </c>
      <c r="L72" s="134">
        <f t="shared" si="28"/>
        <v>46.264535019638984</v>
      </c>
      <c r="M72" s="134">
        <f t="shared" si="28"/>
        <v>100</v>
      </c>
    </row>
    <row r="73" spans="1:13" ht="15" customHeight="1" x14ac:dyDescent="0.25">
      <c r="A73" s="109">
        <v>2007</v>
      </c>
      <c r="B73" s="110">
        <f t="shared" si="3"/>
        <v>294</v>
      </c>
      <c r="C73" s="134">
        <f t="shared" ref="C73:M73" si="29">C31/$M31*100</f>
        <v>38.142954204807687</v>
      </c>
      <c r="D73" s="134">
        <f t="shared" si="29"/>
        <v>5.2823865642394088</v>
      </c>
      <c r="E73" s="134">
        <f t="shared" si="29"/>
        <v>9.0795152438204152</v>
      </c>
      <c r="F73" s="134">
        <f t="shared" si="29"/>
        <v>0</v>
      </c>
      <c r="G73" s="134">
        <f t="shared" si="29"/>
        <v>2.2213674112576216</v>
      </c>
      <c r="H73" s="134">
        <f t="shared" si="29"/>
        <v>1.7208587758994698</v>
      </c>
      <c r="I73" s="134">
        <f t="shared" si="29"/>
        <v>0.34469868310310892</v>
      </c>
      <c r="J73" s="134">
        <f t="shared" si="29"/>
        <v>5.6144170218552238</v>
      </c>
      <c r="K73" s="134">
        <f t="shared" si="29"/>
        <v>62.406197904982939</v>
      </c>
      <c r="L73" s="134">
        <f t="shared" si="29"/>
        <v>37.593802095017068</v>
      </c>
      <c r="M73" s="134">
        <f t="shared" si="29"/>
        <v>100</v>
      </c>
    </row>
    <row r="74" spans="1:13" ht="15" customHeight="1" x14ac:dyDescent="0.25">
      <c r="A74" s="109">
        <v>2008</v>
      </c>
      <c r="B74" s="110">
        <v>302</v>
      </c>
      <c r="C74" s="134">
        <f t="shared" ref="C74:M74" si="30">C32/$M32*100</f>
        <v>18.961864406779661</v>
      </c>
      <c r="D74" s="134">
        <f t="shared" si="30"/>
        <v>6.4618644067796609</v>
      </c>
      <c r="E74" s="134">
        <f t="shared" si="30"/>
        <v>20.630296610169491</v>
      </c>
      <c r="F74" s="134">
        <f t="shared" si="30"/>
        <v>0</v>
      </c>
      <c r="G74" s="134">
        <f t="shared" si="30"/>
        <v>0.87394067796610164</v>
      </c>
      <c r="H74" s="134">
        <f t="shared" si="30"/>
        <v>1.5625</v>
      </c>
      <c r="I74" s="134">
        <f t="shared" si="30"/>
        <v>0.31779661016949157</v>
      </c>
      <c r="J74" s="134">
        <f t="shared" si="30"/>
        <v>5.0847457627118651</v>
      </c>
      <c r="K74" s="134">
        <f t="shared" si="30"/>
        <v>53.893008474576277</v>
      </c>
      <c r="L74" s="134">
        <f t="shared" si="30"/>
        <v>46.10699152542373</v>
      </c>
      <c r="M74" s="134">
        <f t="shared" si="30"/>
        <v>100</v>
      </c>
    </row>
    <row r="75" spans="1:13" ht="15" customHeight="1" x14ac:dyDescent="0.25">
      <c r="A75" s="109">
        <v>2009</v>
      </c>
      <c r="B75" s="110">
        <v>253</v>
      </c>
      <c r="C75" s="134">
        <f t="shared" ref="C75:M75" si="31">C33/$M33*100</f>
        <v>23.933378964179784</v>
      </c>
      <c r="D75" s="134">
        <f t="shared" si="31"/>
        <v>6.1145334245950265</v>
      </c>
      <c r="E75" s="134">
        <f t="shared" si="31"/>
        <v>11.019849418206707</v>
      </c>
      <c r="F75" s="134">
        <f t="shared" si="31"/>
        <v>0</v>
      </c>
      <c r="G75" s="134">
        <f t="shared" si="31"/>
        <v>0.41067761806981523</v>
      </c>
      <c r="H75" s="134">
        <f t="shared" si="31"/>
        <v>6.0460871549167239</v>
      </c>
      <c r="I75" s="134">
        <f t="shared" si="31"/>
        <v>0</v>
      </c>
      <c r="J75" s="134">
        <f t="shared" si="31"/>
        <v>0.43349304129591604</v>
      </c>
      <c r="K75" s="134">
        <f t="shared" si="31"/>
        <v>47.958019621263972</v>
      </c>
      <c r="L75" s="134">
        <f t="shared" si="31"/>
        <v>52.041980378736028</v>
      </c>
      <c r="M75" s="134">
        <f t="shared" si="31"/>
        <v>100</v>
      </c>
    </row>
    <row r="76" spans="1:13" ht="15" customHeight="1" x14ac:dyDescent="0.25">
      <c r="A76" s="109">
        <v>2010</v>
      </c>
      <c r="B76" s="110">
        <v>632</v>
      </c>
      <c r="C76" s="134">
        <f t="shared" ref="C76:M76" si="32">C34/$M34*100</f>
        <v>22.244784936311611</v>
      </c>
      <c r="D76" s="134">
        <f t="shared" si="32"/>
        <v>5.2981354993538856</v>
      </c>
      <c r="E76" s="134">
        <f t="shared" si="32"/>
        <v>12.774598486246999</v>
      </c>
      <c r="F76" s="134">
        <f t="shared" si="32"/>
        <v>0</v>
      </c>
      <c r="G76" s="134">
        <f t="shared" si="32"/>
        <v>0.66457448772383243</v>
      </c>
      <c r="H76" s="134">
        <f t="shared" si="32"/>
        <v>4.0243677312165405</v>
      </c>
      <c r="I76" s="134">
        <f t="shared" si="32"/>
        <v>0</v>
      </c>
      <c r="J76" s="134">
        <f t="shared" si="32"/>
        <v>1.8645006461140854</v>
      </c>
      <c r="K76" s="134">
        <f t="shared" si="32"/>
        <v>46.870961786966959</v>
      </c>
      <c r="L76" s="134">
        <f t="shared" si="32"/>
        <v>53.129038213033041</v>
      </c>
      <c r="M76" s="134">
        <f t="shared" si="32"/>
        <v>100</v>
      </c>
    </row>
    <row r="77" spans="1:13" ht="15" customHeight="1" x14ac:dyDescent="0.25">
      <c r="A77" s="109">
        <v>2011</v>
      </c>
      <c r="B77" s="110">
        <v>376</v>
      </c>
      <c r="C77" s="134">
        <f t="shared" ref="C77:M77" si="33">C35/$M35*100</f>
        <v>19.761239522479045</v>
      </c>
      <c r="D77" s="134">
        <f t="shared" si="33"/>
        <v>3.7592075184150371</v>
      </c>
      <c r="E77" s="134">
        <f t="shared" si="33"/>
        <v>10.591821183642368</v>
      </c>
      <c r="F77" s="134">
        <f t="shared" si="33"/>
        <v>0</v>
      </c>
      <c r="G77" s="134">
        <f t="shared" si="33"/>
        <v>0.63500127000254003</v>
      </c>
      <c r="H77" s="134">
        <f t="shared" si="33"/>
        <v>4.8006096012192021</v>
      </c>
      <c r="I77" s="134">
        <f t="shared" si="33"/>
        <v>0.10160020320040639</v>
      </c>
      <c r="J77" s="134">
        <f t="shared" si="33"/>
        <v>6.0706121412242826</v>
      </c>
      <c r="K77" s="134">
        <f t="shared" si="33"/>
        <v>45.720091440182884</v>
      </c>
      <c r="L77" s="134">
        <f t="shared" si="33"/>
        <v>54.279908559817123</v>
      </c>
      <c r="M77" s="134">
        <f t="shared" si="33"/>
        <v>100</v>
      </c>
    </row>
    <row r="78" spans="1:13" ht="15" customHeight="1" x14ac:dyDescent="0.25">
      <c r="A78" s="109">
        <v>2012</v>
      </c>
      <c r="B78" s="110">
        <v>542</v>
      </c>
      <c r="C78" s="134">
        <f t="shared" ref="C78:M78" si="34">C36/$M36*100</f>
        <v>19.721354792217152</v>
      </c>
      <c r="D78" s="134">
        <f t="shared" si="34"/>
        <v>8.3593562334854674</v>
      </c>
      <c r="E78" s="134">
        <f t="shared" si="34"/>
        <v>16.886860437184723</v>
      </c>
      <c r="F78" s="134">
        <f t="shared" si="34"/>
        <v>0</v>
      </c>
      <c r="G78" s="134">
        <f t="shared" si="34"/>
        <v>0.98486668268075905</v>
      </c>
      <c r="H78" s="134">
        <f t="shared" si="34"/>
        <v>4.0595724237328854</v>
      </c>
      <c r="I78" s="134">
        <f t="shared" si="34"/>
        <v>0</v>
      </c>
      <c r="J78" s="134">
        <f t="shared" si="34"/>
        <v>4.1556569781407644</v>
      </c>
      <c r="K78" s="134">
        <f t="shared" si="34"/>
        <v>54.167667547441745</v>
      </c>
      <c r="L78" s="134">
        <f t="shared" si="34"/>
        <v>45.832332452558248</v>
      </c>
      <c r="M78" s="134">
        <f t="shared" si="34"/>
        <v>100</v>
      </c>
    </row>
    <row r="79" spans="1:13" ht="15" customHeight="1" x14ac:dyDescent="0.25">
      <c r="A79" s="109">
        <v>2013</v>
      </c>
      <c r="B79" s="110">
        <v>552</v>
      </c>
      <c r="C79" s="134">
        <f t="shared" ref="C79:M79" si="35">C37/$M37*100</f>
        <v>25.39820445988995</v>
      </c>
      <c r="D79" s="134">
        <f t="shared" si="35"/>
        <v>11.106284390385172</v>
      </c>
      <c r="E79" s="134">
        <f t="shared" si="35"/>
        <v>11.482768607008397</v>
      </c>
      <c r="F79" s="134">
        <f t="shared" si="35"/>
        <v>0</v>
      </c>
      <c r="G79" s="134">
        <f t="shared" si="35"/>
        <v>1.5638575152041705</v>
      </c>
      <c r="H79" s="134">
        <f t="shared" si="35"/>
        <v>4.0978858963220386</v>
      </c>
      <c r="I79" s="134">
        <f t="shared" si="35"/>
        <v>0.46336518969012452</v>
      </c>
      <c r="J79" s="134">
        <f t="shared" si="35"/>
        <v>1.7520996235157835</v>
      </c>
      <c r="K79" s="134">
        <f t="shared" si="35"/>
        <v>55.864465682015641</v>
      </c>
      <c r="L79" s="134">
        <f t="shared" si="35"/>
        <v>44.135534317984359</v>
      </c>
      <c r="M79" s="134">
        <f t="shared" si="35"/>
        <v>100</v>
      </c>
    </row>
    <row r="80" spans="1:13" ht="15" customHeight="1" x14ac:dyDescent="0.25">
      <c r="A80" s="109">
        <v>2014</v>
      </c>
      <c r="B80" s="110">
        <v>566</v>
      </c>
      <c r="C80" s="134">
        <f t="shared" ref="C80:M80" si="36">C38/$M38*100</f>
        <v>24.302582068249642</v>
      </c>
      <c r="D80" s="134">
        <f t="shared" si="36"/>
        <v>5.1771117166212539</v>
      </c>
      <c r="E80" s="134">
        <f t="shared" si="36"/>
        <v>10.354223433242508</v>
      </c>
      <c r="F80" s="134">
        <f t="shared" si="36"/>
        <v>0</v>
      </c>
      <c r="G80" s="134">
        <f t="shared" si="36"/>
        <v>1.5700012975217332</v>
      </c>
      <c r="H80" s="134">
        <f t="shared" si="36"/>
        <v>2.8285973790060983</v>
      </c>
      <c r="I80" s="134">
        <f t="shared" si="36"/>
        <v>0</v>
      </c>
      <c r="J80" s="134">
        <f t="shared" si="36"/>
        <v>2.4393408589593877</v>
      </c>
      <c r="K80" s="134">
        <f t="shared" si="36"/>
        <v>46.671856753600622</v>
      </c>
      <c r="L80" s="134">
        <f t="shared" si="36"/>
        <v>53.328143246399371</v>
      </c>
      <c r="M80" s="134">
        <f t="shared" si="36"/>
        <v>100</v>
      </c>
    </row>
    <row r="81" spans="1:13" ht="15" customHeight="1" x14ac:dyDescent="0.25">
      <c r="A81" s="109">
        <v>2015</v>
      </c>
      <c r="B81" s="110">
        <v>203</v>
      </c>
      <c r="C81" s="134">
        <f t="shared" ref="C81:M81" si="37">C39/$M39*100</f>
        <v>24.053224155578302</v>
      </c>
      <c r="D81" s="134">
        <f t="shared" si="37"/>
        <v>5.7318321392016376</v>
      </c>
      <c r="E81" s="134">
        <f t="shared" si="37"/>
        <v>13.920163766632548</v>
      </c>
      <c r="F81" s="134">
        <f t="shared" si="37"/>
        <v>0</v>
      </c>
      <c r="G81" s="134">
        <f t="shared" si="37"/>
        <v>1.2282497441146365</v>
      </c>
      <c r="H81" s="134">
        <f t="shared" si="37"/>
        <v>5.2200614124872056</v>
      </c>
      <c r="I81" s="134">
        <f t="shared" si="37"/>
        <v>0.30706243602865912</v>
      </c>
      <c r="J81" s="134">
        <f t="shared" si="37"/>
        <v>0.61412487205731825</v>
      </c>
      <c r="K81" s="134">
        <f t="shared" si="37"/>
        <v>51.074718526100305</v>
      </c>
      <c r="L81" s="134">
        <f t="shared" si="37"/>
        <v>48.925281473899695</v>
      </c>
      <c r="M81" s="134">
        <f t="shared" si="37"/>
        <v>100</v>
      </c>
    </row>
    <row r="82" spans="1:13" ht="15" customHeight="1" x14ac:dyDescent="0.25">
      <c r="A82" s="109">
        <v>2016</v>
      </c>
      <c r="B82" s="110">
        <v>123</v>
      </c>
      <c r="C82" s="134">
        <f t="shared" ref="C82:M82" si="38">C40/$M40*100</f>
        <v>31.103000811030007</v>
      </c>
      <c r="D82" s="134">
        <f t="shared" si="38"/>
        <v>6.0827250608272507</v>
      </c>
      <c r="E82" s="134">
        <f t="shared" si="38"/>
        <v>17.396593673965938</v>
      </c>
      <c r="F82" s="134">
        <f t="shared" si="38"/>
        <v>0</v>
      </c>
      <c r="G82" s="134">
        <f t="shared" si="38"/>
        <v>3.6496350364963499</v>
      </c>
      <c r="H82" s="134">
        <f t="shared" si="38"/>
        <v>1.5815085158150852</v>
      </c>
      <c r="I82" s="134">
        <f t="shared" si="38"/>
        <v>0</v>
      </c>
      <c r="J82" s="134">
        <f t="shared" si="38"/>
        <v>1.7437145174371453</v>
      </c>
      <c r="K82" s="134">
        <f t="shared" si="38"/>
        <v>61.557177615571781</v>
      </c>
      <c r="L82" s="134">
        <f t="shared" si="38"/>
        <v>38.442822384428219</v>
      </c>
      <c r="M82" s="134">
        <f t="shared" si="38"/>
        <v>100</v>
      </c>
    </row>
    <row r="83" spans="1:13" ht="15" customHeight="1" x14ac:dyDescent="0.25">
      <c r="A83" s="116" t="s">
        <v>2</v>
      </c>
      <c r="B83" s="117"/>
      <c r="C83" s="135">
        <f t="shared" ref="C83:M83" si="39">AVERAGEA(C48:C82)</f>
        <v>33.124806035380466</v>
      </c>
      <c r="D83" s="135">
        <f t="shared" si="39"/>
        <v>8.5729091686080849</v>
      </c>
      <c r="E83" s="135">
        <f t="shared" si="39"/>
        <v>12.380680842419908</v>
      </c>
      <c r="F83" s="135">
        <f t="shared" si="39"/>
        <v>7.3995260471415039E-2</v>
      </c>
      <c r="G83" s="135">
        <f t="shared" si="39"/>
        <v>1.4849618853166209</v>
      </c>
      <c r="H83" s="135">
        <f t="shared" si="39"/>
        <v>4.6030575939926326</v>
      </c>
      <c r="I83" s="135">
        <f t="shared" si="39"/>
        <v>0.54362874824934748</v>
      </c>
      <c r="J83" s="135">
        <f t="shared" si="39"/>
        <v>1.0967154506832641</v>
      </c>
      <c r="K83" s="135">
        <f t="shared" si="39"/>
        <v>61.88075498512174</v>
      </c>
      <c r="L83" s="135">
        <f t="shared" si="39"/>
        <v>38.119245014878253</v>
      </c>
      <c r="M83" s="135">
        <f t="shared" si="39"/>
        <v>100</v>
      </c>
    </row>
  </sheetData>
  <sortState ref="C316:D347">
    <sortCondition descending="1" ref="D316:D347"/>
  </sortState>
  <phoneticPr fontId="0" type="noConversion"/>
  <pageMargins left="1.1000000000000001" right="0.5" top="1" bottom="0.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AukeCr</vt:lpstr>
      <vt:lpstr>Berners River</vt:lpstr>
      <vt:lpstr>FordArm</vt:lpstr>
      <vt:lpstr>HughSmith</vt:lpstr>
      <vt:lpstr>AukeCr!_Toc115830991</vt:lpstr>
      <vt:lpstr>FordArm!_Toc115830993</vt:lpstr>
      <vt:lpstr>AukeCr!_Toc115831000</vt:lpstr>
      <vt:lpstr>FordArm!_Toc219528661</vt:lpstr>
      <vt:lpstr>'Berners River'!_Toc314230023</vt:lpstr>
      <vt:lpstr>HughSmith!_Toc314230025</vt:lpstr>
      <vt:lpstr>'Berners River'!_Toc314230031</vt:lpstr>
      <vt:lpstr>HughSmith!_Toc314230033</vt:lpstr>
    </vt:vector>
  </TitlesOfParts>
  <Company>CFMD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Shaul</dc:creator>
  <cp:lastModifiedBy>Shaul, Leon D (DFG)</cp:lastModifiedBy>
  <cp:lastPrinted>2016-10-17T23:09:39Z</cp:lastPrinted>
  <dcterms:created xsi:type="dcterms:W3CDTF">1998-01-27T20:34:31Z</dcterms:created>
  <dcterms:modified xsi:type="dcterms:W3CDTF">2017-06-01T22:26:35Z</dcterms:modified>
</cp:coreProperties>
</file>