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defaultThemeVersion="124226"/>
  <mc:AlternateContent xmlns:mc="http://schemas.openxmlformats.org/markup-compatibility/2006">
    <mc:Choice Requires="x15">
      <x15ac:absPath xmlns:x15ac="http://schemas.microsoft.com/office/spreadsheetml/2010/11/ac" url="D:\Groundfish Biometrics\Yelloweye\YE Code\Data\"/>
    </mc:Choice>
  </mc:AlternateContent>
  <xr:revisionPtr revIDLastSave="0" documentId="8_{56EEB962-D230-479D-B6AE-F01E81442B2A}" xr6:coauthVersionLast="47" xr6:coauthVersionMax="47" xr10:uidLastSave="{00000000-0000-0000-0000-000000000000}"/>
  <bookViews>
    <workbookView xWindow="3510" yWindow="3510" windowWidth="21600" windowHeight="12735" activeTab="2" xr2:uid="{00000000-000D-0000-FFFF-FFFF00000000}"/>
  </bookViews>
  <sheets>
    <sheet name="CSEO" sheetId="3" r:id="rId1"/>
    <sheet name="EYKT" sheetId="4" r:id="rId2"/>
    <sheet name="SSEO" sheetId="5" r:id="rId3"/>
    <sheet name="NSEO" sheetId="6" r:id="rId4"/>
    <sheet name="Notes" sheetId="7"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5" l="1"/>
  <c r="F12" i="6"/>
  <c r="E7" i="5"/>
  <c r="F7" i="5" s="1"/>
  <c r="E6" i="5"/>
  <c r="F6" i="5" s="1"/>
  <c r="E5" i="5"/>
  <c r="F5" i="5" s="1"/>
  <c r="E4" i="5"/>
  <c r="F4" i="5" s="1"/>
  <c r="E3" i="5"/>
  <c r="F3" i="5" s="1"/>
  <c r="F2" i="5"/>
  <c r="E9" i="5"/>
  <c r="F8" i="4" l="1"/>
  <c r="G8" i="4" s="1"/>
  <c r="F7" i="4"/>
  <c r="G7" i="4" s="1"/>
  <c r="F6" i="4"/>
  <c r="G6" i="4" s="1"/>
  <c r="F5" i="4"/>
  <c r="G5" i="4" s="1"/>
  <c r="F4" i="4"/>
  <c r="G4" i="4" s="1"/>
  <c r="F3" i="4"/>
  <c r="G3" i="4" s="1"/>
  <c r="F2" i="4"/>
  <c r="G2" i="4" s="1"/>
  <c r="F9" i="5" l="1"/>
  <c r="E14" i="5"/>
  <c r="F14" i="5" s="1"/>
  <c r="E13" i="5"/>
  <c r="F13" i="5" s="1"/>
  <c r="E12" i="5"/>
  <c r="F12" i="5" s="1"/>
  <c r="E11" i="5"/>
  <c r="F11" i="5" s="1"/>
  <c r="E10" i="5"/>
  <c r="F10" i="5" s="1"/>
  <c r="F10" i="6" l="1"/>
  <c r="G10" i="6" s="1"/>
  <c r="F9" i="6"/>
  <c r="G9" i="6" s="1"/>
  <c r="F8" i="6"/>
  <c r="G8" i="6" s="1"/>
  <c r="F7" i="6"/>
  <c r="G7" i="6" s="1"/>
  <c r="F6" i="6"/>
  <c r="G6" i="6" s="1"/>
  <c r="F5" i="6"/>
  <c r="G5" i="6" s="1"/>
  <c r="F4" i="6"/>
  <c r="G4" i="6" s="1"/>
  <c r="F3" i="6"/>
  <c r="G3" i="6" s="1"/>
  <c r="F2" i="6"/>
  <c r="G2" i="6" s="1"/>
  <c r="F5" i="3" l="1"/>
  <c r="E8" i="3"/>
  <c r="F8" i="3" s="1"/>
  <c r="E7" i="3"/>
  <c r="F7" i="3" s="1"/>
  <c r="E6" i="3"/>
  <c r="F6" i="3" s="1"/>
  <c r="E5" i="3"/>
  <c r="E4" i="3"/>
  <c r="F4" i="3" s="1"/>
  <c r="E3" i="3"/>
  <c r="F3" i="3" s="1"/>
  <c r="E2" i="3"/>
  <c r="F2" i="3" s="1"/>
  <c r="G18" i="4"/>
  <c r="F16" i="4"/>
  <c r="G16" i="4" s="1"/>
  <c r="F15" i="4"/>
  <c r="G15" i="4" s="1"/>
  <c r="F14" i="4"/>
  <c r="G14" i="4" s="1"/>
  <c r="F13" i="4"/>
  <c r="G13" i="4" s="1"/>
  <c r="F12" i="4"/>
  <c r="G12" i="4" s="1"/>
  <c r="F11" i="4"/>
  <c r="G11" i="4" s="1"/>
  <c r="F10" i="4"/>
  <c r="G10" i="4" s="1"/>
  <c r="F18" i="4"/>
  <c r="E27" i="5" l="1"/>
  <c r="F27" i="5" s="1"/>
  <c r="M34" i="5" l="1"/>
  <c r="E10" i="3" l="1"/>
  <c r="E16" i="3" l="1"/>
  <c r="F16" i="3" s="1"/>
  <c r="E14" i="3"/>
  <c r="F14" i="3" s="1"/>
  <c r="E15" i="3"/>
  <c r="F15" i="3" s="1"/>
  <c r="E13" i="3"/>
  <c r="F13" i="3" s="1"/>
  <c r="E45" i="5"/>
  <c r="F45" i="5" s="1"/>
  <c r="E44" i="5"/>
  <c r="F44" i="5" s="1"/>
  <c r="E43" i="5"/>
  <c r="F43" i="5" s="1"/>
  <c r="E42" i="5"/>
  <c r="F42" i="5" s="1"/>
  <c r="E41" i="5"/>
  <c r="F41" i="5" s="1"/>
  <c r="E40" i="5"/>
  <c r="F40" i="5" s="1"/>
  <c r="E37" i="5"/>
  <c r="F37" i="5" s="1"/>
  <c r="E36" i="5"/>
  <c r="F36" i="5" s="1"/>
  <c r="E35" i="5"/>
  <c r="F35" i="5" s="1"/>
  <c r="E34" i="5"/>
  <c r="F34" i="5" s="1"/>
  <c r="E33" i="5"/>
  <c r="F33" i="5" s="1"/>
  <c r="E32" i="5"/>
  <c r="F32" i="5" s="1"/>
  <c r="E29" i="5"/>
  <c r="F29" i="5" s="1"/>
  <c r="E28" i="5"/>
  <c r="F28" i="5" s="1"/>
  <c r="E26" i="5"/>
  <c r="F26" i="5" s="1"/>
  <c r="E25" i="5"/>
  <c r="F25" i="5" s="1"/>
  <c r="E24" i="5"/>
  <c r="F24" i="5" s="1"/>
  <c r="F56" i="4"/>
  <c r="G56" i="4" s="1"/>
  <c r="F55" i="4"/>
  <c r="G55" i="4" s="1"/>
  <c r="F54" i="4"/>
  <c r="G54" i="4" s="1"/>
  <c r="F53" i="4"/>
  <c r="G53" i="4" s="1"/>
  <c r="F52" i="4"/>
  <c r="G52" i="4" s="1"/>
  <c r="F51" i="4"/>
  <c r="G51" i="4" s="1"/>
  <c r="F50" i="4"/>
  <c r="G50" i="4" s="1"/>
  <c r="F48" i="4"/>
  <c r="G48" i="4" s="1"/>
  <c r="F47" i="4"/>
  <c r="G47" i="4" s="1"/>
  <c r="F46" i="4"/>
  <c r="G46" i="4" s="1"/>
  <c r="F45" i="4"/>
  <c r="G45" i="4" s="1"/>
  <c r="F44" i="4"/>
  <c r="G44" i="4" s="1"/>
  <c r="F43" i="4"/>
  <c r="G43" i="4" s="1"/>
  <c r="F42" i="4"/>
  <c r="G42" i="4" s="1"/>
  <c r="F36" i="4"/>
  <c r="G36" i="4" s="1"/>
  <c r="F40" i="4"/>
  <c r="G40" i="4" s="1"/>
  <c r="F39" i="4"/>
  <c r="G39" i="4" s="1"/>
  <c r="F38" i="4"/>
  <c r="G38" i="4" s="1"/>
  <c r="F37" i="4"/>
  <c r="G37" i="4" s="1"/>
  <c r="F35" i="4"/>
  <c r="G35" i="4" s="1"/>
  <c r="F34" i="4"/>
  <c r="G34" i="4" s="1"/>
  <c r="F32" i="4"/>
  <c r="G32" i="4" s="1"/>
  <c r="F27" i="4"/>
  <c r="G27" i="4" s="1"/>
  <c r="F28" i="4"/>
  <c r="G28" i="4"/>
  <c r="F29" i="4"/>
  <c r="G29" i="4" s="1"/>
  <c r="F30" i="4"/>
  <c r="G30" i="4"/>
  <c r="F31" i="4"/>
  <c r="G31" i="4" s="1"/>
  <c r="F26" i="4"/>
  <c r="G26" i="4" s="1"/>
  <c r="F31" i="6"/>
  <c r="G31" i="6" s="1"/>
  <c r="F28" i="6"/>
  <c r="G28" i="6" s="1"/>
  <c r="F23" i="6"/>
  <c r="G23" i="6" s="1"/>
  <c r="F30" i="6"/>
  <c r="G30" i="6" s="1"/>
  <c r="F29" i="6"/>
  <c r="G29" i="6" s="1"/>
  <c r="F27" i="6"/>
  <c r="G27" i="6" s="1"/>
  <c r="F26" i="6"/>
  <c r="G26" i="6" s="1"/>
  <c r="F25" i="6"/>
  <c r="G25" i="6" s="1"/>
  <c r="F24" i="6"/>
  <c r="G24" i="6" s="1"/>
  <c r="F13" i="6"/>
  <c r="G13" i="6" s="1"/>
  <c r="F14" i="6"/>
  <c r="G14" i="6"/>
  <c r="F15" i="6"/>
  <c r="G15" i="6" s="1"/>
  <c r="F16" i="6"/>
  <c r="G16" i="6" s="1"/>
  <c r="F17" i="6"/>
  <c r="G17" i="6" s="1"/>
  <c r="F18" i="6"/>
  <c r="G18" i="6" s="1"/>
  <c r="F19" i="6"/>
  <c r="G19" i="6"/>
  <c r="F20" i="6"/>
  <c r="G20" i="6" s="1"/>
  <c r="G12" i="6"/>
  <c r="E21" i="5"/>
  <c r="F21" i="5" s="1"/>
  <c r="E17" i="5"/>
  <c r="F17" i="5" s="1"/>
  <c r="E18" i="5"/>
  <c r="F18" i="5" s="1"/>
  <c r="E19" i="5"/>
  <c r="F19" i="5" s="1"/>
  <c r="E20" i="5"/>
  <c r="F20" i="5" s="1"/>
  <c r="E16" i="5"/>
  <c r="F16" i="5" s="1"/>
  <c r="F21" i="4"/>
  <c r="G21" i="4" s="1"/>
  <c r="F20" i="4"/>
  <c r="G20" i="4" s="1"/>
  <c r="F19" i="4"/>
  <c r="G19" i="4" s="1"/>
  <c r="F24" i="4"/>
  <c r="G24" i="4" s="1"/>
  <c r="F22" i="4"/>
  <c r="G22" i="4" s="1"/>
  <c r="F23" i="4"/>
  <c r="G23" i="4" s="1"/>
  <c r="E11" i="3"/>
  <c r="F11" i="3" s="1"/>
  <c r="E12" i="3"/>
  <c r="F12" i="3" s="1"/>
  <c r="F10" i="3"/>
</calcChain>
</file>

<file path=xl/sharedStrings.xml><?xml version="1.0" encoding="utf-8"?>
<sst xmlns="http://schemas.openxmlformats.org/spreadsheetml/2006/main" count="301" uniqueCount="30">
  <si>
    <t>D</t>
  </si>
  <si>
    <t>cv(D)</t>
  </si>
  <si>
    <t>cvtarget(D)</t>
  </si>
  <si>
    <t>Ltarget (m)</t>
  </si>
  <si>
    <t>L (m)</t>
  </si>
  <si>
    <t>Manage Area</t>
  </si>
  <si>
    <t>CSEO</t>
  </si>
  <si>
    <t>SSEO</t>
  </si>
  <si>
    <t>EYKT</t>
  </si>
  <si>
    <r>
      <t>Habitat Area (km</t>
    </r>
    <r>
      <rPr>
        <b/>
        <vertAlign val="superscript"/>
        <sz val="11"/>
        <color theme="1"/>
        <rFont val="Calibri"/>
        <family val="2"/>
        <scheme val="minor"/>
      </rPr>
      <t>2)</t>
    </r>
  </si>
  <si>
    <t># Transects performed</t>
  </si>
  <si>
    <t>Target # 1-km transects</t>
  </si>
  <si>
    <t>NSEO</t>
  </si>
  <si>
    <t>For Survey Year</t>
  </si>
  <si>
    <t>Using Data From</t>
  </si>
  <si>
    <t>1994 SUB</t>
  </si>
  <si>
    <t>2012 CSEO</t>
  </si>
  <si>
    <t>CSEO Habitat</t>
  </si>
  <si>
    <t>Habitat From Area of Prior Data</t>
  </si>
  <si>
    <t>2013 SSEO</t>
  </si>
  <si>
    <t>2015 EYKT</t>
  </si>
  <si>
    <t>2009 EYKT SUB</t>
  </si>
  <si>
    <t>1997 EYKT SUB</t>
  </si>
  <si>
    <t>2012 CSEO ROV</t>
  </si>
  <si>
    <t>1999 SSEO SUB</t>
  </si>
  <si>
    <t>2005 SSEO SUB</t>
  </si>
  <si>
    <t>2017 EYKT</t>
  </si>
  <si>
    <t>2019 EYKT</t>
  </si>
  <si>
    <t># Transects performed from Previous Survey</t>
  </si>
  <si>
    <t>Management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</si>
</sst>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b/>
      <vertAlign val="superscript"/>
      <sz val="11"/>
      <color theme="1"/>
      <name val="Calibri"/>
      <family val="2"/>
      <scheme val="minor"/>
    </font>
    <font>
      <sz val="8"/>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rgb="FFFFC000"/>
        <bgColor indexed="64"/>
      </patternFill>
    </fill>
    <fill>
      <patternFill patternType="solid">
        <fgColor rgb="FF92D050"/>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49">
    <xf numFmtId="0" fontId="0" fillId="0" borderId="0" xfId="0"/>
    <xf numFmtId="0" fontId="0" fillId="2" borderId="0" xfId="0" applyFill="1"/>
    <xf numFmtId="0" fontId="2" fillId="2" borderId="1" xfId="0" applyFont="1" applyFill="1" applyBorder="1"/>
    <xf numFmtId="0" fontId="2" fillId="3" borderId="1" xfId="0" applyFont="1" applyFill="1" applyBorder="1"/>
    <xf numFmtId="0" fontId="0" fillId="3" borderId="0" xfId="0" applyFill="1"/>
    <xf numFmtId="0" fontId="2" fillId="4" borderId="1" xfId="0" applyFont="1" applyFill="1" applyBorder="1"/>
    <xf numFmtId="0" fontId="0" fillId="4" borderId="0" xfId="0" applyFill="1"/>
    <xf numFmtId="1" fontId="0" fillId="4" borderId="0" xfId="0" applyNumberFormat="1" applyFill="1"/>
    <xf numFmtId="0" fontId="2" fillId="4" borderId="1" xfId="0" applyFont="1" applyFill="1" applyBorder="1" applyAlignment="1">
      <alignment horizontal="center"/>
    </xf>
    <xf numFmtId="0" fontId="2" fillId="3" borderId="1" xfId="0" applyFont="1" applyFill="1" applyBorder="1" applyAlignment="1">
      <alignment horizontal="center"/>
    </xf>
    <xf numFmtId="0" fontId="2" fillId="4" borderId="0" xfId="0" applyFont="1" applyFill="1" applyBorder="1"/>
    <xf numFmtId="1" fontId="2" fillId="4" borderId="0" xfId="0" applyNumberFormat="1" applyFont="1" applyFill="1" applyBorder="1"/>
    <xf numFmtId="0" fontId="2" fillId="3" borderId="0" xfId="0" applyFont="1" applyFill="1" applyBorder="1"/>
    <xf numFmtId="0" fontId="0" fillId="4" borderId="0" xfId="0" applyFill="1" applyAlignment="1">
      <alignment horizontal="center"/>
    </xf>
    <xf numFmtId="0" fontId="2" fillId="4" borderId="0" xfId="0" applyFont="1" applyFill="1" applyBorder="1" applyAlignment="1">
      <alignment horizontal="center"/>
    </xf>
    <xf numFmtId="0" fontId="2" fillId="2" borderId="0" xfId="0" applyFont="1" applyFill="1" applyBorder="1"/>
    <xf numFmtId="0" fontId="2" fillId="3" borderId="0" xfId="0" applyFont="1" applyFill="1" applyBorder="1" applyAlignment="1">
      <alignment horizontal="center"/>
    </xf>
    <xf numFmtId="0" fontId="2" fillId="2" borderId="1" xfId="0" applyFont="1" applyFill="1" applyBorder="1" applyAlignment="1">
      <alignment horizontal="center"/>
    </xf>
    <xf numFmtId="0" fontId="2" fillId="2" borderId="0" xfId="0" applyFont="1" applyFill="1" applyBorder="1" applyAlignment="1">
      <alignment horizontal="center"/>
    </xf>
    <xf numFmtId="164" fontId="0" fillId="4" borderId="0" xfId="1" applyNumberFormat="1" applyFont="1" applyFill="1" applyAlignment="1">
      <alignment horizontal="center"/>
    </xf>
    <xf numFmtId="1" fontId="0" fillId="4" borderId="0" xfId="0" applyNumberFormat="1" applyFill="1" applyAlignment="1">
      <alignment horizontal="center"/>
    </xf>
    <xf numFmtId="0" fontId="0" fillId="3" borderId="0" xfId="0" applyFill="1" applyAlignment="1">
      <alignment horizontal="center"/>
    </xf>
    <xf numFmtId="164" fontId="0" fillId="3" borderId="0" xfId="1" applyNumberFormat="1" applyFont="1" applyFill="1" applyAlignment="1">
      <alignment horizontal="center"/>
    </xf>
    <xf numFmtId="0" fontId="0" fillId="0" borderId="0" xfId="0" applyAlignment="1">
      <alignment horizontal="center"/>
    </xf>
    <xf numFmtId="1" fontId="2" fillId="4" borderId="0" xfId="0" applyNumberFormat="1" applyFont="1" applyFill="1" applyBorder="1" applyAlignment="1">
      <alignment horizontal="center"/>
    </xf>
    <xf numFmtId="3" fontId="2" fillId="4" borderId="0" xfId="0" applyNumberFormat="1" applyFont="1" applyFill="1" applyBorder="1" applyAlignment="1">
      <alignment horizontal="center"/>
    </xf>
    <xf numFmtId="1" fontId="2" fillId="3" borderId="0" xfId="0" applyNumberFormat="1" applyFont="1" applyFill="1" applyBorder="1" applyAlignment="1">
      <alignment horizontal="center"/>
    </xf>
    <xf numFmtId="0" fontId="2" fillId="0" borderId="0" xfId="0" applyFont="1" applyBorder="1" applyAlignment="1">
      <alignment horizontal="center"/>
    </xf>
    <xf numFmtId="0" fontId="0" fillId="0" borderId="0" xfId="0" applyBorder="1" applyAlignment="1">
      <alignment horizontal="center"/>
    </xf>
    <xf numFmtId="0" fontId="0" fillId="4" borderId="0" xfId="0" applyFont="1" applyFill="1" applyBorder="1" applyAlignment="1">
      <alignment horizontal="center"/>
    </xf>
    <xf numFmtId="0" fontId="2" fillId="4" borderId="2" xfId="0" applyFont="1" applyFill="1" applyBorder="1" applyAlignment="1">
      <alignment horizontal="center" vertical="center"/>
    </xf>
    <xf numFmtId="1" fontId="2" fillId="4" borderId="2" xfId="0" applyNumberFormat="1" applyFont="1" applyFill="1" applyBorder="1" applyAlignment="1">
      <alignment horizontal="center" vertical="center"/>
    </xf>
    <xf numFmtId="0" fontId="2" fillId="3" borderId="2" xfId="0" applyFont="1" applyFill="1" applyBorder="1" applyAlignment="1">
      <alignment horizontal="center" vertical="center"/>
    </xf>
    <xf numFmtId="0" fontId="2" fillId="3" borderId="2" xfId="0" applyFont="1" applyFill="1" applyBorder="1" applyAlignment="1">
      <alignment horizontal="center" vertical="center" wrapText="1"/>
    </xf>
    <xf numFmtId="0" fontId="2" fillId="4" borderId="2" xfId="0" applyFont="1" applyFill="1" applyBorder="1" applyAlignment="1">
      <alignment horizontal="center" vertical="center" wrapText="1"/>
    </xf>
    <xf numFmtId="1" fontId="2" fillId="4" borderId="2" xfId="0" applyNumberFormat="1" applyFont="1" applyFill="1" applyBorder="1" applyAlignment="1">
      <alignment horizontal="center" vertical="center" wrapText="1"/>
    </xf>
    <xf numFmtId="0" fontId="0" fillId="4" borderId="0" xfId="0" applyFont="1" applyFill="1" applyAlignment="1">
      <alignment horizontal="center"/>
    </xf>
    <xf numFmtId="1" fontId="0" fillId="4" borderId="0" xfId="0" applyNumberFormat="1" applyFont="1" applyFill="1" applyAlignment="1">
      <alignment horizontal="center"/>
    </xf>
    <xf numFmtId="1" fontId="0" fillId="4" borderId="0" xfId="0" applyNumberFormat="1" applyFont="1" applyFill="1" applyBorder="1" applyAlignment="1">
      <alignment horizontal="center"/>
    </xf>
    <xf numFmtId="0" fontId="0" fillId="3" borderId="0" xfId="0" applyFont="1" applyFill="1" applyBorder="1" applyAlignment="1">
      <alignment horizontal="center"/>
    </xf>
    <xf numFmtId="1" fontId="0" fillId="3" borderId="0" xfId="0" applyNumberFormat="1" applyFont="1" applyFill="1" applyBorder="1" applyAlignment="1">
      <alignment horizontal="center"/>
    </xf>
    <xf numFmtId="0" fontId="0" fillId="3" borderId="0" xfId="0" applyFont="1" applyFill="1" applyAlignment="1">
      <alignment horizontal="center"/>
    </xf>
    <xf numFmtId="164" fontId="0" fillId="3" borderId="0" xfId="1" applyNumberFormat="1" applyFont="1" applyFill="1" applyAlignment="1">
      <alignment horizontal="center" vertical="center"/>
    </xf>
    <xf numFmtId="0" fontId="2" fillId="0" borderId="1" xfId="0" applyFont="1" applyFill="1" applyBorder="1" applyAlignment="1">
      <alignment horizontal="center" vertical="center"/>
    </xf>
    <xf numFmtId="0" fontId="2" fillId="0" borderId="0" xfId="0" applyFont="1" applyFill="1" applyBorder="1" applyAlignment="1">
      <alignment horizontal="center"/>
    </xf>
    <xf numFmtId="0" fontId="0" fillId="0" borderId="0" xfId="0" applyFont="1" applyFill="1" applyBorder="1" applyAlignment="1">
      <alignment horizontal="center"/>
    </xf>
    <xf numFmtId="0" fontId="0" fillId="0" borderId="0" xfId="0" applyFill="1" applyAlignment="1">
      <alignment horizontal="center"/>
    </xf>
    <xf numFmtId="164" fontId="0" fillId="4" borderId="0" xfId="1" applyNumberFormat="1" applyFont="1" applyFill="1" applyAlignment="1">
      <alignment horizontal="left"/>
    </xf>
    <xf numFmtId="0" fontId="0" fillId="4" borderId="0" xfId="0" applyFill="1" applyAlignment="1">
      <alignment horizontal="lef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57</xdr:row>
      <xdr:rowOff>0</xdr:rowOff>
    </xdr:from>
    <xdr:to>
      <xdr:col>8</xdr:col>
      <xdr:colOff>552450</xdr:colOff>
      <xdr:row>63</xdr:row>
      <xdr:rowOff>171450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0" y="7839075"/>
          <a:ext cx="7753350" cy="13144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For EYKT, </a:t>
          </a:r>
        </a:p>
        <a:p>
          <a:endParaRPr lang="en-US" sz="1100"/>
        </a:p>
        <a:p>
          <a:r>
            <a:rPr lang="en-US" sz="1100"/>
            <a:t>We did 33 transects in 2015 for the EYKT survey</a:t>
          </a:r>
          <a:r>
            <a:rPr lang="en-US" sz="1100" baseline="0"/>
            <a:t> and obtained a CV of 25%.</a:t>
          </a:r>
          <a:r>
            <a:rPr lang="en-US" sz="1100"/>
            <a:t> W</a:t>
          </a:r>
          <a:r>
            <a:rPr lang="en-US" sz="1100" baseline="0"/>
            <a:t>e had aimed to do around 34 transects based on the prior ROV information from CSEO to get a CV of &lt;15%.  If we had used prior information from the EYKT Sub surveys, then we would have estimated 38-67 transects to get a CV of 15%. There is not a large area to cover in the Fairweather grounds, so 33 transects would be sufficient  if we were OK with having a larger CV for this area, which has more variability.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xdr:colOff>
      <xdr:row>45</xdr:row>
      <xdr:rowOff>123826</xdr:rowOff>
    </xdr:from>
    <xdr:to>
      <xdr:col>9</xdr:col>
      <xdr:colOff>57150</xdr:colOff>
      <xdr:row>52</xdr:row>
      <xdr:rowOff>104776</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47625" y="6143626"/>
          <a:ext cx="7753350" cy="13144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For SSEO, </a:t>
          </a:r>
        </a:p>
        <a:p>
          <a:endParaRPr lang="en-US" sz="1100"/>
        </a:p>
        <a:p>
          <a:r>
            <a:rPr lang="en-US" sz="1100"/>
            <a:t>We did 31 transects in 2013 for the SSEO survey</a:t>
          </a:r>
          <a:r>
            <a:rPr lang="en-US" sz="1100" baseline="0"/>
            <a:t> to get a CV of </a:t>
          </a:r>
          <a:r>
            <a:rPr lang="en-US" sz="1100"/>
            <a:t> 22%. W</a:t>
          </a:r>
          <a:r>
            <a:rPr lang="en-US" sz="1100" baseline="0"/>
            <a:t>e had aimed to do around 60 based on the prior ROV information from CSEO in order to get a CV of 10%. However,  when calculating the number of transects using the 2013 ROV survey in SSEO information, we would need 147 transects to obtain a CV of 10%. I believe the information from prior sub surveys would have given us a better estimate for the number of transects to acheive a particular CV. There is more variability in SSEO than CSEO.</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142875</xdr:colOff>
      <xdr:row>31</xdr:row>
      <xdr:rowOff>161924</xdr:rowOff>
    </xdr:from>
    <xdr:to>
      <xdr:col>4</xdr:col>
      <xdr:colOff>2952750</xdr:colOff>
      <xdr:row>40</xdr:row>
      <xdr:rowOff>66675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142875" y="4219574"/>
          <a:ext cx="9182100" cy="1619251"/>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For the 2016 NSEO ROV Survey,</a:t>
          </a:r>
          <a:r>
            <a:rPr lang="en-US" sz="1100" baseline="0"/>
            <a:t> I suggest that we do ? transects based on the prior data from the 1994 sub survey and a target CV of X.</a:t>
          </a:r>
        </a:p>
        <a:p>
          <a:r>
            <a:rPr lang="en-US" sz="1100" baseline="0"/>
            <a:t>If do 21 transects, then would acheive a CV of 30% based on prior sub info and 18% if based on 2012 CSEO data. </a:t>
          </a:r>
        </a:p>
        <a:p>
          <a:endParaRPr lang="en-US" sz="1100" baseline="0"/>
        </a:p>
        <a:p>
          <a:r>
            <a:rPr lang="en-US" sz="1100" baseline="0"/>
            <a:t>I suggest doing at least 31 to get a CV of 25% based on prior sub and &lt;15% based on 2012 CSEO.</a:t>
          </a:r>
        </a:p>
        <a:p>
          <a:endParaRPr lang="en-US" sz="1100" baseline="0"/>
        </a:p>
        <a:p>
          <a:r>
            <a:rPr lang="en-US" sz="1100" baseline="0"/>
            <a:t>If do 42 dives in NSEO habitat delineation,  then would get &lt;13% based on 2012 CSEO and between 20-23% based on NSEO sub survey.</a:t>
          </a:r>
        </a:p>
        <a:p>
          <a:endParaRPr lang="en-US" sz="1100" baseline="0"/>
        </a:p>
        <a:p>
          <a:r>
            <a:rPr lang="en-US" sz="1100" baseline="0"/>
            <a:t>2 geological dives</a:t>
          </a:r>
        </a:p>
        <a:p>
          <a:r>
            <a:rPr lang="en-US" sz="1100"/>
            <a:t>9 hard-flat dives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152400</xdr:colOff>
      <xdr:row>18</xdr:row>
      <xdr:rowOff>133350</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0" y="0"/>
              <a:ext cx="9906000" cy="35623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Transect</a:t>
              </a:r>
              <a:r>
                <a:rPr lang="en-US" sz="1100" b="1" baseline="0">
                  <a:solidFill>
                    <a:schemeClr val="dk1"/>
                  </a:solidFill>
                  <a:effectLst/>
                  <a:latin typeface="+mn-lt"/>
                  <a:ea typeface="+mn-ea"/>
                  <a:cs typeface="+mn-cs"/>
                </a:rPr>
                <a:t> # Estimation</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To determine the number of transects to survey, it is best to use prior</a:t>
              </a:r>
              <a:r>
                <a:rPr lang="en-US" sz="1100" baseline="0">
                  <a:solidFill>
                    <a:schemeClr val="dk1"/>
                  </a:solidFill>
                  <a:effectLst/>
                  <a:latin typeface="+mn-lt"/>
                  <a:ea typeface="+mn-ea"/>
                  <a:cs typeface="+mn-cs"/>
                </a:rPr>
                <a:t> data from the same area and with the same survey tool, using the equation below. </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If  a survey hasn't been performed with the ROV in a particular area, then it is necessary to use prior information from the submersible surveys or a different area surveyed with the ROV. If using information from another area, there are some issues. The equation doesn't account for  the differences in the area being surveyed. Also there could be some differences between variability in some areas such as EYKT and CSEO, so might not be appropriate to apply CSEO data to EYKT. If instead the sub survey prior estimates are used for the same area to be surveyed with the ROV , then there may be differences in the number of transects  needed to acheive a particular CV due to differences in encounter rates between the survey tools.  </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To obtain the best  (most convervative) estimate of total line length with no previous ROV survey for an area, then we probably should have used prior submersible surveys for the area. Particularly we could have used the  information from  the sub survey for that area that had the highest CV estimates; this would give us a larger number of needed transects versus a survey that had a lower CV for the same area.</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Formula to estimate the number of transects based on target CV</a:t>
              </a:r>
              <a:r>
                <a:rPr lang="en-US" sz="1100" baseline="0">
                  <a:solidFill>
                    <a:schemeClr val="dk1"/>
                  </a:solidFill>
                  <a:effectLst/>
                  <a:latin typeface="+mn-lt"/>
                  <a:ea typeface="+mn-ea"/>
                  <a:cs typeface="+mn-cs"/>
                </a:rPr>
                <a:t>. </a:t>
              </a:r>
            </a:p>
            <a:p>
              <a:endParaRPr lang="en-US" sz="1100">
                <a:solidFill>
                  <a:schemeClr val="dk1"/>
                </a:solidFill>
                <a:effectLst/>
                <a:latin typeface="+mn-lt"/>
                <a:ea typeface="+mn-ea"/>
                <a:cs typeface="+mn-cs"/>
              </a:endParaRPr>
            </a:p>
            <a:p>
              <a:pPr/>
              <a14:m>
                <m:oMathPara xmlns:m="http://schemas.openxmlformats.org/officeDocument/2006/math">
                  <m:oMathParaPr>
                    <m:jc m:val="centerGroup"/>
                  </m:oMathParaPr>
                  <m:oMath xmlns:m="http://schemas.openxmlformats.org/officeDocument/2006/math">
                    <m:sSub>
                      <m:sSubPr>
                        <m:ctrlPr>
                          <a:rPr lang="en-US" sz="1100" i="1">
                            <a:solidFill>
                              <a:schemeClr val="dk1"/>
                            </a:solidFill>
                            <a:effectLst/>
                            <a:latin typeface="Cambria Math" panose="02040503050406030204" pitchFamily="18" charset="0"/>
                            <a:ea typeface="+mn-ea"/>
                            <a:cs typeface="+mn-cs"/>
                          </a:rPr>
                        </m:ctrlPr>
                      </m:sSubPr>
                      <m:e>
                        <m:r>
                          <a:rPr lang="en-US" sz="1100" i="1">
                            <a:solidFill>
                              <a:schemeClr val="dk1"/>
                            </a:solidFill>
                            <a:effectLst/>
                            <a:latin typeface="Cambria Math"/>
                            <a:ea typeface="+mn-ea"/>
                            <a:cs typeface="+mn-cs"/>
                          </a:rPr>
                          <m:t>𝐿</m:t>
                        </m:r>
                      </m:e>
                      <m:sub>
                        <m:r>
                          <a:rPr lang="en-US" sz="1100" i="1">
                            <a:solidFill>
                              <a:schemeClr val="dk1"/>
                            </a:solidFill>
                            <a:effectLst/>
                            <a:latin typeface="Cambria Math"/>
                            <a:ea typeface="+mn-ea"/>
                            <a:cs typeface="+mn-cs"/>
                          </a:rPr>
                          <m:t>𝑡𝑎𝑟𝑔𝑒𝑡</m:t>
                        </m:r>
                      </m:sub>
                    </m:sSub>
                    <m:r>
                      <a:rPr lang="en-US" sz="1100" i="1">
                        <a:solidFill>
                          <a:schemeClr val="dk1"/>
                        </a:solidFill>
                        <a:effectLst/>
                        <a:latin typeface="Cambria Math"/>
                        <a:ea typeface="+mn-ea"/>
                        <a:cs typeface="+mn-cs"/>
                      </a:rPr>
                      <m:t>=</m:t>
                    </m:r>
                    <m:f>
                      <m:fPr>
                        <m:ctrlPr>
                          <a:rPr lang="en-US" sz="1100" i="1">
                            <a:solidFill>
                              <a:schemeClr val="dk1"/>
                            </a:solidFill>
                            <a:effectLst/>
                            <a:latin typeface="Cambria Math" panose="02040503050406030204" pitchFamily="18" charset="0"/>
                            <a:ea typeface="+mn-ea"/>
                            <a:cs typeface="+mn-cs"/>
                          </a:rPr>
                        </m:ctrlPr>
                      </m:fPr>
                      <m:num>
                        <m:r>
                          <a:rPr lang="en-US" sz="1100" i="1">
                            <a:solidFill>
                              <a:schemeClr val="dk1"/>
                            </a:solidFill>
                            <a:effectLst/>
                            <a:latin typeface="Cambria Math"/>
                            <a:ea typeface="+mn-ea"/>
                            <a:cs typeface="+mn-cs"/>
                          </a:rPr>
                          <m:t>𝐿</m:t>
                        </m:r>
                        <m:sSup>
                          <m:sSupPr>
                            <m:ctrlPr>
                              <a:rPr lang="en-US" sz="1100" i="1">
                                <a:solidFill>
                                  <a:schemeClr val="dk1"/>
                                </a:solidFill>
                                <a:effectLst/>
                                <a:latin typeface="Cambria Math" panose="02040503050406030204" pitchFamily="18" charset="0"/>
                                <a:ea typeface="+mn-ea"/>
                                <a:cs typeface="+mn-cs"/>
                              </a:rPr>
                            </m:ctrlPr>
                          </m:sSupPr>
                          <m:e>
                            <m:d>
                              <m:dPr>
                                <m:begChr m:val="{"/>
                                <m:endChr m:val="}"/>
                                <m:ctrlPr>
                                  <a:rPr lang="en-US" sz="1100" i="1">
                                    <a:solidFill>
                                      <a:schemeClr val="dk1"/>
                                    </a:solidFill>
                                    <a:effectLst/>
                                    <a:latin typeface="Cambria Math" panose="02040503050406030204" pitchFamily="18" charset="0"/>
                                    <a:ea typeface="+mn-ea"/>
                                    <a:cs typeface="+mn-cs"/>
                                  </a:rPr>
                                </m:ctrlPr>
                              </m:dPr>
                              <m:e>
                                <m:r>
                                  <a:rPr lang="en-US" sz="1100" i="1">
                                    <a:solidFill>
                                      <a:schemeClr val="dk1"/>
                                    </a:solidFill>
                                    <a:effectLst/>
                                    <a:latin typeface="Cambria Math"/>
                                    <a:ea typeface="+mn-ea"/>
                                    <a:cs typeface="+mn-cs"/>
                                  </a:rPr>
                                  <m:t>𝑐𝑣</m:t>
                                </m:r>
                                <m:d>
                                  <m:dPr>
                                    <m:ctrlPr>
                                      <a:rPr lang="en-US" sz="1100" i="1">
                                        <a:solidFill>
                                          <a:schemeClr val="dk1"/>
                                        </a:solidFill>
                                        <a:effectLst/>
                                        <a:latin typeface="Cambria Math" panose="02040503050406030204" pitchFamily="18" charset="0"/>
                                        <a:ea typeface="+mn-ea"/>
                                        <a:cs typeface="+mn-cs"/>
                                      </a:rPr>
                                    </m:ctrlPr>
                                  </m:dPr>
                                  <m:e>
                                    <m:acc>
                                      <m:accPr>
                                        <m:chr m:val="̂"/>
                                        <m:ctrlPr>
                                          <a:rPr lang="en-US" sz="1100" i="1">
                                            <a:solidFill>
                                              <a:schemeClr val="dk1"/>
                                            </a:solidFill>
                                            <a:effectLst/>
                                            <a:latin typeface="Cambria Math" panose="02040503050406030204" pitchFamily="18" charset="0"/>
                                            <a:ea typeface="+mn-ea"/>
                                            <a:cs typeface="+mn-cs"/>
                                          </a:rPr>
                                        </m:ctrlPr>
                                      </m:accPr>
                                      <m:e>
                                        <m:r>
                                          <a:rPr lang="en-US" sz="1100" i="1">
                                            <a:solidFill>
                                              <a:schemeClr val="dk1"/>
                                            </a:solidFill>
                                            <a:effectLst/>
                                            <a:latin typeface="Cambria Math"/>
                                            <a:ea typeface="+mn-ea"/>
                                            <a:cs typeface="+mn-cs"/>
                                          </a:rPr>
                                          <m:t>𝐷</m:t>
                                        </m:r>
                                      </m:e>
                                    </m:acc>
                                  </m:e>
                                </m:d>
                              </m:e>
                            </m:d>
                          </m:e>
                          <m:sup>
                            <m:r>
                              <a:rPr lang="en-US" sz="1100" i="1">
                                <a:solidFill>
                                  <a:schemeClr val="dk1"/>
                                </a:solidFill>
                                <a:effectLst/>
                                <a:latin typeface="Cambria Math"/>
                                <a:ea typeface="+mn-ea"/>
                                <a:cs typeface="+mn-cs"/>
                              </a:rPr>
                              <m:t>2</m:t>
                            </m:r>
                          </m:sup>
                        </m:sSup>
                      </m:num>
                      <m:den>
                        <m:sSup>
                          <m:sSupPr>
                            <m:ctrlPr>
                              <a:rPr lang="en-US" sz="1100" i="1">
                                <a:solidFill>
                                  <a:schemeClr val="dk1"/>
                                </a:solidFill>
                                <a:effectLst/>
                                <a:latin typeface="Cambria Math" panose="02040503050406030204" pitchFamily="18" charset="0"/>
                                <a:ea typeface="+mn-ea"/>
                                <a:cs typeface="+mn-cs"/>
                              </a:rPr>
                            </m:ctrlPr>
                          </m:sSupPr>
                          <m:e>
                            <m:d>
                              <m:dPr>
                                <m:begChr m:val="{"/>
                                <m:endChr m:val="}"/>
                                <m:ctrlPr>
                                  <a:rPr lang="en-US" sz="1100" i="1">
                                    <a:solidFill>
                                      <a:schemeClr val="dk1"/>
                                    </a:solidFill>
                                    <a:effectLst/>
                                    <a:latin typeface="Cambria Math" panose="02040503050406030204" pitchFamily="18" charset="0"/>
                                    <a:ea typeface="+mn-ea"/>
                                    <a:cs typeface="+mn-cs"/>
                                  </a:rPr>
                                </m:ctrlPr>
                              </m:dPr>
                              <m:e>
                                <m:sSub>
                                  <m:sSubPr>
                                    <m:ctrlPr>
                                      <a:rPr lang="en-US" sz="1100" i="1">
                                        <a:solidFill>
                                          <a:schemeClr val="dk1"/>
                                        </a:solidFill>
                                        <a:effectLst/>
                                        <a:latin typeface="Cambria Math" panose="02040503050406030204" pitchFamily="18" charset="0"/>
                                        <a:ea typeface="+mn-ea"/>
                                        <a:cs typeface="+mn-cs"/>
                                      </a:rPr>
                                    </m:ctrlPr>
                                  </m:sSubPr>
                                  <m:e>
                                    <m:r>
                                      <a:rPr lang="en-US" sz="1100" i="1">
                                        <a:solidFill>
                                          <a:schemeClr val="dk1"/>
                                        </a:solidFill>
                                        <a:effectLst/>
                                        <a:latin typeface="Cambria Math"/>
                                        <a:ea typeface="+mn-ea"/>
                                        <a:cs typeface="+mn-cs"/>
                                      </a:rPr>
                                      <m:t>𝑐𝑣</m:t>
                                    </m:r>
                                  </m:e>
                                  <m:sub>
                                    <m:r>
                                      <a:rPr lang="en-US" sz="1100" i="1">
                                        <a:solidFill>
                                          <a:schemeClr val="dk1"/>
                                        </a:solidFill>
                                        <a:effectLst/>
                                        <a:latin typeface="Cambria Math"/>
                                        <a:ea typeface="+mn-ea"/>
                                        <a:cs typeface="+mn-cs"/>
                                      </a:rPr>
                                      <m:t>𝑡</m:t>
                                    </m:r>
                                  </m:sub>
                                </m:sSub>
                                <m:d>
                                  <m:dPr>
                                    <m:ctrlPr>
                                      <a:rPr lang="en-US" sz="1100" i="1">
                                        <a:solidFill>
                                          <a:schemeClr val="dk1"/>
                                        </a:solidFill>
                                        <a:effectLst/>
                                        <a:latin typeface="Cambria Math" panose="02040503050406030204" pitchFamily="18" charset="0"/>
                                        <a:ea typeface="+mn-ea"/>
                                        <a:cs typeface="+mn-cs"/>
                                      </a:rPr>
                                    </m:ctrlPr>
                                  </m:dPr>
                                  <m:e>
                                    <m:acc>
                                      <m:accPr>
                                        <m:chr m:val="̂"/>
                                        <m:ctrlPr>
                                          <a:rPr lang="en-US" sz="1100" i="1">
                                            <a:solidFill>
                                              <a:schemeClr val="dk1"/>
                                            </a:solidFill>
                                            <a:effectLst/>
                                            <a:latin typeface="Cambria Math" panose="02040503050406030204" pitchFamily="18" charset="0"/>
                                            <a:ea typeface="+mn-ea"/>
                                            <a:cs typeface="+mn-cs"/>
                                          </a:rPr>
                                        </m:ctrlPr>
                                      </m:accPr>
                                      <m:e>
                                        <m:r>
                                          <a:rPr lang="en-US" sz="1100" i="1">
                                            <a:solidFill>
                                              <a:schemeClr val="dk1"/>
                                            </a:solidFill>
                                            <a:effectLst/>
                                            <a:latin typeface="Cambria Math"/>
                                            <a:ea typeface="+mn-ea"/>
                                            <a:cs typeface="+mn-cs"/>
                                          </a:rPr>
                                          <m:t>𝐷</m:t>
                                        </m:r>
                                      </m:e>
                                    </m:acc>
                                  </m:e>
                                </m:d>
                              </m:e>
                            </m:d>
                          </m:e>
                          <m:sup>
                            <m:r>
                              <a:rPr lang="en-US" sz="1100" i="1">
                                <a:solidFill>
                                  <a:schemeClr val="dk1"/>
                                </a:solidFill>
                                <a:effectLst/>
                                <a:latin typeface="Cambria Math"/>
                                <a:ea typeface="+mn-ea"/>
                                <a:cs typeface="+mn-cs"/>
                              </a:rPr>
                              <m:t>2</m:t>
                            </m:r>
                          </m:sup>
                        </m:sSup>
                      </m:den>
                    </m:f>
                  </m:oMath>
                </m:oMathPara>
              </a14:m>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a:p>
          </xdr:txBody>
        </xdr:sp>
      </mc:Choice>
      <mc:Fallback xmlns="">
        <xdr:sp macro="" textlink="">
          <xdr:nvSpPr>
            <xdr:cNvPr id="2" name="TextBox 1"/>
            <xdr:cNvSpPr txBox="1"/>
          </xdr:nvSpPr>
          <xdr:spPr>
            <a:xfrm>
              <a:off x="0" y="0"/>
              <a:ext cx="9906000" cy="35623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Transect</a:t>
              </a:r>
              <a:r>
                <a:rPr lang="en-US" sz="1100" b="1" baseline="0">
                  <a:solidFill>
                    <a:schemeClr val="dk1"/>
                  </a:solidFill>
                  <a:effectLst/>
                  <a:latin typeface="+mn-lt"/>
                  <a:ea typeface="+mn-ea"/>
                  <a:cs typeface="+mn-cs"/>
                </a:rPr>
                <a:t> # Estimation</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To determine the number of transects to survey, it is best to use prior</a:t>
              </a:r>
              <a:r>
                <a:rPr lang="en-US" sz="1100" baseline="0">
                  <a:solidFill>
                    <a:schemeClr val="dk1"/>
                  </a:solidFill>
                  <a:effectLst/>
                  <a:latin typeface="+mn-lt"/>
                  <a:ea typeface="+mn-ea"/>
                  <a:cs typeface="+mn-cs"/>
                </a:rPr>
                <a:t> data from the same area and with the same survey tool, using the equation below. </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If  a survey hasn't been performed with the ROV in a particular area, then it is necessary to use prior information from the submersible surveys or a different area surveyed with the ROV. If using information from another area, there are some issues. The equation doesn't account for  the differences in the area being surveyed. Also there could be some differences between variability in some areas such as EYKT and CSEO, so might not be appropriate to apply CSEO data to EYKT. If instead the sub survey prior estimates are used for the same area to be surveyed with the ROV , then there may be differences in the number of transects  needed to acheive a particular CV due to differences in encounter rates between the survey tools.  </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To obtain the best  (most convervative) estimate of total line length with no previous ROV survey for an area, then we probably should have used prior submersible surveys for the area. Particularly we could have used the  information from  the sub survey for that area that had the highest CV estimates; this would give us a larger number of needed transects versus a survey that had a lower CV for the same area.</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Formula to estimate the number of transects based on target CV</a:t>
              </a:r>
              <a:r>
                <a:rPr lang="en-US" sz="1100" baseline="0">
                  <a:solidFill>
                    <a:schemeClr val="dk1"/>
                  </a:solidFill>
                  <a:effectLst/>
                  <a:latin typeface="+mn-lt"/>
                  <a:ea typeface="+mn-ea"/>
                  <a:cs typeface="+mn-cs"/>
                </a:rPr>
                <a:t>. </a:t>
              </a:r>
            </a:p>
            <a:p>
              <a:endParaRPr lang="en-US" sz="1100">
                <a:solidFill>
                  <a:schemeClr val="dk1"/>
                </a:solidFill>
                <a:effectLst/>
                <a:latin typeface="+mn-lt"/>
                <a:ea typeface="+mn-ea"/>
                <a:cs typeface="+mn-cs"/>
              </a:endParaRPr>
            </a:p>
            <a:p>
              <a:pPr/>
              <a:r>
                <a:rPr lang="en-US" sz="1100" i="0">
                  <a:solidFill>
                    <a:schemeClr val="dk1"/>
                  </a:solidFill>
                  <a:effectLst/>
                  <a:latin typeface="Cambria Math"/>
                  <a:ea typeface="+mn-ea"/>
                  <a:cs typeface="+mn-cs"/>
                </a:rPr>
                <a:t>𝐿_𝑡𝑎𝑟𝑔𝑒𝑡=(𝐿{𝑐𝑣(𝐷 ̂ )}^2)/{〖𝑐𝑣〗_𝑡 (𝐷 ̂ )}^2 </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K16"/>
  <sheetViews>
    <sheetView workbookViewId="0">
      <selection activeCell="A4" sqref="A4:XFD4"/>
    </sheetView>
  </sheetViews>
  <sheetFormatPr defaultRowHeight="15" x14ac:dyDescent="0.25"/>
  <cols>
    <col min="1" max="1" width="12.7109375" bestFit="1" customWidth="1"/>
    <col min="2" max="2" width="14.85546875" bestFit="1" customWidth="1"/>
    <col min="3" max="3" width="15.5703125" bestFit="1" customWidth="1"/>
    <col min="4" max="4" width="10.85546875" bestFit="1" customWidth="1"/>
    <col min="5" max="5" width="10.7109375" bestFit="1" customWidth="1"/>
    <col min="6" max="6" width="21.7109375" bestFit="1" customWidth="1"/>
    <col min="7" max="7" width="4" bestFit="1" customWidth="1"/>
    <col min="8" max="9" width="6" bestFit="1" customWidth="1"/>
    <col min="10" max="10" width="21" bestFit="1" customWidth="1"/>
    <col min="11" max="11" width="17.28515625" bestFit="1" customWidth="1"/>
  </cols>
  <sheetData>
    <row r="1" spans="1:11" s="2" customFormat="1" ht="17.25" x14ac:dyDescent="0.25">
      <c r="A1" s="5" t="s">
        <v>5</v>
      </c>
      <c r="B1" s="5" t="s">
        <v>13</v>
      </c>
      <c r="C1" s="5" t="s">
        <v>14</v>
      </c>
      <c r="D1" s="5" t="s">
        <v>2</v>
      </c>
      <c r="E1" s="5" t="s">
        <v>3</v>
      </c>
      <c r="F1" s="5" t="s">
        <v>11</v>
      </c>
      <c r="G1" s="3" t="s">
        <v>0</v>
      </c>
      <c r="H1" s="3" t="s">
        <v>1</v>
      </c>
      <c r="I1" s="3" t="s">
        <v>4</v>
      </c>
      <c r="J1" s="3" t="s">
        <v>10</v>
      </c>
      <c r="K1" s="3" t="s">
        <v>9</v>
      </c>
    </row>
    <row r="2" spans="1:11" s="15" customFormat="1" x14ac:dyDescent="0.25">
      <c r="A2" s="6" t="s">
        <v>6</v>
      </c>
      <c r="B2" s="14">
        <v>2021</v>
      </c>
      <c r="C2" s="14">
        <v>2018</v>
      </c>
      <c r="D2" s="6">
        <v>0.1</v>
      </c>
      <c r="E2" s="6">
        <f>(H2^2*I2)/D2^2</f>
        <v>66051.632924175225</v>
      </c>
      <c r="F2" s="11">
        <f>E2/1000</f>
        <v>66.051632924175223</v>
      </c>
      <c r="G2" s="12">
        <v>897</v>
      </c>
      <c r="H2" s="12">
        <v>0.14000000000000001</v>
      </c>
      <c r="I2" s="12">
        <v>33699.81271641593</v>
      </c>
      <c r="J2" s="12">
        <v>33</v>
      </c>
      <c r="K2" s="4">
        <v>1661</v>
      </c>
    </row>
    <row r="3" spans="1:11" s="15" customFormat="1" x14ac:dyDescent="0.25">
      <c r="A3" s="6" t="s">
        <v>6</v>
      </c>
      <c r="B3" s="14">
        <v>2021</v>
      </c>
      <c r="C3" s="14">
        <v>2018</v>
      </c>
      <c r="D3" s="6">
        <v>0.13</v>
      </c>
      <c r="E3" s="6">
        <f>(H3^2*I3)/D3^2</f>
        <v>39083.806464009009</v>
      </c>
      <c r="F3" s="11">
        <f>E3/1000</f>
        <v>39.083806464009008</v>
      </c>
      <c r="G3" s="12">
        <v>897</v>
      </c>
      <c r="H3" s="12">
        <v>0.14000000000000001</v>
      </c>
      <c r="I3" s="12">
        <v>33699.81271641593</v>
      </c>
      <c r="J3" s="12">
        <v>33</v>
      </c>
      <c r="K3" s="4">
        <v>1661</v>
      </c>
    </row>
    <row r="4" spans="1:11" s="15" customFormat="1" x14ac:dyDescent="0.25">
      <c r="A4" s="6" t="s">
        <v>6</v>
      </c>
      <c r="B4" s="14">
        <v>2021</v>
      </c>
      <c r="C4" s="14">
        <v>2018</v>
      </c>
      <c r="D4" s="6">
        <v>0.15</v>
      </c>
      <c r="E4" s="6">
        <f>(H4^2*I4)/D4^2</f>
        <v>29356.28129963344</v>
      </c>
      <c r="F4" s="11">
        <f>E4/1000</f>
        <v>29.356281299633441</v>
      </c>
      <c r="G4" s="12">
        <v>897</v>
      </c>
      <c r="H4" s="12">
        <v>0.14000000000000001</v>
      </c>
      <c r="I4" s="12">
        <v>33699.81271641593</v>
      </c>
      <c r="J4" s="12">
        <v>33</v>
      </c>
      <c r="K4" s="4">
        <v>1661</v>
      </c>
    </row>
    <row r="5" spans="1:11" s="15" customFormat="1" x14ac:dyDescent="0.25">
      <c r="A5" s="6" t="s">
        <v>6</v>
      </c>
      <c r="B5" s="14">
        <v>2021</v>
      </c>
      <c r="C5" s="14">
        <v>2018</v>
      </c>
      <c r="D5" s="6">
        <v>0.17499999999999999</v>
      </c>
      <c r="E5" s="6">
        <f>(H5^2*I5)/D5^2</f>
        <v>21567.880138506203</v>
      </c>
      <c r="F5" s="11">
        <f>E5/1000</f>
        <v>21.567880138506204</v>
      </c>
      <c r="G5" s="12">
        <v>897</v>
      </c>
      <c r="H5" s="12">
        <v>0.14000000000000001</v>
      </c>
      <c r="I5" s="12">
        <v>33699.81271641593</v>
      </c>
      <c r="J5" s="12">
        <v>33</v>
      </c>
      <c r="K5" s="4">
        <v>1661</v>
      </c>
    </row>
    <row r="6" spans="1:11" s="15" customFormat="1" x14ac:dyDescent="0.25">
      <c r="A6" s="6" t="s">
        <v>6</v>
      </c>
      <c r="B6" s="14">
        <v>2021</v>
      </c>
      <c r="C6" s="14">
        <v>2018</v>
      </c>
      <c r="D6" s="6">
        <v>0.2</v>
      </c>
      <c r="E6" s="6">
        <f t="shared" ref="E6:E7" si="0">(H6^2*I6)/D6^2</f>
        <v>16512.908231043806</v>
      </c>
      <c r="F6" s="11">
        <f t="shared" ref="F6:F8" si="1">E6/1000</f>
        <v>16.512908231043806</v>
      </c>
      <c r="G6" s="12">
        <v>897</v>
      </c>
      <c r="H6" s="12">
        <v>0.14000000000000001</v>
      </c>
      <c r="I6" s="12">
        <v>33699.81271641593</v>
      </c>
      <c r="J6" s="12">
        <v>33</v>
      </c>
      <c r="K6" s="4">
        <v>1661</v>
      </c>
    </row>
    <row r="7" spans="1:11" s="15" customFormat="1" x14ac:dyDescent="0.25">
      <c r="A7" s="6" t="s">
        <v>6</v>
      </c>
      <c r="B7" s="14">
        <v>2021</v>
      </c>
      <c r="C7" s="14">
        <v>2018</v>
      </c>
      <c r="D7" s="6">
        <v>0.22500000000000001</v>
      </c>
      <c r="E7" s="6">
        <f t="shared" si="0"/>
        <v>13047.236133170416</v>
      </c>
      <c r="F7" s="11">
        <f t="shared" si="1"/>
        <v>13.047236133170417</v>
      </c>
      <c r="G7" s="12">
        <v>897</v>
      </c>
      <c r="H7" s="12">
        <v>0.14000000000000001</v>
      </c>
      <c r="I7" s="12">
        <v>33699.81271641593</v>
      </c>
      <c r="J7" s="12">
        <v>33</v>
      </c>
      <c r="K7" s="4">
        <v>1661</v>
      </c>
    </row>
    <row r="8" spans="1:11" s="15" customFormat="1" x14ac:dyDescent="0.25">
      <c r="A8" s="6" t="s">
        <v>6</v>
      </c>
      <c r="B8" s="14">
        <v>2021</v>
      </c>
      <c r="C8" s="14">
        <v>2018</v>
      </c>
      <c r="D8" s="6">
        <v>0.25</v>
      </c>
      <c r="E8" s="6">
        <f>(H8^2*I8)/D8^2</f>
        <v>10568.261267868038</v>
      </c>
      <c r="F8" s="11">
        <f t="shared" si="1"/>
        <v>10.568261267868039</v>
      </c>
      <c r="G8" s="12">
        <v>897</v>
      </c>
      <c r="H8" s="12">
        <v>0.14000000000000001</v>
      </c>
      <c r="I8" s="12">
        <v>33699.81271641593</v>
      </c>
      <c r="J8" s="12">
        <v>33</v>
      </c>
      <c r="K8" s="4">
        <v>1661</v>
      </c>
    </row>
    <row r="9" spans="1:11" s="15" customFormat="1" x14ac:dyDescent="0.25">
      <c r="A9" s="10"/>
      <c r="B9" s="14"/>
      <c r="C9" s="14"/>
      <c r="D9" s="10"/>
      <c r="E9" s="10"/>
      <c r="F9" s="10"/>
      <c r="G9" s="12"/>
      <c r="H9" s="12"/>
      <c r="I9" s="12"/>
      <c r="J9" s="12"/>
      <c r="K9" s="12"/>
    </row>
    <row r="10" spans="1:11" s="1" customFormat="1" x14ac:dyDescent="0.25">
      <c r="A10" s="6" t="s">
        <v>6</v>
      </c>
      <c r="B10" s="13">
        <v>2016</v>
      </c>
      <c r="C10" s="13">
        <v>2012</v>
      </c>
      <c r="D10" s="6">
        <v>0.1</v>
      </c>
      <c r="E10" s="6">
        <f>(H10^2*I10)/D10^2</f>
        <v>60296.874999999985</v>
      </c>
      <c r="F10" s="7">
        <f>E10/1000</f>
        <v>60.296874999999986</v>
      </c>
      <c r="G10" s="4">
        <v>752</v>
      </c>
      <c r="H10" s="4">
        <v>0.125</v>
      </c>
      <c r="I10" s="4">
        <v>38590</v>
      </c>
      <c r="J10" s="4">
        <v>46</v>
      </c>
      <c r="K10" s="4">
        <v>1661</v>
      </c>
    </row>
    <row r="11" spans="1:11" x14ac:dyDescent="0.25">
      <c r="A11" s="6" t="s">
        <v>6</v>
      </c>
      <c r="B11" s="13">
        <v>2016</v>
      </c>
      <c r="C11" s="13">
        <v>2012</v>
      </c>
      <c r="D11" s="6">
        <v>0.13</v>
      </c>
      <c r="E11" s="6">
        <f>(H11^2*I11)/D11^2</f>
        <v>35678.624260355027</v>
      </c>
      <c r="F11" s="7">
        <f>E11/1000</f>
        <v>35.678624260355029</v>
      </c>
      <c r="G11" s="4">
        <v>752</v>
      </c>
      <c r="H11" s="4">
        <v>0.125</v>
      </c>
      <c r="I11" s="4">
        <v>38590</v>
      </c>
      <c r="J11" s="4">
        <v>46</v>
      </c>
      <c r="K11" s="4">
        <v>1661</v>
      </c>
    </row>
    <row r="12" spans="1:11" x14ac:dyDescent="0.25">
      <c r="A12" s="6" t="s">
        <v>6</v>
      </c>
      <c r="B12" s="13">
        <v>2016</v>
      </c>
      <c r="C12" s="13">
        <v>2012</v>
      </c>
      <c r="D12" s="6">
        <v>0.15</v>
      </c>
      <c r="E12" s="6">
        <f>(H12^2*I12)/D12^2</f>
        <v>26798.611111111113</v>
      </c>
      <c r="F12" s="7">
        <f>E12/1000</f>
        <v>26.798611111111114</v>
      </c>
      <c r="G12" s="4">
        <v>752</v>
      </c>
      <c r="H12" s="4">
        <v>0.125</v>
      </c>
      <c r="I12" s="4">
        <v>38590</v>
      </c>
      <c r="J12" s="4">
        <v>46</v>
      </c>
      <c r="K12" s="4">
        <v>1661</v>
      </c>
    </row>
    <row r="13" spans="1:11" x14ac:dyDescent="0.25">
      <c r="A13" s="6" t="s">
        <v>6</v>
      </c>
      <c r="B13" s="13">
        <v>2016</v>
      </c>
      <c r="C13" s="13">
        <v>2012</v>
      </c>
      <c r="D13" s="6">
        <v>0.17499999999999999</v>
      </c>
      <c r="E13" s="6">
        <f>(H13^2*I13)/D13^2</f>
        <v>19688.775510204083</v>
      </c>
      <c r="F13" s="7">
        <f>E13/1000</f>
        <v>19.688775510204081</v>
      </c>
      <c r="G13" s="4">
        <v>752</v>
      </c>
      <c r="H13" s="4">
        <v>0.125</v>
      </c>
      <c r="I13" s="4">
        <v>38590</v>
      </c>
      <c r="J13" s="4">
        <v>46</v>
      </c>
      <c r="K13" s="4">
        <v>1661</v>
      </c>
    </row>
    <row r="14" spans="1:11" x14ac:dyDescent="0.25">
      <c r="A14" s="6" t="s">
        <v>6</v>
      </c>
      <c r="B14" s="13">
        <v>2016</v>
      </c>
      <c r="C14" s="13">
        <v>2012</v>
      </c>
      <c r="D14" s="6">
        <v>0.2</v>
      </c>
      <c r="E14" s="6">
        <f t="shared" ref="E14:E15" si="2">(H14^2*I14)/D14^2</f>
        <v>15074.218749999996</v>
      </c>
      <c r="F14" s="7">
        <f t="shared" ref="F14:F16" si="3">E14/1000</f>
        <v>15.074218749999996</v>
      </c>
      <c r="G14" s="4">
        <v>752</v>
      </c>
      <c r="H14" s="4">
        <v>0.125</v>
      </c>
      <c r="I14" s="4">
        <v>38590</v>
      </c>
      <c r="J14" s="4">
        <v>46</v>
      </c>
      <c r="K14" s="4">
        <v>1661</v>
      </c>
    </row>
    <row r="15" spans="1:11" x14ac:dyDescent="0.25">
      <c r="A15" s="6" t="s">
        <v>6</v>
      </c>
      <c r="B15" s="13">
        <v>2016</v>
      </c>
      <c r="C15" s="13">
        <v>2012</v>
      </c>
      <c r="D15" s="6">
        <v>0.22500000000000001</v>
      </c>
      <c r="E15" s="6">
        <f t="shared" si="2"/>
        <v>11910.493827160493</v>
      </c>
      <c r="F15" s="7">
        <f t="shared" si="3"/>
        <v>11.910493827160494</v>
      </c>
      <c r="G15" s="4">
        <v>752</v>
      </c>
      <c r="H15" s="4">
        <v>0.125</v>
      </c>
      <c r="I15" s="4">
        <v>38590</v>
      </c>
      <c r="J15" s="4">
        <v>46</v>
      </c>
      <c r="K15" s="4">
        <v>1661</v>
      </c>
    </row>
    <row r="16" spans="1:11" x14ac:dyDescent="0.25">
      <c r="A16" s="6" t="s">
        <v>6</v>
      </c>
      <c r="B16" s="13">
        <v>2016</v>
      </c>
      <c r="C16" s="13">
        <v>2012</v>
      </c>
      <c r="D16" s="6">
        <v>0.25</v>
      </c>
      <c r="E16" s="6">
        <f>(H16^2*I16)/D16^2</f>
        <v>9647.5</v>
      </c>
      <c r="F16" s="7">
        <f t="shared" si="3"/>
        <v>9.6475000000000009</v>
      </c>
      <c r="G16" s="4">
        <v>752</v>
      </c>
      <c r="H16" s="4">
        <v>0.125</v>
      </c>
      <c r="I16" s="4">
        <v>38590</v>
      </c>
      <c r="J16" s="4">
        <v>46</v>
      </c>
      <c r="K16" s="4">
        <v>1661</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L56"/>
  <sheetViews>
    <sheetView workbookViewId="0">
      <selection activeCell="N20" sqref="N20"/>
    </sheetView>
  </sheetViews>
  <sheetFormatPr defaultRowHeight="15" x14ac:dyDescent="0.25"/>
  <cols>
    <col min="1" max="1" width="12.7109375" style="23" bestFit="1" customWidth="1"/>
    <col min="2" max="2" width="14.140625" style="23" customWidth="1"/>
    <col min="3" max="3" width="15.5703125" style="23" bestFit="1" customWidth="1"/>
    <col min="4" max="4" width="17.28515625" style="23" bestFit="1" customWidth="1"/>
    <col min="5" max="5" width="10.85546875" style="23" bestFit="1" customWidth="1"/>
    <col min="6" max="6" width="10.7109375" style="23" bestFit="1" customWidth="1"/>
    <col min="7" max="7" width="13.7109375" style="23" customWidth="1"/>
    <col min="8" max="8" width="5" style="23" bestFit="1" customWidth="1"/>
    <col min="9" max="9" width="9.140625" style="23"/>
    <col min="10" max="10" width="9.5703125" style="23" bestFit="1" customWidth="1"/>
    <col min="11" max="11" width="21" style="23" bestFit="1" customWidth="1"/>
    <col min="12" max="12" width="29" style="23" bestFit="1" customWidth="1"/>
    <col min="13" max="16384" width="9.140625" style="46"/>
  </cols>
  <sheetData>
    <row r="1" spans="1:12" s="43" customFormat="1" ht="30" x14ac:dyDescent="0.25">
      <c r="A1" s="34" t="s">
        <v>29</v>
      </c>
      <c r="B1" s="30" t="s">
        <v>13</v>
      </c>
      <c r="C1" s="30" t="s">
        <v>14</v>
      </c>
      <c r="D1" s="30" t="s">
        <v>9</v>
      </c>
      <c r="E1" s="30" t="s">
        <v>2</v>
      </c>
      <c r="F1" s="31" t="s">
        <v>3</v>
      </c>
      <c r="G1" s="35" t="s">
        <v>11</v>
      </c>
      <c r="H1" s="32" t="s">
        <v>0</v>
      </c>
      <c r="I1" s="32" t="s">
        <v>1</v>
      </c>
      <c r="J1" s="32" t="s">
        <v>4</v>
      </c>
      <c r="K1" s="33" t="s">
        <v>28</v>
      </c>
      <c r="L1" s="32" t="s">
        <v>18</v>
      </c>
    </row>
    <row r="2" spans="1:12" s="44" customFormat="1" x14ac:dyDescent="0.25">
      <c r="A2" s="13" t="s">
        <v>8</v>
      </c>
      <c r="B2" s="14">
        <v>2022</v>
      </c>
      <c r="C2" s="13" t="s">
        <v>27</v>
      </c>
      <c r="D2" s="13">
        <v>739</v>
      </c>
      <c r="E2" s="13">
        <v>0.1</v>
      </c>
      <c r="F2" s="20">
        <f>(I2^2*J2)/E2^2</f>
        <v>210331.24999999997</v>
      </c>
      <c r="G2" s="24">
        <f>F2/1000</f>
        <v>210.33124999999998</v>
      </c>
      <c r="H2" s="16">
        <v>1562</v>
      </c>
      <c r="I2" s="16">
        <v>0.25</v>
      </c>
      <c r="J2" s="26">
        <v>33653</v>
      </c>
      <c r="K2" s="16">
        <v>33</v>
      </c>
      <c r="L2" s="21">
        <v>739</v>
      </c>
    </row>
    <row r="3" spans="1:12" s="44" customFormat="1" x14ac:dyDescent="0.25">
      <c r="A3" s="13" t="s">
        <v>8</v>
      </c>
      <c r="B3" s="14">
        <v>2022</v>
      </c>
      <c r="C3" s="13" t="s">
        <v>27</v>
      </c>
      <c r="D3" s="13">
        <v>739</v>
      </c>
      <c r="E3" s="13">
        <v>0.13</v>
      </c>
      <c r="F3" s="20">
        <f>(I3^2*J3)/E3^2</f>
        <v>124456.36094674555</v>
      </c>
      <c r="G3" s="24">
        <f>F3/1000</f>
        <v>124.45636094674555</v>
      </c>
      <c r="H3" s="16">
        <v>1562</v>
      </c>
      <c r="I3" s="16">
        <v>0.25</v>
      </c>
      <c r="J3" s="26">
        <v>33653</v>
      </c>
      <c r="K3" s="16">
        <v>33</v>
      </c>
      <c r="L3" s="21">
        <v>739</v>
      </c>
    </row>
    <row r="4" spans="1:12" s="44" customFormat="1" x14ac:dyDescent="0.25">
      <c r="A4" s="13" t="s">
        <v>8</v>
      </c>
      <c r="B4" s="14">
        <v>2022</v>
      </c>
      <c r="C4" s="13" t="s">
        <v>27</v>
      </c>
      <c r="D4" s="13">
        <v>739</v>
      </c>
      <c r="E4" s="13">
        <v>0.15</v>
      </c>
      <c r="F4" s="20">
        <f>(I4^2*J4)/E4^2</f>
        <v>93480.555555555562</v>
      </c>
      <c r="G4" s="24">
        <f>F4/1000</f>
        <v>93.480555555555569</v>
      </c>
      <c r="H4" s="16">
        <v>1562</v>
      </c>
      <c r="I4" s="16">
        <v>0.25</v>
      </c>
      <c r="J4" s="26">
        <v>33653</v>
      </c>
      <c r="K4" s="16">
        <v>33</v>
      </c>
      <c r="L4" s="21">
        <v>739</v>
      </c>
    </row>
    <row r="5" spans="1:12" s="44" customFormat="1" x14ac:dyDescent="0.25">
      <c r="A5" s="13" t="s">
        <v>8</v>
      </c>
      <c r="B5" s="14">
        <v>2022</v>
      </c>
      <c r="C5" s="13" t="s">
        <v>27</v>
      </c>
      <c r="D5" s="13">
        <v>739</v>
      </c>
      <c r="E5" s="13">
        <v>0.17499999999999999</v>
      </c>
      <c r="F5" s="20">
        <f>(I5^2*J5)/E5^2</f>
        <v>68679.591836734704</v>
      </c>
      <c r="G5" s="24">
        <f>F5/1000</f>
        <v>68.679591836734701</v>
      </c>
      <c r="H5" s="16">
        <v>1562</v>
      </c>
      <c r="I5" s="16">
        <v>0.25</v>
      </c>
      <c r="J5" s="26">
        <v>33653</v>
      </c>
      <c r="K5" s="16">
        <v>33</v>
      </c>
      <c r="L5" s="21">
        <v>739</v>
      </c>
    </row>
    <row r="6" spans="1:12" s="44" customFormat="1" x14ac:dyDescent="0.25">
      <c r="A6" s="13" t="s">
        <v>8</v>
      </c>
      <c r="B6" s="14">
        <v>2022</v>
      </c>
      <c r="C6" s="13" t="s">
        <v>27</v>
      </c>
      <c r="D6" s="13">
        <v>739</v>
      </c>
      <c r="E6" s="13">
        <v>0.2</v>
      </c>
      <c r="F6" s="20">
        <f t="shared" ref="F6:F7" si="0">(I6^2*J6)/E6^2</f>
        <v>52582.812499999993</v>
      </c>
      <c r="G6" s="24">
        <f t="shared" ref="G6:G8" si="1">F6/1000</f>
        <v>52.582812499999996</v>
      </c>
      <c r="H6" s="16">
        <v>1562</v>
      </c>
      <c r="I6" s="16">
        <v>0.25</v>
      </c>
      <c r="J6" s="26">
        <v>33653</v>
      </c>
      <c r="K6" s="16">
        <v>33</v>
      </c>
      <c r="L6" s="21">
        <v>739</v>
      </c>
    </row>
    <row r="7" spans="1:12" s="44" customFormat="1" x14ac:dyDescent="0.25">
      <c r="A7" s="13" t="s">
        <v>8</v>
      </c>
      <c r="B7" s="14">
        <v>2022</v>
      </c>
      <c r="C7" s="13" t="s">
        <v>27</v>
      </c>
      <c r="D7" s="13">
        <v>739</v>
      </c>
      <c r="E7" s="13">
        <v>0.22500000000000001</v>
      </c>
      <c r="F7" s="20">
        <f t="shared" si="0"/>
        <v>41546.91358024691</v>
      </c>
      <c r="G7" s="24">
        <f t="shared" si="1"/>
        <v>41.546913580246908</v>
      </c>
      <c r="H7" s="16">
        <v>1562</v>
      </c>
      <c r="I7" s="16">
        <v>0.25</v>
      </c>
      <c r="J7" s="26">
        <v>33653</v>
      </c>
      <c r="K7" s="16">
        <v>33</v>
      </c>
      <c r="L7" s="21">
        <v>739</v>
      </c>
    </row>
    <row r="8" spans="1:12" s="44" customFormat="1" x14ac:dyDescent="0.25">
      <c r="A8" s="13" t="s">
        <v>8</v>
      </c>
      <c r="B8" s="14">
        <v>2022</v>
      </c>
      <c r="C8" s="13" t="s">
        <v>27</v>
      </c>
      <c r="D8" s="13">
        <v>739</v>
      </c>
      <c r="E8" s="13">
        <v>0.25</v>
      </c>
      <c r="F8" s="20">
        <f>(I8^2*J8)/E8^2</f>
        <v>33653</v>
      </c>
      <c r="G8" s="24">
        <f t="shared" si="1"/>
        <v>33.652999999999999</v>
      </c>
      <c r="H8" s="16">
        <v>1562</v>
      </c>
      <c r="I8" s="16">
        <v>0.25</v>
      </c>
      <c r="J8" s="26">
        <v>33653</v>
      </c>
      <c r="K8" s="16">
        <v>33</v>
      </c>
      <c r="L8" s="21">
        <v>739</v>
      </c>
    </row>
    <row r="9" spans="1:12" s="44" customFormat="1" x14ac:dyDescent="0.25">
      <c r="A9" s="14"/>
      <c r="B9" s="14"/>
      <c r="C9" s="14"/>
      <c r="D9" s="14"/>
      <c r="E9" s="14"/>
      <c r="F9" s="24"/>
      <c r="G9" s="24"/>
      <c r="H9" s="16"/>
      <c r="I9" s="16"/>
      <c r="J9" s="16"/>
      <c r="K9" s="16"/>
      <c r="L9" s="16"/>
    </row>
    <row r="10" spans="1:12" s="45" customFormat="1" x14ac:dyDescent="0.25">
      <c r="A10" s="36" t="s">
        <v>8</v>
      </c>
      <c r="B10" s="29">
        <v>2019</v>
      </c>
      <c r="C10" s="36" t="s">
        <v>26</v>
      </c>
      <c r="D10" s="36">
        <v>739</v>
      </c>
      <c r="E10" s="36">
        <v>0.1</v>
      </c>
      <c r="F10" s="37">
        <f>(I10^2*J10)/E10^2</f>
        <v>149768.2983559077</v>
      </c>
      <c r="G10" s="38">
        <f>F10/1000</f>
        <v>149.76829835590769</v>
      </c>
      <c r="H10" s="39">
        <v>1072</v>
      </c>
      <c r="I10" s="39">
        <v>0.21</v>
      </c>
      <c r="J10" s="40">
        <v>33961.065386827155</v>
      </c>
      <c r="K10" s="39">
        <v>35</v>
      </c>
      <c r="L10" s="41">
        <v>739</v>
      </c>
    </row>
    <row r="11" spans="1:12" s="45" customFormat="1" x14ac:dyDescent="0.25">
      <c r="A11" s="36" t="s">
        <v>8</v>
      </c>
      <c r="B11" s="29">
        <v>2019</v>
      </c>
      <c r="C11" s="36" t="s">
        <v>26</v>
      </c>
      <c r="D11" s="36">
        <v>739</v>
      </c>
      <c r="E11" s="36">
        <v>0.13</v>
      </c>
      <c r="F11" s="37">
        <f>(I11^2*J11)/E11^2</f>
        <v>88620.294885152485</v>
      </c>
      <c r="G11" s="38">
        <f>F11/1000</f>
        <v>88.620294885152489</v>
      </c>
      <c r="H11" s="39">
        <v>1072</v>
      </c>
      <c r="I11" s="39">
        <v>0.21</v>
      </c>
      <c r="J11" s="40">
        <v>33961.065386827155</v>
      </c>
      <c r="K11" s="39">
        <v>35</v>
      </c>
      <c r="L11" s="41">
        <v>739</v>
      </c>
    </row>
    <row r="12" spans="1:12" s="45" customFormat="1" x14ac:dyDescent="0.25">
      <c r="A12" s="36" t="s">
        <v>8</v>
      </c>
      <c r="B12" s="29">
        <v>2019</v>
      </c>
      <c r="C12" s="36" t="s">
        <v>26</v>
      </c>
      <c r="D12" s="36">
        <v>739</v>
      </c>
      <c r="E12" s="36">
        <v>0.15</v>
      </c>
      <c r="F12" s="37">
        <f>(I12^2*J12)/E12^2</f>
        <v>66563.688158181219</v>
      </c>
      <c r="G12" s="38">
        <f>F12/1000</f>
        <v>66.563688158181222</v>
      </c>
      <c r="H12" s="39">
        <v>1072</v>
      </c>
      <c r="I12" s="39">
        <v>0.21</v>
      </c>
      <c r="J12" s="40">
        <v>33961.065386827155</v>
      </c>
      <c r="K12" s="39">
        <v>35</v>
      </c>
      <c r="L12" s="41">
        <v>739</v>
      </c>
    </row>
    <row r="13" spans="1:12" s="45" customFormat="1" x14ac:dyDescent="0.25">
      <c r="A13" s="36" t="s">
        <v>8</v>
      </c>
      <c r="B13" s="29">
        <v>2019</v>
      </c>
      <c r="C13" s="36" t="s">
        <v>26</v>
      </c>
      <c r="D13" s="36">
        <v>739</v>
      </c>
      <c r="E13" s="36">
        <v>0.17499999999999999</v>
      </c>
      <c r="F13" s="37">
        <f>(I13^2*J13)/E13^2</f>
        <v>48903.934157031101</v>
      </c>
      <c r="G13" s="38">
        <f>F13/1000</f>
        <v>48.903934157031102</v>
      </c>
      <c r="H13" s="39">
        <v>1072</v>
      </c>
      <c r="I13" s="39">
        <v>0.21</v>
      </c>
      <c r="J13" s="40">
        <v>33961.065386827155</v>
      </c>
      <c r="K13" s="39">
        <v>35</v>
      </c>
      <c r="L13" s="41">
        <v>739</v>
      </c>
    </row>
    <row r="14" spans="1:12" s="45" customFormat="1" x14ac:dyDescent="0.25">
      <c r="A14" s="36" t="s">
        <v>8</v>
      </c>
      <c r="B14" s="29">
        <v>2019</v>
      </c>
      <c r="C14" s="36" t="s">
        <v>26</v>
      </c>
      <c r="D14" s="36">
        <v>739</v>
      </c>
      <c r="E14" s="36">
        <v>0.2</v>
      </c>
      <c r="F14" s="37">
        <f t="shared" ref="F14:F15" si="2">(I14^2*J14)/E14^2</f>
        <v>37442.074588976924</v>
      </c>
      <c r="G14" s="38">
        <f t="shared" ref="G14:G16" si="3">F14/1000</f>
        <v>37.442074588976922</v>
      </c>
      <c r="H14" s="39">
        <v>1072</v>
      </c>
      <c r="I14" s="39">
        <v>0.21</v>
      </c>
      <c r="J14" s="40">
        <v>33961.065386827155</v>
      </c>
      <c r="K14" s="39">
        <v>35</v>
      </c>
      <c r="L14" s="41">
        <v>739</v>
      </c>
    </row>
    <row r="15" spans="1:12" s="45" customFormat="1" x14ac:dyDescent="0.25">
      <c r="A15" s="36" t="s">
        <v>8</v>
      </c>
      <c r="B15" s="29">
        <v>2019</v>
      </c>
      <c r="C15" s="36" t="s">
        <v>26</v>
      </c>
      <c r="D15" s="36">
        <v>739</v>
      </c>
      <c r="E15" s="36">
        <v>0.22500000000000001</v>
      </c>
      <c r="F15" s="37">
        <f t="shared" si="2"/>
        <v>29583.861403636092</v>
      </c>
      <c r="G15" s="38">
        <f t="shared" si="3"/>
        <v>29.583861403636092</v>
      </c>
      <c r="H15" s="39">
        <v>1072</v>
      </c>
      <c r="I15" s="39">
        <v>0.21</v>
      </c>
      <c r="J15" s="40">
        <v>33961.065386827155</v>
      </c>
      <c r="K15" s="39">
        <v>35</v>
      </c>
      <c r="L15" s="41">
        <v>739</v>
      </c>
    </row>
    <row r="16" spans="1:12" s="45" customFormat="1" x14ac:dyDescent="0.25">
      <c r="A16" s="36" t="s">
        <v>8</v>
      </c>
      <c r="B16" s="29">
        <v>2019</v>
      </c>
      <c r="C16" s="36" t="s">
        <v>26</v>
      </c>
      <c r="D16" s="36">
        <v>739</v>
      </c>
      <c r="E16" s="36">
        <v>0.25</v>
      </c>
      <c r="F16" s="37">
        <f>(I16^2*J16)/E16^2</f>
        <v>23962.927736945236</v>
      </c>
      <c r="G16" s="38">
        <f t="shared" si="3"/>
        <v>23.962927736945236</v>
      </c>
      <c r="H16" s="39">
        <v>1072</v>
      </c>
      <c r="I16" s="39">
        <v>0.21</v>
      </c>
      <c r="J16" s="40">
        <v>33961.065386827155</v>
      </c>
      <c r="K16" s="39">
        <v>35</v>
      </c>
      <c r="L16" s="41">
        <v>739</v>
      </c>
    </row>
    <row r="17" spans="1:12" s="44" customFormat="1" x14ac:dyDescent="0.25">
      <c r="A17" s="14"/>
      <c r="B17" s="14"/>
      <c r="C17" s="14"/>
      <c r="D17" s="14"/>
      <c r="E17" s="14"/>
      <c r="F17" s="24"/>
      <c r="G17" s="24"/>
      <c r="H17" s="16"/>
      <c r="I17" s="16"/>
      <c r="J17" s="16"/>
      <c r="K17" s="16"/>
      <c r="L17" s="16"/>
    </row>
    <row r="18" spans="1:12" x14ac:dyDescent="0.25">
      <c r="A18" s="13" t="s">
        <v>8</v>
      </c>
      <c r="B18" s="13">
        <v>2017</v>
      </c>
      <c r="C18" s="13" t="s">
        <v>20</v>
      </c>
      <c r="D18" s="13">
        <v>739</v>
      </c>
      <c r="E18" s="13">
        <v>0.1</v>
      </c>
      <c r="F18" s="20">
        <f>(I18^2*J18)/E18^2</f>
        <v>143099.99999999997</v>
      </c>
      <c r="G18" s="20">
        <f>F18/1000</f>
        <v>143.09999999999997</v>
      </c>
      <c r="H18" s="21">
        <v>1755</v>
      </c>
      <c r="I18" s="21">
        <v>0.25</v>
      </c>
      <c r="J18" s="21">
        <v>22896</v>
      </c>
      <c r="K18" s="21">
        <v>33</v>
      </c>
      <c r="L18" s="21">
        <v>739</v>
      </c>
    </row>
    <row r="19" spans="1:12" x14ac:dyDescent="0.25">
      <c r="A19" s="13" t="s">
        <v>8</v>
      </c>
      <c r="B19" s="13">
        <v>2017</v>
      </c>
      <c r="C19" s="13" t="s">
        <v>20</v>
      </c>
      <c r="D19" s="13">
        <v>739</v>
      </c>
      <c r="E19" s="13">
        <v>0.13</v>
      </c>
      <c r="F19" s="20">
        <f>(I19^2*J19)/E19^2</f>
        <v>84674.556213017742</v>
      </c>
      <c r="G19" s="20">
        <f>F19/1000</f>
        <v>84.674556213017738</v>
      </c>
      <c r="H19" s="21">
        <v>1755</v>
      </c>
      <c r="I19" s="21">
        <v>0.25</v>
      </c>
      <c r="J19" s="21">
        <v>22896</v>
      </c>
      <c r="K19" s="21">
        <v>33</v>
      </c>
      <c r="L19" s="21">
        <v>739</v>
      </c>
    </row>
    <row r="20" spans="1:12" x14ac:dyDescent="0.25">
      <c r="A20" s="13" t="s">
        <v>8</v>
      </c>
      <c r="B20" s="13">
        <v>2017</v>
      </c>
      <c r="C20" s="13" t="s">
        <v>20</v>
      </c>
      <c r="D20" s="13">
        <v>739</v>
      </c>
      <c r="E20" s="13">
        <v>0.15</v>
      </c>
      <c r="F20" s="20">
        <f>(I20^2*J20)/E20^2</f>
        <v>63600</v>
      </c>
      <c r="G20" s="20">
        <f>F20/1000</f>
        <v>63.6</v>
      </c>
      <c r="H20" s="21">
        <v>1755</v>
      </c>
      <c r="I20" s="21">
        <v>0.25</v>
      </c>
      <c r="J20" s="21">
        <v>22896</v>
      </c>
      <c r="K20" s="21">
        <v>33</v>
      </c>
      <c r="L20" s="21">
        <v>739</v>
      </c>
    </row>
    <row r="21" spans="1:12" x14ac:dyDescent="0.25">
      <c r="A21" s="13" t="s">
        <v>8</v>
      </c>
      <c r="B21" s="13">
        <v>2017</v>
      </c>
      <c r="C21" s="13" t="s">
        <v>20</v>
      </c>
      <c r="D21" s="13">
        <v>739</v>
      </c>
      <c r="E21" s="13">
        <v>0.17499999999999999</v>
      </c>
      <c r="F21" s="20">
        <f>(I21^2*J21)/E21^2</f>
        <v>46726.530612244904</v>
      </c>
      <c r="G21" s="20">
        <f>F21/1000</f>
        <v>46.7265306122449</v>
      </c>
      <c r="H21" s="21">
        <v>1755</v>
      </c>
      <c r="I21" s="21">
        <v>0.25</v>
      </c>
      <c r="J21" s="21">
        <v>22896</v>
      </c>
      <c r="K21" s="21">
        <v>33</v>
      </c>
      <c r="L21" s="21">
        <v>739</v>
      </c>
    </row>
    <row r="22" spans="1:12" x14ac:dyDescent="0.25">
      <c r="A22" s="13" t="s">
        <v>8</v>
      </c>
      <c r="B22" s="13">
        <v>2017</v>
      </c>
      <c r="C22" s="13" t="s">
        <v>20</v>
      </c>
      <c r="D22" s="13">
        <v>739</v>
      </c>
      <c r="E22" s="13">
        <v>0.2</v>
      </c>
      <c r="F22" s="20">
        <f t="shared" ref="F22:F23" si="4">(I22^2*J22)/E22^2</f>
        <v>35774.999999999993</v>
      </c>
      <c r="G22" s="20">
        <f t="shared" ref="G22:G24" si="5">F22/1000</f>
        <v>35.774999999999991</v>
      </c>
      <c r="H22" s="21">
        <v>1755</v>
      </c>
      <c r="I22" s="21">
        <v>0.25</v>
      </c>
      <c r="J22" s="21">
        <v>22896</v>
      </c>
      <c r="K22" s="21">
        <v>33</v>
      </c>
      <c r="L22" s="21">
        <v>739</v>
      </c>
    </row>
    <row r="23" spans="1:12" x14ac:dyDescent="0.25">
      <c r="A23" s="13" t="s">
        <v>8</v>
      </c>
      <c r="B23" s="13">
        <v>2017</v>
      </c>
      <c r="C23" s="13" t="s">
        <v>20</v>
      </c>
      <c r="D23" s="13">
        <v>739</v>
      </c>
      <c r="E23" s="13">
        <v>0.22500000000000001</v>
      </c>
      <c r="F23" s="20">
        <f t="shared" si="4"/>
        <v>28266.666666666664</v>
      </c>
      <c r="G23" s="20">
        <f t="shared" si="5"/>
        <v>28.266666666666666</v>
      </c>
      <c r="H23" s="21">
        <v>1755</v>
      </c>
      <c r="I23" s="21">
        <v>0.25</v>
      </c>
      <c r="J23" s="21">
        <v>22896</v>
      </c>
      <c r="K23" s="21">
        <v>33</v>
      </c>
      <c r="L23" s="21">
        <v>739</v>
      </c>
    </row>
    <row r="24" spans="1:12" x14ac:dyDescent="0.25">
      <c r="A24" s="13" t="s">
        <v>8</v>
      </c>
      <c r="B24" s="13">
        <v>2017</v>
      </c>
      <c r="C24" s="13" t="s">
        <v>20</v>
      </c>
      <c r="D24" s="13">
        <v>739</v>
      </c>
      <c r="E24" s="13">
        <v>0.25</v>
      </c>
      <c r="F24" s="20">
        <f>(I24^2*J24)/E24^2</f>
        <v>22896</v>
      </c>
      <c r="G24" s="20">
        <f t="shared" si="5"/>
        <v>22.896000000000001</v>
      </c>
      <c r="H24" s="21">
        <v>1755</v>
      </c>
      <c r="I24" s="21">
        <v>0.25</v>
      </c>
      <c r="J24" s="21">
        <v>22896</v>
      </c>
      <c r="K24" s="21">
        <v>33</v>
      </c>
      <c r="L24" s="21">
        <v>739</v>
      </c>
    </row>
    <row r="25" spans="1:12" x14ac:dyDescent="0.25">
      <c r="A25" s="13"/>
      <c r="B25" s="13"/>
      <c r="C25" s="13"/>
      <c r="D25" s="13"/>
      <c r="E25" s="13"/>
      <c r="F25" s="13"/>
      <c r="G25" s="13"/>
      <c r="H25" s="21"/>
      <c r="I25" s="21"/>
      <c r="J25" s="21"/>
      <c r="K25" s="21"/>
      <c r="L25" s="21"/>
    </row>
    <row r="26" spans="1:12" x14ac:dyDescent="0.25">
      <c r="A26" s="13" t="s">
        <v>8</v>
      </c>
      <c r="B26" s="13">
        <v>2015</v>
      </c>
      <c r="C26" s="13" t="s">
        <v>16</v>
      </c>
      <c r="D26" s="13">
        <v>739</v>
      </c>
      <c r="E26" s="13">
        <v>0.1</v>
      </c>
      <c r="F26" s="20">
        <f>(I26^2*J26)/E26^2</f>
        <v>60296.874999999985</v>
      </c>
      <c r="G26" s="20">
        <f>F26/1000</f>
        <v>60.296874999999986</v>
      </c>
      <c r="H26" s="21">
        <v>752</v>
      </c>
      <c r="I26" s="21">
        <v>0.125</v>
      </c>
      <c r="J26" s="21">
        <v>38590</v>
      </c>
      <c r="K26" s="21">
        <v>46</v>
      </c>
      <c r="L26" s="21">
        <v>1661</v>
      </c>
    </row>
    <row r="27" spans="1:12" x14ac:dyDescent="0.25">
      <c r="A27" s="13" t="s">
        <v>8</v>
      </c>
      <c r="B27" s="13">
        <v>2015</v>
      </c>
      <c r="C27" s="13" t="s">
        <v>16</v>
      </c>
      <c r="D27" s="13">
        <v>739</v>
      </c>
      <c r="E27" s="13">
        <v>0.13</v>
      </c>
      <c r="F27" s="20">
        <f t="shared" ref="F27:F31" si="6">(I27^2*J27)/E27^2</f>
        <v>35678.624260355027</v>
      </c>
      <c r="G27" s="20">
        <f t="shared" ref="G27:G31" si="7">F27/1000</f>
        <v>35.678624260355029</v>
      </c>
      <c r="H27" s="21">
        <v>752</v>
      </c>
      <c r="I27" s="21">
        <v>0.125</v>
      </c>
      <c r="J27" s="21">
        <v>38590</v>
      </c>
      <c r="K27" s="21">
        <v>46</v>
      </c>
      <c r="L27" s="21">
        <v>1661</v>
      </c>
    </row>
    <row r="28" spans="1:12" x14ac:dyDescent="0.25">
      <c r="A28" s="13" t="s">
        <v>8</v>
      </c>
      <c r="B28" s="13">
        <v>2015</v>
      </c>
      <c r="C28" s="13" t="s">
        <v>16</v>
      </c>
      <c r="D28" s="13">
        <v>739</v>
      </c>
      <c r="E28" s="13">
        <v>0.15</v>
      </c>
      <c r="F28" s="20">
        <f t="shared" si="6"/>
        <v>26798.611111111113</v>
      </c>
      <c r="G28" s="20">
        <f t="shared" si="7"/>
        <v>26.798611111111114</v>
      </c>
      <c r="H28" s="21">
        <v>752</v>
      </c>
      <c r="I28" s="21">
        <v>0.125</v>
      </c>
      <c r="J28" s="21">
        <v>38590</v>
      </c>
      <c r="K28" s="21">
        <v>46</v>
      </c>
      <c r="L28" s="21">
        <v>1661</v>
      </c>
    </row>
    <row r="29" spans="1:12" x14ac:dyDescent="0.25">
      <c r="A29" s="13" t="s">
        <v>8</v>
      </c>
      <c r="B29" s="13">
        <v>2015</v>
      </c>
      <c r="C29" s="13" t="s">
        <v>16</v>
      </c>
      <c r="D29" s="13">
        <v>739</v>
      </c>
      <c r="E29" s="13">
        <v>0.17499999999999999</v>
      </c>
      <c r="F29" s="20">
        <f t="shared" si="6"/>
        <v>19688.775510204083</v>
      </c>
      <c r="G29" s="20">
        <f t="shared" si="7"/>
        <v>19.688775510204081</v>
      </c>
      <c r="H29" s="21">
        <v>752</v>
      </c>
      <c r="I29" s="21">
        <v>0.125</v>
      </c>
      <c r="J29" s="21">
        <v>38590</v>
      </c>
      <c r="K29" s="21">
        <v>46</v>
      </c>
      <c r="L29" s="21">
        <v>1661</v>
      </c>
    </row>
    <row r="30" spans="1:12" x14ac:dyDescent="0.25">
      <c r="A30" s="13" t="s">
        <v>8</v>
      </c>
      <c r="B30" s="13">
        <v>2015</v>
      </c>
      <c r="C30" s="13" t="s">
        <v>16</v>
      </c>
      <c r="D30" s="13">
        <v>739</v>
      </c>
      <c r="E30" s="13">
        <v>0.2</v>
      </c>
      <c r="F30" s="20">
        <f t="shared" si="6"/>
        <v>15074.218749999996</v>
      </c>
      <c r="G30" s="20">
        <f t="shared" si="7"/>
        <v>15.074218749999996</v>
      </c>
      <c r="H30" s="21">
        <v>752</v>
      </c>
      <c r="I30" s="21">
        <v>0.125</v>
      </c>
      <c r="J30" s="21">
        <v>38590</v>
      </c>
      <c r="K30" s="21">
        <v>46</v>
      </c>
      <c r="L30" s="21">
        <v>1661</v>
      </c>
    </row>
    <row r="31" spans="1:12" x14ac:dyDescent="0.25">
      <c r="A31" s="13" t="s">
        <v>8</v>
      </c>
      <c r="B31" s="13">
        <v>2015</v>
      </c>
      <c r="C31" s="13" t="s">
        <v>16</v>
      </c>
      <c r="D31" s="13">
        <v>739</v>
      </c>
      <c r="E31" s="13">
        <v>0.22500000000000001</v>
      </c>
      <c r="F31" s="20">
        <f t="shared" si="6"/>
        <v>11910.493827160493</v>
      </c>
      <c r="G31" s="20">
        <f t="shared" si="7"/>
        <v>11.910493827160494</v>
      </c>
      <c r="H31" s="21">
        <v>752</v>
      </c>
      <c r="I31" s="21">
        <v>0.125</v>
      </c>
      <c r="J31" s="21">
        <v>38590</v>
      </c>
      <c r="K31" s="21">
        <v>46</v>
      </c>
      <c r="L31" s="21">
        <v>1661</v>
      </c>
    </row>
    <row r="32" spans="1:12" x14ac:dyDescent="0.25">
      <c r="A32" s="13" t="s">
        <v>8</v>
      </c>
      <c r="B32" s="13">
        <v>2015</v>
      </c>
      <c r="C32" s="13" t="s">
        <v>16</v>
      </c>
      <c r="D32" s="13">
        <v>739</v>
      </c>
      <c r="E32" s="13">
        <v>0.25</v>
      </c>
      <c r="F32" s="20">
        <f>(I32^2*J32)/E32^2</f>
        <v>9647.5</v>
      </c>
      <c r="G32" s="20">
        <f>F32/1000</f>
        <v>9.6475000000000009</v>
      </c>
      <c r="H32" s="21">
        <v>752</v>
      </c>
      <c r="I32" s="21">
        <v>0.125</v>
      </c>
      <c r="J32" s="21">
        <v>38590</v>
      </c>
      <c r="K32" s="21">
        <v>46</v>
      </c>
      <c r="L32" s="21">
        <v>1661</v>
      </c>
    </row>
    <row r="33" spans="1:12" x14ac:dyDescent="0.25">
      <c r="A33" s="13"/>
      <c r="B33" s="13"/>
      <c r="C33" s="13"/>
      <c r="D33" s="13"/>
      <c r="E33" s="13"/>
      <c r="F33" s="13"/>
      <c r="G33" s="13"/>
      <c r="H33" s="21"/>
      <c r="I33" s="21"/>
      <c r="J33" s="21"/>
      <c r="K33" s="21"/>
      <c r="L33" s="21"/>
    </row>
    <row r="34" spans="1:12" x14ac:dyDescent="0.25">
      <c r="A34" s="13" t="s">
        <v>8</v>
      </c>
      <c r="B34" s="13">
        <v>2015</v>
      </c>
      <c r="C34" s="13" t="s">
        <v>19</v>
      </c>
      <c r="D34" s="13">
        <v>739</v>
      </c>
      <c r="E34" s="13">
        <v>0.1</v>
      </c>
      <c r="F34" s="20">
        <f>(I34^2*J34)/E34^2</f>
        <v>147324.75999999995</v>
      </c>
      <c r="G34" s="20">
        <f>F34/1000</f>
        <v>147.32475999999994</v>
      </c>
      <c r="H34" s="21">
        <v>986</v>
      </c>
      <c r="I34" s="21">
        <v>0.22</v>
      </c>
      <c r="J34" s="21">
        <v>30439</v>
      </c>
      <c r="K34" s="21">
        <v>31</v>
      </c>
      <c r="L34" s="21">
        <v>1056</v>
      </c>
    </row>
    <row r="35" spans="1:12" x14ac:dyDescent="0.25">
      <c r="A35" s="13" t="s">
        <v>8</v>
      </c>
      <c r="B35" s="13">
        <v>2015</v>
      </c>
      <c r="C35" s="13" t="s">
        <v>19</v>
      </c>
      <c r="D35" s="13">
        <v>739</v>
      </c>
      <c r="E35" s="13">
        <v>0.13</v>
      </c>
      <c r="F35" s="20">
        <f t="shared" ref="F35:F39" si="8">(I35^2*J35)/E35^2</f>
        <v>87174.414201183419</v>
      </c>
      <c r="G35" s="20">
        <f t="shared" ref="G35:G39" si="9">F35/1000</f>
        <v>87.174414201183424</v>
      </c>
      <c r="H35" s="21">
        <v>986</v>
      </c>
      <c r="I35" s="21">
        <v>0.22</v>
      </c>
      <c r="J35" s="21">
        <v>30439</v>
      </c>
      <c r="K35" s="21">
        <v>31</v>
      </c>
      <c r="L35" s="21">
        <v>1056</v>
      </c>
    </row>
    <row r="36" spans="1:12" x14ac:dyDescent="0.25">
      <c r="A36" s="13" t="s">
        <v>8</v>
      </c>
      <c r="B36" s="13">
        <v>2015</v>
      </c>
      <c r="C36" s="13" t="s">
        <v>19</v>
      </c>
      <c r="D36" s="13">
        <v>739</v>
      </c>
      <c r="E36" s="13">
        <v>0.15</v>
      </c>
      <c r="F36" s="20">
        <f>(I36^2*J36)/E36^2</f>
        <v>65477.671111111107</v>
      </c>
      <c r="G36" s="20">
        <f t="shared" si="9"/>
        <v>65.477671111111107</v>
      </c>
      <c r="H36" s="21">
        <v>986</v>
      </c>
      <c r="I36" s="21">
        <v>0.22</v>
      </c>
      <c r="J36" s="21">
        <v>30439</v>
      </c>
      <c r="K36" s="21">
        <v>31</v>
      </c>
      <c r="L36" s="21">
        <v>1056</v>
      </c>
    </row>
    <row r="37" spans="1:12" x14ac:dyDescent="0.25">
      <c r="A37" s="13" t="s">
        <v>8</v>
      </c>
      <c r="B37" s="13">
        <v>2015</v>
      </c>
      <c r="C37" s="13" t="s">
        <v>19</v>
      </c>
      <c r="D37" s="13">
        <v>739</v>
      </c>
      <c r="E37" s="13">
        <v>0.17499999999999999</v>
      </c>
      <c r="F37" s="20">
        <f t="shared" si="8"/>
        <v>48106.044081632659</v>
      </c>
      <c r="G37" s="20">
        <f t="shared" si="9"/>
        <v>48.10604408163266</v>
      </c>
      <c r="H37" s="21">
        <v>986</v>
      </c>
      <c r="I37" s="21">
        <v>0.22</v>
      </c>
      <c r="J37" s="21">
        <v>30439</v>
      </c>
      <c r="K37" s="21">
        <v>31</v>
      </c>
      <c r="L37" s="21">
        <v>1056</v>
      </c>
    </row>
    <row r="38" spans="1:12" x14ac:dyDescent="0.25">
      <c r="A38" s="13" t="s">
        <v>8</v>
      </c>
      <c r="B38" s="13">
        <v>2015</v>
      </c>
      <c r="C38" s="13" t="s">
        <v>19</v>
      </c>
      <c r="D38" s="13">
        <v>739</v>
      </c>
      <c r="E38" s="13">
        <v>0.2</v>
      </c>
      <c r="F38" s="20">
        <f t="shared" si="8"/>
        <v>36831.189999999988</v>
      </c>
      <c r="G38" s="20">
        <f t="shared" si="9"/>
        <v>36.831189999999985</v>
      </c>
      <c r="H38" s="21">
        <v>986</v>
      </c>
      <c r="I38" s="21">
        <v>0.22</v>
      </c>
      <c r="J38" s="21">
        <v>30439</v>
      </c>
      <c r="K38" s="21">
        <v>31</v>
      </c>
      <c r="L38" s="21">
        <v>1056</v>
      </c>
    </row>
    <row r="39" spans="1:12" x14ac:dyDescent="0.25">
      <c r="A39" s="13" t="s">
        <v>8</v>
      </c>
      <c r="B39" s="13">
        <v>2015</v>
      </c>
      <c r="C39" s="13" t="s">
        <v>19</v>
      </c>
      <c r="D39" s="13">
        <v>739</v>
      </c>
      <c r="E39" s="13">
        <v>0.22500000000000001</v>
      </c>
      <c r="F39" s="20">
        <f t="shared" si="8"/>
        <v>29101.187160493824</v>
      </c>
      <c r="G39" s="20">
        <f t="shared" si="9"/>
        <v>29.101187160493826</v>
      </c>
      <c r="H39" s="21">
        <v>986</v>
      </c>
      <c r="I39" s="21">
        <v>0.22</v>
      </c>
      <c r="J39" s="21">
        <v>30439</v>
      </c>
      <c r="K39" s="21">
        <v>31</v>
      </c>
      <c r="L39" s="21">
        <v>1056</v>
      </c>
    </row>
    <row r="40" spans="1:12" x14ac:dyDescent="0.25">
      <c r="A40" s="13" t="s">
        <v>8</v>
      </c>
      <c r="B40" s="13">
        <v>2015</v>
      </c>
      <c r="C40" s="13" t="s">
        <v>19</v>
      </c>
      <c r="D40" s="13">
        <v>739</v>
      </c>
      <c r="E40" s="13">
        <v>0.25</v>
      </c>
      <c r="F40" s="20">
        <f>(I40^2*J40)/E40^2</f>
        <v>23571.961599999999</v>
      </c>
      <c r="G40" s="20">
        <f>F40/1000</f>
        <v>23.571961599999998</v>
      </c>
      <c r="H40" s="21">
        <v>986</v>
      </c>
      <c r="I40" s="21">
        <v>0.22</v>
      </c>
      <c r="J40" s="21">
        <v>30439</v>
      </c>
      <c r="K40" s="21">
        <v>31</v>
      </c>
      <c r="L40" s="21">
        <v>1056</v>
      </c>
    </row>
    <row r="41" spans="1:12" x14ac:dyDescent="0.25">
      <c r="A41" s="13"/>
      <c r="B41" s="13"/>
      <c r="C41" s="13"/>
      <c r="D41" s="13"/>
      <c r="E41" s="13"/>
      <c r="F41" s="13"/>
      <c r="G41" s="13"/>
      <c r="H41" s="21"/>
      <c r="I41" s="21"/>
      <c r="J41" s="21"/>
      <c r="K41" s="21"/>
      <c r="L41" s="21"/>
    </row>
    <row r="42" spans="1:12" x14ac:dyDescent="0.25">
      <c r="A42" s="13" t="s">
        <v>8</v>
      </c>
      <c r="B42" s="13">
        <v>2015</v>
      </c>
      <c r="C42" s="13" t="s">
        <v>21</v>
      </c>
      <c r="D42" s="13">
        <v>739</v>
      </c>
      <c r="E42" s="13">
        <v>0.1</v>
      </c>
      <c r="F42" s="20">
        <f>(I42^2*J42)/E42^2</f>
        <v>86382.099999999991</v>
      </c>
      <c r="G42" s="20">
        <f>F42/1000</f>
        <v>86.382099999999994</v>
      </c>
      <c r="H42" s="21">
        <v>1930</v>
      </c>
      <c r="I42" s="21">
        <v>0.17</v>
      </c>
      <c r="J42" s="21">
        <v>29890</v>
      </c>
      <c r="K42" s="21">
        <v>37</v>
      </c>
      <c r="L42" s="21">
        <v>739</v>
      </c>
    </row>
    <row r="43" spans="1:12" x14ac:dyDescent="0.25">
      <c r="A43" s="13" t="s">
        <v>8</v>
      </c>
      <c r="B43" s="13">
        <v>2015</v>
      </c>
      <c r="C43" s="13" t="s">
        <v>21</v>
      </c>
      <c r="D43" s="13">
        <v>739</v>
      </c>
      <c r="E43" s="13">
        <v>0.13</v>
      </c>
      <c r="F43" s="20">
        <f t="shared" ref="F43" si="10">(I43^2*J43)/E43^2</f>
        <v>51113.668639053256</v>
      </c>
      <c r="G43" s="20">
        <f t="shared" ref="G43:G47" si="11">F43/1000</f>
        <v>51.113668639053259</v>
      </c>
      <c r="H43" s="21">
        <v>1930</v>
      </c>
      <c r="I43" s="21">
        <v>0.17</v>
      </c>
      <c r="J43" s="21">
        <v>29890</v>
      </c>
      <c r="K43" s="21">
        <v>37</v>
      </c>
      <c r="L43" s="21">
        <v>739</v>
      </c>
    </row>
    <row r="44" spans="1:12" x14ac:dyDescent="0.25">
      <c r="A44" s="13" t="s">
        <v>8</v>
      </c>
      <c r="B44" s="13">
        <v>2015</v>
      </c>
      <c r="C44" s="13" t="s">
        <v>21</v>
      </c>
      <c r="D44" s="13">
        <v>739</v>
      </c>
      <c r="E44" s="13">
        <v>0.15</v>
      </c>
      <c r="F44" s="20">
        <f>(I44^2*J44)/E44^2</f>
        <v>38392.044444444451</v>
      </c>
      <c r="G44" s="20">
        <f t="shared" si="11"/>
        <v>38.392044444444451</v>
      </c>
      <c r="H44" s="21">
        <v>1930</v>
      </c>
      <c r="I44" s="21">
        <v>0.17</v>
      </c>
      <c r="J44" s="21">
        <v>29890</v>
      </c>
      <c r="K44" s="21">
        <v>37</v>
      </c>
      <c r="L44" s="21">
        <v>739</v>
      </c>
    </row>
    <row r="45" spans="1:12" x14ac:dyDescent="0.25">
      <c r="A45" s="13" t="s">
        <v>8</v>
      </c>
      <c r="B45" s="13">
        <v>2015</v>
      </c>
      <c r="C45" s="13" t="s">
        <v>21</v>
      </c>
      <c r="D45" s="13">
        <v>739</v>
      </c>
      <c r="E45" s="13">
        <v>0.17499999999999999</v>
      </c>
      <c r="F45" s="20">
        <f t="shared" ref="F45:F47" si="12">(I45^2*J45)/E45^2</f>
        <v>28206.400000000009</v>
      </c>
      <c r="G45" s="20">
        <f t="shared" si="11"/>
        <v>28.206400000000009</v>
      </c>
      <c r="H45" s="21">
        <v>1930</v>
      </c>
      <c r="I45" s="21">
        <v>0.17</v>
      </c>
      <c r="J45" s="21">
        <v>29890</v>
      </c>
      <c r="K45" s="21">
        <v>37</v>
      </c>
      <c r="L45" s="21">
        <v>739</v>
      </c>
    </row>
    <row r="46" spans="1:12" x14ac:dyDescent="0.25">
      <c r="A46" s="13" t="s">
        <v>8</v>
      </c>
      <c r="B46" s="13">
        <v>2015</v>
      </c>
      <c r="C46" s="13" t="s">
        <v>21</v>
      </c>
      <c r="D46" s="13">
        <v>739</v>
      </c>
      <c r="E46" s="13">
        <v>0.2</v>
      </c>
      <c r="F46" s="20">
        <f t="shared" si="12"/>
        <v>21595.524999999998</v>
      </c>
      <c r="G46" s="20">
        <f t="shared" si="11"/>
        <v>21.595524999999999</v>
      </c>
      <c r="H46" s="21">
        <v>1930</v>
      </c>
      <c r="I46" s="21">
        <v>0.17</v>
      </c>
      <c r="J46" s="21">
        <v>29890</v>
      </c>
      <c r="K46" s="21">
        <v>37</v>
      </c>
      <c r="L46" s="21">
        <v>739</v>
      </c>
    </row>
    <row r="47" spans="1:12" x14ac:dyDescent="0.25">
      <c r="A47" s="13" t="s">
        <v>8</v>
      </c>
      <c r="B47" s="13">
        <v>2015</v>
      </c>
      <c r="C47" s="13" t="s">
        <v>21</v>
      </c>
      <c r="D47" s="13">
        <v>739</v>
      </c>
      <c r="E47" s="13">
        <v>0.22500000000000001</v>
      </c>
      <c r="F47" s="20">
        <f t="shared" si="12"/>
        <v>17063.130864197534</v>
      </c>
      <c r="G47" s="20">
        <f t="shared" si="11"/>
        <v>17.063130864197532</v>
      </c>
      <c r="H47" s="21">
        <v>1930</v>
      </c>
      <c r="I47" s="21">
        <v>0.17</v>
      </c>
      <c r="J47" s="21">
        <v>29890</v>
      </c>
      <c r="K47" s="21">
        <v>37</v>
      </c>
      <c r="L47" s="21">
        <v>739</v>
      </c>
    </row>
    <row r="48" spans="1:12" x14ac:dyDescent="0.25">
      <c r="A48" s="13" t="s">
        <v>8</v>
      </c>
      <c r="B48" s="13">
        <v>2015</v>
      </c>
      <c r="C48" s="13" t="s">
        <v>21</v>
      </c>
      <c r="D48" s="13">
        <v>739</v>
      </c>
      <c r="E48" s="13">
        <v>0.25</v>
      </c>
      <c r="F48" s="20">
        <f>(I48^2*J48)/E48^2</f>
        <v>13821.136000000002</v>
      </c>
      <c r="G48" s="20">
        <f>F48/1000</f>
        <v>13.821136000000003</v>
      </c>
      <c r="H48" s="21">
        <v>1930</v>
      </c>
      <c r="I48" s="21">
        <v>0.17</v>
      </c>
      <c r="J48" s="21">
        <v>29890</v>
      </c>
      <c r="K48" s="21">
        <v>37</v>
      </c>
      <c r="L48" s="21">
        <v>739</v>
      </c>
    </row>
    <row r="49" spans="1:12" x14ac:dyDescent="0.25">
      <c r="A49" s="13"/>
      <c r="B49" s="13"/>
      <c r="C49" s="13"/>
      <c r="D49" s="13"/>
      <c r="E49" s="13"/>
      <c r="F49" s="13"/>
      <c r="G49" s="13"/>
      <c r="H49" s="21"/>
      <c r="I49" s="21"/>
      <c r="J49" s="21"/>
      <c r="K49" s="21"/>
      <c r="L49" s="21"/>
    </row>
    <row r="50" spans="1:12" x14ac:dyDescent="0.25">
      <c r="A50" s="13" t="s">
        <v>8</v>
      </c>
      <c r="B50" s="13">
        <v>2015</v>
      </c>
      <c r="C50" s="13" t="s">
        <v>22</v>
      </c>
      <c r="D50" s="13">
        <v>739</v>
      </c>
      <c r="E50" s="13">
        <v>0.1</v>
      </c>
      <c r="F50" s="20">
        <f>(I50^2*J50)/E50^2</f>
        <v>150841.59999999998</v>
      </c>
      <c r="G50" s="20">
        <f>F50/1000</f>
        <v>150.84159999999997</v>
      </c>
      <c r="H50" s="21">
        <v>2576</v>
      </c>
      <c r="I50" s="21">
        <v>0.28000000000000003</v>
      </c>
      <c r="J50" s="21">
        <v>19240</v>
      </c>
      <c r="K50" s="21">
        <v>20</v>
      </c>
      <c r="L50" s="21">
        <v>739</v>
      </c>
    </row>
    <row r="51" spans="1:12" x14ac:dyDescent="0.25">
      <c r="A51" s="13" t="s">
        <v>8</v>
      </c>
      <c r="B51" s="13">
        <v>2015</v>
      </c>
      <c r="C51" s="13" t="s">
        <v>22</v>
      </c>
      <c r="D51" s="13">
        <v>739</v>
      </c>
      <c r="E51" s="13">
        <v>0.13</v>
      </c>
      <c r="F51" s="20">
        <f t="shared" ref="F51" si="13">(I51^2*J51)/E51^2</f>
        <v>89255.38461538461</v>
      </c>
      <c r="G51" s="20">
        <f t="shared" ref="G51:G55" si="14">F51/1000</f>
        <v>89.255384615384614</v>
      </c>
      <c r="H51" s="21">
        <v>2576</v>
      </c>
      <c r="I51" s="21">
        <v>0.28000000000000003</v>
      </c>
      <c r="J51" s="21">
        <v>19240</v>
      </c>
      <c r="K51" s="21">
        <v>20</v>
      </c>
      <c r="L51" s="21">
        <v>739</v>
      </c>
    </row>
    <row r="52" spans="1:12" x14ac:dyDescent="0.25">
      <c r="A52" s="13" t="s">
        <v>8</v>
      </c>
      <c r="B52" s="13">
        <v>2015</v>
      </c>
      <c r="C52" s="13" t="s">
        <v>22</v>
      </c>
      <c r="D52" s="13">
        <v>739</v>
      </c>
      <c r="E52" s="13">
        <v>0.15</v>
      </c>
      <c r="F52" s="20">
        <f>(I52^2*J52)/E52^2</f>
        <v>67040.711111111115</v>
      </c>
      <c r="G52" s="20">
        <f t="shared" si="14"/>
        <v>67.040711111111122</v>
      </c>
      <c r="H52" s="21">
        <v>2576</v>
      </c>
      <c r="I52" s="21">
        <v>0.28000000000000003</v>
      </c>
      <c r="J52" s="21">
        <v>19240</v>
      </c>
      <c r="K52" s="21">
        <v>20</v>
      </c>
      <c r="L52" s="21">
        <v>739</v>
      </c>
    </row>
    <row r="53" spans="1:12" x14ac:dyDescent="0.25">
      <c r="A53" s="13" t="s">
        <v>8</v>
      </c>
      <c r="B53" s="13">
        <v>2015</v>
      </c>
      <c r="C53" s="13" t="s">
        <v>22</v>
      </c>
      <c r="D53" s="13">
        <v>739</v>
      </c>
      <c r="E53" s="13">
        <v>0.17499999999999999</v>
      </c>
      <c r="F53" s="20">
        <f t="shared" ref="F53:F55" si="15">(I53^2*J53)/E53^2</f>
        <v>49254.400000000009</v>
      </c>
      <c r="G53" s="20">
        <f t="shared" si="14"/>
        <v>49.254400000000011</v>
      </c>
      <c r="H53" s="21">
        <v>2576</v>
      </c>
      <c r="I53" s="21">
        <v>0.28000000000000003</v>
      </c>
      <c r="J53" s="21">
        <v>19240</v>
      </c>
      <c r="K53" s="21">
        <v>20</v>
      </c>
      <c r="L53" s="21">
        <v>739</v>
      </c>
    </row>
    <row r="54" spans="1:12" x14ac:dyDescent="0.25">
      <c r="A54" s="13" t="s">
        <v>8</v>
      </c>
      <c r="B54" s="13">
        <v>2015</v>
      </c>
      <c r="C54" s="13" t="s">
        <v>22</v>
      </c>
      <c r="D54" s="13">
        <v>739</v>
      </c>
      <c r="E54" s="13">
        <v>0.2</v>
      </c>
      <c r="F54" s="20">
        <f t="shared" si="15"/>
        <v>37710.399999999994</v>
      </c>
      <c r="G54" s="20">
        <f t="shared" si="14"/>
        <v>37.710399999999993</v>
      </c>
      <c r="H54" s="21">
        <v>2576</v>
      </c>
      <c r="I54" s="21">
        <v>0.28000000000000003</v>
      </c>
      <c r="J54" s="21">
        <v>19240</v>
      </c>
      <c r="K54" s="21">
        <v>20</v>
      </c>
      <c r="L54" s="21">
        <v>739</v>
      </c>
    </row>
    <row r="55" spans="1:12" x14ac:dyDescent="0.25">
      <c r="A55" s="13" t="s">
        <v>8</v>
      </c>
      <c r="B55" s="13">
        <v>2015</v>
      </c>
      <c r="C55" s="13" t="s">
        <v>22</v>
      </c>
      <c r="D55" s="13">
        <v>739</v>
      </c>
      <c r="E55" s="13">
        <v>0.22500000000000001</v>
      </c>
      <c r="F55" s="20">
        <f t="shared" si="15"/>
        <v>29795.871604938275</v>
      </c>
      <c r="G55" s="20">
        <f t="shared" si="14"/>
        <v>29.795871604938274</v>
      </c>
      <c r="H55" s="21">
        <v>2576</v>
      </c>
      <c r="I55" s="21">
        <v>0.28000000000000003</v>
      </c>
      <c r="J55" s="21">
        <v>19240</v>
      </c>
      <c r="K55" s="21">
        <v>20</v>
      </c>
      <c r="L55" s="21">
        <v>739</v>
      </c>
    </row>
    <row r="56" spans="1:12" x14ac:dyDescent="0.25">
      <c r="A56" s="13" t="s">
        <v>8</v>
      </c>
      <c r="B56" s="13">
        <v>2015</v>
      </c>
      <c r="C56" s="13" t="s">
        <v>22</v>
      </c>
      <c r="D56" s="13">
        <v>739</v>
      </c>
      <c r="E56" s="13">
        <v>0.25</v>
      </c>
      <c r="F56" s="20">
        <f>(I56^2*J56)/E56^2</f>
        <v>24134.656000000003</v>
      </c>
      <c r="G56" s="20">
        <f>F56/1000</f>
        <v>24.134656000000003</v>
      </c>
      <c r="H56" s="21">
        <v>2576</v>
      </c>
      <c r="I56" s="21">
        <v>0.28000000000000003</v>
      </c>
      <c r="J56" s="21">
        <v>19240</v>
      </c>
      <c r="K56" s="21">
        <v>20</v>
      </c>
      <c r="L56" s="21">
        <v>739</v>
      </c>
    </row>
  </sheetData>
  <phoneticPr fontId="4" type="noConversion"/>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sheetPr>
  <dimension ref="A1:M45"/>
  <sheetViews>
    <sheetView tabSelected="1" workbookViewId="0">
      <selection activeCell="E3" sqref="E3"/>
    </sheetView>
  </sheetViews>
  <sheetFormatPr defaultRowHeight="15" x14ac:dyDescent="0.25"/>
  <cols>
    <col min="1" max="1" width="12.7109375" style="23" bestFit="1" customWidth="1"/>
    <col min="2" max="2" width="14.85546875" style="23" bestFit="1" customWidth="1"/>
    <col min="3" max="3" width="15.5703125" style="23" bestFit="1" customWidth="1"/>
    <col min="4" max="4" width="10.85546875" style="23" bestFit="1" customWidth="1"/>
    <col min="5" max="5" width="11.5703125" style="23" bestFit="1" customWidth="1"/>
    <col min="6" max="6" width="21.7109375" style="23" bestFit="1" customWidth="1"/>
    <col min="7" max="8" width="9.140625" style="23"/>
    <col min="9" max="9" width="10.5703125" style="23" bestFit="1" customWidth="1"/>
    <col min="10" max="10" width="21" style="23" bestFit="1" customWidth="1"/>
    <col min="11" max="11" width="17.28515625" style="23" bestFit="1" customWidth="1"/>
    <col min="12" max="16384" width="9.140625" style="23"/>
  </cols>
  <sheetData>
    <row r="1" spans="1:11" s="27" customFormat="1" ht="17.25" x14ac:dyDescent="0.25">
      <c r="A1" s="8" t="s">
        <v>5</v>
      </c>
      <c r="B1" s="8" t="s">
        <v>13</v>
      </c>
      <c r="C1" s="8" t="s">
        <v>14</v>
      </c>
      <c r="D1" s="8" t="s">
        <v>2</v>
      </c>
      <c r="E1" s="8" t="s">
        <v>3</v>
      </c>
      <c r="F1" s="8" t="s">
        <v>11</v>
      </c>
      <c r="G1" s="9" t="s">
        <v>0</v>
      </c>
      <c r="H1" s="9" t="s">
        <v>1</v>
      </c>
      <c r="I1" s="9" t="s">
        <v>4</v>
      </c>
      <c r="J1" s="9" t="s">
        <v>10</v>
      </c>
      <c r="K1" s="9" t="s">
        <v>9</v>
      </c>
    </row>
    <row r="2" spans="1:11" s="27" customFormat="1" x14ac:dyDescent="0.25">
      <c r="A2" s="13" t="s">
        <v>7</v>
      </c>
      <c r="B2" s="13">
        <v>2023</v>
      </c>
      <c r="C2" s="14">
        <v>2020</v>
      </c>
      <c r="D2" s="13">
        <v>0.1</v>
      </c>
      <c r="E2" s="19">
        <f>(H2^2*I2)/D2^2</f>
        <v>94872.92</v>
      </c>
      <c r="F2" s="20">
        <f>E2/1000</f>
        <v>94.872919999999993</v>
      </c>
      <c r="G2" s="26">
        <v>2027</v>
      </c>
      <c r="H2" s="16">
        <v>0.17</v>
      </c>
      <c r="I2" s="16">
        <v>32828</v>
      </c>
      <c r="J2" s="16">
        <v>33</v>
      </c>
      <c r="K2" s="21">
        <v>1056</v>
      </c>
    </row>
    <row r="3" spans="1:11" s="27" customFormat="1" x14ac:dyDescent="0.25">
      <c r="A3" s="13" t="s">
        <v>7</v>
      </c>
      <c r="B3" s="13">
        <v>2023</v>
      </c>
      <c r="C3" s="14">
        <v>2020</v>
      </c>
      <c r="D3" s="13">
        <v>0.13</v>
      </c>
      <c r="E3" s="19">
        <f t="shared" ref="E3:E7" si="0">(H3^2*I3)/D3^2</f>
        <v>56137.822485207107</v>
      </c>
      <c r="F3" s="20">
        <f t="shared" ref="F3" si="1">E3/1000</f>
        <v>56.13782248520711</v>
      </c>
      <c r="G3" s="26">
        <v>2027</v>
      </c>
      <c r="H3" s="16">
        <v>0.17</v>
      </c>
      <c r="I3" s="16">
        <v>32828</v>
      </c>
      <c r="J3" s="16">
        <v>33</v>
      </c>
      <c r="K3" s="21">
        <v>1056</v>
      </c>
    </row>
    <row r="4" spans="1:11" s="27" customFormat="1" x14ac:dyDescent="0.25">
      <c r="A4" s="13" t="s">
        <v>7</v>
      </c>
      <c r="B4" s="13">
        <v>2023</v>
      </c>
      <c r="C4" s="14">
        <v>2020</v>
      </c>
      <c r="D4" s="13">
        <v>0.15</v>
      </c>
      <c r="E4" s="19">
        <f t="shared" si="0"/>
        <v>42165.74222222223</v>
      </c>
      <c r="F4" s="20">
        <f>E4/1000</f>
        <v>42.165742222222228</v>
      </c>
      <c r="G4" s="26">
        <v>2027</v>
      </c>
      <c r="H4" s="16">
        <v>0.17</v>
      </c>
      <c r="I4" s="16">
        <v>32828</v>
      </c>
      <c r="J4" s="16">
        <v>33</v>
      </c>
      <c r="K4" s="21">
        <v>1056</v>
      </c>
    </row>
    <row r="5" spans="1:11" s="27" customFormat="1" x14ac:dyDescent="0.25">
      <c r="A5" s="13" t="s">
        <v>7</v>
      </c>
      <c r="B5" s="13">
        <v>2023</v>
      </c>
      <c r="C5" s="14">
        <v>2020</v>
      </c>
      <c r="D5" s="13">
        <v>0.17499999999999999</v>
      </c>
      <c r="E5" s="19">
        <f t="shared" si="0"/>
        <v>30978.912653061238</v>
      </c>
      <c r="F5" s="20">
        <f t="shared" ref="F5:F7" si="2">E5/1000</f>
        <v>30.978912653061236</v>
      </c>
      <c r="G5" s="26">
        <v>2027</v>
      </c>
      <c r="H5" s="16">
        <v>0.17</v>
      </c>
      <c r="I5" s="16">
        <v>32828</v>
      </c>
      <c r="J5" s="16">
        <v>33</v>
      </c>
      <c r="K5" s="21">
        <v>1056</v>
      </c>
    </row>
    <row r="6" spans="1:11" s="27" customFormat="1" x14ac:dyDescent="0.25">
      <c r="A6" s="13" t="s">
        <v>7</v>
      </c>
      <c r="B6" s="13">
        <v>2023</v>
      </c>
      <c r="C6" s="14">
        <v>2020</v>
      </c>
      <c r="D6" s="13">
        <v>0.2</v>
      </c>
      <c r="E6" s="19">
        <f t="shared" si="0"/>
        <v>23718.23</v>
      </c>
      <c r="F6" s="20">
        <f t="shared" si="2"/>
        <v>23.718229999999998</v>
      </c>
      <c r="G6" s="26">
        <v>2027</v>
      </c>
      <c r="H6" s="16">
        <v>0.17</v>
      </c>
      <c r="I6" s="16">
        <v>32828</v>
      </c>
      <c r="J6" s="16">
        <v>33</v>
      </c>
      <c r="K6" s="21">
        <v>1056</v>
      </c>
    </row>
    <row r="7" spans="1:11" s="27" customFormat="1" x14ac:dyDescent="0.25">
      <c r="A7" s="13" t="s">
        <v>7</v>
      </c>
      <c r="B7" s="13">
        <v>2023</v>
      </c>
      <c r="C7" s="14">
        <v>2020</v>
      </c>
      <c r="D7" s="13">
        <v>0.25</v>
      </c>
      <c r="E7" s="19">
        <f t="shared" si="0"/>
        <v>15179.667200000004</v>
      </c>
      <c r="F7" s="20">
        <f t="shared" si="2"/>
        <v>15.179667200000004</v>
      </c>
      <c r="G7" s="26">
        <v>2027</v>
      </c>
      <c r="H7" s="16">
        <v>0.17</v>
      </c>
      <c r="I7" s="16">
        <v>32828</v>
      </c>
      <c r="J7" s="16">
        <v>33</v>
      </c>
      <c r="K7" s="21">
        <v>1056</v>
      </c>
    </row>
    <row r="8" spans="1:11" s="27" customFormat="1" x14ac:dyDescent="0.25">
      <c r="A8" s="14"/>
      <c r="B8" s="14"/>
      <c r="C8" s="14"/>
      <c r="D8" s="14"/>
      <c r="E8" s="14"/>
      <c r="F8" s="14"/>
      <c r="G8" s="16"/>
      <c r="H8" s="16"/>
      <c r="I8" s="16"/>
      <c r="J8" s="16"/>
      <c r="K8" s="16"/>
    </row>
    <row r="9" spans="1:11" s="27" customFormat="1" x14ac:dyDescent="0.25">
      <c r="A9" s="13" t="s">
        <v>7</v>
      </c>
      <c r="B9" s="13">
        <v>2020</v>
      </c>
      <c r="C9" s="14">
        <v>2018</v>
      </c>
      <c r="D9" s="13">
        <v>0.1</v>
      </c>
      <c r="E9" s="19">
        <f>(H9^2*I9)/D9^2</f>
        <v>194206.24999999997</v>
      </c>
      <c r="F9" s="20">
        <f>E9/1000</f>
        <v>194.20624999999998</v>
      </c>
      <c r="G9" s="26">
        <v>1624</v>
      </c>
      <c r="H9" s="16">
        <v>0.25</v>
      </c>
      <c r="I9" s="16">
        <v>31073</v>
      </c>
      <c r="J9" s="16">
        <v>32</v>
      </c>
      <c r="K9" s="21">
        <v>1056</v>
      </c>
    </row>
    <row r="10" spans="1:11" s="27" customFormat="1" x14ac:dyDescent="0.25">
      <c r="A10" s="13" t="s">
        <v>7</v>
      </c>
      <c r="B10" s="13">
        <v>2020</v>
      </c>
      <c r="C10" s="14">
        <v>2018</v>
      </c>
      <c r="D10" s="13">
        <v>0.13</v>
      </c>
      <c r="E10" s="19">
        <f t="shared" ref="E10:E14" si="3">(H10^2*I10)/D10^2</f>
        <v>114914.94082840235</v>
      </c>
      <c r="F10" s="20">
        <f t="shared" ref="F10" si="4">E10/1000</f>
        <v>114.91494082840235</v>
      </c>
      <c r="G10" s="26">
        <v>1624</v>
      </c>
      <c r="H10" s="16">
        <v>0.25</v>
      </c>
      <c r="I10" s="16">
        <v>31073</v>
      </c>
      <c r="J10" s="16">
        <v>32</v>
      </c>
      <c r="K10" s="21">
        <v>1056</v>
      </c>
    </row>
    <row r="11" spans="1:11" s="27" customFormat="1" x14ac:dyDescent="0.25">
      <c r="A11" s="13" t="s">
        <v>7</v>
      </c>
      <c r="B11" s="13">
        <v>2020</v>
      </c>
      <c r="C11" s="14">
        <v>2018</v>
      </c>
      <c r="D11" s="13">
        <v>0.15</v>
      </c>
      <c r="E11" s="19">
        <f t="shared" si="3"/>
        <v>86313.888888888891</v>
      </c>
      <c r="F11" s="20">
        <f>E11/1000</f>
        <v>86.313888888888897</v>
      </c>
      <c r="G11" s="26">
        <v>1624</v>
      </c>
      <c r="H11" s="16">
        <v>0.25</v>
      </c>
      <c r="I11" s="16">
        <v>31073</v>
      </c>
      <c r="J11" s="16">
        <v>32</v>
      </c>
      <c r="K11" s="21">
        <v>1056</v>
      </c>
    </row>
    <row r="12" spans="1:11" s="27" customFormat="1" x14ac:dyDescent="0.25">
      <c r="A12" s="13" t="s">
        <v>7</v>
      </c>
      <c r="B12" s="13">
        <v>2020</v>
      </c>
      <c r="C12" s="14">
        <v>2018</v>
      </c>
      <c r="D12" s="13">
        <v>0.17499999999999999</v>
      </c>
      <c r="E12" s="19">
        <f t="shared" si="3"/>
        <v>63414.285714285725</v>
      </c>
      <c r="F12" s="20">
        <f t="shared" ref="F12:F14" si="5">E12/1000</f>
        <v>63.414285714285725</v>
      </c>
      <c r="G12" s="26">
        <v>1624</v>
      </c>
      <c r="H12" s="16">
        <v>0.25</v>
      </c>
      <c r="I12" s="16">
        <v>31073</v>
      </c>
      <c r="J12" s="16">
        <v>32</v>
      </c>
      <c r="K12" s="21">
        <v>1056</v>
      </c>
    </row>
    <row r="13" spans="1:11" s="27" customFormat="1" x14ac:dyDescent="0.25">
      <c r="A13" s="13" t="s">
        <v>7</v>
      </c>
      <c r="B13" s="13">
        <v>2020</v>
      </c>
      <c r="C13" s="14">
        <v>2018</v>
      </c>
      <c r="D13" s="13">
        <v>0.2</v>
      </c>
      <c r="E13" s="19">
        <f t="shared" si="3"/>
        <v>48551.562499999993</v>
      </c>
      <c r="F13" s="20">
        <f t="shared" si="5"/>
        <v>48.551562499999996</v>
      </c>
      <c r="G13" s="26">
        <v>1624</v>
      </c>
      <c r="H13" s="16">
        <v>0.25</v>
      </c>
      <c r="I13" s="16">
        <v>31073</v>
      </c>
      <c r="J13" s="16">
        <v>32</v>
      </c>
      <c r="K13" s="21">
        <v>1056</v>
      </c>
    </row>
    <row r="14" spans="1:11" s="27" customFormat="1" x14ac:dyDescent="0.25">
      <c r="A14" s="13" t="s">
        <v>7</v>
      </c>
      <c r="B14" s="13">
        <v>2020</v>
      </c>
      <c r="C14" s="14">
        <v>2018</v>
      </c>
      <c r="D14" s="13">
        <v>0.25</v>
      </c>
      <c r="E14" s="19">
        <f t="shared" si="3"/>
        <v>31073</v>
      </c>
      <c r="F14" s="20">
        <f t="shared" si="5"/>
        <v>31.073</v>
      </c>
      <c r="G14" s="26">
        <v>1624</v>
      </c>
      <c r="H14" s="16">
        <v>0.25</v>
      </c>
      <c r="I14" s="16">
        <v>31073</v>
      </c>
      <c r="J14" s="16">
        <v>32</v>
      </c>
      <c r="K14" s="21">
        <v>1056</v>
      </c>
    </row>
    <row r="15" spans="1:11" s="27" customFormat="1" x14ac:dyDescent="0.25">
      <c r="A15" s="14"/>
      <c r="B15" s="14"/>
      <c r="C15" s="14"/>
      <c r="D15" s="14"/>
      <c r="E15" s="14"/>
      <c r="F15" s="14"/>
      <c r="G15" s="16"/>
      <c r="H15" s="16"/>
      <c r="I15" s="16"/>
      <c r="J15" s="16"/>
      <c r="K15" s="16"/>
    </row>
    <row r="16" spans="1:11" s="27" customFormat="1" x14ac:dyDescent="0.25">
      <c r="A16" s="13" t="s">
        <v>7</v>
      </c>
      <c r="B16" s="13">
        <v>2018</v>
      </c>
      <c r="C16" s="13">
        <v>2013</v>
      </c>
      <c r="D16" s="13">
        <v>0.1</v>
      </c>
      <c r="E16" s="19">
        <f>(H16^2*I16)/D16^2</f>
        <v>147324.75999999995</v>
      </c>
      <c r="F16" s="20">
        <f>E16/1000</f>
        <v>147.32475999999994</v>
      </c>
      <c r="G16" s="21">
        <v>986</v>
      </c>
      <c r="H16" s="21">
        <v>0.22</v>
      </c>
      <c r="I16" s="22">
        <v>30439</v>
      </c>
      <c r="J16" s="21">
        <v>31</v>
      </c>
      <c r="K16" s="21">
        <v>1056</v>
      </c>
    </row>
    <row r="17" spans="1:11" s="28" customFormat="1" x14ac:dyDescent="0.25">
      <c r="A17" s="13" t="s">
        <v>7</v>
      </c>
      <c r="B17" s="13">
        <v>2018</v>
      </c>
      <c r="C17" s="13">
        <v>2013</v>
      </c>
      <c r="D17" s="13">
        <v>0.13</v>
      </c>
      <c r="E17" s="19">
        <f t="shared" ref="E17:E20" si="6">(H17^2*I17)/D17^2</f>
        <v>87174.414201183419</v>
      </c>
      <c r="F17" s="20">
        <f t="shared" ref="F17:F21" si="7">E17/1000</f>
        <v>87.174414201183424</v>
      </c>
      <c r="G17" s="21">
        <v>986</v>
      </c>
      <c r="H17" s="21">
        <v>0.22</v>
      </c>
      <c r="I17" s="22">
        <v>30439</v>
      </c>
      <c r="J17" s="21">
        <v>31</v>
      </c>
      <c r="K17" s="21">
        <v>1056</v>
      </c>
    </row>
    <row r="18" spans="1:11" s="28" customFormat="1" x14ac:dyDescent="0.25">
      <c r="A18" s="13" t="s">
        <v>7</v>
      </c>
      <c r="B18" s="13">
        <v>2018</v>
      </c>
      <c r="C18" s="13">
        <v>2013</v>
      </c>
      <c r="D18" s="13">
        <v>0.15</v>
      </c>
      <c r="E18" s="19">
        <f t="shared" si="6"/>
        <v>65477.671111111107</v>
      </c>
      <c r="F18" s="20">
        <f>E18/1000</f>
        <v>65.477671111111107</v>
      </c>
      <c r="G18" s="21">
        <v>986</v>
      </c>
      <c r="H18" s="21">
        <v>0.22</v>
      </c>
      <c r="I18" s="22">
        <v>30439</v>
      </c>
      <c r="J18" s="21">
        <v>31</v>
      </c>
      <c r="K18" s="21">
        <v>1056</v>
      </c>
    </row>
    <row r="19" spans="1:11" x14ac:dyDescent="0.25">
      <c r="A19" s="13" t="s">
        <v>7</v>
      </c>
      <c r="B19" s="13">
        <v>2018</v>
      </c>
      <c r="C19" s="13">
        <v>2013</v>
      </c>
      <c r="D19" s="13">
        <v>0.17499999999999999</v>
      </c>
      <c r="E19" s="19">
        <f t="shared" si="6"/>
        <v>48106.044081632659</v>
      </c>
      <c r="F19" s="20">
        <f t="shared" si="7"/>
        <v>48.10604408163266</v>
      </c>
      <c r="G19" s="21">
        <v>986</v>
      </c>
      <c r="H19" s="21">
        <v>0.22</v>
      </c>
      <c r="I19" s="22">
        <v>30439</v>
      </c>
      <c r="J19" s="21">
        <v>31</v>
      </c>
      <c r="K19" s="21">
        <v>1056</v>
      </c>
    </row>
    <row r="20" spans="1:11" x14ac:dyDescent="0.25">
      <c r="A20" s="13" t="s">
        <v>7</v>
      </c>
      <c r="B20" s="13">
        <v>2018</v>
      </c>
      <c r="C20" s="13">
        <v>2013</v>
      </c>
      <c r="D20" s="13">
        <v>0.2</v>
      </c>
      <c r="E20" s="19">
        <f t="shared" si="6"/>
        <v>36831.189999999988</v>
      </c>
      <c r="F20" s="20">
        <f t="shared" si="7"/>
        <v>36.831189999999985</v>
      </c>
      <c r="G20" s="21">
        <v>986</v>
      </c>
      <c r="H20" s="21">
        <v>0.22</v>
      </c>
      <c r="I20" s="22">
        <v>30439</v>
      </c>
      <c r="J20" s="21">
        <v>31</v>
      </c>
      <c r="K20" s="21">
        <v>1056</v>
      </c>
    </row>
    <row r="21" spans="1:11" x14ac:dyDescent="0.25">
      <c r="A21" s="13" t="s">
        <v>7</v>
      </c>
      <c r="B21" s="13">
        <v>2018</v>
      </c>
      <c r="C21" s="13">
        <v>2013</v>
      </c>
      <c r="D21" s="13">
        <v>0.25</v>
      </c>
      <c r="E21" s="19">
        <f t="shared" ref="E21" si="8">(H21^2*I21)/D21^2</f>
        <v>23571.961599999999</v>
      </c>
      <c r="F21" s="20">
        <f t="shared" si="7"/>
        <v>23.571961599999998</v>
      </c>
      <c r="G21" s="21">
        <v>986</v>
      </c>
      <c r="H21" s="21">
        <v>0.22</v>
      </c>
      <c r="I21" s="22">
        <v>30439</v>
      </c>
      <c r="J21" s="21">
        <v>31</v>
      </c>
      <c r="K21" s="21">
        <v>1056</v>
      </c>
    </row>
    <row r="23" spans="1:11" ht="17.25" x14ac:dyDescent="0.25">
      <c r="A23" s="8" t="s">
        <v>5</v>
      </c>
      <c r="B23" s="8" t="s">
        <v>13</v>
      </c>
      <c r="C23" s="8" t="s">
        <v>14</v>
      </c>
      <c r="D23" s="8" t="s">
        <v>2</v>
      </c>
      <c r="E23" s="8" t="s">
        <v>3</v>
      </c>
      <c r="F23" s="8" t="s">
        <v>11</v>
      </c>
      <c r="G23" s="9" t="s">
        <v>0</v>
      </c>
      <c r="H23" s="9" t="s">
        <v>1</v>
      </c>
      <c r="I23" s="9" t="s">
        <v>4</v>
      </c>
      <c r="J23" s="9" t="s">
        <v>10</v>
      </c>
      <c r="K23" s="9" t="s">
        <v>9</v>
      </c>
    </row>
    <row r="24" spans="1:11" x14ac:dyDescent="0.25">
      <c r="A24" s="13" t="s">
        <v>7</v>
      </c>
      <c r="B24" s="13">
        <v>2013</v>
      </c>
      <c r="C24" s="13" t="s">
        <v>23</v>
      </c>
      <c r="D24" s="13">
        <v>0.1</v>
      </c>
      <c r="E24" s="19">
        <f>(H24^2*I24)/D24^2</f>
        <v>60296.874999999985</v>
      </c>
      <c r="F24" s="20">
        <f>E24/1000</f>
        <v>60.296874999999986</v>
      </c>
      <c r="G24" s="21">
        <v>752</v>
      </c>
      <c r="H24" s="21">
        <v>0.125</v>
      </c>
      <c r="I24" s="21">
        <v>38590</v>
      </c>
      <c r="J24" s="21">
        <v>46</v>
      </c>
      <c r="K24" s="21">
        <v>1661</v>
      </c>
    </row>
    <row r="25" spans="1:11" x14ac:dyDescent="0.25">
      <c r="A25" s="13" t="s">
        <v>7</v>
      </c>
      <c r="B25" s="13">
        <v>2013</v>
      </c>
      <c r="C25" s="13" t="s">
        <v>23</v>
      </c>
      <c r="D25" s="13">
        <v>0.13</v>
      </c>
      <c r="E25" s="19">
        <f t="shared" ref="E25:E29" si="9">(H25^2*I25)/D25^2</f>
        <v>35678.624260355027</v>
      </c>
      <c r="F25" s="20">
        <f>E25/1000</f>
        <v>35.678624260355029</v>
      </c>
      <c r="G25" s="21">
        <v>752</v>
      </c>
      <c r="H25" s="21">
        <v>0.125</v>
      </c>
      <c r="I25" s="21">
        <v>38590</v>
      </c>
      <c r="J25" s="21">
        <v>46</v>
      </c>
      <c r="K25" s="21">
        <v>1661</v>
      </c>
    </row>
    <row r="26" spans="1:11" x14ac:dyDescent="0.25">
      <c r="A26" s="13" t="s">
        <v>7</v>
      </c>
      <c r="B26" s="13">
        <v>2013</v>
      </c>
      <c r="C26" s="13" t="s">
        <v>23</v>
      </c>
      <c r="D26" s="13">
        <v>0.15</v>
      </c>
      <c r="E26" s="19">
        <f t="shared" si="9"/>
        <v>26798.611111111113</v>
      </c>
      <c r="F26" s="20">
        <f t="shared" ref="F26:F29" si="10">E26/1000</f>
        <v>26.798611111111114</v>
      </c>
      <c r="G26" s="21">
        <v>752</v>
      </c>
      <c r="H26" s="21">
        <v>0.125</v>
      </c>
      <c r="I26" s="21">
        <v>38590</v>
      </c>
      <c r="J26" s="21">
        <v>46</v>
      </c>
      <c r="K26" s="21">
        <v>1661</v>
      </c>
    </row>
    <row r="27" spans="1:11" x14ac:dyDescent="0.25">
      <c r="A27" s="13" t="s">
        <v>7</v>
      </c>
      <c r="B27" s="13">
        <v>2013</v>
      </c>
      <c r="C27" s="13" t="s">
        <v>23</v>
      </c>
      <c r="D27" s="13">
        <v>0.17499999999999999</v>
      </c>
      <c r="E27" s="19">
        <f>(H27^2*I27)/D27^2</f>
        <v>19688.775510204083</v>
      </c>
      <c r="F27" s="20">
        <f>E27/1000</f>
        <v>19.688775510204081</v>
      </c>
      <c r="G27" s="21">
        <v>752</v>
      </c>
      <c r="H27" s="21">
        <v>0.125</v>
      </c>
      <c r="I27" s="21">
        <v>38590</v>
      </c>
      <c r="J27" s="21">
        <v>46</v>
      </c>
      <c r="K27" s="21">
        <v>1661</v>
      </c>
    </row>
    <row r="28" spans="1:11" x14ac:dyDescent="0.25">
      <c r="A28" s="13" t="s">
        <v>7</v>
      </c>
      <c r="B28" s="13">
        <v>2013</v>
      </c>
      <c r="C28" s="13" t="s">
        <v>23</v>
      </c>
      <c r="D28" s="13">
        <v>0.2</v>
      </c>
      <c r="E28" s="19">
        <f t="shared" si="9"/>
        <v>15074.218749999996</v>
      </c>
      <c r="F28" s="20">
        <f t="shared" si="10"/>
        <v>15.074218749999996</v>
      </c>
      <c r="G28" s="21">
        <v>752</v>
      </c>
      <c r="H28" s="21">
        <v>0.125</v>
      </c>
      <c r="I28" s="21">
        <v>38590</v>
      </c>
      <c r="J28" s="21">
        <v>46</v>
      </c>
      <c r="K28" s="21">
        <v>1661</v>
      </c>
    </row>
    <row r="29" spans="1:11" x14ac:dyDescent="0.25">
      <c r="A29" s="13" t="s">
        <v>7</v>
      </c>
      <c r="B29" s="13">
        <v>2013</v>
      </c>
      <c r="C29" s="13" t="s">
        <v>23</v>
      </c>
      <c r="D29" s="13">
        <v>0.25</v>
      </c>
      <c r="E29" s="19">
        <f t="shared" si="9"/>
        <v>9647.5</v>
      </c>
      <c r="F29" s="20">
        <f t="shared" si="10"/>
        <v>9.6475000000000009</v>
      </c>
      <c r="G29" s="21">
        <v>752</v>
      </c>
      <c r="H29" s="21">
        <v>0.125</v>
      </c>
      <c r="I29" s="21">
        <v>38590</v>
      </c>
      <c r="J29" s="21">
        <v>46</v>
      </c>
      <c r="K29" s="21">
        <v>1661</v>
      </c>
    </row>
    <row r="31" spans="1:11" ht="17.25" x14ac:dyDescent="0.25">
      <c r="A31" s="8" t="s">
        <v>5</v>
      </c>
      <c r="B31" s="8" t="s">
        <v>13</v>
      </c>
      <c r="C31" s="8" t="s">
        <v>14</v>
      </c>
      <c r="D31" s="8" t="s">
        <v>2</v>
      </c>
      <c r="E31" s="8" t="s">
        <v>3</v>
      </c>
      <c r="F31" s="8" t="s">
        <v>11</v>
      </c>
      <c r="G31" s="9" t="s">
        <v>0</v>
      </c>
      <c r="H31" s="9" t="s">
        <v>1</v>
      </c>
      <c r="I31" s="9" t="s">
        <v>4</v>
      </c>
      <c r="J31" s="9" t="s">
        <v>10</v>
      </c>
      <c r="K31" s="9" t="s">
        <v>9</v>
      </c>
    </row>
    <row r="32" spans="1:11" x14ac:dyDescent="0.25">
      <c r="A32" s="13" t="s">
        <v>7</v>
      </c>
      <c r="B32" s="13">
        <v>2013</v>
      </c>
      <c r="C32" s="13" t="s">
        <v>24</v>
      </c>
      <c r="D32" s="13">
        <v>0.1</v>
      </c>
      <c r="E32" s="19">
        <f>(H32^2*I32)/D32^2</f>
        <v>165332</v>
      </c>
      <c r="F32" s="20">
        <f>E32/1000</f>
        <v>165.33199999999999</v>
      </c>
      <c r="G32" s="21">
        <v>2376</v>
      </c>
      <c r="H32" s="21">
        <v>0.2</v>
      </c>
      <c r="I32" s="21">
        <v>41333</v>
      </c>
      <c r="J32" s="21">
        <v>41</v>
      </c>
      <c r="K32" s="21">
        <v>1056</v>
      </c>
    </row>
    <row r="33" spans="1:13" x14ac:dyDescent="0.25">
      <c r="A33" s="13" t="s">
        <v>7</v>
      </c>
      <c r="B33" s="13">
        <v>2013</v>
      </c>
      <c r="C33" s="13" t="s">
        <v>24</v>
      </c>
      <c r="D33" s="13">
        <v>0.13</v>
      </c>
      <c r="E33" s="19">
        <f t="shared" ref="E33:E37" si="11">(H33^2*I33)/D33^2</f>
        <v>97829.585798816581</v>
      </c>
      <c r="F33" s="20">
        <f t="shared" ref="F33:F37" si="12">E33/1000</f>
        <v>97.829585798816581</v>
      </c>
      <c r="G33" s="21">
        <v>2376</v>
      </c>
      <c r="H33" s="21">
        <v>0.2</v>
      </c>
      <c r="I33" s="21">
        <v>41333</v>
      </c>
      <c r="J33" s="21">
        <v>41</v>
      </c>
      <c r="K33" s="21">
        <v>1056</v>
      </c>
    </row>
    <row r="34" spans="1:13" x14ac:dyDescent="0.25">
      <c r="A34" s="13" t="s">
        <v>7</v>
      </c>
      <c r="B34" s="13">
        <v>2013</v>
      </c>
      <c r="C34" s="13" t="s">
        <v>24</v>
      </c>
      <c r="D34" s="13">
        <v>0.15</v>
      </c>
      <c r="E34" s="19">
        <f t="shared" si="11"/>
        <v>73480.888888888905</v>
      </c>
      <c r="F34" s="20">
        <f t="shared" si="12"/>
        <v>73.480888888888899</v>
      </c>
      <c r="G34" s="21">
        <v>2376</v>
      </c>
      <c r="H34" s="21">
        <v>0.2</v>
      </c>
      <c r="I34" s="21">
        <v>41333</v>
      </c>
      <c r="J34" s="21">
        <v>41</v>
      </c>
      <c r="K34" s="21">
        <v>1056</v>
      </c>
      <c r="M34" s="23">
        <f>7*5</f>
        <v>35</v>
      </c>
    </row>
    <row r="35" spans="1:13" x14ac:dyDescent="0.25">
      <c r="A35" s="13" t="s">
        <v>7</v>
      </c>
      <c r="B35" s="13">
        <v>2013</v>
      </c>
      <c r="C35" s="13" t="s">
        <v>24</v>
      </c>
      <c r="D35" s="13">
        <v>0.17499999999999999</v>
      </c>
      <c r="E35" s="19">
        <f t="shared" si="11"/>
        <v>53985.959183673491</v>
      </c>
      <c r="F35" s="20">
        <f t="shared" si="12"/>
        <v>53.985959183673494</v>
      </c>
      <c r="G35" s="21">
        <v>2376</v>
      </c>
      <c r="H35" s="21">
        <v>0.2</v>
      </c>
      <c r="I35" s="21">
        <v>41333</v>
      </c>
      <c r="J35" s="21">
        <v>41</v>
      </c>
      <c r="K35" s="21">
        <v>1056</v>
      </c>
    </row>
    <row r="36" spans="1:13" x14ac:dyDescent="0.25">
      <c r="A36" s="13" t="s">
        <v>7</v>
      </c>
      <c r="B36" s="13">
        <v>2013</v>
      </c>
      <c r="C36" s="13" t="s">
        <v>24</v>
      </c>
      <c r="D36" s="13">
        <v>0.2</v>
      </c>
      <c r="E36" s="19">
        <f t="shared" si="11"/>
        <v>41333</v>
      </c>
      <c r="F36" s="20">
        <f t="shared" si="12"/>
        <v>41.332999999999998</v>
      </c>
      <c r="G36" s="21">
        <v>2376</v>
      </c>
      <c r="H36" s="21">
        <v>0.2</v>
      </c>
      <c r="I36" s="21">
        <v>41333</v>
      </c>
      <c r="J36" s="21">
        <v>41</v>
      </c>
      <c r="K36" s="21">
        <v>1056</v>
      </c>
    </row>
    <row r="37" spans="1:13" x14ac:dyDescent="0.25">
      <c r="A37" s="13" t="s">
        <v>7</v>
      </c>
      <c r="B37" s="13">
        <v>2013</v>
      </c>
      <c r="C37" s="13" t="s">
        <v>24</v>
      </c>
      <c r="D37" s="13">
        <v>0.25</v>
      </c>
      <c r="E37" s="19">
        <f t="shared" si="11"/>
        <v>26453.120000000006</v>
      </c>
      <c r="F37" s="20">
        <f t="shared" si="12"/>
        <v>26.453120000000006</v>
      </c>
      <c r="G37" s="21">
        <v>2376</v>
      </c>
      <c r="H37" s="21">
        <v>0.2</v>
      </c>
      <c r="I37" s="21">
        <v>41333</v>
      </c>
      <c r="J37" s="21">
        <v>41</v>
      </c>
      <c r="K37" s="21">
        <v>1056</v>
      </c>
    </row>
    <row r="39" spans="1:13" ht="17.25" x14ac:dyDescent="0.25">
      <c r="A39" s="8" t="s">
        <v>5</v>
      </c>
      <c r="B39" s="8" t="s">
        <v>13</v>
      </c>
      <c r="C39" s="8" t="s">
        <v>14</v>
      </c>
      <c r="D39" s="8" t="s">
        <v>2</v>
      </c>
      <c r="E39" s="8" t="s">
        <v>3</v>
      </c>
      <c r="F39" s="8" t="s">
        <v>11</v>
      </c>
      <c r="G39" s="9" t="s">
        <v>0</v>
      </c>
      <c r="H39" s="9" t="s">
        <v>1</v>
      </c>
      <c r="I39" s="9" t="s">
        <v>4</v>
      </c>
      <c r="J39" s="9" t="s">
        <v>10</v>
      </c>
      <c r="K39" s="9" t="s">
        <v>9</v>
      </c>
    </row>
    <row r="40" spans="1:13" x14ac:dyDescent="0.25">
      <c r="A40" s="13" t="s">
        <v>7</v>
      </c>
      <c r="B40" s="13">
        <v>2013</v>
      </c>
      <c r="C40" s="13" t="s">
        <v>25</v>
      </c>
      <c r="D40" s="13">
        <v>0.1</v>
      </c>
      <c r="E40" s="19">
        <f>(H40^2*I40)/D40^2</f>
        <v>93736.439999999973</v>
      </c>
      <c r="F40" s="20">
        <f>E40/1000</f>
        <v>93.736439999999973</v>
      </c>
      <c r="G40" s="21">
        <v>2357</v>
      </c>
      <c r="H40" s="21">
        <v>0.18</v>
      </c>
      <c r="I40" s="21">
        <v>28931</v>
      </c>
      <c r="J40" s="21">
        <v>32</v>
      </c>
      <c r="K40" s="21">
        <v>1056</v>
      </c>
    </row>
    <row r="41" spans="1:13" x14ac:dyDescent="0.25">
      <c r="A41" s="13" t="s">
        <v>7</v>
      </c>
      <c r="B41" s="13">
        <v>2013</v>
      </c>
      <c r="C41" s="13" t="s">
        <v>25</v>
      </c>
      <c r="D41" s="13">
        <v>0.13</v>
      </c>
      <c r="E41" s="19">
        <f t="shared" ref="E41:E45" si="13">(H41^2*I41)/D41^2</f>
        <v>55465.349112426025</v>
      </c>
      <c r="F41" s="20">
        <f t="shared" ref="F41:F45" si="14">E41/1000</f>
        <v>55.465349112426026</v>
      </c>
      <c r="G41" s="21">
        <v>2357</v>
      </c>
      <c r="H41" s="21">
        <v>0.18</v>
      </c>
      <c r="I41" s="21">
        <v>28931</v>
      </c>
      <c r="J41" s="21">
        <v>32</v>
      </c>
      <c r="K41" s="21">
        <v>1056</v>
      </c>
    </row>
    <row r="42" spans="1:13" x14ac:dyDescent="0.25">
      <c r="A42" s="13" t="s">
        <v>7</v>
      </c>
      <c r="B42" s="13">
        <v>2013</v>
      </c>
      <c r="C42" s="13" t="s">
        <v>25</v>
      </c>
      <c r="D42" s="13">
        <v>0.15</v>
      </c>
      <c r="E42" s="19">
        <f t="shared" si="13"/>
        <v>41660.639999999999</v>
      </c>
      <c r="F42" s="20">
        <f t="shared" si="14"/>
        <v>41.660640000000001</v>
      </c>
      <c r="G42" s="21">
        <v>2357</v>
      </c>
      <c r="H42" s="21">
        <v>0.18</v>
      </c>
      <c r="I42" s="21">
        <v>28931</v>
      </c>
      <c r="J42" s="21">
        <v>32</v>
      </c>
      <c r="K42" s="21">
        <v>1056</v>
      </c>
    </row>
    <row r="43" spans="1:13" x14ac:dyDescent="0.25">
      <c r="A43" s="13" t="s">
        <v>7</v>
      </c>
      <c r="B43" s="13">
        <v>2013</v>
      </c>
      <c r="C43" s="13" t="s">
        <v>25</v>
      </c>
      <c r="D43" s="13">
        <v>0.17499999999999999</v>
      </c>
      <c r="E43" s="19">
        <f t="shared" si="13"/>
        <v>30607.817142857144</v>
      </c>
      <c r="F43" s="20">
        <f t="shared" si="14"/>
        <v>30.607817142857144</v>
      </c>
      <c r="G43" s="21">
        <v>2357</v>
      </c>
      <c r="H43" s="21">
        <v>0.18</v>
      </c>
      <c r="I43" s="21">
        <v>28931</v>
      </c>
      <c r="J43" s="21">
        <v>32</v>
      </c>
      <c r="K43" s="21">
        <v>1056</v>
      </c>
    </row>
    <row r="44" spans="1:13" x14ac:dyDescent="0.25">
      <c r="A44" s="13" t="s">
        <v>7</v>
      </c>
      <c r="B44" s="13">
        <v>2013</v>
      </c>
      <c r="C44" s="13" t="s">
        <v>25</v>
      </c>
      <c r="D44" s="13">
        <v>0.2</v>
      </c>
      <c r="E44" s="19">
        <f t="shared" si="13"/>
        <v>23434.109999999993</v>
      </c>
      <c r="F44" s="20">
        <f t="shared" si="14"/>
        <v>23.434109999999993</v>
      </c>
      <c r="G44" s="21">
        <v>2357</v>
      </c>
      <c r="H44" s="21">
        <v>0.18</v>
      </c>
      <c r="I44" s="21">
        <v>28931</v>
      </c>
      <c r="J44" s="21">
        <v>32</v>
      </c>
      <c r="K44" s="21">
        <v>1056</v>
      </c>
    </row>
    <row r="45" spans="1:13" x14ac:dyDescent="0.25">
      <c r="A45" s="13" t="s">
        <v>7</v>
      </c>
      <c r="B45" s="13">
        <v>2013</v>
      </c>
      <c r="C45" s="13" t="s">
        <v>25</v>
      </c>
      <c r="D45" s="13">
        <v>0.25</v>
      </c>
      <c r="E45" s="19">
        <f t="shared" si="13"/>
        <v>14997.830399999999</v>
      </c>
      <c r="F45" s="20">
        <f t="shared" si="14"/>
        <v>14.9978304</v>
      </c>
      <c r="G45" s="21">
        <v>2357</v>
      </c>
      <c r="H45" s="21">
        <v>0.18</v>
      </c>
      <c r="I45" s="21">
        <v>28931</v>
      </c>
      <c r="J45" s="21">
        <v>32</v>
      </c>
      <c r="K45" s="21">
        <v>1056</v>
      </c>
    </row>
  </sheetData>
  <pageMargins left="0.7" right="0.7" top="0.75" bottom="0.75" header="0.3" footer="0.3"/>
  <pageSetup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L31"/>
  <sheetViews>
    <sheetView workbookViewId="0">
      <selection activeCell="N18" sqref="N18"/>
    </sheetView>
  </sheetViews>
  <sheetFormatPr defaultRowHeight="15" x14ac:dyDescent="0.25"/>
  <cols>
    <col min="1" max="1" width="12.7109375" style="23" bestFit="1" customWidth="1"/>
    <col min="2" max="2" width="20.85546875" style="23" bestFit="1" customWidth="1"/>
    <col min="3" max="4" width="17.28515625" style="23" bestFit="1" customWidth="1"/>
    <col min="5" max="5" width="44.7109375" style="23" bestFit="1" customWidth="1"/>
    <col min="6" max="7" width="21.7109375" style="23" bestFit="1" customWidth="1"/>
    <col min="8" max="8" width="9.140625" style="23"/>
    <col min="9" max="9" width="10.5703125" style="23" bestFit="1" customWidth="1"/>
    <col min="10" max="11" width="21" style="23" bestFit="1" customWidth="1"/>
    <col min="12" max="12" width="12.42578125" style="23" bestFit="1" customWidth="1"/>
    <col min="13" max="16384" width="9.140625" style="23"/>
  </cols>
  <sheetData>
    <row r="1" spans="1:12" s="17" customFormat="1" ht="17.25" x14ac:dyDescent="0.25">
      <c r="A1" s="8" t="s">
        <v>5</v>
      </c>
      <c r="B1" s="8" t="s">
        <v>13</v>
      </c>
      <c r="C1" s="8" t="s">
        <v>14</v>
      </c>
      <c r="D1" s="8" t="s">
        <v>9</v>
      </c>
      <c r="E1" s="8" t="s">
        <v>2</v>
      </c>
      <c r="F1" s="8" t="s">
        <v>3</v>
      </c>
      <c r="G1" s="8" t="s">
        <v>11</v>
      </c>
      <c r="H1" s="9" t="s">
        <v>0</v>
      </c>
      <c r="I1" s="9" t="s">
        <v>1</v>
      </c>
      <c r="J1" s="9" t="s">
        <v>4</v>
      </c>
      <c r="K1" s="9" t="s">
        <v>10</v>
      </c>
      <c r="L1" s="9"/>
    </row>
    <row r="2" spans="1:12" s="18" customFormat="1" x14ac:dyDescent="0.25">
      <c r="A2" s="13" t="s">
        <v>12</v>
      </c>
      <c r="B2" s="14">
        <v>2021</v>
      </c>
      <c r="C2" s="14">
        <v>2018</v>
      </c>
      <c r="D2" s="13">
        <v>442</v>
      </c>
      <c r="E2" s="13">
        <v>0.1</v>
      </c>
      <c r="F2" s="25">
        <f>(I2^2*J2)/E2^2</f>
        <v>98019.719999999972</v>
      </c>
      <c r="G2" s="24">
        <f>F2/1000</f>
        <v>98.019719999999978</v>
      </c>
      <c r="H2" s="16">
        <v>544</v>
      </c>
      <c r="I2" s="16">
        <v>0.18</v>
      </c>
      <c r="J2" s="16">
        <v>30253</v>
      </c>
      <c r="K2" s="16">
        <v>30</v>
      </c>
      <c r="L2" s="16"/>
    </row>
    <row r="3" spans="1:12" s="18" customFormat="1" x14ac:dyDescent="0.25">
      <c r="A3" s="13" t="s">
        <v>12</v>
      </c>
      <c r="B3" s="14">
        <v>2021</v>
      </c>
      <c r="C3" s="14">
        <v>2018</v>
      </c>
      <c r="D3" s="13">
        <v>442</v>
      </c>
      <c r="E3" s="13">
        <v>0.13</v>
      </c>
      <c r="F3" s="25">
        <f t="shared" ref="F3:F10" si="0">(I3^2*J3)/E3^2</f>
        <v>57999.834319526621</v>
      </c>
      <c r="G3" s="24">
        <f t="shared" ref="G3:G6" si="1">F3/1000</f>
        <v>57.99983431952662</v>
      </c>
      <c r="H3" s="16">
        <v>544</v>
      </c>
      <c r="I3" s="16">
        <v>0.18</v>
      </c>
      <c r="J3" s="16">
        <v>30253</v>
      </c>
      <c r="K3" s="16">
        <v>30</v>
      </c>
      <c r="L3" s="16"/>
    </row>
    <row r="4" spans="1:12" s="18" customFormat="1" x14ac:dyDescent="0.25">
      <c r="A4" s="13" t="s">
        <v>12</v>
      </c>
      <c r="B4" s="14">
        <v>2021</v>
      </c>
      <c r="C4" s="14">
        <v>2018</v>
      </c>
      <c r="D4" s="13">
        <v>442</v>
      </c>
      <c r="E4" s="13">
        <v>0.15</v>
      </c>
      <c r="F4" s="25">
        <f t="shared" si="0"/>
        <v>43564.32</v>
      </c>
      <c r="G4" s="24">
        <f t="shared" si="1"/>
        <v>43.564320000000002</v>
      </c>
      <c r="H4" s="16">
        <v>544</v>
      </c>
      <c r="I4" s="16">
        <v>0.18</v>
      </c>
      <c r="J4" s="16">
        <v>30253</v>
      </c>
      <c r="K4" s="16">
        <v>30</v>
      </c>
      <c r="L4" s="16"/>
    </row>
    <row r="5" spans="1:12" s="18" customFormat="1" x14ac:dyDescent="0.25">
      <c r="A5" s="13" t="s">
        <v>12</v>
      </c>
      <c r="B5" s="14">
        <v>2021</v>
      </c>
      <c r="C5" s="14">
        <v>2018</v>
      </c>
      <c r="D5" s="13">
        <v>442</v>
      </c>
      <c r="E5" s="13">
        <v>0.17499999999999999</v>
      </c>
      <c r="F5" s="25">
        <f t="shared" si="0"/>
        <v>32006.439183673472</v>
      </c>
      <c r="G5" s="24">
        <f t="shared" si="1"/>
        <v>32.006439183673471</v>
      </c>
      <c r="H5" s="16">
        <v>544</v>
      </c>
      <c r="I5" s="16">
        <v>0.18</v>
      </c>
      <c r="J5" s="16">
        <v>30253</v>
      </c>
      <c r="K5" s="16">
        <v>30</v>
      </c>
      <c r="L5" s="16"/>
    </row>
    <row r="6" spans="1:12" s="18" customFormat="1" x14ac:dyDescent="0.25">
      <c r="A6" s="13" t="s">
        <v>12</v>
      </c>
      <c r="B6" s="14">
        <v>2021</v>
      </c>
      <c r="C6" s="14">
        <v>2018</v>
      </c>
      <c r="D6" s="13">
        <v>442</v>
      </c>
      <c r="E6" s="13">
        <v>0.2</v>
      </c>
      <c r="F6" s="25">
        <f t="shared" si="0"/>
        <v>24504.929999999993</v>
      </c>
      <c r="G6" s="24">
        <f t="shared" si="1"/>
        <v>24.504929999999995</v>
      </c>
      <c r="H6" s="16">
        <v>544</v>
      </c>
      <c r="I6" s="16">
        <v>0.18</v>
      </c>
      <c r="J6" s="16">
        <v>30253</v>
      </c>
      <c r="K6" s="16">
        <v>30</v>
      </c>
      <c r="L6" s="16"/>
    </row>
    <row r="7" spans="1:12" s="18" customFormat="1" x14ac:dyDescent="0.25">
      <c r="A7" s="13" t="s">
        <v>12</v>
      </c>
      <c r="B7" s="14">
        <v>2021</v>
      </c>
      <c r="C7" s="14">
        <v>2018</v>
      </c>
      <c r="D7" s="13">
        <v>442</v>
      </c>
      <c r="E7" s="13">
        <v>0.22500000000000001</v>
      </c>
      <c r="F7" s="25">
        <f t="shared" si="0"/>
        <v>19361.919999999998</v>
      </c>
      <c r="G7" s="24">
        <f>F7/1000</f>
        <v>19.361919999999998</v>
      </c>
      <c r="H7" s="16">
        <v>544</v>
      </c>
      <c r="I7" s="16">
        <v>0.18</v>
      </c>
      <c r="J7" s="16">
        <v>30253</v>
      </c>
      <c r="K7" s="16">
        <v>30</v>
      </c>
      <c r="L7" s="16"/>
    </row>
    <row r="8" spans="1:12" s="18" customFormat="1" x14ac:dyDescent="0.25">
      <c r="A8" s="13" t="s">
        <v>12</v>
      </c>
      <c r="B8" s="14">
        <v>2021</v>
      </c>
      <c r="C8" s="14">
        <v>2018</v>
      </c>
      <c r="D8" s="13">
        <v>442</v>
      </c>
      <c r="E8" s="13">
        <v>0.25</v>
      </c>
      <c r="F8" s="25">
        <f t="shared" si="0"/>
        <v>15683.155199999999</v>
      </c>
      <c r="G8" s="24">
        <f t="shared" ref="G8:G10" si="2">F8/1000</f>
        <v>15.6831552</v>
      </c>
      <c r="H8" s="16">
        <v>544</v>
      </c>
      <c r="I8" s="16">
        <v>0.18</v>
      </c>
      <c r="J8" s="16">
        <v>30253</v>
      </c>
      <c r="K8" s="16">
        <v>30</v>
      </c>
      <c r="L8" s="16"/>
    </row>
    <row r="9" spans="1:12" s="18" customFormat="1" x14ac:dyDescent="0.25">
      <c r="A9" s="13" t="s">
        <v>12</v>
      </c>
      <c r="B9" s="14">
        <v>2021</v>
      </c>
      <c r="C9" s="14">
        <v>2018</v>
      </c>
      <c r="D9" s="13">
        <v>442</v>
      </c>
      <c r="E9" s="13">
        <v>0.27500000000000002</v>
      </c>
      <c r="F9" s="25">
        <f t="shared" si="0"/>
        <v>12961.285289256195</v>
      </c>
      <c r="G9" s="24">
        <f t="shared" si="2"/>
        <v>12.961285289256194</v>
      </c>
      <c r="H9" s="16">
        <v>544</v>
      </c>
      <c r="I9" s="16">
        <v>0.18</v>
      </c>
      <c r="J9" s="16">
        <v>30253</v>
      </c>
      <c r="K9" s="16">
        <v>30</v>
      </c>
      <c r="L9" s="16"/>
    </row>
    <row r="10" spans="1:12" s="18" customFormat="1" x14ac:dyDescent="0.25">
      <c r="A10" s="13" t="s">
        <v>12</v>
      </c>
      <c r="B10" s="14">
        <v>2021</v>
      </c>
      <c r="C10" s="14">
        <v>2018</v>
      </c>
      <c r="D10" s="13">
        <v>442</v>
      </c>
      <c r="E10" s="13">
        <v>0.3</v>
      </c>
      <c r="F10" s="25">
        <f t="shared" si="0"/>
        <v>10891.08</v>
      </c>
      <c r="G10" s="24">
        <f t="shared" si="2"/>
        <v>10.891080000000001</v>
      </c>
      <c r="H10" s="16">
        <v>544</v>
      </c>
      <c r="I10" s="16">
        <v>0.18</v>
      </c>
      <c r="J10" s="16">
        <v>30253</v>
      </c>
      <c r="K10" s="16">
        <v>30</v>
      </c>
      <c r="L10" s="16"/>
    </row>
    <row r="11" spans="1:12" s="18" customFormat="1" x14ac:dyDescent="0.25">
      <c r="A11" s="14"/>
      <c r="B11" s="14"/>
      <c r="C11" s="14"/>
      <c r="D11" s="14"/>
      <c r="E11" s="14"/>
      <c r="F11" s="14"/>
      <c r="G11" s="14"/>
      <c r="H11" s="16"/>
      <c r="I11" s="16"/>
      <c r="J11" s="16"/>
      <c r="K11" s="16"/>
      <c r="L11" s="16"/>
    </row>
    <row r="12" spans="1:12" x14ac:dyDescent="0.25">
      <c r="A12" s="13" t="s">
        <v>12</v>
      </c>
      <c r="B12" s="13">
        <v>2016</v>
      </c>
      <c r="C12" s="13" t="s">
        <v>15</v>
      </c>
      <c r="D12" s="13">
        <v>442</v>
      </c>
      <c r="E12" s="13">
        <v>0.1</v>
      </c>
      <c r="F12" s="47">
        <f>(I12^2*J12)/E12^2</f>
        <v>191903.58</v>
      </c>
      <c r="G12" s="20">
        <f>F12/1000</f>
        <v>191.90357999999998</v>
      </c>
      <c r="H12" s="21">
        <v>765</v>
      </c>
      <c r="I12" s="21">
        <v>0.33</v>
      </c>
      <c r="J12" s="42">
        <v>17622</v>
      </c>
      <c r="K12" s="21">
        <v>13</v>
      </c>
      <c r="L12" s="21"/>
    </row>
    <row r="13" spans="1:12" x14ac:dyDescent="0.25">
      <c r="A13" s="13" t="s">
        <v>12</v>
      </c>
      <c r="B13" s="13">
        <v>2016</v>
      </c>
      <c r="C13" s="13" t="s">
        <v>15</v>
      </c>
      <c r="D13" s="13">
        <v>442</v>
      </c>
      <c r="E13" s="13">
        <v>0.13</v>
      </c>
      <c r="F13" s="47">
        <f t="shared" ref="F13:F20" si="3">(I13^2*J13)/E13^2</f>
        <v>113552.41420118342</v>
      </c>
      <c r="G13" s="20">
        <f t="shared" ref="G13:G20" si="4">F13/1000</f>
        <v>113.55241420118342</v>
      </c>
      <c r="H13" s="21">
        <v>765</v>
      </c>
      <c r="I13" s="21">
        <v>0.33</v>
      </c>
      <c r="J13" s="42">
        <v>17622</v>
      </c>
      <c r="K13" s="21">
        <v>13</v>
      </c>
      <c r="L13" s="21"/>
    </row>
    <row r="14" spans="1:12" x14ac:dyDescent="0.25">
      <c r="A14" s="13" t="s">
        <v>12</v>
      </c>
      <c r="B14" s="13">
        <v>2016</v>
      </c>
      <c r="C14" s="13" t="s">
        <v>15</v>
      </c>
      <c r="D14" s="13">
        <v>442</v>
      </c>
      <c r="E14" s="13">
        <v>0.15</v>
      </c>
      <c r="F14" s="47">
        <f t="shared" si="3"/>
        <v>85290.48000000001</v>
      </c>
      <c r="G14" s="20">
        <f t="shared" si="4"/>
        <v>85.290480000000017</v>
      </c>
      <c r="H14" s="21">
        <v>765</v>
      </c>
      <c r="I14" s="21">
        <v>0.33</v>
      </c>
      <c r="J14" s="42">
        <v>17622</v>
      </c>
      <c r="K14" s="21">
        <v>13</v>
      </c>
      <c r="L14" s="21"/>
    </row>
    <row r="15" spans="1:12" x14ac:dyDescent="0.25">
      <c r="A15" s="13" t="s">
        <v>12</v>
      </c>
      <c r="B15" s="13">
        <v>2016</v>
      </c>
      <c r="C15" s="13" t="s">
        <v>15</v>
      </c>
      <c r="D15" s="13">
        <v>442</v>
      </c>
      <c r="E15" s="13">
        <v>0.17499999999999999</v>
      </c>
      <c r="F15" s="47">
        <f t="shared" si="3"/>
        <v>62662.393469387767</v>
      </c>
      <c r="G15" s="20">
        <f t="shared" si="4"/>
        <v>62.662393469387766</v>
      </c>
      <c r="H15" s="21">
        <v>765</v>
      </c>
      <c r="I15" s="21">
        <v>0.33</v>
      </c>
      <c r="J15" s="42">
        <v>17622</v>
      </c>
      <c r="K15" s="21">
        <v>13</v>
      </c>
      <c r="L15" s="21"/>
    </row>
    <row r="16" spans="1:12" x14ac:dyDescent="0.25">
      <c r="A16" s="13" t="s">
        <v>12</v>
      </c>
      <c r="B16" s="13">
        <v>2016</v>
      </c>
      <c r="C16" s="13" t="s">
        <v>15</v>
      </c>
      <c r="D16" s="13">
        <v>442</v>
      </c>
      <c r="E16" s="13">
        <v>0.2</v>
      </c>
      <c r="F16" s="47">
        <f t="shared" si="3"/>
        <v>47975.894999999997</v>
      </c>
      <c r="G16" s="20">
        <f t="shared" si="4"/>
        <v>47.975894999999994</v>
      </c>
      <c r="H16" s="21">
        <v>765</v>
      </c>
      <c r="I16" s="21">
        <v>0.33</v>
      </c>
      <c r="J16" s="42">
        <v>17622</v>
      </c>
      <c r="K16" s="21">
        <v>13</v>
      </c>
      <c r="L16" s="21"/>
    </row>
    <row r="17" spans="1:12" x14ac:dyDescent="0.25">
      <c r="A17" s="13" t="s">
        <v>12</v>
      </c>
      <c r="B17" s="13">
        <v>2016</v>
      </c>
      <c r="C17" s="13" t="s">
        <v>15</v>
      </c>
      <c r="D17" s="13">
        <v>442</v>
      </c>
      <c r="E17" s="13">
        <v>0.22500000000000001</v>
      </c>
      <c r="F17" s="47">
        <f t="shared" si="3"/>
        <v>37906.879999999997</v>
      </c>
      <c r="G17" s="20">
        <f>F17/1000</f>
        <v>37.906879999999994</v>
      </c>
      <c r="H17" s="21">
        <v>765</v>
      </c>
      <c r="I17" s="21">
        <v>0.33</v>
      </c>
      <c r="J17" s="42">
        <v>17622</v>
      </c>
      <c r="K17" s="21">
        <v>13</v>
      </c>
      <c r="L17" s="21"/>
    </row>
    <row r="18" spans="1:12" x14ac:dyDescent="0.25">
      <c r="A18" s="13" t="s">
        <v>12</v>
      </c>
      <c r="B18" s="13">
        <v>2016</v>
      </c>
      <c r="C18" s="13" t="s">
        <v>15</v>
      </c>
      <c r="D18" s="13">
        <v>442</v>
      </c>
      <c r="E18" s="13">
        <v>0.25</v>
      </c>
      <c r="F18" s="47">
        <f t="shared" si="3"/>
        <v>30704.572800000002</v>
      </c>
      <c r="G18" s="20">
        <f t="shared" si="4"/>
        <v>30.704572800000001</v>
      </c>
      <c r="H18" s="21">
        <v>765</v>
      </c>
      <c r="I18" s="21">
        <v>0.33</v>
      </c>
      <c r="J18" s="42">
        <v>17622</v>
      </c>
      <c r="K18" s="21">
        <v>13</v>
      </c>
      <c r="L18" s="21"/>
    </row>
    <row r="19" spans="1:12" x14ac:dyDescent="0.25">
      <c r="A19" s="13" t="s">
        <v>12</v>
      </c>
      <c r="B19" s="13">
        <v>2016</v>
      </c>
      <c r="C19" s="13" t="s">
        <v>15</v>
      </c>
      <c r="D19" s="13">
        <v>442</v>
      </c>
      <c r="E19" s="13">
        <v>0.27500000000000002</v>
      </c>
      <c r="F19" s="47">
        <f t="shared" si="3"/>
        <v>25375.679999999997</v>
      </c>
      <c r="G19" s="20">
        <f t="shared" si="4"/>
        <v>25.375679999999996</v>
      </c>
      <c r="H19" s="21">
        <v>765</v>
      </c>
      <c r="I19" s="21">
        <v>0.33</v>
      </c>
      <c r="J19" s="42">
        <v>17622</v>
      </c>
      <c r="K19" s="21">
        <v>13</v>
      </c>
      <c r="L19" s="21"/>
    </row>
    <row r="20" spans="1:12" x14ac:dyDescent="0.25">
      <c r="A20" s="13" t="s">
        <v>12</v>
      </c>
      <c r="B20" s="13">
        <v>2016</v>
      </c>
      <c r="C20" s="13" t="s">
        <v>15</v>
      </c>
      <c r="D20" s="13">
        <v>442</v>
      </c>
      <c r="E20" s="13">
        <v>0.3</v>
      </c>
      <c r="F20" s="47">
        <f t="shared" si="3"/>
        <v>21322.620000000003</v>
      </c>
      <c r="G20" s="20">
        <f t="shared" si="4"/>
        <v>21.322620000000004</v>
      </c>
      <c r="H20" s="21">
        <v>765</v>
      </c>
      <c r="I20" s="21">
        <v>0.33</v>
      </c>
      <c r="J20" s="42">
        <v>17622</v>
      </c>
      <c r="K20" s="21">
        <v>13</v>
      </c>
      <c r="L20" s="21"/>
    </row>
    <row r="21" spans="1:12" x14ac:dyDescent="0.25">
      <c r="A21" s="13"/>
      <c r="B21" s="13"/>
      <c r="C21" s="13"/>
      <c r="D21" s="13"/>
      <c r="E21" s="13"/>
      <c r="F21" s="48"/>
      <c r="G21" s="48"/>
      <c r="H21" s="21"/>
      <c r="I21" s="21"/>
      <c r="J21" s="21"/>
      <c r="K21" s="21"/>
      <c r="L21" s="21"/>
    </row>
    <row r="22" spans="1:12" s="17" customFormat="1" ht="17.25" x14ac:dyDescent="0.25">
      <c r="A22" s="8" t="s">
        <v>5</v>
      </c>
      <c r="B22" s="8" t="s">
        <v>13</v>
      </c>
      <c r="C22" s="8" t="s">
        <v>14</v>
      </c>
      <c r="D22" s="8" t="s">
        <v>9</v>
      </c>
      <c r="E22" s="8" t="s">
        <v>2</v>
      </c>
      <c r="F22" s="8" t="s">
        <v>3</v>
      </c>
      <c r="G22" s="8" t="s">
        <v>11</v>
      </c>
      <c r="H22" s="9" t="s">
        <v>0</v>
      </c>
      <c r="I22" s="9" t="s">
        <v>1</v>
      </c>
      <c r="J22" s="9" t="s">
        <v>4</v>
      </c>
      <c r="K22" s="9" t="s">
        <v>10</v>
      </c>
      <c r="L22" s="9" t="s">
        <v>17</v>
      </c>
    </row>
    <row r="23" spans="1:12" x14ac:dyDescent="0.25">
      <c r="A23" s="13" t="s">
        <v>12</v>
      </c>
      <c r="B23" s="13">
        <v>2016</v>
      </c>
      <c r="C23" s="13" t="s">
        <v>16</v>
      </c>
      <c r="D23" s="13">
        <v>442</v>
      </c>
      <c r="E23" s="13">
        <v>0.1</v>
      </c>
      <c r="F23" s="19">
        <f>(I23^2*J23)/E23^2</f>
        <v>65217.099999999991</v>
      </c>
      <c r="G23" s="20">
        <f>F23/1000</f>
        <v>65.217099999999988</v>
      </c>
      <c r="H23" s="21">
        <v>752</v>
      </c>
      <c r="I23" s="21">
        <v>0.13</v>
      </c>
      <c r="J23" s="22">
        <v>38590</v>
      </c>
      <c r="K23" s="21">
        <v>46</v>
      </c>
      <c r="L23" s="21">
        <v>1661</v>
      </c>
    </row>
    <row r="24" spans="1:12" x14ac:dyDescent="0.25">
      <c r="A24" s="13" t="s">
        <v>12</v>
      </c>
      <c r="B24" s="13">
        <v>2016</v>
      </c>
      <c r="C24" s="13" t="s">
        <v>16</v>
      </c>
      <c r="D24" s="13">
        <v>442</v>
      </c>
      <c r="E24" s="13">
        <v>0.13</v>
      </c>
      <c r="F24" s="19">
        <f t="shared" ref="F24:F30" si="5">(I24^2*J24)/E24^2</f>
        <v>38590</v>
      </c>
      <c r="G24" s="20">
        <f t="shared" ref="G24:G31" si="6">F24/1000</f>
        <v>38.590000000000003</v>
      </c>
      <c r="H24" s="21">
        <v>752</v>
      </c>
      <c r="I24" s="21">
        <v>0.13</v>
      </c>
      <c r="J24" s="22">
        <v>38590</v>
      </c>
      <c r="K24" s="21">
        <v>46</v>
      </c>
      <c r="L24" s="21">
        <v>1661</v>
      </c>
    </row>
    <row r="25" spans="1:12" x14ac:dyDescent="0.25">
      <c r="A25" s="13" t="s">
        <v>12</v>
      </c>
      <c r="B25" s="13">
        <v>2016</v>
      </c>
      <c r="C25" s="13" t="s">
        <v>16</v>
      </c>
      <c r="D25" s="13">
        <v>442</v>
      </c>
      <c r="E25" s="13">
        <v>0.15</v>
      </c>
      <c r="F25" s="19">
        <f t="shared" si="5"/>
        <v>28985.37777777778</v>
      </c>
      <c r="G25" s="20">
        <f t="shared" si="6"/>
        <v>28.985377777777778</v>
      </c>
      <c r="H25" s="21">
        <v>752</v>
      </c>
      <c r="I25" s="21">
        <v>0.13</v>
      </c>
      <c r="J25" s="22">
        <v>38590</v>
      </c>
      <c r="K25" s="21">
        <v>46</v>
      </c>
      <c r="L25" s="21">
        <v>1661</v>
      </c>
    </row>
    <row r="26" spans="1:12" x14ac:dyDescent="0.25">
      <c r="A26" s="13" t="s">
        <v>12</v>
      </c>
      <c r="B26" s="13">
        <v>2016</v>
      </c>
      <c r="C26" s="13" t="s">
        <v>16</v>
      </c>
      <c r="D26" s="13">
        <v>442</v>
      </c>
      <c r="E26" s="13">
        <v>0.17499999999999999</v>
      </c>
      <c r="F26" s="19">
        <f t="shared" si="5"/>
        <v>21295.37959183674</v>
      </c>
      <c r="G26" s="20">
        <f t="shared" si="6"/>
        <v>21.295379591836738</v>
      </c>
      <c r="H26" s="21">
        <v>752</v>
      </c>
      <c r="I26" s="21">
        <v>0.13</v>
      </c>
      <c r="J26" s="22">
        <v>38590</v>
      </c>
      <c r="K26" s="21">
        <v>46</v>
      </c>
      <c r="L26" s="21">
        <v>1661</v>
      </c>
    </row>
    <row r="27" spans="1:12" x14ac:dyDescent="0.25">
      <c r="A27" s="13" t="s">
        <v>12</v>
      </c>
      <c r="B27" s="13">
        <v>2016</v>
      </c>
      <c r="C27" s="13" t="s">
        <v>16</v>
      </c>
      <c r="D27" s="13">
        <v>442</v>
      </c>
      <c r="E27" s="13">
        <v>0.2</v>
      </c>
      <c r="F27" s="19">
        <f t="shared" si="5"/>
        <v>16304.274999999998</v>
      </c>
      <c r="G27" s="20">
        <f t="shared" si="6"/>
        <v>16.304274999999997</v>
      </c>
      <c r="H27" s="21">
        <v>752</v>
      </c>
      <c r="I27" s="21">
        <v>0.13</v>
      </c>
      <c r="J27" s="22">
        <v>38590</v>
      </c>
      <c r="K27" s="21">
        <v>46</v>
      </c>
      <c r="L27" s="21">
        <v>1661</v>
      </c>
    </row>
    <row r="28" spans="1:12" x14ac:dyDescent="0.25">
      <c r="A28" s="13" t="s">
        <v>12</v>
      </c>
      <c r="B28" s="13">
        <v>2016</v>
      </c>
      <c r="C28" s="13" t="s">
        <v>16</v>
      </c>
      <c r="D28" s="13">
        <v>442</v>
      </c>
      <c r="E28" s="13">
        <v>0.22500000000000001</v>
      </c>
      <c r="F28" s="19">
        <f>(I28^2*J28)/E28^2</f>
        <v>12882.390123456791</v>
      </c>
      <c r="G28" s="20">
        <f t="shared" si="6"/>
        <v>12.882390123456791</v>
      </c>
      <c r="H28" s="21">
        <v>752</v>
      </c>
      <c r="I28" s="21">
        <v>0.13</v>
      </c>
      <c r="J28" s="22">
        <v>38590</v>
      </c>
      <c r="K28" s="21">
        <v>46</v>
      </c>
      <c r="L28" s="21">
        <v>1661</v>
      </c>
    </row>
    <row r="29" spans="1:12" x14ac:dyDescent="0.25">
      <c r="A29" s="13" t="s">
        <v>12</v>
      </c>
      <c r="B29" s="13">
        <v>2016</v>
      </c>
      <c r="C29" s="13" t="s">
        <v>16</v>
      </c>
      <c r="D29" s="13">
        <v>442</v>
      </c>
      <c r="E29" s="13">
        <v>0.25</v>
      </c>
      <c r="F29" s="19">
        <f t="shared" si="5"/>
        <v>10434.736000000001</v>
      </c>
      <c r="G29" s="20">
        <f t="shared" si="6"/>
        <v>10.434736000000001</v>
      </c>
      <c r="H29" s="21">
        <v>752</v>
      </c>
      <c r="I29" s="21">
        <v>0.13</v>
      </c>
      <c r="J29" s="22">
        <v>38590</v>
      </c>
      <c r="K29" s="21">
        <v>46</v>
      </c>
      <c r="L29" s="21">
        <v>1661</v>
      </c>
    </row>
    <row r="30" spans="1:12" x14ac:dyDescent="0.25">
      <c r="A30" s="13" t="s">
        <v>12</v>
      </c>
      <c r="B30" s="13">
        <v>2016</v>
      </c>
      <c r="C30" s="13" t="s">
        <v>16</v>
      </c>
      <c r="D30" s="13">
        <v>442</v>
      </c>
      <c r="E30" s="13">
        <v>0.27500000000000002</v>
      </c>
      <c r="F30" s="19">
        <f t="shared" si="5"/>
        <v>8623.7487603305781</v>
      </c>
      <c r="G30" s="20">
        <f t="shared" si="6"/>
        <v>8.623748760330578</v>
      </c>
      <c r="H30" s="21">
        <v>752</v>
      </c>
      <c r="I30" s="21">
        <v>0.13</v>
      </c>
      <c r="J30" s="22">
        <v>38590</v>
      </c>
      <c r="K30" s="21">
        <v>46</v>
      </c>
      <c r="L30" s="21">
        <v>1661</v>
      </c>
    </row>
    <row r="31" spans="1:12" x14ac:dyDescent="0.25">
      <c r="A31" s="13" t="s">
        <v>12</v>
      </c>
      <c r="B31" s="13">
        <v>2016</v>
      </c>
      <c r="C31" s="13" t="s">
        <v>16</v>
      </c>
      <c r="D31" s="13">
        <v>442</v>
      </c>
      <c r="E31" s="13">
        <v>0.3</v>
      </c>
      <c r="F31" s="19">
        <f>(I31^2*J31)/E31^2</f>
        <v>7246.3444444444449</v>
      </c>
      <c r="G31" s="20">
        <f t="shared" si="6"/>
        <v>7.2463444444444445</v>
      </c>
      <c r="H31" s="21">
        <v>752</v>
      </c>
      <c r="I31" s="21">
        <v>0.13</v>
      </c>
      <c r="J31" s="22">
        <v>38590</v>
      </c>
      <c r="K31" s="21">
        <v>46</v>
      </c>
      <c r="L31" s="21">
        <v>1661</v>
      </c>
    </row>
  </sheetData>
  <pageMargins left="0.7" right="0.7" top="0.75" bottom="0.75" header="0.3" footer="0.3"/>
  <pageSetup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
  <sheetViews>
    <sheetView workbookViewId="0">
      <selection activeCell="E30" sqref="E30"/>
    </sheetView>
  </sheetViews>
  <sheetFormatPr defaultRowHeight="15" x14ac:dyDescent="0.25"/>
  <sheetData/>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CSEO</vt:lpstr>
      <vt:lpstr>EYKT</vt:lpstr>
      <vt:lpstr>SSEO</vt:lpstr>
      <vt:lpstr>NSEO</vt:lpstr>
      <vt:lpstr>Notes</vt:lpstr>
    </vt:vector>
  </TitlesOfParts>
  <Company>Alaska Dept of Fish and Game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Joy, Philip J (DFG)</cp:lastModifiedBy>
  <dcterms:created xsi:type="dcterms:W3CDTF">2014-04-28T18:17:44Z</dcterms:created>
  <dcterms:modified xsi:type="dcterms:W3CDTF">2021-08-06T15:34:50Z</dcterms:modified>
</cp:coreProperties>
</file>