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Development\Wilson\Notes and back of envelope work\Chum maturation age SEAK for AHRP\"/>
    </mc:Choice>
  </mc:AlternateContent>
  <xr:revisionPtr revIDLastSave="0" documentId="13_ncr:1_{8B8410ED-74F1-4F5B-A9A1-74B8F420916A}" xr6:coauthVersionLast="47" xr6:coauthVersionMax="47" xr10:uidLastSave="{00000000-0000-0000-0000-000000000000}"/>
  <bookViews>
    <workbookView xWindow="-28920" yWindow="-120" windowWidth="29040" windowHeight="15840" xr2:uid="{7D5BE2F6-7BF8-418E-B8A9-94C9D890963E}"/>
  </bookViews>
  <sheets>
    <sheet name="BroodYr" sheetId="2" r:id="rId1"/>
    <sheet name="ReturnYrr" sheetId="3" r:id="rId2"/>
    <sheet name="Sheet4" sheetId="4" r:id="rId3"/>
    <sheet name="Sheet1" sheetId="5" r:id="rId4"/>
    <sheet name="Query" sheetId="1" r:id="rId5"/>
  </sheet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8" i="2" l="1"/>
  <c r="Y26" i="2"/>
  <c r="AB131" i="2"/>
  <c r="Z132" i="2" s="1"/>
  <c r="L131" i="2" s="1"/>
  <c r="AB116" i="2"/>
  <c r="AB130" i="2"/>
  <c r="V130" i="2"/>
  <c r="U130" i="2"/>
  <c r="T130" i="2"/>
  <c r="AB129" i="2"/>
  <c r="Y129" i="2"/>
  <c r="W129" i="2"/>
  <c r="V129" i="2"/>
  <c r="U129" i="2"/>
  <c r="T129" i="2"/>
  <c r="AB128" i="2"/>
  <c r="W128" i="2"/>
  <c r="V128" i="2"/>
  <c r="U128" i="2"/>
  <c r="T128" i="2"/>
  <c r="AB127" i="2"/>
  <c r="W127" i="2"/>
  <c r="V127" i="2"/>
  <c r="U127" i="2"/>
  <c r="T127" i="2"/>
  <c r="AB126" i="2"/>
  <c r="W126" i="2"/>
  <c r="V126" i="2"/>
  <c r="U126" i="2"/>
  <c r="T126" i="2"/>
  <c r="AB125" i="2"/>
  <c r="W125" i="2"/>
  <c r="V125" i="2"/>
  <c r="U125" i="2"/>
  <c r="T125" i="2"/>
  <c r="AB124" i="2"/>
  <c r="W124" i="2"/>
  <c r="V124" i="2"/>
  <c r="U124" i="2"/>
  <c r="T124" i="2"/>
  <c r="AB123" i="2"/>
  <c r="W123" i="2"/>
  <c r="V123" i="2"/>
  <c r="U123" i="2"/>
  <c r="T123" i="2"/>
  <c r="AB122" i="2"/>
  <c r="Y122" i="2"/>
  <c r="AB121" i="2"/>
  <c r="W121" i="2"/>
  <c r="V121" i="2"/>
  <c r="U121" i="2"/>
  <c r="T121" i="2"/>
  <c r="AB120" i="2"/>
  <c r="W120" i="2"/>
  <c r="V120" i="2"/>
  <c r="U120" i="2"/>
  <c r="T120" i="2"/>
  <c r="AB119" i="2"/>
  <c r="W119" i="2"/>
  <c r="V119" i="2"/>
  <c r="U119" i="2"/>
  <c r="T119" i="2"/>
  <c r="AB118" i="2"/>
  <c r="W118" i="2"/>
  <c r="V118" i="2"/>
  <c r="U118" i="2"/>
  <c r="T118" i="2"/>
  <c r="AB117" i="2"/>
  <c r="W117" i="2"/>
  <c r="V117" i="2"/>
  <c r="U117" i="2"/>
  <c r="T117" i="2"/>
  <c r="W116" i="2"/>
  <c r="V116" i="2"/>
  <c r="U116" i="2"/>
  <c r="T116" i="2"/>
  <c r="W115" i="2"/>
  <c r="W114" i="2"/>
  <c r="T114" i="2"/>
  <c r="W113" i="2"/>
  <c r="U113" i="2"/>
  <c r="T113" i="2"/>
  <c r="V112" i="2"/>
  <c r="U112" i="2"/>
  <c r="T112" i="2"/>
  <c r="W111" i="2"/>
  <c r="V111" i="2"/>
  <c r="U111" i="2"/>
  <c r="W110" i="2"/>
  <c r="V110" i="2"/>
  <c r="W109" i="2"/>
  <c r="AB81" i="2"/>
  <c r="V75" i="2"/>
  <c r="AB96" i="2"/>
  <c r="Z97" i="2" s="1"/>
  <c r="L96" i="2" s="1"/>
  <c r="AB95" i="2"/>
  <c r="V95" i="2"/>
  <c r="Y95" i="2" s="1"/>
  <c r="U95" i="2"/>
  <c r="T95" i="2"/>
  <c r="AB94" i="2"/>
  <c r="W94" i="2"/>
  <c r="V94" i="2"/>
  <c r="U94" i="2"/>
  <c r="T94" i="2"/>
  <c r="AB93" i="2"/>
  <c r="W93" i="2"/>
  <c r="V93" i="2"/>
  <c r="U93" i="2"/>
  <c r="T93" i="2"/>
  <c r="AB92" i="2"/>
  <c r="W92" i="2"/>
  <c r="V92" i="2"/>
  <c r="Y92" i="2" s="1"/>
  <c r="U92" i="2"/>
  <c r="T92" i="2"/>
  <c r="AB91" i="2"/>
  <c r="W91" i="2"/>
  <c r="V91" i="2"/>
  <c r="U91" i="2"/>
  <c r="T91" i="2"/>
  <c r="AB90" i="2"/>
  <c r="W90" i="2"/>
  <c r="V90" i="2"/>
  <c r="U90" i="2"/>
  <c r="T90" i="2"/>
  <c r="AB89" i="2"/>
  <c r="W89" i="2"/>
  <c r="V89" i="2"/>
  <c r="U89" i="2"/>
  <c r="T89" i="2"/>
  <c r="AB88" i="2"/>
  <c r="W88" i="2"/>
  <c r="V88" i="2"/>
  <c r="U88" i="2"/>
  <c r="T88" i="2"/>
  <c r="Y88" i="2" s="1"/>
  <c r="AB87" i="2"/>
  <c r="Y87" i="2"/>
  <c r="AB86" i="2"/>
  <c r="W86" i="2"/>
  <c r="V86" i="2"/>
  <c r="U86" i="2"/>
  <c r="T86" i="2"/>
  <c r="AB85" i="2"/>
  <c r="W85" i="2"/>
  <c r="V85" i="2"/>
  <c r="U85" i="2"/>
  <c r="T85" i="2"/>
  <c r="AB84" i="2"/>
  <c r="W84" i="2"/>
  <c r="V84" i="2"/>
  <c r="U84" i="2"/>
  <c r="T84" i="2"/>
  <c r="Y84" i="2" s="1"/>
  <c r="AB83" i="2"/>
  <c r="W83" i="2"/>
  <c r="V83" i="2"/>
  <c r="U83" i="2"/>
  <c r="T83" i="2"/>
  <c r="AB82" i="2"/>
  <c r="W82" i="2"/>
  <c r="V82" i="2"/>
  <c r="U82" i="2"/>
  <c r="T82" i="2"/>
  <c r="W81" i="2"/>
  <c r="V81" i="2"/>
  <c r="Y81" i="2" s="1"/>
  <c r="U81" i="2"/>
  <c r="T81" i="2"/>
  <c r="W80" i="2"/>
  <c r="W79" i="2"/>
  <c r="T79" i="2"/>
  <c r="W78" i="2"/>
  <c r="U78" i="2"/>
  <c r="T78" i="2"/>
  <c r="V77" i="2"/>
  <c r="U77" i="2"/>
  <c r="T77" i="2"/>
  <c r="W76" i="2"/>
  <c r="V76" i="2"/>
  <c r="U76" i="2"/>
  <c r="W75" i="2"/>
  <c r="W74" i="2"/>
  <c r="P24" i="2"/>
  <c r="AB27" i="2"/>
  <c r="AB25" i="2"/>
  <c r="P15" i="2"/>
  <c r="P16" i="2"/>
  <c r="P17" i="2"/>
  <c r="P18" i="2"/>
  <c r="P23" i="2"/>
  <c r="P12" i="2"/>
  <c r="N13" i="2"/>
  <c r="P13" i="2" s="1"/>
  <c r="N14" i="2"/>
  <c r="P14" i="2" s="1"/>
  <c r="N15" i="2"/>
  <c r="N16" i="2"/>
  <c r="N17" i="2"/>
  <c r="N18" i="2"/>
  <c r="N19" i="2"/>
  <c r="P19" i="2" s="1"/>
  <c r="N20" i="2"/>
  <c r="P20" i="2" s="1"/>
  <c r="N21" i="2"/>
  <c r="P21" i="2" s="1"/>
  <c r="N22" i="2"/>
  <c r="P22" i="2" s="1"/>
  <c r="N23" i="2"/>
  <c r="N24" i="2"/>
  <c r="N25" i="2"/>
  <c r="N12" i="2"/>
  <c r="N54" i="3"/>
  <c r="N24" i="3"/>
  <c r="Y125" i="2" l="1"/>
  <c r="Y127" i="2"/>
  <c r="Y130" i="2"/>
  <c r="Y83" i="2"/>
  <c r="Y90" i="2"/>
  <c r="Y93" i="2"/>
  <c r="Y117" i="2"/>
  <c r="Y89" i="2"/>
  <c r="Y85" i="2"/>
  <c r="Y119" i="2"/>
  <c r="Y121" i="2"/>
  <c r="Y82" i="2"/>
  <c r="Y120" i="2"/>
  <c r="Y128" i="2"/>
  <c r="Y118" i="2"/>
  <c r="Y116" i="2"/>
  <c r="Y124" i="2"/>
  <c r="Y123" i="2"/>
  <c r="Y126" i="2"/>
  <c r="K133" i="2"/>
  <c r="K98" i="2"/>
  <c r="Y86" i="2"/>
  <c r="Y91" i="2"/>
  <c r="Y94" i="2"/>
  <c r="V56" i="2"/>
  <c r="Z28" i="2"/>
  <c r="L27" i="2" s="1"/>
  <c r="U57" i="2"/>
  <c r="V57" i="2"/>
  <c r="T56" i="2"/>
  <c r="U56" i="2"/>
  <c r="W56" i="2"/>
  <c r="AB57" i="2"/>
  <c r="AB58" i="2"/>
  <c r="Z59" i="2" s="1"/>
  <c r="AB26" i="2"/>
  <c r="T12" i="2"/>
  <c r="W12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U16" i="2"/>
  <c r="V16" i="2"/>
  <c r="T16" i="2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AB12" i="2"/>
  <c r="AC12" i="2" s="1"/>
  <c r="AB56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W36" i="2"/>
  <c r="W37" i="2"/>
  <c r="W38" i="2"/>
  <c r="W40" i="2"/>
  <c r="W41" i="2"/>
  <c r="W42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U43" i="2"/>
  <c r="V43" i="2"/>
  <c r="T43" i="2"/>
  <c r="V37" i="2"/>
  <c r="V39" i="2"/>
  <c r="V38" i="2"/>
  <c r="U38" i="2"/>
  <c r="U40" i="2"/>
  <c r="U39" i="2"/>
  <c r="T39" i="2"/>
  <c r="T40" i="2"/>
  <c r="T41" i="2"/>
  <c r="T57" i="2"/>
  <c r="K91" i="4"/>
  <c r="L91" i="4"/>
  <c r="M91" i="4"/>
  <c r="K92" i="4"/>
  <c r="L92" i="4"/>
  <c r="M92" i="4"/>
  <c r="K93" i="4"/>
  <c r="L93" i="4"/>
  <c r="M93" i="4"/>
  <c r="K94" i="4"/>
  <c r="L94" i="4"/>
  <c r="M94" i="4"/>
  <c r="J92" i="4"/>
  <c r="J93" i="4"/>
  <c r="J94" i="4"/>
  <c r="J91" i="4"/>
  <c r="M99" i="4"/>
  <c r="M96" i="4"/>
  <c r="K96" i="4"/>
  <c r="L96" i="4"/>
  <c r="K97" i="4"/>
  <c r="L97" i="4"/>
  <c r="M97" i="4"/>
  <c r="K98" i="4"/>
  <c r="L98" i="4"/>
  <c r="M98" i="4"/>
  <c r="K99" i="4"/>
  <c r="L99" i="4"/>
  <c r="J97" i="4"/>
  <c r="J98" i="4"/>
  <c r="J99" i="4"/>
  <c r="J96" i="4"/>
  <c r="T13" i="2"/>
  <c r="U13" i="2"/>
  <c r="V13" i="2"/>
  <c r="W13" i="2"/>
  <c r="T14" i="2"/>
  <c r="U14" i="2"/>
  <c r="V14" i="2"/>
  <c r="W14" i="2"/>
  <c r="T15" i="2"/>
  <c r="U15" i="2"/>
  <c r="V15" i="2"/>
  <c r="W15" i="2"/>
  <c r="W16" i="2"/>
  <c r="W18" i="2"/>
  <c r="W19" i="2"/>
  <c r="W20" i="2"/>
  <c r="W21" i="2"/>
  <c r="W22" i="2"/>
  <c r="W23" i="2"/>
  <c r="W24" i="2"/>
  <c r="U12" i="2"/>
  <c r="V1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2" i="1"/>
  <c r="O27" i="2" l="1"/>
  <c r="U27" i="2"/>
  <c r="V27" i="2"/>
  <c r="T27" i="2"/>
  <c r="Y24" i="2"/>
  <c r="L58" i="2"/>
  <c r="L137" i="2" s="1"/>
  <c r="K60" i="2"/>
  <c r="Y23" i="2"/>
  <c r="Y18" i="2"/>
  <c r="Y13" i="2"/>
  <c r="Y57" i="2"/>
  <c r="Y55" i="2"/>
  <c r="Y53" i="2"/>
  <c r="Y51" i="2"/>
  <c r="Y20" i="2"/>
  <c r="Y43" i="2"/>
  <c r="Y14" i="2"/>
  <c r="Y52" i="2"/>
  <c r="Y50" i="2"/>
  <c r="Y44" i="2"/>
  <c r="Y21" i="2"/>
  <c r="Y54" i="2"/>
  <c r="Y48" i="2"/>
  <c r="Y46" i="2"/>
  <c r="Y19" i="2"/>
  <c r="Y17" i="2"/>
  <c r="Y56" i="2"/>
  <c r="Y12" i="2"/>
  <c r="Y15" i="2"/>
  <c r="Y49" i="2"/>
  <c r="Y47" i="2"/>
  <c r="Y45" i="2"/>
  <c r="Y25" i="2"/>
  <c r="Y22" i="2"/>
  <c r="Y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Wilson, Lorna I (DFG)</author>
  </authors>
  <commentList>
    <comment ref="L27" authorId="0" shapeId="0" xr:uid="{62C09250-B9A0-444D-83F1-25D838F7BE3C}">
      <text>
        <r>
          <rPr>
            <b/>
            <sz val="9"/>
            <color indexed="81"/>
            <rFont val="Tahoma"/>
            <family val="2"/>
          </rPr>
          <t xml:space="preserve">Wilson, Lorna I (DFG): </t>
        </r>
        <r>
          <rPr>
            <sz val="9"/>
            <color indexed="81"/>
            <rFont val="Tahoma"/>
            <family val="2"/>
          </rPr>
          <t>Estimated from the number of age 3 and 4 fish in BY17 and ratio of ages within BY17</t>
        </r>
      </text>
    </comment>
    <comment ref="L58" authorId="0" shapeId="0" xr:uid="{1B4625F6-5D34-4941-BA2E-B450FCEC0224}">
      <text>
        <r>
          <rPr>
            <b/>
            <sz val="9"/>
            <color indexed="81"/>
            <rFont val="Tahoma"/>
            <family val="2"/>
          </rPr>
          <t>Wilson, Lorna I (DFG):</t>
        </r>
        <r>
          <rPr>
            <sz val="9"/>
            <color indexed="81"/>
            <rFont val="Tahoma"/>
            <family val="2"/>
          </rPr>
          <t xml:space="preserve">
Estimated from the number of age 3 and 4 fish in BY17 and ratio of ages within BY17</t>
        </r>
      </text>
    </comment>
    <comment ref="L96" authorId="0" shapeId="0" xr:uid="{8B785097-42EF-4BE7-B72D-C82005B287EA}">
      <text>
        <r>
          <rPr>
            <b/>
            <sz val="9"/>
            <color indexed="81"/>
            <rFont val="Tahoma"/>
            <family val="2"/>
          </rPr>
          <t>Wilson, Lorna I (DFG):</t>
        </r>
        <r>
          <rPr>
            <sz val="9"/>
            <color indexed="81"/>
            <rFont val="Tahoma"/>
            <family val="2"/>
          </rPr>
          <t xml:space="preserve">
Estimated from the number of age 3 and 4 fish in BY17 and ratio of ages within BY17</t>
        </r>
      </text>
    </comment>
    <comment ref="L131" authorId="0" shapeId="0" xr:uid="{8D8A5941-B80D-4CB4-8207-49FE59A79395}">
      <text>
        <r>
          <rPr>
            <b/>
            <sz val="9"/>
            <color indexed="81"/>
            <rFont val="Tahoma"/>
            <family val="2"/>
          </rPr>
          <t>Wilson, Lorna I (DFG):</t>
        </r>
        <r>
          <rPr>
            <sz val="9"/>
            <color indexed="81"/>
            <rFont val="Tahoma"/>
            <family val="2"/>
          </rPr>
          <t xml:space="preserve">
Estimated from the number of age 3 and 4 fish in BY17 and ratio of ages within BY17</t>
        </r>
      </text>
    </comment>
  </commentList>
</comments>
</file>

<file path=xl/sharedStrings.xml><?xml version="1.0" encoding="utf-8"?>
<sst xmlns="http://schemas.openxmlformats.org/spreadsheetml/2006/main" count="3086" uniqueCount="69">
  <si>
    <t>AGENCY_CODE</t>
  </si>
  <si>
    <t>RETURN_YEAR</t>
  </si>
  <si>
    <t>REPORT_ID</t>
  </si>
  <si>
    <t>SCHEDULE_CODE</t>
  </si>
  <si>
    <t>SCHEDULE_ID</t>
  </si>
  <si>
    <t>SURVIVAL_ID</t>
  </si>
  <si>
    <t>YEAR_BROOD</t>
  </si>
  <si>
    <t>FISH_COUNT</t>
  </si>
  <si>
    <t>OCEAN_SURVIVAL</t>
  </si>
  <si>
    <t>RETURN_COMPLETE</t>
  </si>
  <si>
    <t>DIPAC</t>
  </si>
  <si>
    <t>2012</t>
  </si>
  <si>
    <t>C</t>
  </si>
  <si>
    <t>2006</t>
  </si>
  <si>
    <t>Y</t>
  </si>
  <si>
    <t>2007</t>
  </si>
  <si>
    <t>N</t>
  </si>
  <si>
    <t>2008</t>
  </si>
  <si>
    <t>2009</t>
  </si>
  <si>
    <t>2011</t>
  </si>
  <si>
    <t>F</t>
  </si>
  <si>
    <t>2002</t>
  </si>
  <si>
    <t>1996</t>
  </si>
  <si>
    <t>1997</t>
  </si>
  <si>
    <t>1998</t>
  </si>
  <si>
    <t>1999</t>
  </si>
  <si>
    <t>2005</t>
  </si>
  <si>
    <t>2001</t>
  </si>
  <si>
    <t>1995</t>
  </si>
  <si>
    <t>2003</t>
  </si>
  <si>
    <t>2004</t>
  </si>
  <si>
    <t>2000</t>
  </si>
  <si>
    <t>2015</t>
  </si>
  <si>
    <t>2010</t>
  </si>
  <si>
    <t>2013</t>
  </si>
  <si>
    <t>2014</t>
  </si>
  <si>
    <t>2017</t>
  </si>
  <si>
    <t>2016</t>
  </si>
  <si>
    <t>2018</t>
  </si>
  <si>
    <t>2020</t>
  </si>
  <si>
    <t>2019</t>
  </si>
  <si>
    <t>FACILITY</t>
  </si>
  <si>
    <t>SPECIES_CODE</t>
  </si>
  <si>
    <t>MACAULAY</t>
  </si>
  <si>
    <t>450</t>
  </si>
  <si>
    <t>Row Labels</t>
  </si>
  <si>
    <t>(blank)</t>
  </si>
  <si>
    <t>Grand Total</t>
  </si>
  <si>
    <t>Sum of FISH_COUNT</t>
  </si>
  <si>
    <t>Column Labels</t>
  </si>
  <si>
    <t>Age</t>
  </si>
  <si>
    <t>PROJECT</t>
  </si>
  <si>
    <t>GASTINEAU</t>
  </si>
  <si>
    <t>AMALGA HARBOR</t>
  </si>
  <si>
    <t>LIMESTONE INLET</t>
  </si>
  <si>
    <t>BOAT HARBOR</t>
  </si>
  <si>
    <t>SKAGWAY SITE</t>
  </si>
  <si>
    <t>3 to 4</t>
  </si>
  <si>
    <t>Gastineau</t>
  </si>
  <si>
    <t>Amalga Harbor</t>
  </si>
  <si>
    <t>Var</t>
  </si>
  <si>
    <t>2021</t>
  </si>
  <si>
    <t>Age (BY)</t>
  </si>
  <si>
    <t>BY</t>
  </si>
  <si>
    <t>Estimated percent age 5</t>
  </si>
  <si>
    <t>Age (BY, Fish Cr otoliths, see "Chum mat age.xlsx")</t>
  </si>
  <si>
    <t>WGOA SST</t>
  </si>
  <si>
    <t>Return</t>
  </si>
  <si>
    <t>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</si>
</sst>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1">
    <xf numFmtId="0" fontId="0" fillId="0" borderId="0" xfId="0"/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1" fillId="2" borderId="1" xfId="1" applyFont="1" applyFill="1" applyBorder="1" applyAlignment="1">
      <alignment horizontal="center" textRotation="90"/>
    </xf>
    <xf numFmtId="0" fontId="0" fillId="0" borderId="0" xfId="0" applyAlignment="1">
      <alignment textRotation="9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3" fontId="0" fillId="0" borderId="0" xfId="0" pivotButton="1" applyNumberFormat="1"/>
    <xf numFmtId="3" fontId="0" fillId="0" borderId="0" xfId="0" applyNumberFormat="1"/>
    <xf numFmtId="165" fontId="0" fillId="0" borderId="0" xfId="0" applyNumberFormat="1"/>
    <xf numFmtId="0" fontId="3" fillId="0" borderId="2" xfId="2" applyFont="1" applyFill="1" applyBorder="1" applyAlignment="1">
      <alignment wrapText="1"/>
    </xf>
    <xf numFmtId="0" fontId="3" fillId="0" borderId="2" xfId="2" applyFont="1" applyFill="1" applyBorder="1" applyAlignment="1">
      <alignment horizontal="right" wrapText="1"/>
    </xf>
    <xf numFmtId="0" fontId="0" fillId="0" borderId="0" xfId="0" quotePrefix="1"/>
    <xf numFmtId="0" fontId="5" fillId="0" borderId="0" xfId="0" applyFont="1"/>
    <xf numFmtId="164" fontId="5" fillId="0" borderId="0" xfId="0" applyNumberFormat="1" applyFont="1"/>
    <xf numFmtId="3" fontId="0" fillId="3" borderId="0" xfId="0" applyNumberFormat="1" applyFill="1"/>
    <xf numFmtId="0" fontId="0" fillId="3" borderId="0" xfId="0" applyFill="1"/>
    <xf numFmtId="165" fontId="0" fillId="4" borderId="0" xfId="0" applyNumberFormat="1" applyFill="1"/>
  </cellXfs>
  <cellStyles count="3">
    <cellStyle name="Normal" xfId="0" builtinId="0"/>
    <cellStyle name="Normal_Query" xfId="2" xr:uid="{37B7505D-FA7A-42A4-BF36-B7796249EAB4}"/>
    <cellStyle name="Normal_Sheet1" xfId="1" xr:uid="{059F448B-2381-475C-A1D9-0D0FB6EAEDFC}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Gastineau</a:t>
            </a:r>
          </a:p>
        </c:rich>
      </c:tx>
      <c:layout>
        <c:manualLayout>
          <c:xMode val="edge"/>
          <c:yMode val="edge"/>
          <c:x val="0.4156428566889937"/>
          <c:y val="1.704942857564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27346291139852"/>
          <c:y val="0.14667923222977441"/>
          <c:w val="0.7581550109256916"/>
          <c:h val="0.7351109488208373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BroodYr!$T$4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BroodYr!$T$12:$T$26</c:f>
              <c:numCache>
                <c:formatCode>0.0%</c:formatCode>
                <c:ptCount val="15"/>
                <c:pt idx="0">
                  <c:v>4.4699105728519747E-2</c:v>
                </c:pt>
                <c:pt idx="1">
                  <c:v>6.9605506820814372E-2</c:v>
                </c:pt>
                <c:pt idx="2">
                  <c:v>3.2929973368898101E-2</c:v>
                </c:pt>
                <c:pt idx="3">
                  <c:v>2.0252340569559643E-2</c:v>
                </c:pt>
                <c:pt idx="4">
                  <c:v>3.3909436508666804E-2</c:v>
                </c:pt>
                <c:pt idx="5">
                  <c:v>2.4908769969381288E-2</c:v>
                </c:pt>
                <c:pt idx="6">
                  <c:v>2.9911541359551798E-2</c:v>
                </c:pt>
                <c:pt idx="7">
                  <c:v>1.4821767386890727E-2</c:v>
                </c:pt>
                <c:pt idx="8">
                  <c:v>2.3536895674300253E-2</c:v>
                </c:pt>
                <c:pt idx="9">
                  <c:v>1.7175740592473978E-2</c:v>
                </c:pt>
                <c:pt idx="10">
                  <c:v>2.0785626419379259E-2</c:v>
                </c:pt>
                <c:pt idx="11">
                  <c:v>6.8718933030819445E-3</c:v>
                </c:pt>
                <c:pt idx="12">
                  <c:v>6.9563751159239726E-2</c:v>
                </c:pt>
                <c:pt idx="13">
                  <c:v>0.14396582797760771</c:v>
                </c:pt>
                <c:pt idx="14">
                  <c:v>0.1106859502345591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1-4959-B3EB-C964BFFCD6C1}"/>
            </c:ext>
          </c:extLst>
        </c:ser>
        <c:ser>
          <c:idx val="1"/>
          <c:order val="1"/>
          <c:tx>
            <c:strRef>
              <c:f>BroodYr!$U$4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BroodYr!$U$12:$U$26</c:f>
              <c:numCache>
                <c:formatCode>0.0%</c:formatCode>
                <c:ptCount val="15"/>
                <c:pt idx="0">
                  <c:v>0.78111327745652825</c:v>
                </c:pt>
                <c:pt idx="1">
                  <c:v>0.70589858419223706</c:v>
                </c:pt>
                <c:pt idx="2">
                  <c:v>0.69271992199374666</c:v>
                </c:pt>
                <c:pt idx="3">
                  <c:v>0.71721488640488662</c:v>
                </c:pt>
                <c:pt idx="4">
                  <c:v>0.76359742422520172</c:v>
                </c:pt>
                <c:pt idx="5">
                  <c:v>0.69042048129283806</c:v>
                </c:pt>
                <c:pt idx="6">
                  <c:v>0.61663940001688566</c:v>
                </c:pt>
                <c:pt idx="7">
                  <c:v>0.62575482321503373</c:v>
                </c:pt>
                <c:pt idx="8">
                  <c:v>0.53345017396271488</c:v>
                </c:pt>
                <c:pt idx="9">
                  <c:v>0.74438050440352277</c:v>
                </c:pt>
                <c:pt idx="10">
                  <c:v>0.59999526873580622</c:v>
                </c:pt>
                <c:pt idx="11">
                  <c:v>0.68344572095626122</c:v>
                </c:pt>
                <c:pt idx="12">
                  <c:v>0.77274842077982098</c:v>
                </c:pt>
                <c:pt idx="13">
                  <c:v>0.80354274813091098</c:v>
                </c:pt>
                <c:pt idx="14">
                  <c:v>0.76452428821583762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1-4959-B3EB-C964BFFCD6C1}"/>
            </c:ext>
          </c:extLst>
        </c:ser>
        <c:ser>
          <c:idx val="2"/>
          <c:order val="2"/>
          <c:tx>
            <c:strRef>
              <c:f>BroodYr!$V$4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BroodYr!$V$12:$V$26</c:f>
              <c:numCache>
                <c:formatCode>0.0%</c:formatCode>
                <c:ptCount val="15"/>
                <c:pt idx="0">
                  <c:v>0.16763129200460705</c:v>
                </c:pt>
                <c:pt idx="1">
                  <c:v>0.22197858950428284</c:v>
                </c:pt>
                <c:pt idx="2">
                  <c:v>0.2632504749486218</c:v>
                </c:pt>
                <c:pt idx="3">
                  <c:v>0.25829943269198158</c:v>
                </c:pt>
                <c:pt idx="4">
                  <c:v>0.20249313926613152</c:v>
                </c:pt>
                <c:pt idx="5">
                  <c:v>0.28467074873778064</c:v>
                </c:pt>
                <c:pt idx="6">
                  <c:v>0.35344905862356252</c:v>
                </c:pt>
                <c:pt idx="7">
                  <c:v>0.3594234093980756</c:v>
                </c:pt>
                <c:pt idx="8">
                  <c:v>0.44301293036298489</c:v>
                </c:pt>
                <c:pt idx="9">
                  <c:v>0.23844375500400319</c:v>
                </c:pt>
                <c:pt idx="10">
                  <c:v>0.37921910484481453</c:v>
                </c:pt>
                <c:pt idx="11">
                  <c:v>0.30968238574065682</c:v>
                </c:pt>
                <c:pt idx="12">
                  <c:v>0.15768782806093931</c:v>
                </c:pt>
                <c:pt idx="13">
                  <c:v>5.2491423891481273E-2</c:v>
                </c:pt>
                <c:pt idx="14">
                  <c:v>0.12478976154960331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1-4959-B3EB-C964BFFC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500"/>
                  <a:t>Percent of brood year</a:t>
                </a:r>
              </a:p>
            </c:rich>
          </c:tx>
          <c:layout>
            <c:manualLayout>
              <c:xMode val="edge"/>
              <c:yMode val="edge"/>
              <c:x val="1.0758015454957231E-2"/>
              <c:y val="0.16220942694677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92697225346831646"/>
          <c:y val="0.27835593467483233"/>
          <c:w val="4.3674540682414699E-2"/>
          <c:h val="0.281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Amalga Harbor</a:t>
            </a:r>
          </a:p>
        </c:rich>
      </c:tx>
      <c:layout>
        <c:manualLayout>
          <c:xMode val="edge"/>
          <c:yMode val="edge"/>
          <c:x val="0.74133257209600312"/>
          <c:y val="1.28004579943395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8318097504835"/>
          <c:y val="4.0937874379599518E-2"/>
          <c:w val="0.78693360263561651"/>
          <c:h val="0.761738120771817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44032317346324"/>
                  <c:y val="-0.46892355835440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BroodYr!$AB$81:$AB$95</c:f>
              <c:numCache>
                <c:formatCode>0.0%</c:formatCode>
                <c:ptCount val="15"/>
                <c:pt idx="0">
                  <c:v>0.10458043342952526</c:v>
                </c:pt>
                <c:pt idx="1">
                  <c:v>6.2681887217676743E-2</c:v>
                </c:pt>
                <c:pt idx="2">
                  <c:v>1.8293952326428647E-2</c:v>
                </c:pt>
                <c:pt idx="3">
                  <c:v>2.4339006417094747E-2</c:v>
                </c:pt>
                <c:pt idx="4">
                  <c:v>2.5558922751443766E-2</c:v>
                </c:pt>
                <c:pt idx="5">
                  <c:v>4.6580033365528142E-2</c:v>
                </c:pt>
                <c:pt idx="6">
                  <c:v>6.4945753834642725E-2</c:v>
                </c:pt>
                <c:pt idx="7">
                  <c:v>1.4147036976956637E-2</c:v>
                </c:pt>
                <c:pt idx="8">
                  <c:v>3.4617424425051828E-2</c:v>
                </c:pt>
                <c:pt idx="9">
                  <c:v>2.6788059178849688E-2</c:v>
                </c:pt>
                <c:pt idx="10">
                  <c:v>1.9229284966095155E-2</c:v>
                </c:pt>
                <c:pt idx="11">
                  <c:v>1.1338603959727009E-2</c:v>
                </c:pt>
                <c:pt idx="12">
                  <c:v>5.7656603164352602E-2</c:v>
                </c:pt>
                <c:pt idx="13">
                  <c:v>0.24061990212071779</c:v>
                </c:pt>
                <c:pt idx="14">
                  <c:v>0.26303391959798994</c:v>
                </c:pt>
              </c:numCache>
            </c:numRef>
          </c:xVal>
          <c:yVal>
            <c:numRef>
              <c:f>BroodYr!$V$81:$V$95</c:f>
              <c:numCache>
                <c:formatCode>General</c:formatCode>
                <c:ptCount val="15"/>
                <c:pt idx="0">
                  <c:v>0.11825159359958372</c:v>
                </c:pt>
                <c:pt idx="1">
                  <c:v>0.244400826446281</c:v>
                </c:pt>
                <c:pt idx="2">
                  <c:v>0.35029357364074332</c:v>
                </c:pt>
                <c:pt idx="3">
                  <c:v>0.31376592927078134</c:v>
                </c:pt>
                <c:pt idx="4">
                  <c:v>0.27893404075726519</c:v>
                </c:pt>
                <c:pt idx="5">
                  <c:v>0.23909626267118561</c:v>
                </c:pt>
                <c:pt idx="6">
                  <c:v>0.40273328548741116</c:v>
                </c:pt>
                <c:pt idx="7">
                  <c:v>0.2816913083896333</c:v>
                </c:pt>
                <c:pt idx="8">
                  <c:v>0.39375585643087035</c:v>
                </c:pt>
                <c:pt idx="9">
                  <c:v>0.26076034582707397</c:v>
                </c:pt>
                <c:pt idx="10">
                  <c:v>0.34144707616153214</c:v>
                </c:pt>
                <c:pt idx="11">
                  <c:v>0.29067218742302692</c:v>
                </c:pt>
                <c:pt idx="12">
                  <c:v>0.16781445420723501</c:v>
                </c:pt>
                <c:pt idx="13">
                  <c:v>3.4584616944940985E-2</c:v>
                </c:pt>
                <c:pt idx="14">
                  <c:v>0.11200662434446591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8C3-486F-BCB6-5C914B9D22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BroodYr!$AB$96</c:f>
              <c:numCache>
                <c:formatCode>0.0%</c:formatCode>
                <c:ptCount val="1"/>
                <c:pt idx="0">
                  <c:v>0.11065928687074061</c:v>
                </c:pt>
              </c:numCache>
            </c:numRef>
          </c:xVal>
          <c:yVal>
            <c:numRef>
              <c:f>BroodYr!$Z$97</c:f>
              <c:numCache>
                <c:formatCode>General</c:formatCode>
                <c:ptCount val="1"/>
                <c:pt idx="0">
                  <c:v>0.21044875936593996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8C3-486F-BCB6-5C914B9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 of age 3 to age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6728"/>
        <c:crosses val="autoZero"/>
        <c:crossBetween val="midCat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age 5</a:t>
                </a:r>
              </a:p>
            </c:rich>
          </c:tx>
          <c:layout>
            <c:manualLayout>
              <c:xMode val="edge"/>
              <c:yMode val="edge"/>
              <c:x val="1.9433623412355545E-3"/>
              <c:y val="0.22648057716624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8696"/>
        <c:crosses val="autoZero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Amalga Harbor</a:t>
            </a:r>
          </a:p>
        </c:rich>
      </c:tx>
      <c:layout>
        <c:manualLayout>
          <c:xMode val="edge"/>
          <c:yMode val="edge"/>
          <c:x val="0.65470432194960682"/>
          <c:y val="4.93589718676069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2902396513342"/>
          <c:y val="0.12239581453685572"/>
          <c:w val="0.7848275217115962"/>
          <c:h val="0.64289922052800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BroodYr!$AA$12:$AA$26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BroodYr!$Y$81:$Y$95</c:f>
              <c:numCache>
                <c:formatCode>#,##0.0</c:formatCode>
                <c:ptCount val="15"/>
                <c:pt idx="0">
                  <c:v>4.0394974885665169</c:v>
                </c:pt>
                <c:pt idx="1">
                  <c:v>4.2020995004828441</c:v>
                </c:pt>
                <c:pt idx="2">
                  <c:v>4.3453451808350954</c:v>
                </c:pt>
                <c:pt idx="3">
                  <c:v>4.300295663600525</c:v>
                </c:pt>
                <c:pt idx="4">
                  <c:v>4.2610027496824205</c:v>
                </c:pt>
                <c:pt idx="5">
                  <c:v>4.2128815568507365</c:v>
                </c:pt>
                <c:pt idx="6">
                  <c:v>4.386663287610479</c:v>
                </c:pt>
                <c:pt idx="7">
                  <c:v>4.2760131764026967</c:v>
                </c:pt>
                <c:pt idx="8">
                  <c:v>4.3832269547925975</c:v>
                </c:pt>
                <c:pt idx="9">
                  <c:v>4.2436668489156188</c:v>
                </c:pt>
                <c:pt idx="10">
                  <c:v>4.3313810679956273</c:v>
                </c:pt>
                <c:pt idx="11">
                  <c:v>4.2854948714155778</c:v>
                </c:pt>
                <c:pt idx="12">
                  <c:v>4.1228872065895343</c:v>
                </c:pt>
                <c:pt idx="13">
                  <c:v>3.8473939424712489</c:v>
                </c:pt>
                <c:pt idx="14">
                  <c:v>3.9270770080044164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5-4BA3-A315-FFF7A1CC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  <c:max val="2016"/>
          <c:min val="2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Brood year</a:t>
                </a:r>
              </a:p>
            </c:rich>
          </c:tx>
          <c:layout>
            <c:manualLayout>
              <c:xMode val="edge"/>
              <c:yMode val="edge"/>
              <c:x val="0.51157611199043629"/>
              <c:y val="0.9086690028078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6728"/>
        <c:crosses val="autoZero"/>
        <c:crossBetween val="midCat"/>
        <c:majorUnit val="1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Maturation age</a:t>
                </a:r>
              </a:p>
            </c:rich>
          </c:tx>
          <c:layout>
            <c:manualLayout>
              <c:xMode val="edge"/>
              <c:yMode val="edge"/>
              <c:x val="2.7916927366156046E-3"/>
              <c:y val="0.2084958606175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8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Limestone</a:t>
            </a:r>
          </a:p>
        </c:rich>
      </c:tx>
      <c:layout>
        <c:manualLayout>
          <c:xMode val="edge"/>
          <c:yMode val="edge"/>
          <c:x val="0.3693353772893172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1918804668308"/>
          <c:y val="0.13425925925925927"/>
          <c:w val="0.76740928579040724"/>
          <c:h val="0.583315020208647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BroodYr!$T$4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BroodYr!$T$43:$T$57</c:f>
              <c:numCache>
                <c:formatCode>General</c:formatCode>
                <c:ptCount val="15"/>
                <c:pt idx="0">
                  <c:v>3.1163362006478335E-2</c:v>
                </c:pt>
                <c:pt idx="1">
                  <c:v>5.9540449038201937E-2</c:v>
                </c:pt>
                <c:pt idx="2">
                  <c:v>2.3527874632407429E-2</c:v>
                </c:pt>
                <c:pt idx="3">
                  <c:v>1.7436520451053674E-2</c:v>
                </c:pt>
                <c:pt idx="4">
                  <c:v>2.4023416754499923E-2</c:v>
                </c:pt>
                <c:pt idx="5">
                  <c:v>3.1593854094705685E-2</c:v>
                </c:pt>
                <c:pt idx="6">
                  <c:v>1.9644377860031845E-2</c:v>
                </c:pt>
                <c:pt idx="7">
                  <c:v>1.8485935679158787E-2</c:v>
                </c:pt>
                <c:pt idx="8">
                  <c:v>1.8837065325147284E-2</c:v>
                </c:pt>
                <c:pt idx="9">
                  <c:v>1.184308579996181E-2</c:v>
                </c:pt>
                <c:pt idx="10">
                  <c:v>1.4200204756856289E-2</c:v>
                </c:pt>
                <c:pt idx="11">
                  <c:v>1.1484878104134375E-2</c:v>
                </c:pt>
                <c:pt idx="12">
                  <c:v>7.3420271174148413E-2</c:v>
                </c:pt>
                <c:pt idx="13">
                  <c:v>0.16774074841799053</c:v>
                </c:pt>
                <c:pt idx="14">
                  <c:v>0.10974513890216622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F-4FE7-8748-390D0D204AC7}"/>
            </c:ext>
          </c:extLst>
        </c:ser>
        <c:ser>
          <c:idx val="1"/>
          <c:order val="1"/>
          <c:tx>
            <c:strRef>
              <c:f>BroodYr!$U$4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BroodYr!$U$43:$U$57</c:f>
              <c:numCache>
                <c:formatCode>General</c:formatCode>
                <c:ptCount val="15"/>
                <c:pt idx="0">
                  <c:v>0.76363141891423647</c:v>
                </c:pt>
                <c:pt idx="1">
                  <c:v>0.64336059483106711</c:v>
                </c:pt>
                <c:pt idx="2">
                  <c:v>0.67152434886387569</c:v>
                </c:pt>
                <c:pt idx="3">
                  <c:v>0.65685650263932926</c:v>
                </c:pt>
                <c:pt idx="4">
                  <c:v>0.86116524090823676</c:v>
                </c:pt>
                <c:pt idx="5">
                  <c:v>0.57631604359734323</c:v>
                </c:pt>
                <c:pt idx="6">
                  <c:v>0.56837816970516175</c:v>
                </c:pt>
                <c:pt idx="7">
                  <c:v>0.6861810464696918</c:v>
                </c:pt>
                <c:pt idx="8">
                  <c:v>0.43600611973614906</c:v>
                </c:pt>
                <c:pt idx="9">
                  <c:v>0.70471412767203123</c:v>
                </c:pt>
                <c:pt idx="10">
                  <c:v>0.59357246795366481</c:v>
                </c:pt>
                <c:pt idx="11">
                  <c:v>0.70538028466869029</c:v>
                </c:pt>
                <c:pt idx="12">
                  <c:v>0.72574508898711165</c:v>
                </c:pt>
                <c:pt idx="13">
                  <c:v>0.77732154211277737</c:v>
                </c:pt>
                <c:pt idx="14">
                  <c:v>0.76112651281953236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F-4FE7-8748-390D0D204AC7}"/>
            </c:ext>
          </c:extLst>
        </c:ser>
        <c:ser>
          <c:idx val="2"/>
          <c:order val="2"/>
          <c:tx>
            <c:strRef>
              <c:f>BroodYr!$V$4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BroodYr!$V$43:$V$57</c:f>
              <c:numCache>
                <c:formatCode>General</c:formatCode>
                <c:ptCount val="15"/>
                <c:pt idx="0">
                  <c:v>0.19575667921452339</c:v>
                </c:pt>
                <c:pt idx="1">
                  <c:v>0.28698042476328373</c:v>
                </c:pt>
                <c:pt idx="2">
                  <c:v>0.29077839920748211</c:v>
                </c:pt>
                <c:pt idx="3">
                  <c:v>0.32161599902921223</c:v>
                </c:pt>
                <c:pt idx="4">
                  <c:v>0.11462239870578719</c:v>
                </c:pt>
                <c:pt idx="5">
                  <c:v>0.35870657536310779</c:v>
                </c:pt>
                <c:pt idx="6">
                  <c:v>0.40273328548741116</c:v>
                </c:pt>
                <c:pt idx="7">
                  <c:v>0.2870550849960426</c:v>
                </c:pt>
                <c:pt idx="8">
                  <c:v>0.50504191808054666</c:v>
                </c:pt>
                <c:pt idx="9">
                  <c:v>0.27347497980954477</c:v>
                </c:pt>
                <c:pt idx="10">
                  <c:v>0.38070419374123399</c:v>
                </c:pt>
                <c:pt idx="11">
                  <c:v>0.27223861312343811</c:v>
                </c:pt>
                <c:pt idx="12">
                  <c:v>0.19487118542320872</c:v>
                </c:pt>
                <c:pt idx="13">
                  <c:v>5.4799130797304821E-2</c:v>
                </c:pt>
                <c:pt idx="14">
                  <c:v>0.12912834827830144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F-4FE7-8748-390D0D20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Brood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Amalga Harbor</a:t>
            </a:r>
          </a:p>
        </c:rich>
      </c:tx>
      <c:layout>
        <c:manualLayout>
          <c:xMode val="edge"/>
          <c:yMode val="edge"/>
          <c:x val="0.74133257209600312"/>
          <c:y val="1.28004579943395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8318097504835"/>
          <c:y val="4.0937874379599518E-2"/>
          <c:w val="0.78693360263561651"/>
          <c:h val="0.761738120771817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44032317346324"/>
                  <c:y val="-0.46892355835440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BroodYr!$AB$116:$AB$130</c:f>
              <c:numCache>
                <c:formatCode>0.0%</c:formatCode>
                <c:ptCount val="15"/>
                <c:pt idx="0">
                  <c:v>3.5168708111855788E-2</c:v>
                </c:pt>
                <c:pt idx="1">
                  <c:v>7.1817304410690758E-2</c:v>
                </c:pt>
                <c:pt idx="2">
                  <c:v>6.0128311401696784E-2</c:v>
                </c:pt>
                <c:pt idx="3">
                  <c:v>2.9756525611305384E-2</c:v>
                </c:pt>
                <c:pt idx="4">
                  <c:v>1.4216357824404547E-2</c:v>
                </c:pt>
                <c:pt idx="5">
                  <c:v>1.9131966531291286E-2</c:v>
                </c:pt>
                <c:pt idx="6">
                  <c:v>7.1308618248261176E-3</c:v>
                </c:pt>
                <c:pt idx="7">
                  <c:v>3.7961370523148803E-2</c:v>
                </c:pt>
                <c:pt idx="8">
                  <c:v>1.1805286454211535E-2</c:v>
                </c:pt>
                <c:pt idx="9">
                  <c:v>2.3688934676528831E-2</c:v>
                </c:pt>
                <c:pt idx="10">
                  <c:v>2.6674465083144611E-2</c:v>
                </c:pt>
                <c:pt idx="11">
                  <c:v>6.6822709960546681E-3</c:v>
                </c:pt>
                <c:pt idx="12">
                  <c:v>0.10561590991584155</c:v>
                </c:pt>
                <c:pt idx="13">
                  <c:v>0.16442113442113443</c:v>
                </c:pt>
                <c:pt idx="14">
                  <c:v>0.13147220901283951</c:v>
                </c:pt>
              </c:numCache>
            </c:numRef>
          </c:xVal>
          <c:yVal>
            <c:numRef>
              <c:f>BroodYr!$V$116:$V$130</c:f>
              <c:numCache>
                <c:formatCode>General</c:formatCode>
                <c:ptCount val="15"/>
                <c:pt idx="0">
                  <c:v>0.19560791092854055</c:v>
                </c:pt>
                <c:pt idx="1">
                  <c:v>0.239400826446281</c:v>
                </c:pt>
                <c:pt idx="2">
                  <c:v>0.27604190878046164</c:v>
                </c:pt>
                <c:pt idx="3">
                  <c:v>0.22833173701022458</c:v>
                </c:pt>
                <c:pt idx="4">
                  <c:v>0.3361140377085528</c:v>
                </c:pt>
                <c:pt idx="5">
                  <c:v>0.40369178221871865</c:v>
                </c:pt>
                <c:pt idx="6">
                  <c:v>0.40273328548741116</c:v>
                </c:pt>
                <c:pt idx="7">
                  <c:v>0.49056777704468407</c:v>
                </c:pt>
                <c:pt idx="8">
                  <c:v>0.37475764547734147</c:v>
                </c:pt>
                <c:pt idx="9">
                  <c:v>0.2663149537516164</c:v>
                </c:pt>
                <c:pt idx="10">
                  <c:v>0.46300144783366659</c:v>
                </c:pt>
                <c:pt idx="11">
                  <c:v>0.28425992849100101</c:v>
                </c:pt>
                <c:pt idx="12">
                  <c:v>0.22442996551298697</c:v>
                </c:pt>
                <c:pt idx="13">
                  <c:v>4.1678923135950889E-2</c:v>
                </c:pt>
                <c:pt idx="14">
                  <c:v>0.11309667375622164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9-4E89-AAEC-E78E64656A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BroodYr!$AB$96</c:f>
              <c:numCache>
                <c:formatCode>0.0%</c:formatCode>
                <c:ptCount val="1"/>
                <c:pt idx="0">
                  <c:v>0.11065928687074061</c:v>
                </c:pt>
              </c:numCache>
            </c:numRef>
          </c:xVal>
          <c:yVal>
            <c:numRef>
              <c:f>BroodYr!$Z$97</c:f>
              <c:numCache>
                <c:formatCode>General</c:formatCode>
                <c:ptCount val="1"/>
                <c:pt idx="0">
                  <c:v>0.21044875936593996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9-4E89-AAEC-E78E6465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 of age 3 to age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6728"/>
        <c:crosses val="autoZero"/>
        <c:crossBetween val="midCat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age 5</a:t>
                </a:r>
              </a:p>
            </c:rich>
          </c:tx>
          <c:layout>
            <c:manualLayout>
              <c:xMode val="edge"/>
              <c:yMode val="edge"/>
              <c:x val="1.9433623412355545E-3"/>
              <c:y val="0.22648057716624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8696"/>
        <c:crosses val="autoZero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Amalga Harbor</a:t>
            </a:r>
          </a:p>
        </c:rich>
      </c:tx>
      <c:layout>
        <c:manualLayout>
          <c:xMode val="edge"/>
          <c:yMode val="edge"/>
          <c:x val="0.65470432194960682"/>
          <c:y val="4.93589718676069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2902396513342"/>
          <c:y val="0.12239581453685572"/>
          <c:w val="0.7848275217115962"/>
          <c:h val="0.64289922052800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BroodYr!$AA$12:$AA$26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BroodYr!$Y$116:$Y$130</c:f>
              <c:numCache>
                <c:formatCode>#,##0.0</c:formatCode>
                <c:ptCount val="15"/>
                <c:pt idx="0">
                  <c:v>4.1695289840454386</c:v>
                </c:pt>
                <c:pt idx="1">
                  <c:v>4.1900546570226345</c:v>
                </c:pt>
                <c:pt idx="2">
                  <c:v>4.2387721798914395</c:v>
                </c:pt>
                <c:pt idx="3">
                  <c:v>4.2077213308620633</c:v>
                </c:pt>
                <c:pt idx="4">
                  <c:v>4.3269155144479576</c:v>
                </c:pt>
                <c:pt idx="5">
                  <c:v>4.4030449737261845</c:v>
                </c:pt>
                <c:pt idx="6">
                  <c:v>4.386663287610479</c:v>
                </c:pt>
                <c:pt idx="7">
                  <c:v>4.4773810533280152</c:v>
                </c:pt>
                <c:pt idx="8">
                  <c:v>4.3776579506238393</c:v>
                </c:pt>
                <c:pt idx="9">
                  <c:v>4.2547875819145053</c:v>
                </c:pt>
                <c:pt idx="10">
                  <c:v>4.4567062648421674</c:v>
                </c:pt>
                <c:pt idx="11">
                  <c:v>4.2819629318656203</c:v>
                </c:pt>
                <c:pt idx="12">
                  <c:v>4.1518391762571003</c:v>
                </c:pt>
                <c:pt idx="13">
                  <c:v>3.9063603590641307</c:v>
                </c:pt>
                <c:pt idx="14">
                  <c:v>4.0100423180652092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71-8D7B-6A122FC3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  <c:max val="2016"/>
          <c:min val="2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Brood year</a:t>
                </a:r>
              </a:p>
            </c:rich>
          </c:tx>
          <c:layout>
            <c:manualLayout>
              <c:xMode val="edge"/>
              <c:yMode val="edge"/>
              <c:x val="0.51157611199043629"/>
              <c:y val="0.9086690028078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6728"/>
        <c:crosses val="autoZero"/>
        <c:crossBetween val="midCat"/>
        <c:majorUnit val="1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Maturation age</a:t>
                </a:r>
              </a:p>
            </c:rich>
          </c:tx>
          <c:layout>
            <c:manualLayout>
              <c:xMode val="edge"/>
              <c:yMode val="edge"/>
              <c:x val="2.7916927366156046E-3"/>
              <c:y val="0.2084958606175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8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Limestone</a:t>
            </a:r>
          </a:p>
        </c:rich>
      </c:tx>
      <c:layout>
        <c:manualLayout>
          <c:xMode val="edge"/>
          <c:yMode val="edge"/>
          <c:x val="0.3693353772893172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1918804668308"/>
          <c:y val="0.13425925925925927"/>
          <c:w val="0.76740928579040724"/>
          <c:h val="0.583315020208647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BroodYr!$T$4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BroodYr!$T$43:$T$57</c:f>
              <c:numCache>
                <c:formatCode>General</c:formatCode>
                <c:ptCount val="15"/>
                <c:pt idx="0">
                  <c:v>3.1163362006478335E-2</c:v>
                </c:pt>
                <c:pt idx="1">
                  <c:v>5.9540449038201937E-2</c:v>
                </c:pt>
                <c:pt idx="2">
                  <c:v>2.3527874632407429E-2</c:v>
                </c:pt>
                <c:pt idx="3">
                  <c:v>1.7436520451053674E-2</c:v>
                </c:pt>
                <c:pt idx="4">
                  <c:v>2.4023416754499923E-2</c:v>
                </c:pt>
                <c:pt idx="5">
                  <c:v>3.1593854094705685E-2</c:v>
                </c:pt>
                <c:pt idx="6">
                  <c:v>1.9644377860031845E-2</c:v>
                </c:pt>
                <c:pt idx="7">
                  <c:v>1.8485935679158787E-2</c:v>
                </c:pt>
                <c:pt idx="8">
                  <c:v>1.8837065325147284E-2</c:v>
                </c:pt>
                <c:pt idx="9">
                  <c:v>1.184308579996181E-2</c:v>
                </c:pt>
                <c:pt idx="10">
                  <c:v>1.4200204756856289E-2</c:v>
                </c:pt>
                <c:pt idx="11">
                  <c:v>1.1484878104134375E-2</c:v>
                </c:pt>
                <c:pt idx="12">
                  <c:v>7.3420271174148413E-2</c:v>
                </c:pt>
                <c:pt idx="13">
                  <c:v>0.16774074841799053</c:v>
                </c:pt>
                <c:pt idx="14">
                  <c:v>0.10974513890216622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5-4B6E-A27D-8CBB69E32EA8}"/>
            </c:ext>
          </c:extLst>
        </c:ser>
        <c:ser>
          <c:idx val="1"/>
          <c:order val="1"/>
          <c:tx>
            <c:strRef>
              <c:f>BroodYr!$U$4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BroodYr!$U$43:$U$57</c:f>
              <c:numCache>
                <c:formatCode>General</c:formatCode>
                <c:ptCount val="15"/>
                <c:pt idx="0">
                  <c:v>0.76363141891423647</c:v>
                </c:pt>
                <c:pt idx="1">
                  <c:v>0.64336059483106711</c:v>
                </c:pt>
                <c:pt idx="2">
                  <c:v>0.67152434886387569</c:v>
                </c:pt>
                <c:pt idx="3">
                  <c:v>0.65685650263932926</c:v>
                </c:pt>
                <c:pt idx="4">
                  <c:v>0.86116524090823676</c:v>
                </c:pt>
                <c:pt idx="5">
                  <c:v>0.57631604359734323</c:v>
                </c:pt>
                <c:pt idx="6">
                  <c:v>0.56837816970516175</c:v>
                </c:pt>
                <c:pt idx="7">
                  <c:v>0.6861810464696918</c:v>
                </c:pt>
                <c:pt idx="8">
                  <c:v>0.43600611973614906</c:v>
                </c:pt>
                <c:pt idx="9">
                  <c:v>0.70471412767203123</c:v>
                </c:pt>
                <c:pt idx="10">
                  <c:v>0.59357246795366481</c:v>
                </c:pt>
                <c:pt idx="11">
                  <c:v>0.70538028466869029</c:v>
                </c:pt>
                <c:pt idx="12">
                  <c:v>0.72574508898711165</c:v>
                </c:pt>
                <c:pt idx="13">
                  <c:v>0.77732154211277737</c:v>
                </c:pt>
                <c:pt idx="14">
                  <c:v>0.76112651281953236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5-4B6E-A27D-8CBB69E32EA8}"/>
            </c:ext>
          </c:extLst>
        </c:ser>
        <c:ser>
          <c:idx val="2"/>
          <c:order val="2"/>
          <c:tx>
            <c:strRef>
              <c:f>BroodYr!$V$4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BroodYr!$V$43:$V$57</c:f>
              <c:numCache>
                <c:formatCode>General</c:formatCode>
                <c:ptCount val="15"/>
                <c:pt idx="0">
                  <c:v>0.19575667921452339</c:v>
                </c:pt>
                <c:pt idx="1">
                  <c:v>0.28698042476328373</c:v>
                </c:pt>
                <c:pt idx="2">
                  <c:v>0.29077839920748211</c:v>
                </c:pt>
                <c:pt idx="3">
                  <c:v>0.32161599902921223</c:v>
                </c:pt>
                <c:pt idx="4">
                  <c:v>0.11462239870578719</c:v>
                </c:pt>
                <c:pt idx="5">
                  <c:v>0.35870657536310779</c:v>
                </c:pt>
                <c:pt idx="6">
                  <c:v>0.40273328548741116</c:v>
                </c:pt>
                <c:pt idx="7">
                  <c:v>0.2870550849960426</c:v>
                </c:pt>
                <c:pt idx="8">
                  <c:v>0.50504191808054666</c:v>
                </c:pt>
                <c:pt idx="9">
                  <c:v>0.27347497980954477</c:v>
                </c:pt>
                <c:pt idx="10">
                  <c:v>0.38070419374123399</c:v>
                </c:pt>
                <c:pt idx="11">
                  <c:v>0.27223861312343811</c:v>
                </c:pt>
                <c:pt idx="12">
                  <c:v>0.19487118542320872</c:v>
                </c:pt>
                <c:pt idx="13">
                  <c:v>5.4799130797304821E-2</c:v>
                </c:pt>
                <c:pt idx="14">
                  <c:v>0.12912834827830144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5-4B6E-A27D-8CBB69E3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Brood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516776027996502"/>
                  <c:y val="-0.39917505103528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BroodYr!$Q$14:$Q$26</c:f>
              <c:numCache>
                <c:formatCode>General</c:formatCode>
                <c:ptCount val="13"/>
                <c:pt idx="0">
                  <c:v>12.3</c:v>
                </c:pt>
                <c:pt idx="1">
                  <c:v>12.3</c:v>
                </c:pt>
                <c:pt idx="2">
                  <c:v>10.3</c:v>
                </c:pt>
                <c:pt idx="3">
                  <c:v>10.9</c:v>
                </c:pt>
                <c:pt idx="4">
                  <c:v>10</c:v>
                </c:pt>
                <c:pt idx="5">
                  <c:v>10.3</c:v>
                </c:pt>
                <c:pt idx="6">
                  <c:v>9.9</c:v>
                </c:pt>
                <c:pt idx="7">
                  <c:v>10</c:v>
                </c:pt>
                <c:pt idx="8">
                  <c:v>9.4</c:v>
                </c:pt>
                <c:pt idx="9">
                  <c:v>10.7</c:v>
                </c:pt>
                <c:pt idx="10">
                  <c:v>12.6</c:v>
                </c:pt>
                <c:pt idx="11">
                  <c:v>11.6</c:v>
                </c:pt>
                <c:pt idx="12">
                  <c:v>13</c:v>
                </c:pt>
              </c:numCache>
            </c:numRef>
          </c:xVal>
          <c:yVal>
            <c:numRef>
              <c:f>BroodYr!$Y$15:$Y$27</c:f>
              <c:numCache>
                <c:formatCode>#,##0.0</c:formatCode>
                <c:ptCount val="13"/>
                <c:pt idx="0">
                  <c:v>4.2390591106978466</c:v>
                </c:pt>
                <c:pt idx="1">
                  <c:v>4.1685837027574646</c:v>
                </c:pt>
                <c:pt idx="2">
                  <c:v>4.2597619787683989</c:v>
                </c:pt>
                <c:pt idx="3">
                  <c:v>4.3235375172640111</c:v>
                </c:pt>
                <c:pt idx="4">
                  <c:v>4.3446016420111846</c:v>
                </c:pt>
                <c:pt idx="5">
                  <c:v>4.4194760346886852</c:v>
                </c:pt>
                <c:pt idx="6">
                  <c:v>4.22126801441153</c:v>
                </c:pt>
                <c:pt idx="7">
                  <c:v>4.358433478425435</c:v>
                </c:pt>
                <c:pt idx="8">
                  <c:v>4.3028104924375743</c:v>
                </c:pt>
                <c:pt idx="9">
                  <c:v>4.0881240769016998</c:v>
                </c:pt>
                <c:pt idx="10">
                  <c:v>3.9085255959138729</c:v>
                </c:pt>
                <c:pt idx="11">
                  <c:v>4.014103811315044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A-4B39-AF5D-476EA44E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94960"/>
        <c:axId val="873295288"/>
      </c:scatterChart>
      <c:valAx>
        <c:axId val="873294960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Western GOA SST (BY</a:t>
                </a:r>
                <a:r>
                  <a:rPr lang="en-US" baseline="0"/>
                  <a:t> + 1)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95288"/>
        <c:crosses val="autoZero"/>
        <c:crossBetween val="midCat"/>
      </c:valAx>
      <c:valAx>
        <c:axId val="87329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Maturation age (BY)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BroodYr!$Y$83:$Y$95</c:f>
              <c:numCache>
                <c:formatCode>#,##0.0</c:formatCode>
                <c:ptCount val="13"/>
                <c:pt idx="0">
                  <c:v>4.3453451808350954</c:v>
                </c:pt>
                <c:pt idx="1">
                  <c:v>4.300295663600525</c:v>
                </c:pt>
                <c:pt idx="2">
                  <c:v>4.2610027496824205</c:v>
                </c:pt>
                <c:pt idx="3">
                  <c:v>4.2128815568507365</c:v>
                </c:pt>
                <c:pt idx="4">
                  <c:v>4.386663287610479</c:v>
                </c:pt>
                <c:pt idx="5">
                  <c:v>4.2760131764026967</c:v>
                </c:pt>
                <c:pt idx="6">
                  <c:v>4.3832269547925975</c:v>
                </c:pt>
                <c:pt idx="7">
                  <c:v>4.2436668489156188</c:v>
                </c:pt>
                <c:pt idx="8">
                  <c:v>4.3313810679956273</c:v>
                </c:pt>
                <c:pt idx="9">
                  <c:v>4.2854948714155778</c:v>
                </c:pt>
                <c:pt idx="10">
                  <c:v>4.1228872065895343</c:v>
                </c:pt>
                <c:pt idx="11">
                  <c:v>3.8473939424712489</c:v>
                </c:pt>
                <c:pt idx="12">
                  <c:v>3.9270770080044164</c:v>
                </c:pt>
              </c:numCache>
            </c:numRef>
          </c:xVal>
          <c:yVal>
            <c:numRef>
              <c:f>BroodYr!$Q$14:$Q$26</c:f>
              <c:numCache>
                <c:formatCode>General</c:formatCode>
                <c:ptCount val="13"/>
                <c:pt idx="0">
                  <c:v>12.3</c:v>
                </c:pt>
                <c:pt idx="1">
                  <c:v>12.3</c:v>
                </c:pt>
                <c:pt idx="2">
                  <c:v>10.3</c:v>
                </c:pt>
                <c:pt idx="3">
                  <c:v>10.9</c:v>
                </c:pt>
                <c:pt idx="4">
                  <c:v>10</c:v>
                </c:pt>
                <c:pt idx="5">
                  <c:v>10.3</c:v>
                </c:pt>
                <c:pt idx="6">
                  <c:v>9.9</c:v>
                </c:pt>
                <c:pt idx="7">
                  <c:v>10</c:v>
                </c:pt>
                <c:pt idx="8">
                  <c:v>9.4</c:v>
                </c:pt>
                <c:pt idx="9">
                  <c:v>10.7</c:v>
                </c:pt>
                <c:pt idx="10">
                  <c:v>12.6</c:v>
                </c:pt>
                <c:pt idx="11">
                  <c:v>11.6</c:v>
                </c:pt>
                <c:pt idx="1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F-4369-A976-BF49E60A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94960"/>
        <c:axId val="873295288"/>
      </c:scatterChart>
      <c:valAx>
        <c:axId val="873294960"/>
        <c:scaling>
          <c:orientation val="minMax"/>
        </c:scaling>
        <c:delete val="0"/>
        <c:axPos val="b"/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95288"/>
        <c:crosses val="autoZero"/>
        <c:crossBetween val="midCat"/>
      </c:valAx>
      <c:valAx>
        <c:axId val="87329528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BroodYr!$Y$119:$Y$131</c:f>
              <c:numCache>
                <c:formatCode>#,##0.0</c:formatCode>
                <c:ptCount val="13"/>
                <c:pt idx="0">
                  <c:v>4.2077213308620633</c:v>
                </c:pt>
                <c:pt idx="1">
                  <c:v>4.3269155144479576</c:v>
                </c:pt>
                <c:pt idx="2">
                  <c:v>4.4030449737261845</c:v>
                </c:pt>
                <c:pt idx="3">
                  <c:v>4.386663287610479</c:v>
                </c:pt>
                <c:pt idx="4">
                  <c:v>4.4773810533280152</c:v>
                </c:pt>
                <c:pt idx="5">
                  <c:v>4.3776579506238393</c:v>
                </c:pt>
                <c:pt idx="6">
                  <c:v>4.2547875819145053</c:v>
                </c:pt>
                <c:pt idx="7">
                  <c:v>4.4567062648421674</c:v>
                </c:pt>
                <c:pt idx="8">
                  <c:v>4.2819629318656203</c:v>
                </c:pt>
                <c:pt idx="9">
                  <c:v>4.1518391762571003</c:v>
                </c:pt>
                <c:pt idx="10">
                  <c:v>3.9063603590641307</c:v>
                </c:pt>
                <c:pt idx="11">
                  <c:v>4.0100423180652092</c:v>
                </c:pt>
              </c:numCache>
            </c:numRef>
          </c:xVal>
          <c:yVal>
            <c:numRef>
              <c:f>BroodYr!$Q$14:$Q$26</c:f>
              <c:numCache>
                <c:formatCode>General</c:formatCode>
                <c:ptCount val="13"/>
                <c:pt idx="0">
                  <c:v>12.3</c:v>
                </c:pt>
                <c:pt idx="1">
                  <c:v>12.3</c:v>
                </c:pt>
                <c:pt idx="2">
                  <c:v>10.3</c:v>
                </c:pt>
                <c:pt idx="3">
                  <c:v>10.9</c:v>
                </c:pt>
                <c:pt idx="4">
                  <c:v>10</c:v>
                </c:pt>
                <c:pt idx="5">
                  <c:v>10.3</c:v>
                </c:pt>
                <c:pt idx="6">
                  <c:v>9.9</c:v>
                </c:pt>
                <c:pt idx="7">
                  <c:v>10</c:v>
                </c:pt>
                <c:pt idx="8">
                  <c:v>9.4</c:v>
                </c:pt>
                <c:pt idx="9">
                  <c:v>10.7</c:v>
                </c:pt>
                <c:pt idx="10">
                  <c:v>12.6</c:v>
                </c:pt>
                <c:pt idx="11">
                  <c:v>11.6</c:v>
                </c:pt>
                <c:pt idx="1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4-442D-9713-D12B06AB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94960"/>
        <c:axId val="873295288"/>
      </c:scatterChart>
      <c:valAx>
        <c:axId val="873294960"/>
        <c:scaling>
          <c:orientation val="minMax"/>
        </c:scaling>
        <c:delete val="0"/>
        <c:axPos val="b"/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95288"/>
        <c:crosses val="autoZero"/>
        <c:crossBetween val="midCat"/>
      </c:valAx>
      <c:valAx>
        <c:axId val="87329528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Gastineau</a:t>
            </a:r>
          </a:p>
        </c:rich>
      </c:tx>
      <c:layout>
        <c:manualLayout>
          <c:xMode val="edge"/>
          <c:yMode val="edge"/>
          <c:x val="0.43188265420096322"/>
          <c:y val="6.87285223367697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06955380577426"/>
          <c:y val="0.15249127364234114"/>
          <c:w val="0.75435901762279711"/>
          <c:h val="0.7942268041237113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ReturnYrr!$J$4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ReturnYrr!$I$5:$I$24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ReturnYrr!$J$5:$J$24</c:f>
              <c:numCache>
                <c:formatCode>General</c:formatCode>
                <c:ptCount val="20"/>
                <c:pt idx="1">
                  <c:v>17962</c:v>
                </c:pt>
                <c:pt idx="2">
                  <c:v>11367</c:v>
                </c:pt>
                <c:pt idx="3">
                  <c:v>101952</c:v>
                </c:pt>
                <c:pt idx="4">
                  <c:v>94344</c:v>
                </c:pt>
                <c:pt idx="5">
                  <c:v>54271</c:v>
                </c:pt>
                <c:pt idx="6">
                  <c:v>28063</c:v>
                </c:pt>
                <c:pt idx="7">
                  <c:v>18794</c:v>
                </c:pt>
                <c:pt idx="8">
                  <c:v>39187</c:v>
                </c:pt>
                <c:pt idx="9">
                  <c:v>37554</c:v>
                </c:pt>
                <c:pt idx="10">
                  <c:v>12491</c:v>
                </c:pt>
                <c:pt idx="11">
                  <c:v>9065</c:v>
                </c:pt>
                <c:pt idx="12">
                  <c:v>17162</c:v>
                </c:pt>
                <c:pt idx="13">
                  <c:v>17573</c:v>
                </c:pt>
                <c:pt idx="14">
                  <c:v>13569</c:v>
                </c:pt>
                <c:pt idx="15">
                  <c:v>22278</c:v>
                </c:pt>
                <c:pt idx="16">
                  <c:v>58712</c:v>
                </c:pt>
                <c:pt idx="17">
                  <c:v>25600</c:v>
                </c:pt>
                <c:pt idx="18">
                  <c:v>61857</c:v>
                </c:pt>
                <c:pt idx="19">
                  <c:v>7713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4-44B0-B73F-B021CF051A3C}"/>
            </c:ext>
          </c:extLst>
        </c:ser>
        <c:ser>
          <c:idx val="1"/>
          <c:order val="1"/>
          <c:tx>
            <c:strRef>
              <c:f>ReturnYrr!$K$4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ReturnYrr!$I$5:$I$24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ReturnYrr!$K$5:$K$24</c:f>
              <c:numCache>
                <c:formatCode>General</c:formatCode>
                <c:ptCount val="20"/>
                <c:pt idx="1">
                  <c:v>89689</c:v>
                </c:pt>
                <c:pt idx="2">
                  <c:v>261064</c:v>
                </c:pt>
                <c:pt idx="3">
                  <c:v>131002</c:v>
                </c:pt>
                <c:pt idx="4">
                  <c:v>1781603</c:v>
                </c:pt>
                <c:pt idx="5">
                  <c:v>956782</c:v>
                </c:pt>
                <c:pt idx="6">
                  <c:v>1141653</c:v>
                </c:pt>
                <c:pt idx="7">
                  <c:v>993821</c:v>
                </c:pt>
                <c:pt idx="8">
                  <c:v>423217</c:v>
                </c:pt>
                <c:pt idx="9">
                  <c:v>1086184</c:v>
                </c:pt>
                <c:pt idx="10">
                  <c:v>774192</c:v>
                </c:pt>
                <c:pt idx="11">
                  <c:v>527353</c:v>
                </c:pt>
                <c:pt idx="12">
                  <c:v>205453</c:v>
                </c:pt>
                <c:pt idx="13">
                  <c:v>743785</c:v>
                </c:pt>
                <c:pt idx="14">
                  <c:v>507260</c:v>
                </c:pt>
                <c:pt idx="15">
                  <c:v>1349508</c:v>
                </c:pt>
                <c:pt idx="16">
                  <c:v>247475</c:v>
                </c:pt>
                <c:pt idx="17">
                  <c:v>327700</c:v>
                </c:pt>
                <c:pt idx="18">
                  <c:v>176823</c:v>
                </c:pt>
                <c:pt idx="19">
                  <c:v>367447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4-44B0-B73F-B021CF051A3C}"/>
            </c:ext>
          </c:extLst>
        </c:ser>
        <c:ser>
          <c:idx val="2"/>
          <c:order val="2"/>
          <c:tx>
            <c:strRef>
              <c:f>ReturnYrr!$L$4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ReturnYrr!$I$5:$I$24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ReturnYrr!$L$5:$L$24</c:f>
              <c:numCache>
                <c:formatCode>General</c:formatCode>
                <c:ptCount val="20"/>
                <c:pt idx="1">
                  <c:v>98616</c:v>
                </c:pt>
                <c:pt idx="2">
                  <c:v>18091</c:v>
                </c:pt>
                <c:pt idx="3">
                  <c:v>75608</c:v>
                </c:pt>
                <c:pt idx="4">
                  <c:v>75648</c:v>
                </c:pt>
                <c:pt idx="5">
                  <c:v>382342</c:v>
                </c:pt>
                <c:pt idx="6">
                  <c:v>300872</c:v>
                </c:pt>
                <c:pt idx="7">
                  <c:v>433856</c:v>
                </c:pt>
                <c:pt idx="8">
                  <c:v>357917</c:v>
                </c:pt>
                <c:pt idx="9">
                  <c:v>112230</c:v>
                </c:pt>
                <c:pt idx="10">
                  <c:v>447850</c:v>
                </c:pt>
                <c:pt idx="11">
                  <c:v>443756</c:v>
                </c:pt>
                <c:pt idx="12">
                  <c:v>302903</c:v>
                </c:pt>
                <c:pt idx="13">
                  <c:v>170622</c:v>
                </c:pt>
                <c:pt idx="14">
                  <c:v>238253</c:v>
                </c:pt>
                <c:pt idx="15">
                  <c:v>320607</c:v>
                </c:pt>
                <c:pt idx="16">
                  <c:v>611488</c:v>
                </c:pt>
                <c:pt idx="17">
                  <c:v>50500</c:v>
                </c:pt>
                <c:pt idx="18">
                  <c:v>21407</c:v>
                </c:pt>
                <c:pt idx="19">
                  <c:v>28862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4-44B0-B73F-B021CF051A3C}"/>
            </c:ext>
          </c:extLst>
        </c:ser>
        <c:ser>
          <c:idx val="3"/>
          <c:order val="3"/>
          <c:tx>
            <c:strRef>
              <c:f>ReturnYrr!$M$4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ReturnYrr!$I$5:$I$24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ReturnYrr!$M$5:$M$24</c:f>
              <c:numCache>
                <c:formatCode>General</c:formatCode>
                <c:ptCount val="20"/>
                <c:pt idx="1">
                  <c:v>1211</c:v>
                </c:pt>
                <c:pt idx="2">
                  <c:v>1394</c:v>
                </c:pt>
                <c:pt idx="3">
                  <c:v>5038</c:v>
                </c:pt>
                <c:pt idx="4">
                  <c:v>5024</c:v>
                </c:pt>
                <c:pt idx="5">
                  <c:v>6358</c:v>
                </c:pt>
                <c:pt idx="6">
                  <c:v>14954</c:v>
                </c:pt>
                <c:pt idx="7">
                  <c:v>3412</c:v>
                </c:pt>
                <c:pt idx="8">
                  <c:v>18293</c:v>
                </c:pt>
                <c:pt idx="9">
                  <c:v>5866</c:v>
                </c:pt>
                <c:pt idx="10">
                  <c:v>465</c:v>
                </c:pt>
                <c:pt idx="11">
                  <c:v>33574</c:v>
                </c:pt>
                <c:pt idx="12">
                  <c:v>10370</c:v>
                </c:pt>
                <c:pt idx="13">
                  <c:v>8949</c:v>
                </c:pt>
                <c:pt idx="14">
                  <c:v>12105</c:v>
                </c:pt>
                <c:pt idx="15">
                  <c:v>15391</c:v>
                </c:pt>
                <c:pt idx="16">
                  <c:v>9752</c:v>
                </c:pt>
                <c:pt idx="17">
                  <c:v>13200</c:v>
                </c:pt>
                <c:pt idx="18">
                  <c:v>1033</c:v>
                </c:pt>
                <c:pt idx="19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C4-44B0-B73F-B021CF05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of return</a:t>
                </a:r>
              </a:p>
            </c:rich>
          </c:tx>
          <c:layout>
            <c:manualLayout>
              <c:xMode val="edge"/>
              <c:yMode val="edge"/>
              <c:x val="1.0757967754030746E-2"/>
              <c:y val="0.26450605132691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Gastineau</a:t>
            </a:r>
          </a:p>
        </c:rich>
      </c:tx>
      <c:layout>
        <c:manualLayout>
          <c:xMode val="edge"/>
          <c:yMode val="edge"/>
          <c:x val="0.7160085783398481"/>
          <c:y val="4.93589718676069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2902396513342"/>
          <c:y val="0.10124196945073848"/>
          <c:w val="0.7848275217115962"/>
          <c:h val="0.664053065614119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BroodYr!$AA$12:$AA$26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BroodYr!$Y$12:$Y$26</c:f>
              <c:numCache>
                <c:formatCode>#,##0.0</c:formatCode>
                <c:ptCount val="15"/>
                <c:pt idx="0">
                  <c:v>4.123743488781705</c:v>
                </c:pt>
                <c:pt idx="1">
                  <c:v>4.1527576224225182</c:v>
                </c:pt>
                <c:pt idx="2">
                  <c:v>4.2329056682497024</c:v>
                </c:pt>
                <c:pt idx="3">
                  <c:v>4.2390591106978466</c:v>
                </c:pt>
                <c:pt idx="4">
                  <c:v>4.1685837027574646</c:v>
                </c:pt>
                <c:pt idx="5">
                  <c:v>4.2597619787683989</c:v>
                </c:pt>
                <c:pt idx="6">
                  <c:v>4.3235375172640111</c:v>
                </c:pt>
                <c:pt idx="7">
                  <c:v>4.3446016420111846</c:v>
                </c:pt>
                <c:pt idx="8">
                  <c:v>4.4194760346886852</c:v>
                </c:pt>
                <c:pt idx="9">
                  <c:v>4.22126801441153</c:v>
                </c:pt>
                <c:pt idx="10">
                  <c:v>4.358433478425435</c:v>
                </c:pt>
                <c:pt idx="11">
                  <c:v>4.3028104924375743</c:v>
                </c:pt>
                <c:pt idx="12">
                  <c:v>4.0881240769016998</c:v>
                </c:pt>
                <c:pt idx="13">
                  <c:v>3.9085255959138729</c:v>
                </c:pt>
                <c:pt idx="14">
                  <c:v>4.014103811315044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74-4058-961A-7DEC3DD4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  <c:max val="2016"/>
          <c:min val="2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Brood year</a:t>
                </a:r>
              </a:p>
            </c:rich>
          </c:tx>
          <c:layout>
            <c:manualLayout>
              <c:xMode val="edge"/>
              <c:yMode val="edge"/>
              <c:x val="0.51157611199043629"/>
              <c:y val="0.9086690028078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6728"/>
        <c:crosses val="autoZero"/>
        <c:crossBetween val="midCat"/>
        <c:majorUnit val="1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Maturation</a:t>
                </a:r>
                <a:r>
                  <a:rPr lang="en-US" baseline="0"/>
                  <a:t> 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916927366156046E-3"/>
              <c:y val="0.2084958606175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8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Amalga Harbor</a:t>
            </a:r>
          </a:p>
        </c:rich>
      </c:tx>
      <c:layout>
        <c:manualLayout>
          <c:xMode val="edge"/>
          <c:yMode val="edge"/>
          <c:x val="0.372672478440194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68860142482186"/>
          <c:y val="0.125"/>
          <c:w val="0.75673997000374948"/>
          <c:h val="0.571135126331146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ReturnYrr!$J$34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ReturnYrr!$I$35:$I$54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ReturnYrr!$J$35:$J$54</c:f>
              <c:numCache>
                <c:formatCode>General</c:formatCode>
                <c:ptCount val="20"/>
                <c:pt idx="0">
                  <c:v>45582</c:v>
                </c:pt>
                <c:pt idx="1">
                  <c:v>99086</c:v>
                </c:pt>
                <c:pt idx="2">
                  <c:v>52873</c:v>
                </c:pt>
                <c:pt idx="3">
                  <c:v>83191</c:v>
                </c:pt>
                <c:pt idx="4">
                  <c:v>49840</c:v>
                </c:pt>
                <c:pt idx="5">
                  <c:v>36195</c:v>
                </c:pt>
                <c:pt idx="6">
                  <c:v>25002</c:v>
                </c:pt>
                <c:pt idx="7">
                  <c:v>23522</c:v>
                </c:pt>
                <c:pt idx="8">
                  <c:v>59545</c:v>
                </c:pt>
                <c:pt idx="9">
                  <c:v>37554</c:v>
                </c:pt>
                <c:pt idx="10">
                  <c:v>53205</c:v>
                </c:pt>
                <c:pt idx="11">
                  <c:v>14270</c:v>
                </c:pt>
                <c:pt idx="12">
                  <c:v>15940</c:v>
                </c:pt>
                <c:pt idx="13">
                  <c:v>21069</c:v>
                </c:pt>
                <c:pt idx="14">
                  <c:v>17813</c:v>
                </c:pt>
                <c:pt idx="15">
                  <c:v>48188</c:v>
                </c:pt>
                <c:pt idx="16">
                  <c:v>144042</c:v>
                </c:pt>
                <c:pt idx="17">
                  <c:v>28700</c:v>
                </c:pt>
                <c:pt idx="18">
                  <c:v>74273</c:v>
                </c:pt>
                <c:pt idx="19">
                  <c:v>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F-4798-B6F5-01C2D34C1E2C}"/>
            </c:ext>
          </c:extLst>
        </c:ser>
        <c:ser>
          <c:idx val="1"/>
          <c:order val="1"/>
          <c:tx>
            <c:strRef>
              <c:f>ReturnYrr!$K$34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ReturnYrr!$I$35:$I$54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ReturnYrr!$K$35:$K$54</c:f>
              <c:numCache>
                <c:formatCode>General</c:formatCode>
                <c:ptCount val="20"/>
                <c:pt idx="0">
                  <c:v>264446</c:v>
                </c:pt>
                <c:pt idx="1">
                  <c:v>1065898</c:v>
                </c:pt>
                <c:pt idx="2">
                  <c:v>1817129</c:v>
                </c:pt>
                <c:pt idx="3">
                  <c:v>35558</c:v>
                </c:pt>
                <c:pt idx="4">
                  <c:v>2038524</c:v>
                </c:pt>
                <c:pt idx="5">
                  <c:v>538543</c:v>
                </c:pt>
                <c:pt idx="6">
                  <c:v>1033065</c:v>
                </c:pt>
                <c:pt idx="7">
                  <c:v>941858</c:v>
                </c:pt>
                <c:pt idx="8">
                  <c:v>843191</c:v>
                </c:pt>
                <c:pt idx="9">
                  <c:v>1086184</c:v>
                </c:pt>
                <c:pt idx="10">
                  <c:v>1086564</c:v>
                </c:pt>
                <c:pt idx="11">
                  <c:v>1974921</c:v>
                </c:pt>
                <c:pt idx="12">
                  <c:v>330296</c:v>
                </c:pt>
                <c:pt idx="13">
                  <c:v>948498</c:v>
                </c:pt>
                <c:pt idx="14">
                  <c:v>880690</c:v>
                </c:pt>
                <c:pt idx="15">
                  <c:v>1094042</c:v>
                </c:pt>
                <c:pt idx="16">
                  <c:v>476329</c:v>
                </c:pt>
                <c:pt idx="17">
                  <c:v>667500</c:v>
                </c:pt>
                <c:pt idx="18">
                  <c:v>199046</c:v>
                </c:pt>
                <c:pt idx="19">
                  <c:v>589541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F-4798-B6F5-01C2D34C1E2C}"/>
            </c:ext>
          </c:extLst>
        </c:ser>
        <c:ser>
          <c:idx val="2"/>
          <c:order val="2"/>
          <c:tx>
            <c:strRef>
              <c:f>ReturnYrr!$L$34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ReturnYrr!$I$35:$I$54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ReturnYrr!$L$35:$L$54</c:f>
              <c:numCache>
                <c:formatCode>General</c:formatCode>
                <c:ptCount val="20"/>
                <c:pt idx="0">
                  <c:v>434293</c:v>
                </c:pt>
                <c:pt idx="1">
                  <c:v>436055</c:v>
                </c:pt>
                <c:pt idx="2">
                  <c:v>262386</c:v>
                </c:pt>
                <c:pt idx="3">
                  <c:v>213277</c:v>
                </c:pt>
                <c:pt idx="4">
                  <c:v>7487</c:v>
                </c:pt>
                <c:pt idx="5">
                  <c:v>522575</c:v>
                </c:pt>
                <c:pt idx="6">
                  <c:v>240225</c:v>
                </c:pt>
                <c:pt idx="7">
                  <c:v>447330</c:v>
                </c:pt>
                <c:pt idx="8">
                  <c:v>461161</c:v>
                </c:pt>
                <c:pt idx="9">
                  <c:v>112230</c:v>
                </c:pt>
                <c:pt idx="10">
                  <c:v>676055</c:v>
                </c:pt>
                <c:pt idx="11">
                  <c:v>769902</c:v>
                </c:pt>
                <c:pt idx="12">
                  <c:v>826183</c:v>
                </c:pt>
                <c:pt idx="13">
                  <c:v>382594</c:v>
                </c:pt>
                <c:pt idx="14">
                  <c:v>368079</c:v>
                </c:pt>
                <c:pt idx="15">
                  <c:v>564855</c:v>
                </c:pt>
                <c:pt idx="16">
                  <c:v>422241</c:v>
                </c:pt>
                <c:pt idx="17">
                  <c:v>127900</c:v>
                </c:pt>
                <c:pt idx="18">
                  <c:v>47057</c:v>
                </c:pt>
                <c:pt idx="19">
                  <c:v>33769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F-4798-B6F5-01C2D34C1E2C}"/>
            </c:ext>
          </c:extLst>
        </c:ser>
        <c:ser>
          <c:idx val="3"/>
          <c:order val="3"/>
          <c:tx>
            <c:strRef>
              <c:f>ReturnYrr!$M$34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ReturnYrr!$I$35:$I$54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ReturnYrr!$M$35:$M$54</c:f>
              <c:numCache>
                <c:formatCode>General</c:formatCode>
                <c:ptCount val="20"/>
                <c:pt idx="0">
                  <c:v>17077</c:v>
                </c:pt>
                <c:pt idx="1">
                  <c:v>2774</c:v>
                </c:pt>
                <c:pt idx="2">
                  <c:v>23949</c:v>
                </c:pt>
                <c:pt idx="3">
                  <c:v>16247</c:v>
                </c:pt>
                <c:pt idx="4">
                  <c:v>13666</c:v>
                </c:pt>
                <c:pt idx="5">
                  <c:v>984</c:v>
                </c:pt>
                <c:pt idx="6">
                  <c:v>25223</c:v>
                </c:pt>
                <c:pt idx="7">
                  <c:v>8470</c:v>
                </c:pt>
                <c:pt idx="8">
                  <c:v>21798</c:v>
                </c:pt>
                <c:pt idx="9">
                  <c:v>5866</c:v>
                </c:pt>
                <c:pt idx="10">
                  <c:v>185</c:v>
                </c:pt>
                <c:pt idx="11">
                  <c:v>62918</c:v>
                </c:pt>
                <c:pt idx="12">
                  <c:v>17672</c:v>
                </c:pt>
                <c:pt idx="13">
                  <c:v>23825</c:v>
                </c:pt>
                <c:pt idx="14">
                  <c:v>30389</c:v>
                </c:pt>
                <c:pt idx="15">
                  <c:v>13416</c:v>
                </c:pt>
                <c:pt idx="16">
                  <c:v>17097</c:v>
                </c:pt>
                <c:pt idx="17">
                  <c:v>16900</c:v>
                </c:pt>
                <c:pt idx="18">
                  <c:v>3914</c:v>
                </c:pt>
                <c:pt idx="1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F-4798-B6F5-01C2D34C1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Return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Amalga Harbor</a:t>
            </a:r>
          </a:p>
        </c:rich>
      </c:tx>
      <c:layout>
        <c:manualLayout>
          <c:xMode val="edge"/>
          <c:yMode val="edge"/>
          <c:x val="0.74133257209600312"/>
          <c:y val="1.28004579943395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8318097504835"/>
          <c:y val="4.0937874379599518E-2"/>
          <c:w val="0.78693360263561651"/>
          <c:h val="0.761738120771817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9C6D6A-2F51-4460-8BB0-15B045214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A49-421B-8451-CDAC2CFB73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C68359-BDC6-4B7D-9F85-83A90F231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49-421B-8451-CDAC2CFB73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5723F2-7924-41A7-917A-01B9B80B4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A49-421B-8451-CDAC2CFB73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6B465B-12AF-4BFC-8716-ABC1BF54A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A49-421B-8451-CDAC2CFB73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7E129C-5F30-4587-876B-814B6AF11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49-421B-8451-CDAC2CFB73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E56516-3BD4-428B-B307-3A4F3496E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A49-421B-8451-CDAC2CFB73F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D9EFA6-CC57-4848-8356-80058932F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A49-421B-8451-CDAC2CFB73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2E0E40-9ACE-453F-8816-93329518BD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A49-421B-8451-CDAC2CFB73F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0AA487-477D-4749-BE54-C0DBD110A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49-421B-8451-CDAC2CFB73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C3C60F5-C69A-43FA-AF00-128126C3A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49-421B-8451-CDAC2CFB73F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EE8A2A-2DC4-4CF4-A138-CD629BB7D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49-421B-8451-CDAC2CFB73F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17B4C73-7113-4520-ACDC-C89B42E6C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A49-421B-8451-CDAC2CFB73F0}"/>
                </c:ext>
              </c:extLst>
            </c:dLbl>
            <c:dLbl>
              <c:idx val="12"/>
              <c:layout>
                <c:manualLayout>
                  <c:x val="-5.4475269380475172E-2"/>
                  <c:y val="7.6246756857358988E-2"/>
                </c:manualLayout>
              </c:layout>
              <c:tx>
                <c:rich>
                  <a:bodyPr/>
                  <a:lstStyle/>
                  <a:p>
                    <a:fld id="{B090F105-57B7-4F7A-A94C-1E119F6C2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A49-421B-8451-CDAC2CFB73F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A1D25D8-A56E-4220-BA6F-41EEE4299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A49-421B-8451-CDAC2CFB73F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4407E85-1BA0-4CF9-9032-3C8AC3D31D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A49-421B-8451-CDAC2CFB7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44032317346324"/>
                  <c:y val="-0.46892355835440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BroodYr!$AB$43:$AB$57</c:f>
              <c:numCache>
                <c:formatCode>0.0%</c:formatCode>
                <c:ptCount val="15"/>
                <c:pt idx="0">
                  <c:v>4.0809428782785977E-2</c:v>
                </c:pt>
                <c:pt idx="1">
                  <c:v>9.2545999112419994E-2</c:v>
                </c:pt>
                <c:pt idx="2">
                  <c:v>3.5036517547298571E-2</c:v>
                </c:pt>
                <c:pt idx="3">
                  <c:v>2.654540281019007E-2</c:v>
                </c:pt>
                <c:pt idx="4">
                  <c:v>2.7896407812701987E-2</c:v>
                </c:pt>
                <c:pt idx="5">
                  <c:v>5.4820361927629208E-2</c:v>
                </c:pt>
                <c:pt idx="6">
                  <c:v>3.456216108761196E-2</c:v>
                </c:pt>
                <c:pt idx="7">
                  <c:v>2.6940318119053876E-2</c:v>
                </c:pt>
                <c:pt idx="8">
                  <c:v>4.3203671857969819E-2</c:v>
                </c:pt>
                <c:pt idx="9">
                  <c:v>1.6805517776526675E-2</c:v>
                </c:pt>
                <c:pt idx="10">
                  <c:v>2.3923287422362011E-2</c:v>
                </c:pt>
                <c:pt idx="11">
                  <c:v>1.6281824646585782E-2</c:v>
                </c:pt>
                <c:pt idx="12">
                  <c:v>0.10116537099357797</c:v>
                </c:pt>
                <c:pt idx="13">
                  <c:v>0.21579325842696628</c:v>
                </c:pt>
                <c:pt idx="14">
                  <c:v>0.14418777569004149</c:v>
                </c:pt>
              </c:numCache>
            </c:numRef>
          </c:xVal>
          <c:yVal>
            <c:numRef>
              <c:f>BroodYr!$V$43:$V$57</c:f>
              <c:numCache>
                <c:formatCode>General</c:formatCode>
                <c:ptCount val="15"/>
                <c:pt idx="0">
                  <c:v>0.19575667921452339</c:v>
                </c:pt>
                <c:pt idx="1">
                  <c:v>0.28698042476328373</c:v>
                </c:pt>
                <c:pt idx="2">
                  <c:v>0.29077839920748211</c:v>
                </c:pt>
                <c:pt idx="3">
                  <c:v>0.32161599902921223</c:v>
                </c:pt>
                <c:pt idx="4">
                  <c:v>0.11462239870578719</c:v>
                </c:pt>
                <c:pt idx="5">
                  <c:v>0.35870657536310779</c:v>
                </c:pt>
                <c:pt idx="6">
                  <c:v>0.40273328548741116</c:v>
                </c:pt>
                <c:pt idx="7">
                  <c:v>0.2870550849960426</c:v>
                </c:pt>
                <c:pt idx="8">
                  <c:v>0.50504191808054666</c:v>
                </c:pt>
                <c:pt idx="9">
                  <c:v>0.27347497980954477</c:v>
                </c:pt>
                <c:pt idx="10">
                  <c:v>0.38070419374123399</c:v>
                </c:pt>
                <c:pt idx="11">
                  <c:v>0.27223861312343811</c:v>
                </c:pt>
                <c:pt idx="12">
                  <c:v>0.19487118542320872</c:v>
                </c:pt>
                <c:pt idx="13">
                  <c:v>5.4799130797304821E-2</c:v>
                </c:pt>
                <c:pt idx="14">
                  <c:v>0.12912834827830144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BroodYr!$AA$12:$AA$26</c15:f>
                <c15:dlblRangeCache>
                  <c:ptCount val="15"/>
                  <c:pt idx="0">
                    <c:v>2002</c:v>
                  </c:pt>
                  <c:pt idx="1">
                    <c:v>2003</c:v>
                  </c:pt>
                  <c:pt idx="2">
                    <c:v>2004</c:v>
                  </c:pt>
                  <c:pt idx="3">
                    <c:v>2005</c:v>
                  </c:pt>
                  <c:pt idx="4">
                    <c:v>2006</c:v>
                  </c:pt>
                  <c:pt idx="5">
                    <c:v>2007</c:v>
                  </c:pt>
                  <c:pt idx="6">
                    <c:v>2008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A49-421B-8451-CDAC2CFB73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BroodYr!$AB$58</c:f>
              <c:numCache>
                <c:formatCode>0.0%</c:formatCode>
                <c:ptCount val="1"/>
                <c:pt idx="0">
                  <c:v>0.12598445231120481</c:v>
                </c:pt>
              </c:numCache>
            </c:numRef>
          </c:xVal>
          <c:yVal>
            <c:numRef>
              <c:f>BroodYr!$Z$59</c:f>
              <c:numCache>
                <c:formatCode>General</c:formatCode>
                <c:ptCount val="1"/>
                <c:pt idx="0">
                  <c:v>0.18755013934569434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A49-421B-8451-CDAC2CFB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 of age 3 to age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6728"/>
        <c:crosses val="autoZero"/>
        <c:crossBetween val="midCat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age 5</a:t>
                </a:r>
              </a:p>
            </c:rich>
          </c:tx>
          <c:layout>
            <c:manualLayout>
              <c:xMode val="edge"/>
              <c:yMode val="edge"/>
              <c:x val="1.9433623412355545E-3"/>
              <c:y val="0.22648057716624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8696"/>
        <c:crosses val="autoZero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Amalga Harbor</a:t>
            </a:r>
          </a:p>
        </c:rich>
      </c:tx>
      <c:layout>
        <c:manualLayout>
          <c:xMode val="edge"/>
          <c:yMode val="edge"/>
          <c:x val="0.65470432194960682"/>
          <c:y val="4.93589718676069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2902396513342"/>
          <c:y val="0.12239581453685572"/>
          <c:w val="0.7848275217115962"/>
          <c:h val="0.64289922052800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BroodYr!$AA$12:$AA$26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BroodYr!$Y$43:$Y$57</c:f>
              <c:numCache>
                <c:formatCode>#,##0.0</c:formatCode>
                <c:ptCount val="15"/>
                <c:pt idx="0">
                  <c:v>4.1661633179416784</c:v>
                </c:pt>
                <c:pt idx="1">
                  <c:v>4.229764858654514</c:v>
                </c:pt>
                <c:pt idx="2">
                  <c:v>4.2710917255157952</c:v>
                </c:pt>
                <c:pt idx="3">
                  <c:v>4.3054289817866822</c:v>
                </c:pt>
                <c:pt idx="4">
                  <c:v>4.0906161032869122</c:v>
                </c:pt>
                <c:pt idx="5">
                  <c:v>4.3384100420247407</c:v>
                </c:pt>
                <c:pt idx="6">
                  <c:v>4.386663287610479</c:v>
                </c:pt>
                <c:pt idx="7">
                  <c:v>4.2708109037949296</c:v>
                </c:pt>
                <c:pt idx="8">
                  <c:v>4.5065240112217397</c:v>
                </c:pt>
                <c:pt idx="9">
                  <c:v>4.2642660468872062</c:v>
                </c:pt>
                <c:pt idx="10">
                  <c:v>4.3707764960650852</c:v>
                </c:pt>
                <c:pt idx="11">
                  <c:v>4.2636262658920954</c:v>
                </c:pt>
                <c:pt idx="12">
                  <c:v>4.1221795262845697</c:v>
                </c:pt>
                <c:pt idx="13">
                  <c:v>3.8870427289107021</c:v>
                </c:pt>
                <c:pt idx="14">
                  <c:v>4.0193832093761355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2-4397-86BE-27911441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  <c:max val="2016"/>
          <c:min val="2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Brood year</a:t>
                </a:r>
              </a:p>
            </c:rich>
          </c:tx>
          <c:layout>
            <c:manualLayout>
              <c:xMode val="edge"/>
              <c:yMode val="edge"/>
              <c:x val="0.51157611199043629"/>
              <c:y val="0.9086690028078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6728"/>
        <c:crosses val="autoZero"/>
        <c:crossBetween val="midCat"/>
        <c:majorUnit val="1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Maturation age</a:t>
                </a:r>
              </a:p>
            </c:rich>
          </c:tx>
          <c:layout>
            <c:manualLayout>
              <c:xMode val="edge"/>
              <c:yMode val="edge"/>
              <c:x val="2.7916927366156046E-3"/>
              <c:y val="0.2084958606175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8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Gastineau</a:t>
            </a:r>
          </a:p>
        </c:rich>
      </c:tx>
      <c:layout>
        <c:manualLayout>
          <c:xMode val="edge"/>
          <c:yMode val="edge"/>
          <c:x val="0.74133257209600312"/>
          <c:y val="1.28004579943395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84777645670928"/>
          <c:y val="4.0937874379599518E-2"/>
          <c:w val="0.76946900933733409"/>
          <c:h val="0.761738120771817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FCC1764-35DB-458A-A423-A799CB1C0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F64-46F0-A6BB-EDA0685E82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B8E6BA-2D92-473A-95DF-345C505DE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F64-46F0-A6BB-EDA0685E82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2072F0-80DC-4568-A766-2164CA650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F64-46F0-A6BB-EDA0685E82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8D86A8-D4B3-445F-AC82-EAD30FC64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F64-46F0-A6BB-EDA0685E82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68C0BF-7D89-4E67-B071-5E4FE2267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F64-46F0-A6BB-EDA0685E82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74B8F9-BC49-4678-8432-87059077E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64-46F0-A6BB-EDA0685E82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9DFCAA-28C2-4437-85FB-80F9FA24C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F64-46F0-A6BB-EDA0685E82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0D323C-B826-4C16-A10F-4B10B8CF2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F64-46F0-A6BB-EDA0685E82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291D56-6421-4786-AF0C-341F27003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F64-46F0-A6BB-EDA0685E82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D5749E2-FA86-4FBA-B602-056DA85BE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64-46F0-A6BB-EDA0685E82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94B16D6-E072-4D35-99FC-87E4CD430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F64-46F0-A6BB-EDA0685E82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C996E73-ED6B-43AE-BE1D-597779F1F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F64-46F0-A6BB-EDA0685E82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4403D8D-E4E8-42B8-BFC5-787C4751D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F64-46F0-A6BB-EDA0685E82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4728E0-1885-4552-B945-DBE118B76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F64-46F0-A6BB-EDA0685E821F}"/>
                </c:ext>
              </c:extLst>
            </c:dLbl>
            <c:dLbl>
              <c:idx val="14"/>
              <c:layout>
                <c:manualLayout>
                  <c:x val="-1.0053014479507153E-2"/>
                  <c:y val="-3.9013523956893011E-2"/>
                </c:manualLayout>
              </c:layout>
              <c:tx>
                <c:rich>
                  <a:bodyPr/>
                  <a:lstStyle/>
                  <a:p>
                    <a:fld id="{D947CE07-ABD4-41BB-843D-7C5A796DE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B35-4CC5-852E-EE3771EEF3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68107973278691"/>
                  <c:y val="-0.49974852643546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BroodYr!$AB$12:$AB$26</c:f>
              <c:numCache>
                <c:formatCode>0.0%</c:formatCode>
                <c:ptCount val="15"/>
                <c:pt idx="0">
                  <c:v>5.7224869962612321E-2</c:v>
                </c:pt>
                <c:pt idx="1">
                  <c:v>9.8605533966985168E-2</c:v>
                </c:pt>
                <c:pt idx="2">
                  <c:v>4.7537211394355378E-2</c:v>
                </c:pt>
                <c:pt idx="3">
                  <c:v>2.823747938512066E-2</c:v>
                </c:pt>
                <c:pt idx="4">
                  <c:v>4.4407478905620523E-2</c:v>
                </c:pt>
                <c:pt idx="5">
                  <c:v>3.6077681129532378E-2</c:v>
                </c:pt>
                <c:pt idx="6">
                  <c:v>4.850734701469403E-2</c:v>
                </c:pt>
                <c:pt idx="7">
                  <c:v>2.3686221563165469E-2</c:v>
                </c:pt>
                <c:pt idx="8">
                  <c:v>4.4122013307179742E-2</c:v>
                </c:pt>
                <c:pt idx="9">
                  <c:v>2.3073872153915445E-2</c:v>
                </c:pt>
                <c:pt idx="10">
                  <c:v>3.4642983874147382E-2</c:v>
                </c:pt>
                <c:pt idx="11">
                  <c:v>1.0054775518188851E-2</c:v>
                </c:pt>
                <c:pt idx="12">
                  <c:v>9.0021214264067076E-2</c:v>
                </c:pt>
                <c:pt idx="13">
                  <c:v>0.17916386939273726</c:v>
                </c:pt>
                <c:pt idx="14">
                  <c:v>0.1447775459074894</c:v>
                </c:pt>
              </c:numCache>
            </c:numRef>
          </c:xVal>
          <c:yVal>
            <c:numRef>
              <c:f>BroodYr!$V$12:$V$26</c:f>
              <c:numCache>
                <c:formatCode>0.0%</c:formatCode>
                <c:ptCount val="15"/>
                <c:pt idx="0">
                  <c:v>0.16763129200460705</c:v>
                </c:pt>
                <c:pt idx="1">
                  <c:v>0.22197858950428284</c:v>
                </c:pt>
                <c:pt idx="2">
                  <c:v>0.2632504749486218</c:v>
                </c:pt>
                <c:pt idx="3">
                  <c:v>0.25829943269198158</c:v>
                </c:pt>
                <c:pt idx="4">
                  <c:v>0.20249313926613152</c:v>
                </c:pt>
                <c:pt idx="5">
                  <c:v>0.28467074873778064</c:v>
                </c:pt>
                <c:pt idx="6">
                  <c:v>0.35344905862356252</c:v>
                </c:pt>
                <c:pt idx="7">
                  <c:v>0.3594234093980756</c:v>
                </c:pt>
                <c:pt idx="8">
                  <c:v>0.44301293036298489</c:v>
                </c:pt>
                <c:pt idx="9">
                  <c:v>0.23844375500400319</c:v>
                </c:pt>
                <c:pt idx="10">
                  <c:v>0.37921910484481453</c:v>
                </c:pt>
                <c:pt idx="11">
                  <c:v>0.30968238574065682</c:v>
                </c:pt>
                <c:pt idx="12">
                  <c:v>0.15768782806093931</c:v>
                </c:pt>
                <c:pt idx="13">
                  <c:v>5.2491423891481273E-2</c:v>
                </c:pt>
                <c:pt idx="14">
                  <c:v>0.12478976154960331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BroodYr!$AA$12:$AA$26</c15:f>
                <c15:dlblRangeCache>
                  <c:ptCount val="15"/>
                  <c:pt idx="0">
                    <c:v>2002</c:v>
                  </c:pt>
                  <c:pt idx="1">
                    <c:v>2003</c:v>
                  </c:pt>
                  <c:pt idx="2">
                    <c:v>2004</c:v>
                  </c:pt>
                  <c:pt idx="3">
                    <c:v>2005</c:v>
                  </c:pt>
                  <c:pt idx="4">
                    <c:v>2006</c:v>
                  </c:pt>
                  <c:pt idx="5">
                    <c:v>2007</c:v>
                  </c:pt>
                  <c:pt idx="6">
                    <c:v>2008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F64-46F0-A6BB-EDA0685E82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BroodYr!$AB$27</c:f>
              <c:numCache>
                <c:formatCode>0.0%</c:formatCode>
                <c:ptCount val="1"/>
                <c:pt idx="0">
                  <c:v>0.16834264533388488</c:v>
                </c:pt>
              </c:numCache>
            </c:numRef>
          </c:xVal>
          <c:yVal>
            <c:numRef>
              <c:f>BroodYr!$Z$28</c:f>
              <c:numCache>
                <c:formatCode>General</c:formatCode>
                <c:ptCount val="1"/>
                <c:pt idx="0">
                  <c:v>7.795273576869588E-2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35-4CC5-852E-EE3771EE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38696"/>
        <c:axId val="694436728"/>
      </c:scatterChart>
      <c:valAx>
        <c:axId val="69443869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6728"/>
        <c:crosses val="autoZero"/>
        <c:crossBetween val="midCat"/>
      </c:valAx>
      <c:valAx>
        <c:axId val="69443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age 5</a:t>
                </a:r>
              </a:p>
            </c:rich>
          </c:tx>
          <c:layout>
            <c:manualLayout>
              <c:xMode val="edge"/>
              <c:yMode val="edge"/>
              <c:x val="1.2157530843442345E-2"/>
              <c:y val="0.2206153895774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438696"/>
        <c:crosses val="autoZero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009368889983002"/>
                  <c:y val="-0.16622571207081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BroodYr!$Y$46:$Y$56</c:f>
              <c:numCache>
                <c:formatCode>#,##0.0</c:formatCode>
                <c:ptCount val="11"/>
                <c:pt idx="0">
                  <c:v>4.3054289817866822</c:v>
                </c:pt>
                <c:pt idx="1">
                  <c:v>4.0906161032869122</c:v>
                </c:pt>
                <c:pt idx="2">
                  <c:v>4.3384100420247407</c:v>
                </c:pt>
                <c:pt idx="3">
                  <c:v>4.386663287610479</c:v>
                </c:pt>
                <c:pt idx="4">
                  <c:v>4.2708109037949296</c:v>
                </c:pt>
                <c:pt idx="5">
                  <c:v>4.5065240112217397</c:v>
                </c:pt>
                <c:pt idx="6">
                  <c:v>4.2642660468872062</c:v>
                </c:pt>
                <c:pt idx="7">
                  <c:v>4.3707764960650852</c:v>
                </c:pt>
                <c:pt idx="8">
                  <c:v>4.2636262658920954</c:v>
                </c:pt>
                <c:pt idx="9">
                  <c:v>4.1221795262845697</c:v>
                </c:pt>
                <c:pt idx="10">
                  <c:v>3.8870427289107021</c:v>
                </c:pt>
              </c:numCache>
            </c:numRef>
          </c:xVal>
          <c:yVal>
            <c:numRef>
              <c:f>BroodYr!$Z$46:$Z$56</c:f>
              <c:numCache>
                <c:formatCode>General</c:formatCode>
                <c:ptCount val="11"/>
                <c:pt idx="0">
                  <c:v>4.22</c:v>
                </c:pt>
                <c:pt idx="1">
                  <c:v>4</c:v>
                </c:pt>
                <c:pt idx="2">
                  <c:v>5</c:v>
                </c:pt>
                <c:pt idx="3">
                  <c:v>4.755868544600939</c:v>
                </c:pt>
                <c:pt idx="4">
                  <c:v>4.7805755395683454</c:v>
                </c:pt>
                <c:pt idx="5">
                  <c:v>4.1800818553888135</c:v>
                </c:pt>
                <c:pt idx="6">
                  <c:v>4.3567999999999998</c:v>
                </c:pt>
                <c:pt idx="7">
                  <c:v>4.183943089430894</c:v>
                </c:pt>
                <c:pt idx="8">
                  <c:v>4.0584415584415581</c:v>
                </c:pt>
                <c:pt idx="9">
                  <c:v>3.8484848484848486</c:v>
                </c:pt>
                <c:pt idx="10">
                  <c:v>4.0089285714285712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D-4917-82BC-99468BC9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41856"/>
        <c:axId val="910832016"/>
      </c:scatterChart>
      <c:valAx>
        <c:axId val="910841856"/>
        <c:scaling>
          <c:orientation val="minMax"/>
          <c:min val="3.75"/>
        </c:scaling>
        <c:delete val="0"/>
        <c:axPos val="b"/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2016"/>
        <c:crosses val="autoZero"/>
        <c:crossBetween val="midCat"/>
      </c:valAx>
      <c:valAx>
        <c:axId val="910832016"/>
        <c:scaling>
          <c:orientation val="minMax"/>
          <c:min val="3.7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BroodYr!$Q$14:$Q$28</c:f>
              <c:numCache>
                <c:formatCode>General</c:formatCode>
                <c:ptCount val="15"/>
                <c:pt idx="0">
                  <c:v>12.3</c:v>
                </c:pt>
                <c:pt idx="1">
                  <c:v>12.3</c:v>
                </c:pt>
                <c:pt idx="2">
                  <c:v>10.3</c:v>
                </c:pt>
                <c:pt idx="3">
                  <c:v>10.9</c:v>
                </c:pt>
                <c:pt idx="4">
                  <c:v>10</c:v>
                </c:pt>
                <c:pt idx="5">
                  <c:v>10.3</c:v>
                </c:pt>
                <c:pt idx="6">
                  <c:v>9.9</c:v>
                </c:pt>
                <c:pt idx="7">
                  <c:v>10</c:v>
                </c:pt>
                <c:pt idx="8">
                  <c:v>9.4</c:v>
                </c:pt>
                <c:pt idx="9">
                  <c:v>10.7</c:v>
                </c:pt>
                <c:pt idx="10">
                  <c:v>12.6</c:v>
                </c:pt>
                <c:pt idx="11">
                  <c:v>11.6</c:v>
                </c:pt>
                <c:pt idx="12">
                  <c:v>13</c:v>
                </c:pt>
                <c:pt idx="13">
                  <c:v>11.2</c:v>
                </c:pt>
                <c:pt idx="14">
                  <c:v>11.1</c:v>
                </c:pt>
              </c:numCache>
            </c:numRef>
          </c:xVal>
          <c:yVal>
            <c:numRef>
              <c:f>BroodYr!$Y$15:$Y$27</c:f>
              <c:numCache>
                <c:formatCode>#,##0.0</c:formatCode>
                <c:ptCount val="13"/>
                <c:pt idx="0">
                  <c:v>4.2390591106978466</c:v>
                </c:pt>
                <c:pt idx="1">
                  <c:v>4.1685837027574646</c:v>
                </c:pt>
                <c:pt idx="2">
                  <c:v>4.2597619787683989</c:v>
                </c:pt>
                <c:pt idx="3">
                  <c:v>4.3235375172640111</c:v>
                </c:pt>
                <c:pt idx="4">
                  <c:v>4.3446016420111846</c:v>
                </c:pt>
                <c:pt idx="5">
                  <c:v>4.4194760346886852</c:v>
                </c:pt>
                <c:pt idx="6">
                  <c:v>4.22126801441153</c:v>
                </c:pt>
                <c:pt idx="7">
                  <c:v>4.358433478425435</c:v>
                </c:pt>
                <c:pt idx="8">
                  <c:v>4.3028104924375743</c:v>
                </c:pt>
                <c:pt idx="9">
                  <c:v>4.0881240769016998</c:v>
                </c:pt>
                <c:pt idx="10">
                  <c:v>3.9085255959138729</c:v>
                </c:pt>
                <c:pt idx="11">
                  <c:v>4.014103811315044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AFD-8BBD-76B83BD0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55800"/>
        <c:axId val="1041060720"/>
      </c:scatterChart>
      <c:valAx>
        <c:axId val="1041055800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60720"/>
        <c:crosses val="autoZero"/>
        <c:crossBetween val="midCat"/>
      </c:valAx>
      <c:valAx>
        <c:axId val="1041060720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5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Amalga Harbor</a:t>
            </a:r>
          </a:p>
        </c:rich>
      </c:tx>
      <c:layout>
        <c:manualLayout>
          <c:xMode val="edge"/>
          <c:yMode val="edge"/>
          <c:x val="0.3693353772893172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1918804668308"/>
          <c:y val="0.13425925925925927"/>
          <c:w val="0.76740928579040724"/>
          <c:h val="0.583315020208647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BroodYr!$T$4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BroodYr!$T$43:$T$57</c:f>
              <c:numCache>
                <c:formatCode>General</c:formatCode>
                <c:ptCount val="15"/>
                <c:pt idx="0">
                  <c:v>3.1163362006478335E-2</c:v>
                </c:pt>
                <c:pt idx="1">
                  <c:v>5.9540449038201937E-2</c:v>
                </c:pt>
                <c:pt idx="2">
                  <c:v>2.3527874632407429E-2</c:v>
                </c:pt>
                <c:pt idx="3">
                  <c:v>1.7436520451053674E-2</c:v>
                </c:pt>
                <c:pt idx="4">
                  <c:v>2.4023416754499923E-2</c:v>
                </c:pt>
                <c:pt idx="5">
                  <c:v>3.1593854094705685E-2</c:v>
                </c:pt>
                <c:pt idx="6">
                  <c:v>1.9644377860031845E-2</c:v>
                </c:pt>
                <c:pt idx="7">
                  <c:v>1.8485935679158787E-2</c:v>
                </c:pt>
                <c:pt idx="8">
                  <c:v>1.8837065325147284E-2</c:v>
                </c:pt>
                <c:pt idx="9">
                  <c:v>1.184308579996181E-2</c:v>
                </c:pt>
                <c:pt idx="10">
                  <c:v>1.4200204756856289E-2</c:v>
                </c:pt>
                <c:pt idx="11">
                  <c:v>1.1484878104134375E-2</c:v>
                </c:pt>
                <c:pt idx="12">
                  <c:v>7.3420271174148413E-2</c:v>
                </c:pt>
                <c:pt idx="13">
                  <c:v>0.16774074841799053</c:v>
                </c:pt>
                <c:pt idx="14">
                  <c:v>0.10974513890216622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D-4576-A950-327735353449}"/>
            </c:ext>
          </c:extLst>
        </c:ser>
        <c:ser>
          <c:idx val="1"/>
          <c:order val="1"/>
          <c:tx>
            <c:strRef>
              <c:f>BroodYr!$U$4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BroodYr!$U$43:$U$57</c:f>
              <c:numCache>
                <c:formatCode>General</c:formatCode>
                <c:ptCount val="15"/>
                <c:pt idx="0">
                  <c:v>0.76363141891423647</c:v>
                </c:pt>
                <c:pt idx="1">
                  <c:v>0.64336059483106711</c:v>
                </c:pt>
                <c:pt idx="2">
                  <c:v>0.67152434886387569</c:v>
                </c:pt>
                <c:pt idx="3">
                  <c:v>0.65685650263932926</c:v>
                </c:pt>
                <c:pt idx="4">
                  <c:v>0.86116524090823676</c:v>
                </c:pt>
                <c:pt idx="5">
                  <c:v>0.57631604359734323</c:v>
                </c:pt>
                <c:pt idx="6">
                  <c:v>0.56837816970516175</c:v>
                </c:pt>
                <c:pt idx="7">
                  <c:v>0.6861810464696918</c:v>
                </c:pt>
                <c:pt idx="8">
                  <c:v>0.43600611973614906</c:v>
                </c:pt>
                <c:pt idx="9">
                  <c:v>0.70471412767203123</c:v>
                </c:pt>
                <c:pt idx="10">
                  <c:v>0.59357246795366481</c:v>
                </c:pt>
                <c:pt idx="11">
                  <c:v>0.70538028466869029</c:v>
                </c:pt>
                <c:pt idx="12">
                  <c:v>0.72574508898711165</c:v>
                </c:pt>
                <c:pt idx="13">
                  <c:v>0.77732154211277737</c:v>
                </c:pt>
                <c:pt idx="14">
                  <c:v>0.76112651281953236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D-4576-A950-327735353449}"/>
            </c:ext>
          </c:extLst>
        </c:ser>
        <c:ser>
          <c:idx val="2"/>
          <c:order val="2"/>
          <c:tx>
            <c:strRef>
              <c:f>BroodYr!$V$4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BroodYr!$S$12:$S$26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BroodYr!$V$43:$V$57</c:f>
              <c:numCache>
                <c:formatCode>General</c:formatCode>
                <c:ptCount val="15"/>
                <c:pt idx="0">
                  <c:v>0.19575667921452339</c:v>
                </c:pt>
                <c:pt idx="1">
                  <c:v>0.28698042476328373</c:v>
                </c:pt>
                <c:pt idx="2">
                  <c:v>0.29077839920748211</c:v>
                </c:pt>
                <c:pt idx="3">
                  <c:v>0.32161599902921223</c:v>
                </c:pt>
                <c:pt idx="4">
                  <c:v>0.11462239870578719</c:v>
                </c:pt>
                <c:pt idx="5">
                  <c:v>0.35870657536310779</c:v>
                </c:pt>
                <c:pt idx="6">
                  <c:v>0.40273328548741116</c:v>
                </c:pt>
                <c:pt idx="7">
                  <c:v>0.2870550849960426</c:v>
                </c:pt>
                <c:pt idx="8">
                  <c:v>0.50504191808054666</c:v>
                </c:pt>
                <c:pt idx="9">
                  <c:v>0.27347497980954477</c:v>
                </c:pt>
                <c:pt idx="10">
                  <c:v>0.38070419374123399</c:v>
                </c:pt>
                <c:pt idx="11">
                  <c:v>0.27223861312343811</c:v>
                </c:pt>
                <c:pt idx="12">
                  <c:v>0.19487118542320872</c:v>
                </c:pt>
                <c:pt idx="13">
                  <c:v>5.4799130797304821E-2</c:v>
                </c:pt>
                <c:pt idx="14">
                  <c:v>0.12912834827830144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D-4576-A950-3277353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5933816"/>
        <c:axId val="475928240"/>
      </c:barChart>
      <c:catAx>
        <c:axId val="4759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Brood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28240"/>
        <c:crosses val="autoZero"/>
        <c:auto val="1"/>
        <c:lblAlgn val="ctr"/>
        <c:lblOffset val="100"/>
        <c:noMultiLvlLbl val="0"/>
      </c:catAx>
      <c:valAx>
        <c:axId val="475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33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709618A0-890B-44F2-A6AB-FD443F1D0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12-4A99-AA47-1B82327B22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56A0A4-B0DC-4FB6-A2F3-AE954D568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12-4A99-AA47-1B82327B22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AA322F-AABF-42D6-A461-5A0ED1DA3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12-4A99-AA47-1B82327B22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612F56-885E-4C32-BD85-4C5765950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12-4A99-AA47-1B82327B22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87B10C-DD4F-4B95-BD89-C6E9A5AE7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12-4A99-AA47-1B82327B227E}"/>
                </c:ext>
              </c:extLst>
            </c:dLbl>
            <c:dLbl>
              <c:idx val="5"/>
              <c:layout>
                <c:manualLayout>
                  <c:x val="8.5858593825527667E-3"/>
                  <c:y val="0"/>
                </c:manualLayout>
              </c:layout>
              <c:tx>
                <c:rich>
                  <a:bodyPr/>
                  <a:lstStyle/>
                  <a:p>
                    <a:fld id="{CC168119-B40E-4D60-9648-465C90ABB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212-4A99-AA47-1B82327B22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AD2F53E-6810-4930-923F-576D2821E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212-4A99-AA47-1B82327B22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2BA8D6-64C2-48B9-9335-1C3DADCE2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212-4A99-AA47-1B82327B22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75E6A5C-4F4A-45D1-816E-73DF8D826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12-4A99-AA47-1B82327B22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AB2AA3-5699-4A02-AE68-75CDCBEE8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12-4A99-AA47-1B82327B22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AE8DEB-5544-4933-A4F2-518AF433E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12-4A99-AA47-1B82327B22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2E64D3E-8CFD-468A-B496-ADB21E8F6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12-4A99-AA47-1B82327B22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22D512-6EE7-4EB7-9997-4037F4C50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12-4A99-AA47-1B82327B22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BroodYr!$Y$12:$Y$24</c:f>
              <c:numCache>
                <c:formatCode>#,##0.0</c:formatCode>
                <c:ptCount val="13"/>
                <c:pt idx="0">
                  <c:v>4.123743488781705</c:v>
                </c:pt>
                <c:pt idx="1">
                  <c:v>4.1527576224225182</c:v>
                </c:pt>
                <c:pt idx="2">
                  <c:v>4.2329056682497024</c:v>
                </c:pt>
                <c:pt idx="3">
                  <c:v>4.2390591106978466</c:v>
                </c:pt>
                <c:pt idx="4">
                  <c:v>4.1685837027574646</c:v>
                </c:pt>
                <c:pt idx="5">
                  <c:v>4.2597619787683989</c:v>
                </c:pt>
                <c:pt idx="6">
                  <c:v>4.3235375172640111</c:v>
                </c:pt>
                <c:pt idx="7">
                  <c:v>4.3446016420111846</c:v>
                </c:pt>
                <c:pt idx="8">
                  <c:v>4.4194760346886852</c:v>
                </c:pt>
                <c:pt idx="9">
                  <c:v>4.22126801441153</c:v>
                </c:pt>
                <c:pt idx="10">
                  <c:v>4.358433478425435</c:v>
                </c:pt>
                <c:pt idx="11">
                  <c:v>4.3028104924375743</c:v>
                </c:pt>
                <c:pt idx="12">
                  <c:v>4.0881240769016998</c:v>
                </c:pt>
              </c:numCache>
            </c:numRef>
          </c:xVal>
          <c:yVal>
            <c:numRef>
              <c:f>BroodYr!$P$12:$P$24</c:f>
              <c:numCache>
                <c:formatCode>General</c:formatCode>
                <c:ptCount val="13"/>
                <c:pt idx="0">
                  <c:v>0.21105670717443509</c:v>
                </c:pt>
                <c:pt idx="1">
                  <c:v>0.12116313968083214</c:v>
                </c:pt>
                <c:pt idx="2">
                  <c:v>0.14536071144566115</c:v>
                </c:pt>
                <c:pt idx="3">
                  <c:v>0.1157374430612009</c:v>
                </c:pt>
                <c:pt idx="4">
                  <c:v>5.1113251531515032E-2</c:v>
                </c:pt>
                <c:pt idx="5">
                  <c:v>0.13537745387142977</c:v>
                </c:pt>
                <c:pt idx="6">
                  <c:v>0.16376093143596379</c:v>
                </c:pt>
                <c:pt idx="7">
                  <c:v>7.9948934572420916E-2</c:v>
                </c:pt>
                <c:pt idx="8">
                  <c:v>3.3261743280582769E-2</c:v>
                </c:pt>
                <c:pt idx="9">
                  <c:v>9.1470519293184283E-2</c:v>
                </c:pt>
                <c:pt idx="10">
                  <c:v>7.3867362274776721E-2</c:v>
                </c:pt>
                <c:pt idx="11">
                  <c:v>0.1694093833894405</c:v>
                </c:pt>
                <c:pt idx="12">
                  <c:v>3.1281497059625345E-2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BroodYr!$I$12:$I$25</c15:f>
                <c15:dlblRangeCache>
                  <c:ptCount val="14"/>
                  <c:pt idx="0">
                    <c:v>2002</c:v>
                  </c:pt>
                  <c:pt idx="1">
                    <c:v>2003</c:v>
                  </c:pt>
                  <c:pt idx="2">
                    <c:v>2004</c:v>
                  </c:pt>
                  <c:pt idx="3">
                    <c:v>2005</c:v>
                  </c:pt>
                  <c:pt idx="4">
                    <c:v>2006</c:v>
                  </c:pt>
                  <c:pt idx="5">
                    <c:v>2007</c:v>
                  </c:pt>
                  <c:pt idx="6">
                    <c:v>2008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7212-4A99-AA47-1B82327B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92952"/>
        <c:axId val="904386720"/>
      </c:scatterChart>
      <c:valAx>
        <c:axId val="90439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Brood year maturation</a:t>
                </a:r>
                <a:r>
                  <a:rPr lang="en-US" baseline="0"/>
                  <a:t> 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86720"/>
        <c:crosses val="autoZero"/>
        <c:crossBetween val="midCat"/>
      </c:valAx>
      <c:valAx>
        <c:axId val="9043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 per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92952"/>
        <c:crosses val="autoZero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288347</xdr:colOff>
      <xdr:row>6</xdr:row>
      <xdr:rowOff>129762</xdr:rowOff>
    </xdr:from>
    <xdr:to>
      <xdr:col>39</xdr:col>
      <xdr:colOff>331643</xdr:colOff>
      <xdr:row>18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866C8-49D6-4FC8-8FC4-DB24E3D37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378527</xdr:colOff>
      <xdr:row>22</xdr:row>
      <xdr:rowOff>143493</xdr:rowOff>
    </xdr:from>
    <xdr:to>
      <xdr:col>35</xdr:col>
      <xdr:colOff>517073</xdr:colOff>
      <xdr:row>32</xdr:row>
      <xdr:rowOff>39584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F8DF5-BE89-493F-8E78-60513D4FD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204105</xdr:colOff>
      <xdr:row>51</xdr:row>
      <xdr:rowOff>91109</xdr:rowOff>
    </xdr:from>
    <xdr:to>
      <xdr:col>42</xdr:col>
      <xdr:colOff>256760</xdr:colOff>
      <xdr:row>62</xdr:row>
      <xdr:rowOff>160947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A5359A-43FD-464C-82DC-B7EA4912D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53</xdr:row>
      <xdr:rowOff>0</xdr:rowOff>
    </xdr:from>
    <xdr:to>
      <xdr:col>35</xdr:col>
      <xdr:colOff>138546</xdr:colOff>
      <xdr:row>62</xdr:row>
      <xdr:rowOff>86591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6A9CDB-2829-4572-BB23-CDE277CAA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13606</xdr:colOff>
      <xdr:row>33</xdr:row>
      <xdr:rowOff>40820</xdr:rowOff>
    </xdr:from>
    <xdr:to>
      <xdr:col>41</xdr:col>
      <xdr:colOff>372717</xdr:colOff>
      <xdr:row>36</xdr:row>
      <xdr:rowOff>122463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930F2B-2113-4739-9401-41E47EC6DF88}"/>
            </a:ext>
          </a:extLst>
        </xdr:cNvPr>
        <xdr:cNvSpPr txBox="1"/>
      </xdr:nvSpPr>
      <xdr:spPr>
        <a:xfrm>
          <a:off x="18608063" y="6327320"/>
          <a:ext cx="7714067" cy="653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Amalga</a:t>
          </a:r>
          <a:r>
            <a:rPr lang="en-US" sz="1100" baseline="0"/>
            <a:t> Harbor and Gastineau chum return maturation age by brood year plots look almost the same. I bet the additional variation seen in the relationship between (ratio of age 3 to age 4) and (percent age 5) at Amalga than at Gastineau is due to hihger variation in abundance estimates or lower scale sample sizes for apportioning returns to brood year.</a:t>
          </a:r>
          <a:endParaRPr lang="en-US" sz="1100"/>
        </a:p>
      </xdr:txBody>
    </xdr:sp>
    <xdr:clientData/>
  </xdr:twoCellAnchor>
  <xdr:twoCellAnchor>
    <xdr:from>
      <xdr:col>36</xdr:col>
      <xdr:colOff>351396</xdr:colOff>
      <xdr:row>21</xdr:row>
      <xdr:rowOff>16565</xdr:rowOff>
    </xdr:from>
    <xdr:to>
      <xdr:col>42</xdr:col>
      <xdr:colOff>463826</xdr:colOff>
      <xdr:row>33</xdr:row>
      <xdr:rowOff>9262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988EDA8-79AD-4C69-B3E6-15397D035D4F}"/>
            </a:ext>
          </a:extLst>
        </xdr:cNvPr>
        <xdr:cNvGrpSpPr/>
      </xdr:nvGrpSpPr>
      <xdr:grpSpPr>
        <a:xfrm>
          <a:off x="24762610" y="4017065"/>
          <a:ext cx="3786359" cy="2278697"/>
          <a:chOff x="23236244" y="4017065"/>
          <a:chExt cx="3789908" cy="2278697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A2454EA3-B0BD-424E-8035-8C7549FC99AD}"/>
              </a:ext>
            </a:extLst>
          </xdr:cNvPr>
          <xdr:cNvGraphicFramePr/>
        </xdr:nvGraphicFramePr>
        <xdr:xfrm>
          <a:off x="23236244" y="4017065"/>
          <a:ext cx="3789908" cy="22786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210DC947-0410-4575-ABE9-9B4DDCDED936}"/>
              </a:ext>
            </a:extLst>
          </xdr:cNvPr>
          <xdr:cNvSpPr txBox="1"/>
        </xdr:nvSpPr>
        <xdr:spPr>
          <a:xfrm>
            <a:off x="26115065" y="4762500"/>
            <a:ext cx="861390" cy="4472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BY</a:t>
            </a:r>
            <a:r>
              <a:rPr lang="en-US" sz="9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2017 est. </a:t>
            </a:r>
            <a:r>
              <a:rPr lang="en-US" sz="900" baseline="0"/>
              <a:t>percent age 5</a:t>
            </a:r>
            <a:endParaRPr lang="en-US" sz="900"/>
          </a:p>
        </xdr:txBody>
      </xdr: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C7FAA73B-8281-47AC-88B2-64E157005ED5}"/>
              </a:ext>
            </a:extLst>
          </xdr:cNvPr>
          <xdr:cNvCxnSpPr/>
        </xdr:nvCxnSpPr>
        <xdr:spPr>
          <a:xfrm flipH="1">
            <a:off x="26338696" y="5093804"/>
            <a:ext cx="198785" cy="43069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115957</xdr:colOff>
      <xdr:row>55</xdr:row>
      <xdr:rowOff>124239</xdr:rowOff>
    </xdr:from>
    <xdr:to>
      <xdr:col>41</xdr:col>
      <xdr:colOff>571500</xdr:colOff>
      <xdr:row>57</xdr:row>
      <xdr:rowOff>157370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6BA3E51-B62C-43FC-A700-81B8ECB4D613}"/>
            </a:ext>
          </a:extLst>
        </xdr:cNvPr>
        <xdr:cNvSpPr txBox="1"/>
      </xdr:nvSpPr>
      <xdr:spPr>
        <a:xfrm>
          <a:off x="25452457" y="10601739"/>
          <a:ext cx="1068456" cy="4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2017 est. percent age 5</a:t>
          </a:r>
          <a:endParaRPr lang="en-US" sz="900">
            <a:effectLst/>
          </a:endParaRPr>
        </a:p>
        <a:p>
          <a:endParaRPr lang="en-US" sz="900"/>
        </a:p>
      </xdr:txBody>
    </xdr:sp>
    <xdr:clientData/>
  </xdr:twoCellAnchor>
  <xdr:twoCellAnchor>
    <xdr:from>
      <xdr:col>39</xdr:col>
      <xdr:colOff>455543</xdr:colOff>
      <xdr:row>56</xdr:row>
      <xdr:rowOff>140805</xdr:rowOff>
    </xdr:from>
    <xdr:to>
      <xdr:col>40</xdr:col>
      <xdr:colOff>115957</xdr:colOff>
      <xdr:row>57</xdr:row>
      <xdr:rowOff>140804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76FEE93-3C4A-4138-83F1-A914B1D78796}"/>
            </a:ext>
          </a:extLst>
        </xdr:cNvPr>
        <xdr:cNvCxnSpPr>
          <a:stCxn id="17" idx="1"/>
        </xdr:cNvCxnSpPr>
      </xdr:nvCxnSpPr>
      <xdr:spPr>
        <a:xfrm flipH="1">
          <a:off x="25179130" y="10808805"/>
          <a:ext cx="273327" cy="19049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330572</xdr:colOff>
      <xdr:row>60</xdr:row>
      <xdr:rowOff>113178</xdr:rowOff>
    </xdr:from>
    <xdr:to>
      <xdr:col>29</xdr:col>
      <xdr:colOff>212912</xdr:colOff>
      <xdr:row>67</xdr:row>
      <xdr:rowOff>179293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6BB213-002D-4610-BDFC-86F065AA0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1361513</xdr:colOff>
      <xdr:row>8</xdr:row>
      <xdr:rowOff>68355</xdr:rowOff>
    </xdr:from>
    <xdr:to>
      <xdr:col>5</xdr:col>
      <xdr:colOff>375395</xdr:colOff>
      <xdr:row>22</xdr:row>
      <xdr:rowOff>144555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04915B-C07F-4EC1-B3C7-5809913C2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541353</xdr:colOff>
      <xdr:row>36</xdr:row>
      <xdr:rowOff>179316</xdr:rowOff>
    </xdr:from>
    <xdr:to>
      <xdr:col>38</xdr:col>
      <xdr:colOff>584649</xdr:colOff>
      <xdr:row>50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9D582A-F61C-4AC5-918F-FE4F87447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564495</xdr:colOff>
      <xdr:row>5</xdr:row>
      <xdr:rowOff>190499</xdr:rowOff>
    </xdr:from>
    <xdr:to>
      <xdr:col>45</xdr:col>
      <xdr:colOff>122464</xdr:colOff>
      <xdr:row>18</xdr:row>
      <xdr:rowOff>171768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0D773B-73F5-4501-8DAA-5FFF2F0CA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204105</xdr:colOff>
      <xdr:row>89</xdr:row>
      <xdr:rowOff>91109</xdr:rowOff>
    </xdr:from>
    <xdr:to>
      <xdr:col>42</xdr:col>
      <xdr:colOff>256760</xdr:colOff>
      <xdr:row>100</xdr:row>
      <xdr:rowOff>160947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AF47788-8BA7-4C62-BB1F-618F19E40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91</xdr:row>
      <xdr:rowOff>0</xdr:rowOff>
    </xdr:from>
    <xdr:to>
      <xdr:col>35</xdr:col>
      <xdr:colOff>138546</xdr:colOff>
      <xdr:row>100</xdr:row>
      <xdr:rowOff>86591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D35CB6B-5E1D-4CD0-B75B-2EB961527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115957</xdr:colOff>
      <xdr:row>93</xdr:row>
      <xdr:rowOff>124239</xdr:rowOff>
    </xdr:from>
    <xdr:to>
      <xdr:col>41</xdr:col>
      <xdr:colOff>571500</xdr:colOff>
      <xdr:row>95</xdr:row>
      <xdr:rowOff>157370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38A6D6E-2542-40CE-8FC8-13B664DAA308}"/>
            </a:ext>
          </a:extLst>
        </xdr:cNvPr>
        <xdr:cNvSpPr txBox="1"/>
      </xdr:nvSpPr>
      <xdr:spPr>
        <a:xfrm>
          <a:off x="27153350" y="10601739"/>
          <a:ext cx="1067864" cy="4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2017 est. percent age 5</a:t>
          </a:r>
          <a:endParaRPr lang="en-US" sz="900">
            <a:effectLst/>
          </a:endParaRPr>
        </a:p>
        <a:p>
          <a:endParaRPr lang="en-US" sz="900"/>
        </a:p>
      </xdr:txBody>
    </xdr:sp>
    <xdr:clientData/>
  </xdr:twoCellAnchor>
  <xdr:twoCellAnchor>
    <xdr:from>
      <xdr:col>39</xdr:col>
      <xdr:colOff>455543</xdr:colOff>
      <xdr:row>94</xdr:row>
      <xdr:rowOff>140805</xdr:rowOff>
    </xdr:from>
    <xdr:to>
      <xdr:col>40</xdr:col>
      <xdr:colOff>115957</xdr:colOff>
      <xdr:row>95</xdr:row>
      <xdr:rowOff>140804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FA4F213-0F16-4857-8906-17A5C8D3EAA5}"/>
            </a:ext>
          </a:extLst>
        </xdr:cNvPr>
        <xdr:cNvCxnSpPr>
          <a:stCxn id="22" idx="1"/>
        </xdr:cNvCxnSpPr>
      </xdr:nvCxnSpPr>
      <xdr:spPr>
        <a:xfrm flipH="1">
          <a:off x="26880614" y="10808805"/>
          <a:ext cx="272736" cy="19049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541353</xdr:colOff>
      <xdr:row>74</xdr:row>
      <xdr:rowOff>179316</xdr:rowOff>
    </xdr:from>
    <xdr:to>
      <xdr:col>38</xdr:col>
      <xdr:colOff>584649</xdr:colOff>
      <xdr:row>88</xdr:row>
      <xdr:rowOff>56029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D0EEBCA-4929-4E65-84DD-F1231D452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204105</xdr:colOff>
      <xdr:row>124</xdr:row>
      <xdr:rowOff>91109</xdr:rowOff>
    </xdr:from>
    <xdr:to>
      <xdr:col>42</xdr:col>
      <xdr:colOff>256760</xdr:colOff>
      <xdr:row>135</xdr:row>
      <xdr:rowOff>160947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ADA0974-A081-46BA-ADBF-9CC59731F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126</xdr:row>
      <xdr:rowOff>0</xdr:rowOff>
    </xdr:from>
    <xdr:to>
      <xdr:col>35</xdr:col>
      <xdr:colOff>138546</xdr:colOff>
      <xdr:row>135</xdr:row>
      <xdr:rowOff>86591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E603356-68B9-4BF6-A118-45B8A6689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115957</xdr:colOff>
      <xdr:row>128</xdr:row>
      <xdr:rowOff>124239</xdr:rowOff>
    </xdr:from>
    <xdr:to>
      <xdr:col>41</xdr:col>
      <xdr:colOff>571500</xdr:colOff>
      <xdr:row>130</xdr:row>
      <xdr:rowOff>157370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56C6322-1890-47FD-98AA-78B3AD2395FA}"/>
            </a:ext>
          </a:extLst>
        </xdr:cNvPr>
        <xdr:cNvSpPr txBox="1"/>
      </xdr:nvSpPr>
      <xdr:spPr>
        <a:xfrm>
          <a:off x="26826778" y="17840739"/>
          <a:ext cx="1067865" cy="4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2017 est. percent age 5</a:t>
          </a:r>
          <a:endParaRPr lang="en-US" sz="900">
            <a:effectLst/>
          </a:endParaRPr>
        </a:p>
        <a:p>
          <a:endParaRPr lang="en-US" sz="900"/>
        </a:p>
      </xdr:txBody>
    </xdr:sp>
    <xdr:clientData/>
  </xdr:twoCellAnchor>
  <xdr:twoCellAnchor>
    <xdr:from>
      <xdr:col>39</xdr:col>
      <xdr:colOff>455543</xdr:colOff>
      <xdr:row>129</xdr:row>
      <xdr:rowOff>140805</xdr:rowOff>
    </xdr:from>
    <xdr:to>
      <xdr:col>40</xdr:col>
      <xdr:colOff>115957</xdr:colOff>
      <xdr:row>130</xdr:row>
      <xdr:rowOff>140804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F456424-9A39-4BDC-99AD-5CC10B6F4614}"/>
            </a:ext>
          </a:extLst>
        </xdr:cNvPr>
        <xdr:cNvCxnSpPr>
          <a:stCxn id="27" idx="1"/>
        </xdr:cNvCxnSpPr>
      </xdr:nvCxnSpPr>
      <xdr:spPr>
        <a:xfrm flipH="1">
          <a:off x="26554043" y="18047805"/>
          <a:ext cx="272735" cy="19049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541353</xdr:colOff>
      <xdr:row>109</xdr:row>
      <xdr:rowOff>179316</xdr:rowOff>
    </xdr:from>
    <xdr:to>
      <xdr:col>38</xdr:col>
      <xdr:colOff>584649</xdr:colOff>
      <xdr:row>123</xdr:row>
      <xdr:rowOff>56029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79DEF28-966C-4120-9DA5-57F54973B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156481</xdr:colOff>
      <xdr:row>15</xdr:row>
      <xdr:rowOff>27213</xdr:rowOff>
    </xdr:from>
    <xdr:to>
      <xdr:col>34</xdr:col>
      <xdr:colOff>285750</xdr:colOff>
      <xdr:row>28</xdr:row>
      <xdr:rowOff>119742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132AC5F-2FBE-461B-A54E-1DA00572B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408213</xdr:colOff>
      <xdr:row>71</xdr:row>
      <xdr:rowOff>149678</xdr:rowOff>
    </xdr:from>
    <xdr:to>
      <xdr:col>32</xdr:col>
      <xdr:colOff>421820</xdr:colOff>
      <xdr:row>86</xdr:row>
      <xdr:rowOff>35378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C272326-C918-438F-AADB-FE9C0D7D0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0</xdr:colOff>
      <xdr:row>110</xdr:row>
      <xdr:rowOff>0</xdr:rowOff>
    </xdr:from>
    <xdr:to>
      <xdr:col>34</xdr:col>
      <xdr:colOff>27215</xdr:colOff>
      <xdr:row>124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3B1D59B-4FF8-4962-BAE6-EA7ED11C1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0.925</cdr:x>
      <cdr:y>0.18924</cdr:y>
    </cdr:from>
    <cdr:to>
      <cdr:x>1</cdr:x>
      <cdr:y>0.28993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D235A5-01CA-4310-AB81-CBAED1F03754}"/>
            </a:ext>
          </a:extLst>
        </cdr:cNvPr>
        <cdr:cNvSpPr txBox="1"/>
      </cdr:nvSpPr>
      <cdr:spPr>
        <a:xfrm xmlns:a="http://schemas.openxmlformats.org/drawingml/2006/main">
          <a:off x="4933950" y="519113"/>
          <a:ext cx="400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7</xdr:row>
      <xdr:rowOff>180974</xdr:rowOff>
    </xdr:from>
    <xdr:to>
      <xdr:col>24</xdr:col>
      <xdr:colOff>19049</xdr:colOff>
      <xdr:row>17</xdr:row>
      <xdr:rowOff>40625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6B600-7941-479A-A877-1CDB55593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395561</xdr:colOff>
      <xdr:row>16</xdr:row>
      <xdr:rowOff>187013</xdr:rowOff>
    </xdr:from>
    <xdr:to>
      <xdr:col>24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B09EF-3856-418D-802B-B3C876DD8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, Lorna I (DFG)" refreshedDate="44574.612674421296" createdVersion="7" refreshedVersion="7" minRefreshableVersion="3" recordCount="610" xr:uid="{1C5450C2-5BBC-4DB5-8CE9-02C749A36B7E}">
  <cacheSource type="worksheet">
    <worksheetSource ref="A1:N1048576" sheet="Query"/>
  </cacheSource>
  <cacheFields count="14">
    <cacheField name="AGENCY_CODE" numFmtId="0">
      <sharedItems containsBlank="1"/>
    </cacheField>
    <cacheField name="FACILITY" numFmtId="0">
      <sharedItems containsBlank="1"/>
    </cacheField>
    <cacheField name="SPECIES_CODE" numFmtId="0">
      <sharedItems containsBlank="1"/>
    </cacheField>
    <cacheField name="RETURN_YEAR" numFmtId="0">
      <sharedItems containsBlank="1" count="21">
        <s v="2008"/>
        <s v="2015"/>
        <s v="2007"/>
        <s v="2013"/>
        <s v="2011"/>
        <s v="2012"/>
        <s v="2014"/>
        <s v="2009"/>
        <s v="2010"/>
        <s v="2016"/>
        <s v="2017"/>
        <s v="2020"/>
        <s v="2001"/>
        <s v="2019"/>
        <s v="2005"/>
        <s v="2018"/>
        <s v="2002"/>
        <s v="2003"/>
        <s v="2006"/>
        <s v="2021"/>
        <m/>
      </sharedItems>
    </cacheField>
    <cacheField name="REPORT_ID" numFmtId="0">
      <sharedItems containsString="0" containsBlank="1" containsNumber="1" containsInteger="1" minValue="64" maxValue="997"/>
    </cacheField>
    <cacheField name="SCHEDULE_CODE" numFmtId="0">
      <sharedItems containsBlank="1"/>
    </cacheField>
    <cacheField name="SCHEDULE_ID" numFmtId="0">
      <sharedItems containsString="0" containsBlank="1" containsNumber="1" containsInteger="1" minValue="1" maxValue="6"/>
    </cacheField>
    <cacheField name="SURVIVAL_ID" numFmtId="0">
      <sharedItems containsString="0" containsBlank="1" containsNumber="1" containsInteger="1" minValue="1" maxValue="4"/>
    </cacheField>
    <cacheField name="YEAR_BROOD" numFmtId="0">
      <sharedItems containsBlank="1" count="25">
        <s v="2002"/>
        <s v="2003"/>
        <s v="2004"/>
        <s v="2005"/>
        <s v="2011"/>
        <s v="2012"/>
        <s v="2009"/>
        <s v="2010"/>
        <s v="2001"/>
        <s v="2008"/>
        <s v="2007"/>
        <s v="2006"/>
        <s v="2013"/>
        <s v="2014"/>
        <s v="2015"/>
        <s v="2016"/>
        <s v="2017"/>
        <s v="1996"/>
        <s v="1997"/>
        <s v="1998"/>
        <s v="1995"/>
        <s v="1999"/>
        <s v="2000"/>
        <s v="2018"/>
        <m/>
      </sharedItems>
    </cacheField>
    <cacheField name="FISH_COUNT" numFmtId="0">
      <sharedItems containsString="0" containsBlank="1" containsNumber="1" containsInteger="1" minValue="5" maxValue="2038524"/>
    </cacheField>
    <cacheField name="OCEAN_SURVIVAL" numFmtId="0">
      <sharedItems containsString="0" containsBlank="1" containsNumber="1" minValue="0" maxValue="7.66"/>
    </cacheField>
    <cacheField name="RETURN_COMPLETE" numFmtId="0">
      <sharedItems containsBlank="1"/>
    </cacheField>
    <cacheField name="PROJECT" numFmtId="0">
      <sharedItems containsBlank="1" count="6">
        <s v="GASTINEAU"/>
        <s v="AMALGA HARBOR"/>
        <s v="LIMESTONE INLET"/>
        <s v="BOAT HARBOR"/>
        <s v="SKAGWAY SITE"/>
        <m/>
      </sharedItems>
    </cacheField>
    <cacheField name="Age" numFmtId="0">
      <sharedItems containsString="0" containsBlank="1" containsNumber="1" containsInteger="1" minValue="3" maxValue="6" count="5">
        <n v="6"/>
        <n v="5"/>
        <n v="4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s v="DIPAC"/>
    <s v="MACAULAY"/>
    <s v="450"/>
    <x v="0"/>
    <n v="272"/>
    <s v="C"/>
    <n v="1"/>
    <n v="1"/>
    <x v="0"/>
    <n v="14954"/>
    <n v="6.55"/>
    <s v="Y"/>
    <x v="0"/>
    <x v="0"/>
  </r>
  <r>
    <s v="DIPAC"/>
    <s v="MACAULAY"/>
    <s v="450"/>
    <x v="0"/>
    <n v="272"/>
    <s v="C"/>
    <n v="1"/>
    <n v="2"/>
    <x v="1"/>
    <n v="300872"/>
    <n v="3.95"/>
    <s v="N"/>
    <x v="0"/>
    <x v="1"/>
  </r>
  <r>
    <s v="DIPAC"/>
    <s v="MACAULAY"/>
    <s v="450"/>
    <x v="0"/>
    <n v="272"/>
    <s v="C"/>
    <n v="1"/>
    <n v="3"/>
    <x v="2"/>
    <n v="1141653"/>
    <n v="3.39"/>
    <s v="N"/>
    <x v="0"/>
    <x v="2"/>
  </r>
  <r>
    <s v="DIPAC"/>
    <s v="MACAULAY"/>
    <s v="450"/>
    <x v="0"/>
    <n v="272"/>
    <s v="C"/>
    <n v="1"/>
    <n v="4"/>
    <x v="3"/>
    <n v="28063"/>
    <n v="0.08"/>
    <s v="N"/>
    <x v="0"/>
    <x v="3"/>
  </r>
  <r>
    <s v="DIPAC"/>
    <s v="MACAULAY"/>
    <s v="450"/>
    <x v="0"/>
    <n v="272"/>
    <s v="C"/>
    <n v="2"/>
    <n v="1"/>
    <x v="0"/>
    <n v="25223"/>
    <n v="7.66"/>
    <s v="Y"/>
    <x v="1"/>
    <x v="0"/>
  </r>
  <r>
    <s v="DIPAC"/>
    <s v="MACAULAY"/>
    <s v="450"/>
    <x v="0"/>
    <n v="272"/>
    <s v="C"/>
    <n v="2"/>
    <n v="2"/>
    <x v="1"/>
    <n v="240225"/>
    <n v="2.2999999999999998"/>
    <s v="N"/>
    <x v="1"/>
    <x v="1"/>
  </r>
  <r>
    <s v="DIPAC"/>
    <s v="MACAULAY"/>
    <s v="450"/>
    <x v="0"/>
    <n v="272"/>
    <s v="C"/>
    <n v="2"/>
    <n v="3"/>
    <x v="2"/>
    <n v="1033065"/>
    <n v="2.91"/>
    <s v="N"/>
    <x v="1"/>
    <x v="2"/>
  </r>
  <r>
    <s v="DIPAC"/>
    <s v="MACAULAY"/>
    <s v="450"/>
    <x v="0"/>
    <n v="272"/>
    <s v="C"/>
    <n v="2"/>
    <n v="4"/>
    <x v="3"/>
    <n v="25002"/>
    <n v="7.0000000000000007E-2"/>
    <s v="N"/>
    <x v="1"/>
    <x v="3"/>
  </r>
  <r>
    <s v="DIPAC"/>
    <s v="MACAULAY"/>
    <s v="450"/>
    <x v="0"/>
    <n v="272"/>
    <s v="C"/>
    <n v="3"/>
    <n v="1"/>
    <x v="0"/>
    <n v="3251"/>
    <n v="0.66"/>
    <s v="Y"/>
    <x v="2"/>
    <x v="0"/>
  </r>
  <r>
    <s v="DIPAC"/>
    <s v="MACAULAY"/>
    <s v="450"/>
    <x v="0"/>
    <n v="272"/>
    <s v="C"/>
    <n v="3"/>
    <n v="2"/>
    <x v="1"/>
    <n v="35487"/>
    <n v="0.97"/>
    <s v="N"/>
    <x v="2"/>
    <x v="1"/>
  </r>
  <r>
    <s v="DIPAC"/>
    <s v="MACAULAY"/>
    <s v="450"/>
    <x v="0"/>
    <n v="272"/>
    <s v="C"/>
    <n v="3"/>
    <n v="3"/>
    <x v="2"/>
    <n v="115284"/>
    <n v="0.78"/>
    <s v="N"/>
    <x v="2"/>
    <x v="2"/>
  </r>
  <r>
    <s v="DIPAC"/>
    <s v="MACAULAY"/>
    <s v="450"/>
    <x v="0"/>
    <n v="272"/>
    <s v="C"/>
    <n v="3"/>
    <n v="4"/>
    <x v="3"/>
    <n v="2966"/>
    <n v="0.02"/>
    <s v="N"/>
    <x v="2"/>
    <x v="3"/>
  </r>
  <r>
    <s v="DIPAC"/>
    <s v="MACAULAY"/>
    <s v="450"/>
    <x v="0"/>
    <n v="272"/>
    <s v="C"/>
    <n v="4"/>
    <n v="1"/>
    <x v="0"/>
    <n v="4134"/>
    <n v="4.62"/>
    <s v="Y"/>
    <x v="3"/>
    <x v="0"/>
  </r>
  <r>
    <s v="DIPAC"/>
    <s v="MACAULAY"/>
    <s v="450"/>
    <x v="0"/>
    <n v="272"/>
    <s v="C"/>
    <n v="4"/>
    <n v="2"/>
    <x v="1"/>
    <n v="92696"/>
    <n v="2.64"/>
    <s v="N"/>
    <x v="3"/>
    <x v="1"/>
  </r>
  <r>
    <s v="DIPAC"/>
    <s v="MACAULAY"/>
    <s v="450"/>
    <x v="0"/>
    <n v="272"/>
    <s v="C"/>
    <n v="4"/>
    <n v="3"/>
    <x v="2"/>
    <n v="375181"/>
    <n v="2.93"/>
    <s v="N"/>
    <x v="3"/>
    <x v="2"/>
  </r>
  <r>
    <s v="DIPAC"/>
    <s v="MACAULAY"/>
    <s v="450"/>
    <x v="0"/>
    <n v="272"/>
    <s v="C"/>
    <n v="4"/>
    <n v="4"/>
    <x v="3"/>
    <n v="9088"/>
    <n v="7.0000000000000007E-2"/>
    <s v="N"/>
    <x v="3"/>
    <x v="3"/>
  </r>
  <r>
    <s v="DIPAC"/>
    <s v="MACAULAY"/>
    <s v="450"/>
    <x v="1"/>
    <n v="65"/>
    <s v="C"/>
    <n v="1"/>
    <n v="3"/>
    <x v="4"/>
    <n v="743785"/>
    <n v="2.1"/>
    <s v="N"/>
    <x v="0"/>
    <x v="2"/>
  </r>
  <r>
    <s v="DIPAC"/>
    <s v="MACAULAY"/>
    <s v="450"/>
    <x v="1"/>
    <n v="65"/>
    <s v="C"/>
    <n v="1"/>
    <n v="4"/>
    <x v="5"/>
    <n v="17573"/>
    <n v="0.1"/>
    <s v="N"/>
    <x v="0"/>
    <x v="3"/>
  </r>
  <r>
    <s v="DIPAC"/>
    <s v="MACAULAY"/>
    <s v="450"/>
    <x v="1"/>
    <n v="65"/>
    <s v="C"/>
    <n v="2"/>
    <n v="1"/>
    <x v="6"/>
    <n v="23825"/>
    <n v="6.5"/>
    <s v="Y"/>
    <x v="1"/>
    <x v="0"/>
  </r>
  <r>
    <s v="DIPAC"/>
    <s v="MACAULAY"/>
    <s v="450"/>
    <x v="1"/>
    <n v="65"/>
    <s v="C"/>
    <n v="2"/>
    <n v="2"/>
    <x v="7"/>
    <n v="382594"/>
    <n v="1.7"/>
    <s v="N"/>
    <x v="1"/>
    <x v="1"/>
  </r>
  <r>
    <s v="DIPAC"/>
    <s v="MACAULAY"/>
    <s v="450"/>
    <x v="1"/>
    <n v="65"/>
    <s v="C"/>
    <n v="1"/>
    <n v="2"/>
    <x v="7"/>
    <n v="170622"/>
    <n v="1.2"/>
    <s v="N"/>
    <x v="0"/>
    <x v="1"/>
  </r>
  <r>
    <s v="DIPAC"/>
    <s v="MACAULAY"/>
    <s v="450"/>
    <x v="1"/>
    <n v="65"/>
    <s v="C"/>
    <n v="2"/>
    <n v="3"/>
    <x v="4"/>
    <n v="948498"/>
    <n v="2.1"/>
    <s v="N"/>
    <x v="1"/>
    <x v="2"/>
  </r>
  <r>
    <s v="DIPAC"/>
    <s v="MACAULAY"/>
    <s v="450"/>
    <x v="1"/>
    <n v="65"/>
    <s v="C"/>
    <n v="2"/>
    <n v="4"/>
    <x v="5"/>
    <n v="21069"/>
    <n v="0.1"/>
    <s v="N"/>
    <x v="1"/>
    <x v="3"/>
  </r>
  <r>
    <s v="DIPAC"/>
    <s v="MACAULAY"/>
    <s v="450"/>
    <x v="1"/>
    <n v="65"/>
    <s v="C"/>
    <n v="3"/>
    <n v="1"/>
    <x v="6"/>
    <n v="2529"/>
    <n v="1.2"/>
    <s v="Y"/>
    <x v="2"/>
    <x v="0"/>
  </r>
  <r>
    <s v="DIPAC"/>
    <s v="MACAULAY"/>
    <s v="450"/>
    <x v="1"/>
    <n v="65"/>
    <s v="C"/>
    <n v="3"/>
    <n v="2"/>
    <x v="7"/>
    <n v="28995"/>
    <n v="0.6"/>
    <s v="N"/>
    <x v="2"/>
    <x v="1"/>
  </r>
  <r>
    <s v="DIPAC"/>
    <s v="MACAULAY"/>
    <s v="450"/>
    <x v="1"/>
    <n v="65"/>
    <s v="C"/>
    <n v="3"/>
    <n v="3"/>
    <x v="4"/>
    <n v="114230"/>
    <n v="0.8"/>
    <s v="N"/>
    <x v="2"/>
    <x v="2"/>
  </r>
  <r>
    <s v="DIPAC"/>
    <s v="MACAULAY"/>
    <s v="450"/>
    <x v="1"/>
    <n v="65"/>
    <s v="C"/>
    <n v="3"/>
    <n v="4"/>
    <x v="5"/>
    <n v="1744"/>
    <n v="0.01"/>
    <s v="N"/>
    <x v="2"/>
    <x v="3"/>
  </r>
  <r>
    <s v="DIPAC"/>
    <s v="MACAULAY"/>
    <s v="450"/>
    <x v="1"/>
    <n v="65"/>
    <s v="C"/>
    <n v="4"/>
    <n v="1"/>
    <x v="6"/>
    <n v="10228"/>
    <n v="7.1"/>
    <s v="Y"/>
    <x v="3"/>
    <x v="0"/>
  </r>
  <r>
    <s v="DIPAC"/>
    <s v="MACAULAY"/>
    <s v="450"/>
    <x v="1"/>
    <n v="65"/>
    <s v="C"/>
    <n v="4"/>
    <n v="2"/>
    <x v="7"/>
    <n v="115974"/>
    <n v="2.8"/>
    <s v="N"/>
    <x v="3"/>
    <x v="1"/>
  </r>
  <r>
    <s v="DIPAC"/>
    <s v="MACAULAY"/>
    <s v="450"/>
    <x v="1"/>
    <n v="65"/>
    <s v="C"/>
    <n v="4"/>
    <n v="3"/>
    <x v="4"/>
    <n v="324202"/>
    <n v="1.8"/>
    <s v="N"/>
    <x v="3"/>
    <x v="2"/>
  </r>
  <r>
    <s v="DIPAC"/>
    <s v="MACAULAY"/>
    <s v="450"/>
    <x v="1"/>
    <n v="65"/>
    <s v="C"/>
    <n v="4"/>
    <n v="4"/>
    <x v="5"/>
    <n v="9623"/>
    <n v="0"/>
    <s v="N"/>
    <x v="3"/>
    <x v="3"/>
  </r>
  <r>
    <s v="DIPAC"/>
    <s v="MACAULAY"/>
    <s v="450"/>
    <x v="2"/>
    <n v="352"/>
    <s v="C"/>
    <n v="1"/>
    <n v="1"/>
    <x v="8"/>
    <n v="6358"/>
    <n v="0.78"/>
    <s v="Y"/>
    <x v="0"/>
    <x v="0"/>
  </r>
  <r>
    <s v="DIPAC"/>
    <s v="MACAULAY"/>
    <s v="450"/>
    <x v="2"/>
    <n v="352"/>
    <s v="C"/>
    <n v="1"/>
    <n v="2"/>
    <x v="0"/>
    <n v="382342"/>
    <n v="6.51"/>
    <s v="N"/>
    <x v="0"/>
    <x v="1"/>
  </r>
  <r>
    <s v="DIPAC"/>
    <s v="MACAULAY"/>
    <s v="450"/>
    <x v="2"/>
    <n v="352"/>
    <s v="C"/>
    <n v="1"/>
    <n v="3"/>
    <x v="1"/>
    <n v="956782"/>
    <n v="3.07"/>
    <s v="N"/>
    <x v="0"/>
    <x v="2"/>
  </r>
  <r>
    <s v="DIPAC"/>
    <s v="MACAULAY"/>
    <s v="450"/>
    <x v="2"/>
    <n v="352"/>
    <s v="C"/>
    <n v="1"/>
    <n v="4"/>
    <x v="2"/>
    <n v="54271"/>
    <n v="0.15"/>
    <s v="N"/>
    <x v="0"/>
    <x v="3"/>
  </r>
  <r>
    <s v="DIPAC"/>
    <s v="MACAULAY"/>
    <s v="450"/>
    <x v="2"/>
    <n v="352"/>
    <s v="C"/>
    <n v="2"/>
    <n v="1"/>
    <x v="8"/>
    <n v="984"/>
    <n v="0.26"/>
    <s v="Y"/>
    <x v="1"/>
    <x v="0"/>
  </r>
  <r>
    <s v="DIPAC"/>
    <s v="MACAULAY"/>
    <s v="450"/>
    <x v="2"/>
    <n v="352"/>
    <s v="C"/>
    <n v="2"/>
    <n v="2"/>
    <x v="0"/>
    <n v="522575"/>
    <n v="7.58"/>
    <s v="N"/>
    <x v="1"/>
    <x v="1"/>
  </r>
  <r>
    <s v="DIPAC"/>
    <s v="MACAULAY"/>
    <s v="450"/>
    <x v="2"/>
    <n v="352"/>
    <s v="C"/>
    <n v="2"/>
    <n v="3"/>
    <x v="1"/>
    <n v="538543"/>
    <n v="1.63"/>
    <s v="N"/>
    <x v="1"/>
    <x v="2"/>
  </r>
  <r>
    <s v="DIPAC"/>
    <s v="MACAULAY"/>
    <s v="450"/>
    <x v="2"/>
    <n v="352"/>
    <s v="C"/>
    <n v="2"/>
    <n v="4"/>
    <x v="2"/>
    <n v="36195"/>
    <n v="0.1"/>
    <s v="N"/>
    <x v="1"/>
    <x v="3"/>
  </r>
  <r>
    <s v="DIPAC"/>
    <s v="MACAULAY"/>
    <s v="450"/>
    <x v="2"/>
    <n v="352"/>
    <s v="C"/>
    <n v="3"/>
    <n v="1"/>
    <x v="8"/>
    <n v="329"/>
    <n v="0.18"/>
    <s v="Y"/>
    <x v="2"/>
    <x v="0"/>
  </r>
  <r>
    <s v="DIPAC"/>
    <s v="MACAULAY"/>
    <s v="450"/>
    <x v="2"/>
    <n v="352"/>
    <s v="C"/>
    <n v="3"/>
    <n v="2"/>
    <x v="0"/>
    <n v="10908"/>
    <n v="0.64"/>
    <s v="N"/>
    <x v="2"/>
    <x v="1"/>
  </r>
  <r>
    <s v="DIPAC"/>
    <s v="MACAULAY"/>
    <s v="450"/>
    <x v="2"/>
    <n v="352"/>
    <s v="C"/>
    <n v="3"/>
    <n v="3"/>
    <x v="1"/>
    <n v="102055"/>
    <n v="0.73"/>
    <s v="N"/>
    <x v="2"/>
    <x v="2"/>
  </r>
  <r>
    <s v="DIPAC"/>
    <s v="MACAULAY"/>
    <s v="450"/>
    <x v="2"/>
    <n v="352"/>
    <s v="C"/>
    <n v="3"/>
    <n v="4"/>
    <x v="2"/>
    <n v="2109"/>
    <n v="0.01"/>
    <s v="N"/>
    <x v="2"/>
    <x v="3"/>
  </r>
  <r>
    <s v="DIPAC"/>
    <s v="MACAULAY"/>
    <s v="450"/>
    <x v="2"/>
    <n v="352"/>
    <s v="C"/>
    <n v="4"/>
    <n v="1"/>
    <x v="8"/>
    <n v="660"/>
    <n v="0.46"/>
    <s v="Y"/>
    <x v="3"/>
    <x v="0"/>
  </r>
  <r>
    <s v="DIPAC"/>
    <s v="MACAULAY"/>
    <s v="450"/>
    <x v="2"/>
    <n v="352"/>
    <s v="C"/>
    <n v="4"/>
    <n v="2"/>
    <x v="0"/>
    <n v="131712"/>
    <n v="4.59"/>
    <s v="N"/>
    <x v="3"/>
    <x v="1"/>
  </r>
  <r>
    <s v="DIPAC"/>
    <s v="MACAULAY"/>
    <s v="450"/>
    <x v="2"/>
    <n v="352"/>
    <s v="C"/>
    <n v="4"/>
    <n v="3"/>
    <x v="1"/>
    <n v="272497"/>
    <n v="2"/>
    <s v="N"/>
    <x v="3"/>
    <x v="2"/>
  </r>
  <r>
    <s v="DIPAC"/>
    <s v="MACAULAY"/>
    <s v="450"/>
    <x v="2"/>
    <n v="352"/>
    <s v="C"/>
    <n v="4"/>
    <n v="4"/>
    <x v="2"/>
    <n v="22559"/>
    <n v="0.17"/>
    <s v="N"/>
    <x v="3"/>
    <x v="3"/>
  </r>
  <r>
    <s v="DIPAC"/>
    <s v="MACAULAY"/>
    <s v="450"/>
    <x v="1"/>
    <n v="65"/>
    <s v="C"/>
    <n v="1"/>
    <n v="1"/>
    <x v="6"/>
    <n v="8949"/>
    <n v="3.7"/>
    <s v="Y"/>
    <x v="0"/>
    <x v="0"/>
  </r>
  <r>
    <s v="DIPAC"/>
    <s v="MACAULAY"/>
    <s v="450"/>
    <x v="3"/>
    <n v="68"/>
    <s v="C"/>
    <n v="1"/>
    <n v="2"/>
    <x v="9"/>
    <n v="443756"/>
    <n v="3.5"/>
    <s v="N"/>
    <x v="0"/>
    <x v="1"/>
  </r>
  <r>
    <s v="DIPAC"/>
    <s v="MACAULAY"/>
    <s v="450"/>
    <x v="3"/>
    <n v="68"/>
    <s v="C"/>
    <n v="1"/>
    <n v="3"/>
    <x v="6"/>
    <n v="527353"/>
    <n v="2.2999999999999998"/>
    <s v="N"/>
    <x v="0"/>
    <x v="2"/>
  </r>
  <r>
    <s v="DIPAC"/>
    <s v="MACAULAY"/>
    <s v="450"/>
    <x v="3"/>
    <n v="68"/>
    <s v="C"/>
    <n v="1"/>
    <n v="4"/>
    <x v="7"/>
    <n v="9065"/>
    <n v="0.03"/>
    <s v="N"/>
    <x v="0"/>
    <x v="3"/>
  </r>
  <r>
    <s v="DIPAC"/>
    <s v="MACAULAY"/>
    <s v="450"/>
    <x v="3"/>
    <n v="68"/>
    <s v="C"/>
    <n v="2"/>
    <n v="1"/>
    <x v="10"/>
    <n v="62918"/>
    <n v="5.5"/>
    <s v="Y"/>
    <x v="1"/>
    <x v="0"/>
  </r>
  <r>
    <s v="DIPAC"/>
    <s v="MACAULAY"/>
    <s v="450"/>
    <x v="3"/>
    <n v="68"/>
    <s v="C"/>
    <n v="2"/>
    <n v="2"/>
    <x v="9"/>
    <n v="769902"/>
    <n v="4.2"/>
    <s v="N"/>
    <x v="1"/>
    <x v="1"/>
  </r>
  <r>
    <s v="DIPAC"/>
    <s v="MACAULAY"/>
    <s v="450"/>
    <x v="3"/>
    <n v="68"/>
    <s v="C"/>
    <n v="2"/>
    <n v="3"/>
    <x v="6"/>
    <n v="1974921"/>
    <n v="4.5999999999999996"/>
    <s v="N"/>
    <x v="1"/>
    <x v="2"/>
  </r>
  <r>
    <s v="DIPAC"/>
    <s v="MACAULAY"/>
    <s v="450"/>
    <x v="3"/>
    <n v="68"/>
    <s v="C"/>
    <n v="2"/>
    <n v="4"/>
    <x v="7"/>
    <n v="14270"/>
    <n v="0.03"/>
    <s v="N"/>
    <x v="1"/>
    <x v="3"/>
  </r>
  <r>
    <s v="DIPAC"/>
    <s v="MACAULAY"/>
    <s v="450"/>
    <x v="3"/>
    <n v="68"/>
    <s v="C"/>
    <n v="3"/>
    <n v="1"/>
    <x v="10"/>
    <n v="7753"/>
    <n v="1.7"/>
    <s v="Y"/>
    <x v="2"/>
    <x v="0"/>
  </r>
  <r>
    <s v="DIPAC"/>
    <s v="MACAULAY"/>
    <s v="450"/>
    <x v="3"/>
    <n v="68"/>
    <s v="C"/>
    <n v="3"/>
    <n v="2"/>
    <x v="9"/>
    <n v="106000"/>
    <n v="1.4"/>
    <s v="N"/>
    <x v="2"/>
    <x v="1"/>
  </r>
  <r>
    <s v="DIPAC"/>
    <s v="MACAULAY"/>
    <s v="450"/>
    <x v="3"/>
    <n v="68"/>
    <s v="C"/>
    <n v="3"/>
    <n v="3"/>
    <x v="6"/>
    <n v="117127"/>
    <n v="0.8"/>
    <s v="N"/>
    <x v="2"/>
    <x v="2"/>
  </r>
  <r>
    <s v="DIPAC"/>
    <s v="MACAULAY"/>
    <s v="450"/>
    <x v="3"/>
    <n v="68"/>
    <s v="C"/>
    <n v="3"/>
    <n v="4"/>
    <x v="7"/>
    <n v="1436"/>
    <n v="0.01"/>
    <s v="N"/>
    <x v="2"/>
    <x v="3"/>
  </r>
  <r>
    <s v="DIPAC"/>
    <s v="MACAULAY"/>
    <s v="450"/>
    <x v="3"/>
    <n v="68"/>
    <s v="C"/>
    <n v="4"/>
    <n v="1"/>
    <x v="10"/>
    <n v="20967"/>
    <n v="5.7"/>
    <s v="Y"/>
    <x v="3"/>
    <x v="0"/>
  </r>
  <r>
    <s v="DIPAC"/>
    <s v="MACAULAY"/>
    <s v="450"/>
    <x v="3"/>
    <n v="68"/>
    <s v="C"/>
    <n v="4"/>
    <n v="2"/>
    <x v="9"/>
    <n v="294550"/>
    <n v="5.0999999999999996"/>
    <s v="N"/>
    <x v="3"/>
    <x v="1"/>
  </r>
  <r>
    <s v="DIPAC"/>
    <s v="MACAULAY"/>
    <s v="450"/>
    <x v="3"/>
    <n v="68"/>
    <s v="C"/>
    <n v="4"/>
    <n v="3"/>
    <x v="6"/>
    <n v="463998"/>
    <n v="3.5"/>
    <s v="N"/>
    <x v="3"/>
    <x v="2"/>
  </r>
  <r>
    <s v="DIPAC"/>
    <s v="MACAULAY"/>
    <s v="450"/>
    <x v="3"/>
    <n v="68"/>
    <s v="C"/>
    <n v="4"/>
    <n v="4"/>
    <x v="7"/>
    <n v="2163"/>
    <n v="0.02"/>
    <s v="N"/>
    <x v="3"/>
    <x v="3"/>
  </r>
  <r>
    <s v="DIPAC"/>
    <s v="MACAULAY"/>
    <s v="450"/>
    <x v="3"/>
    <n v="68"/>
    <s v="C"/>
    <n v="1"/>
    <n v="1"/>
    <x v="10"/>
    <n v="33574"/>
    <n v="4.5"/>
    <s v="Y"/>
    <x v="0"/>
    <x v="0"/>
  </r>
  <r>
    <s v="DIPAC"/>
    <s v="MACAULAY"/>
    <s v="450"/>
    <x v="4"/>
    <n v="70"/>
    <s v="C"/>
    <n v="1"/>
    <n v="1"/>
    <x v="3"/>
    <n v="5866"/>
    <n v="3.97"/>
    <s v="N"/>
    <x v="0"/>
    <x v="0"/>
  </r>
  <r>
    <s v="DIPAC"/>
    <s v="MACAULAY"/>
    <s v="450"/>
    <x v="4"/>
    <n v="70"/>
    <s v="C"/>
    <n v="1"/>
    <n v="2"/>
    <x v="11"/>
    <n v="112230"/>
    <n v="1.51"/>
    <s v="N"/>
    <x v="0"/>
    <x v="1"/>
  </r>
  <r>
    <s v="DIPAC"/>
    <s v="MACAULAY"/>
    <s v="450"/>
    <x v="4"/>
    <n v="70"/>
    <s v="C"/>
    <n v="1"/>
    <n v="3"/>
    <x v="10"/>
    <n v="1086184"/>
    <n v="3.18"/>
    <s v="N"/>
    <x v="0"/>
    <x v="2"/>
  </r>
  <r>
    <s v="DIPAC"/>
    <s v="MACAULAY"/>
    <s v="450"/>
    <x v="4"/>
    <n v="70"/>
    <s v="C"/>
    <n v="1"/>
    <n v="4"/>
    <x v="9"/>
    <n v="37554"/>
    <n v="0.11"/>
    <s v="N"/>
    <x v="0"/>
    <x v="3"/>
  </r>
  <r>
    <s v="DIPAC"/>
    <s v="MACAULAY"/>
    <s v="450"/>
    <x v="4"/>
    <n v="70"/>
    <s v="C"/>
    <n v="2"/>
    <n v="1"/>
    <x v="3"/>
    <n v="5866"/>
    <n v="4.1500000000000004"/>
    <s v="N"/>
    <x v="1"/>
    <x v="0"/>
  </r>
  <r>
    <s v="DIPAC"/>
    <s v="MACAULAY"/>
    <s v="450"/>
    <x v="4"/>
    <n v="70"/>
    <s v="C"/>
    <n v="2"/>
    <n v="2"/>
    <x v="11"/>
    <n v="112230"/>
    <n v="2.2999999999999998"/>
    <s v="N"/>
    <x v="1"/>
    <x v="1"/>
  </r>
  <r>
    <s v="DIPAC"/>
    <s v="MACAULAY"/>
    <s v="450"/>
    <x v="4"/>
    <n v="70"/>
    <s v="C"/>
    <n v="2"/>
    <n v="3"/>
    <x v="10"/>
    <n v="1086184"/>
    <n v="3.87"/>
    <s v="N"/>
    <x v="1"/>
    <x v="2"/>
  </r>
  <r>
    <s v="DIPAC"/>
    <s v="MACAULAY"/>
    <s v="450"/>
    <x v="4"/>
    <n v="70"/>
    <s v="C"/>
    <n v="2"/>
    <n v="4"/>
    <x v="9"/>
    <n v="37554"/>
    <n v="0.03"/>
    <s v="N"/>
    <x v="1"/>
    <x v="3"/>
  </r>
  <r>
    <s v="DIPAC"/>
    <s v="MACAULAY"/>
    <s v="450"/>
    <x v="4"/>
    <n v="70"/>
    <s v="C"/>
    <n v="3"/>
    <n v="1"/>
    <x v="3"/>
    <n v="1612"/>
    <n v="1.3"/>
    <s v="N"/>
    <x v="2"/>
    <x v="0"/>
  </r>
  <r>
    <s v="DIPAC"/>
    <s v="MACAULAY"/>
    <s v="450"/>
    <x v="4"/>
    <n v="70"/>
    <s v="C"/>
    <n v="3"/>
    <n v="2"/>
    <x v="11"/>
    <n v="34698"/>
    <n v="0.82"/>
    <s v="N"/>
    <x v="2"/>
    <x v="1"/>
  </r>
  <r>
    <s v="DIPAC"/>
    <s v="MACAULAY"/>
    <s v="450"/>
    <x v="4"/>
    <n v="70"/>
    <s v="C"/>
    <n v="3"/>
    <n v="3"/>
    <x v="10"/>
    <n v="182224"/>
    <n v="1.27"/>
    <s v="N"/>
    <x v="2"/>
    <x v="2"/>
  </r>
  <r>
    <s v="DIPAC"/>
    <s v="MACAULAY"/>
    <s v="450"/>
    <x v="4"/>
    <n v="70"/>
    <s v="C"/>
    <n v="3"/>
    <n v="4"/>
    <x v="9"/>
    <n v="6944"/>
    <n v="0.05"/>
    <s v="N"/>
    <x v="2"/>
    <x v="3"/>
  </r>
  <r>
    <s v="DIPAC"/>
    <s v="MACAULAY"/>
    <s v="450"/>
    <x v="4"/>
    <n v="70"/>
    <s v="C"/>
    <n v="4"/>
    <n v="1"/>
    <x v="3"/>
    <n v="2935"/>
    <n v="3.01"/>
    <s v="N"/>
    <x v="3"/>
    <x v="0"/>
  </r>
  <r>
    <s v="DIPAC"/>
    <s v="MACAULAY"/>
    <s v="450"/>
    <x v="4"/>
    <n v="70"/>
    <s v="C"/>
    <n v="4"/>
    <n v="2"/>
    <x v="11"/>
    <n v="85498"/>
    <n v="1.71"/>
    <s v="N"/>
    <x v="3"/>
    <x v="1"/>
  </r>
  <r>
    <s v="DIPAC"/>
    <s v="MACAULAY"/>
    <s v="450"/>
    <x v="4"/>
    <n v="70"/>
    <s v="C"/>
    <n v="4"/>
    <n v="3"/>
    <x v="10"/>
    <n v="470051"/>
    <n v="3.25"/>
    <s v="N"/>
    <x v="3"/>
    <x v="2"/>
  </r>
  <r>
    <s v="DIPAC"/>
    <s v="MACAULAY"/>
    <s v="450"/>
    <x v="4"/>
    <n v="70"/>
    <s v="C"/>
    <n v="4"/>
    <n v="4"/>
    <x v="9"/>
    <n v="3087"/>
    <n v="0.02"/>
    <s v="N"/>
    <x v="3"/>
    <x v="3"/>
  </r>
  <r>
    <s v="DIPAC"/>
    <s v="MACAULAY"/>
    <s v="450"/>
    <x v="5"/>
    <n v="69"/>
    <s v="C"/>
    <n v="1"/>
    <n v="2"/>
    <x v="10"/>
    <n v="447850"/>
    <n v="4.4000000000000004"/>
    <s v="N"/>
    <x v="0"/>
    <x v="1"/>
  </r>
  <r>
    <s v="DIPAC"/>
    <s v="MACAULAY"/>
    <s v="450"/>
    <x v="5"/>
    <n v="69"/>
    <s v="C"/>
    <n v="1"/>
    <n v="3"/>
    <x v="9"/>
    <n v="774192"/>
    <n v="2.2999999999999998"/>
    <s v="N"/>
    <x v="0"/>
    <x v="2"/>
  </r>
  <r>
    <s v="DIPAC"/>
    <s v="MACAULAY"/>
    <s v="450"/>
    <x v="5"/>
    <n v="69"/>
    <s v="C"/>
    <n v="1"/>
    <n v="4"/>
    <x v="6"/>
    <n v="12491"/>
    <n v="0.1"/>
    <s v="N"/>
    <x v="0"/>
    <x v="3"/>
  </r>
  <r>
    <s v="DIPAC"/>
    <s v="MACAULAY"/>
    <s v="450"/>
    <x v="5"/>
    <n v="69"/>
    <s v="C"/>
    <n v="2"/>
    <n v="1"/>
    <x v="11"/>
    <n v="185"/>
    <n v="2.2999999999999998"/>
    <s v="Y"/>
    <x v="1"/>
    <x v="0"/>
  </r>
  <r>
    <s v="DIPAC"/>
    <s v="MACAULAY"/>
    <s v="450"/>
    <x v="5"/>
    <n v="69"/>
    <s v="C"/>
    <n v="2"/>
    <n v="2"/>
    <x v="10"/>
    <n v="676055"/>
    <n v="5.4"/>
    <s v="N"/>
    <x v="1"/>
    <x v="1"/>
  </r>
  <r>
    <s v="DIPAC"/>
    <s v="MACAULAY"/>
    <s v="450"/>
    <x v="5"/>
    <n v="69"/>
    <s v="C"/>
    <n v="2"/>
    <n v="3"/>
    <x v="9"/>
    <n v="1086564"/>
    <n v="2.5"/>
    <s v="N"/>
    <x v="1"/>
    <x v="2"/>
  </r>
  <r>
    <s v="DIPAC"/>
    <s v="MACAULAY"/>
    <s v="450"/>
    <x v="5"/>
    <n v="69"/>
    <s v="C"/>
    <n v="2"/>
    <n v="4"/>
    <x v="6"/>
    <n v="53205"/>
    <n v="0.1"/>
    <s v="N"/>
    <x v="1"/>
    <x v="3"/>
  </r>
  <r>
    <s v="DIPAC"/>
    <s v="MACAULAY"/>
    <s v="450"/>
    <x v="5"/>
    <n v="69"/>
    <s v="C"/>
    <n v="3"/>
    <n v="1"/>
    <x v="11"/>
    <n v="17"/>
    <n v="0.8"/>
    <s v="Y"/>
    <x v="2"/>
    <x v="0"/>
  </r>
  <r>
    <s v="DIPAC"/>
    <s v="MACAULAY"/>
    <s v="450"/>
    <x v="5"/>
    <n v="69"/>
    <s v="C"/>
    <n v="1"/>
    <n v="1"/>
    <x v="11"/>
    <n v="465"/>
    <n v="1.5"/>
    <s v="Y"/>
    <x v="0"/>
    <x v="0"/>
  </r>
  <r>
    <s v="DIPAC"/>
    <s v="MACAULAY"/>
    <s v="450"/>
    <x v="5"/>
    <n v="69"/>
    <s v="C"/>
    <n v="3"/>
    <n v="2"/>
    <x v="10"/>
    <n v="62363"/>
    <n v="1.7"/>
    <s v="N"/>
    <x v="2"/>
    <x v="1"/>
  </r>
  <r>
    <s v="DIPAC"/>
    <s v="MACAULAY"/>
    <s v="450"/>
    <x v="5"/>
    <n v="69"/>
    <s v="C"/>
    <n v="3"/>
    <n v="3"/>
    <x v="9"/>
    <n v="106920"/>
    <n v="0.7"/>
    <s v="N"/>
    <x v="2"/>
    <x v="2"/>
  </r>
  <r>
    <s v="DIPAC"/>
    <s v="MACAULAY"/>
    <s v="450"/>
    <x v="5"/>
    <n v="69"/>
    <s v="C"/>
    <n v="3"/>
    <n v="4"/>
    <x v="6"/>
    <n v="1657"/>
    <n v="0"/>
    <s v="N"/>
    <x v="2"/>
    <x v="3"/>
  </r>
  <r>
    <s v="DIPAC"/>
    <s v="MACAULAY"/>
    <s v="450"/>
    <x v="5"/>
    <n v="69"/>
    <s v="C"/>
    <n v="4"/>
    <n v="1"/>
    <x v="11"/>
    <n v="80"/>
    <n v="1.7"/>
    <s v="Y"/>
    <x v="3"/>
    <x v="0"/>
  </r>
  <r>
    <s v="DIPAC"/>
    <s v="MACAULAY"/>
    <s v="450"/>
    <x v="5"/>
    <n v="69"/>
    <s v="C"/>
    <n v="4"/>
    <n v="2"/>
    <x v="10"/>
    <n v="338500"/>
    <n v="5.6"/>
    <s v="N"/>
    <x v="3"/>
    <x v="1"/>
  </r>
  <r>
    <s v="DIPAC"/>
    <s v="MACAULAY"/>
    <s v="450"/>
    <x v="5"/>
    <n v="69"/>
    <s v="C"/>
    <n v="4"/>
    <n v="3"/>
    <x v="9"/>
    <n v="432907"/>
    <n v="3.1"/>
    <s v="N"/>
    <x v="3"/>
    <x v="2"/>
  </r>
  <r>
    <s v="DIPAC"/>
    <s v="MACAULAY"/>
    <s v="450"/>
    <x v="5"/>
    <n v="69"/>
    <s v="C"/>
    <n v="4"/>
    <n v="4"/>
    <x v="6"/>
    <n v="17614"/>
    <n v="0.1"/>
    <s v="N"/>
    <x v="3"/>
    <x v="3"/>
  </r>
  <r>
    <s v="DIPAC"/>
    <s v="MACAULAY"/>
    <s v="450"/>
    <x v="6"/>
    <n v="66"/>
    <s v="C"/>
    <n v="1"/>
    <n v="1"/>
    <x v="9"/>
    <n v="10370"/>
    <m/>
    <s v="Y"/>
    <x v="0"/>
    <x v="0"/>
  </r>
  <r>
    <s v="DIPAC"/>
    <s v="MACAULAY"/>
    <s v="450"/>
    <x v="6"/>
    <n v="66"/>
    <s v="C"/>
    <n v="1"/>
    <n v="2"/>
    <x v="6"/>
    <n v="302903"/>
    <m/>
    <s v="N"/>
    <x v="0"/>
    <x v="1"/>
  </r>
  <r>
    <s v="DIPAC"/>
    <s v="MACAULAY"/>
    <s v="450"/>
    <x v="6"/>
    <n v="66"/>
    <s v="C"/>
    <n v="1"/>
    <n v="3"/>
    <x v="7"/>
    <n v="205453"/>
    <m/>
    <s v="N"/>
    <x v="0"/>
    <x v="2"/>
  </r>
  <r>
    <s v="DIPAC"/>
    <s v="MACAULAY"/>
    <s v="450"/>
    <x v="6"/>
    <n v="66"/>
    <s v="C"/>
    <n v="1"/>
    <n v="4"/>
    <x v="4"/>
    <n v="17162"/>
    <m/>
    <s v="N"/>
    <x v="0"/>
    <x v="3"/>
  </r>
  <r>
    <s v="DIPAC"/>
    <s v="MACAULAY"/>
    <s v="450"/>
    <x v="6"/>
    <n v="66"/>
    <s v="C"/>
    <n v="2"/>
    <n v="1"/>
    <x v="9"/>
    <n v="17672"/>
    <m/>
    <s v="Y"/>
    <x v="1"/>
    <x v="0"/>
  </r>
  <r>
    <s v="DIPAC"/>
    <s v="MACAULAY"/>
    <s v="450"/>
    <x v="6"/>
    <n v="66"/>
    <s v="C"/>
    <n v="2"/>
    <n v="2"/>
    <x v="6"/>
    <n v="826183"/>
    <m/>
    <s v="N"/>
    <x v="1"/>
    <x v="1"/>
  </r>
  <r>
    <s v="DIPAC"/>
    <s v="MACAULAY"/>
    <s v="450"/>
    <x v="6"/>
    <n v="66"/>
    <s v="C"/>
    <n v="2"/>
    <n v="3"/>
    <x v="7"/>
    <n v="330296"/>
    <m/>
    <s v="N"/>
    <x v="1"/>
    <x v="2"/>
  </r>
  <r>
    <s v="DIPAC"/>
    <s v="MACAULAY"/>
    <s v="450"/>
    <x v="6"/>
    <n v="66"/>
    <s v="C"/>
    <n v="2"/>
    <n v="4"/>
    <x v="4"/>
    <n v="15940"/>
    <m/>
    <s v="N"/>
    <x v="1"/>
    <x v="3"/>
  </r>
  <r>
    <s v="DIPAC"/>
    <s v="MACAULAY"/>
    <s v="450"/>
    <x v="6"/>
    <n v="66"/>
    <s v="C"/>
    <n v="3"/>
    <n v="1"/>
    <x v="9"/>
    <n v="2299"/>
    <m/>
    <s v="Y"/>
    <x v="2"/>
    <x v="0"/>
  </r>
  <r>
    <s v="DIPAC"/>
    <s v="MACAULAY"/>
    <s v="450"/>
    <x v="6"/>
    <n v="66"/>
    <s v="C"/>
    <n v="3"/>
    <n v="2"/>
    <x v="6"/>
    <n v="47574"/>
    <m/>
    <s v="N"/>
    <x v="2"/>
    <x v="1"/>
  </r>
  <r>
    <s v="DIPAC"/>
    <s v="MACAULAY"/>
    <s v="450"/>
    <x v="6"/>
    <n v="66"/>
    <s v="C"/>
    <n v="3"/>
    <n v="3"/>
    <x v="7"/>
    <n v="41482"/>
    <m/>
    <s v="N"/>
    <x v="2"/>
    <x v="2"/>
  </r>
  <r>
    <s v="DIPAC"/>
    <s v="MACAULAY"/>
    <s v="450"/>
    <x v="6"/>
    <n v="66"/>
    <s v="C"/>
    <n v="3"/>
    <n v="4"/>
    <x v="4"/>
    <n v="3060"/>
    <m/>
    <s v="N"/>
    <x v="2"/>
    <x v="3"/>
  </r>
  <r>
    <s v="DIPAC"/>
    <s v="MACAULAY"/>
    <s v="450"/>
    <x v="6"/>
    <n v="66"/>
    <s v="C"/>
    <n v="4"/>
    <n v="1"/>
    <x v="9"/>
    <n v="14985"/>
    <m/>
    <s v="Y"/>
    <x v="3"/>
    <x v="0"/>
  </r>
  <r>
    <s v="DIPAC"/>
    <s v="MACAULAY"/>
    <s v="450"/>
    <x v="6"/>
    <n v="66"/>
    <s v="C"/>
    <n v="4"/>
    <n v="2"/>
    <x v="6"/>
    <n v="473627"/>
    <m/>
    <s v="N"/>
    <x v="3"/>
    <x v="1"/>
  </r>
  <r>
    <s v="DIPAC"/>
    <s v="MACAULAY"/>
    <s v="450"/>
    <x v="6"/>
    <n v="66"/>
    <s v="C"/>
    <n v="4"/>
    <n v="3"/>
    <x v="7"/>
    <n v="183223"/>
    <m/>
    <s v="N"/>
    <x v="3"/>
    <x v="2"/>
  </r>
  <r>
    <s v="DIPAC"/>
    <s v="MACAULAY"/>
    <s v="450"/>
    <x v="6"/>
    <n v="66"/>
    <s v="C"/>
    <n v="4"/>
    <n v="4"/>
    <x v="4"/>
    <n v="7680"/>
    <m/>
    <s v="N"/>
    <x v="3"/>
    <x v="3"/>
  </r>
  <r>
    <s v="DIPAC"/>
    <s v="MACAULAY"/>
    <s v="450"/>
    <x v="7"/>
    <n v="270"/>
    <s v="C"/>
    <n v="1"/>
    <n v="1"/>
    <x v="1"/>
    <n v="3412"/>
    <n v="3.96"/>
    <s v="Y"/>
    <x v="0"/>
    <x v="0"/>
  </r>
  <r>
    <s v="DIPAC"/>
    <s v="MACAULAY"/>
    <s v="450"/>
    <x v="7"/>
    <n v="270"/>
    <s v="C"/>
    <n v="1"/>
    <n v="2"/>
    <x v="2"/>
    <n v="433856"/>
    <n v="4.62"/>
    <s v="N"/>
    <x v="0"/>
    <x v="1"/>
  </r>
  <r>
    <s v="DIPAC"/>
    <s v="MACAULAY"/>
    <s v="450"/>
    <x v="7"/>
    <n v="270"/>
    <s v="C"/>
    <n v="1"/>
    <n v="3"/>
    <x v="3"/>
    <n v="993821"/>
    <n v="2.93"/>
    <s v="N"/>
    <x v="0"/>
    <x v="2"/>
  </r>
  <r>
    <s v="DIPAC"/>
    <s v="MACAULAY"/>
    <s v="450"/>
    <x v="7"/>
    <n v="270"/>
    <s v="C"/>
    <n v="1"/>
    <n v="4"/>
    <x v="11"/>
    <n v="18794"/>
    <n v="0.05"/>
    <s v="N"/>
    <x v="0"/>
    <x v="3"/>
  </r>
  <r>
    <s v="DIPAC"/>
    <s v="MACAULAY"/>
    <s v="450"/>
    <x v="7"/>
    <n v="270"/>
    <s v="C"/>
    <n v="2"/>
    <n v="1"/>
    <x v="1"/>
    <n v="8470"/>
    <n v="2.3199999999999998"/>
    <s v="Y"/>
    <x v="1"/>
    <x v="0"/>
  </r>
  <r>
    <s v="DIPAC"/>
    <s v="MACAULAY"/>
    <s v="450"/>
    <x v="7"/>
    <n v="270"/>
    <s v="C"/>
    <n v="2"/>
    <n v="2"/>
    <x v="2"/>
    <n v="447330"/>
    <n v="4.12"/>
    <s v="N"/>
    <x v="1"/>
    <x v="1"/>
  </r>
  <r>
    <s v="DIPAC"/>
    <s v="MACAULAY"/>
    <s v="450"/>
    <x v="7"/>
    <n v="270"/>
    <s v="C"/>
    <n v="2"/>
    <n v="3"/>
    <x v="3"/>
    <n v="941858"/>
    <n v="2.79"/>
    <s v="N"/>
    <x v="1"/>
    <x v="2"/>
  </r>
  <r>
    <s v="DIPAC"/>
    <s v="MACAULAY"/>
    <s v="450"/>
    <x v="7"/>
    <n v="270"/>
    <s v="C"/>
    <n v="2"/>
    <n v="4"/>
    <x v="11"/>
    <n v="23522"/>
    <n v="0.05"/>
    <s v="N"/>
    <x v="1"/>
    <x v="3"/>
  </r>
  <r>
    <s v="DIPAC"/>
    <s v="MACAULAY"/>
    <s v="450"/>
    <x v="7"/>
    <n v="270"/>
    <s v="C"/>
    <n v="3"/>
    <n v="1"/>
    <x v="1"/>
    <n v="1261"/>
    <n v="0.98"/>
    <s v="Y"/>
    <x v="2"/>
    <x v="0"/>
  </r>
  <r>
    <s v="DIPAC"/>
    <s v="MACAULAY"/>
    <s v="450"/>
    <x v="7"/>
    <n v="270"/>
    <s v="C"/>
    <n v="3"/>
    <n v="2"/>
    <x v="2"/>
    <n v="65149"/>
    <n v="1.22"/>
    <s v="N"/>
    <x v="2"/>
    <x v="1"/>
  </r>
  <r>
    <s v="DIPAC"/>
    <s v="MACAULAY"/>
    <s v="450"/>
    <x v="7"/>
    <n v="270"/>
    <s v="C"/>
    <n v="3"/>
    <n v="3"/>
    <x v="3"/>
    <n v="121862"/>
    <n v="0.88"/>
    <s v="N"/>
    <x v="2"/>
    <x v="2"/>
  </r>
  <r>
    <s v="DIPAC"/>
    <s v="MACAULAY"/>
    <s v="450"/>
    <x v="7"/>
    <n v="270"/>
    <s v="C"/>
    <n v="3"/>
    <n v="4"/>
    <x v="11"/>
    <n v="2235"/>
    <n v="0.01"/>
    <s v="N"/>
    <x v="2"/>
    <x v="3"/>
  </r>
  <r>
    <s v="DIPAC"/>
    <s v="MACAULAY"/>
    <s v="450"/>
    <x v="7"/>
    <n v="270"/>
    <s v="C"/>
    <n v="4"/>
    <n v="1"/>
    <x v="1"/>
    <n v="2437"/>
    <n v="2.66"/>
    <s v="Y"/>
    <x v="3"/>
    <x v="0"/>
  </r>
  <r>
    <s v="DIPAC"/>
    <s v="MACAULAY"/>
    <s v="450"/>
    <x v="7"/>
    <n v="270"/>
    <s v="C"/>
    <n v="4"/>
    <n v="2"/>
    <x v="2"/>
    <n v="154393"/>
    <n v="4.07"/>
    <s v="N"/>
    <x v="3"/>
    <x v="1"/>
  </r>
  <r>
    <s v="DIPAC"/>
    <s v="MACAULAY"/>
    <s v="450"/>
    <x v="7"/>
    <n v="270"/>
    <s v="C"/>
    <n v="4"/>
    <n v="3"/>
    <x v="3"/>
    <n v="305412"/>
    <n v="2.2999999999999998"/>
    <s v="N"/>
    <x v="3"/>
    <x v="2"/>
  </r>
  <r>
    <s v="DIPAC"/>
    <s v="MACAULAY"/>
    <s v="450"/>
    <x v="7"/>
    <n v="270"/>
    <s v="C"/>
    <n v="4"/>
    <n v="4"/>
    <x v="11"/>
    <n v="2366"/>
    <n v="0.02"/>
    <s v="N"/>
    <x v="3"/>
    <x v="3"/>
  </r>
  <r>
    <s v="DIPAC"/>
    <s v="MACAULAY"/>
    <s v="450"/>
    <x v="7"/>
    <n v="270"/>
    <s v="C"/>
    <n v="6"/>
    <n v="1"/>
    <x v="1"/>
    <n v="40"/>
    <n v="0.02"/>
    <s v="N"/>
    <x v="4"/>
    <x v="0"/>
  </r>
  <r>
    <s v="DIPAC"/>
    <s v="MACAULAY"/>
    <s v="450"/>
    <x v="7"/>
    <n v="270"/>
    <s v="C"/>
    <n v="6"/>
    <n v="2"/>
    <x v="2"/>
    <n v="323"/>
    <n v="0.47"/>
    <s v="N"/>
    <x v="4"/>
    <x v="1"/>
  </r>
  <r>
    <s v="DIPAC"/>
    <s v="MACAULAY"/>
    <s v="450"/>
    <x v="7"/>
    <n v="270"/>
    <s v="C"/>
    <n v="6"/>
    <n v="3"/>
    <x v="3"/>
    <n v="214"/>
    <n v="0.13"/>
    <s v="N"/>
    <x v="4"/>
    <x v="2"/>
  </r>
  <r>
    <s v="DIPAC"/>
    <s v="MACAULAY"/>
    <s v="450"/>
    <x v="8"/>
    <n v="71"/>
    <s v="C"/>
    <n v="1"/>
    <n v="1"/>
    <x v="2"/>
    <n v="18293"/>
    <m/>
    <s v="N"/>
    <x v="0"/>
    <x v="0"/>
  </r>
  <r>
    <s v="DIPAC"/>
    <s v="MACAULAY"/>
    <s v="450"/>
    <x v="8"/>
    <n v="71"/>
    <s v="C"/>
    <n v="1"/>
    <n v="2"/>
    <x v="3"/>
    <n v="357917"/>
    <m/>
    <s v="N"/>
    <x v="0"/>
    <x v="1"/>
  </r>
  <r>
    <s v="DIPAC"/>
    <s v="MACAULAY"/>
    <s v="450"/>
    <x v="8"/>
    <n v="71"/>
    <s v="C"/>
    <n v="1"/>
    <n v="3"/>
    <x v="11"/>
    <n v="423217"/>
    <m/>
    <s v="N"/>
    <x v="0"/>
    <x v="2"/>
  </r>
  <r>
    <s v="DIPAC"/>
    <s v="MACAULAY"/>
    <s v="450"/>
    <x v="8"/>
    <n v="71"/>
    <s v="C"/>
    <n v="1"/>
    <n v="4"/>
    <x v="10"/>
    <n v="39187"/>
    <m/>
    <s v="N"/>
    <x v="0"/>
    <x v="3"/>
  </r>
  <r>
    <s v="DIPAC"/>
    <s v="MACAULAY"/>
    <s v="450"/>
    <x v="8"/>
    <n v="71"/>
    <s v="C"/>
    <n v="2"/>
    <n v="1"/>
    <x v="2"/>
    <n v="21798"/>
    <m/>
    <s v="N"/>
    <x v="1"/>
    <x v="0"/>
  </r>
  <r>
    <s v="DIPAC"/>
    <s v="MACAULAY"/>
    <s v="450"/>
    <x v="8"/>
    <n v="71"/>
    <s v="C"/>
    <n v="2"/>
    <n v="2"/>
    <x v="3"/>
    <n v="461161"/>
    <m/>
    <s v="N"/>
    <x v="1"/>
    <x v="1"/>
  </r>
  <r>
    <s v="DIPAC"/>
    <s v="MACAULAY"/>
    <s v="450"/>
    <x v="8"/>
    <n v="71"/>
    <s v="C"/>
    <n v="2"/>
    <n v="3"/>
    <x v="11"/>
    <n v="843191"/>
    <m/>
    <s v="N"/>
    <x v="1"/>
    <x v="2"/>
  </r>
  <r>
    <s v="DIPAC"/>
    <s v="MACAULAY"/>
    <s v="450"/>
    <x v="8"/>
    <n v="71"/>
    <s v="C"/>
    <n v="2"/>
    <n v="4"/>
    <x v="10"/>
    <n v="59545"/>
    <m/>
    <s v="N"/>
    <x v="1"/>
    <x v="3"/>
  </r>
  <r>
    <s v="DIPAC"/>
    <s v="MACAULAY"/>
    <s v="450"/>
    <x v="8"/>
    <n v="71"/>
    <s v="C"/>
    <n v="3"/>
    <n v="1"/>
    <x v="2"/>
    <n v="3442"/>
    <m/>
    <s v="N"/>
    <x v="2"/>
    <x v="0"/>
  </r>
  <r>
    <s v="DIPAC"/>
    <s v="MACAULAY"/>
    <s v="450"/>
    <x v="8"/>
    <n v="71"/>
    <s v="C"/>
    <n v="3"/>
    <n v="2"/>
    <x v="3"/>
    <n v="57812"/>
    <m/>
    <s v="N"/>
    <x v="2"/>
    <x v="1"/>
  </r>
  <r>
    <s v="DIPAC"/>
    <s v="MACAULAY"/>
    <s v="450"/>
    <x v="8"/>
    <n v="71"/>
    <s v="C"/>
    <n v="3"/>
    <n v="3"/>
    <x v="11"/>
    <n v="87445"/>
    <m/>
    <s v="N"/>
    <x v="2"/>
    <x v="2"/>
  </r>
  <r>
    <s v="DIPAC"/>
    <s v="MACAULAY"/>
    <s v="450"/>
    <x v="8"/>
    <n v="71"/>
    <s v="C"/>
    <n v="3"/>
    <n v="4"/>
    <x v="10"/>
    <n v="8488"/>
    <m/>
    <s v="N"/>
    <x v="2"/>
    <x v="3"/>
  </r>
  <r>
    <s v="DIPAC"/>
    <s v="MACAULAY"/>
    <s v="450"/>
    <x v="8"/>
    <n v="71"/>
    <s v="C"/>
    <n v="4"/>
    <n v="1"/>
    <x v="2"/>
    <n v="7177"/>
    <m/>
    <s v="N"/>
    <x v="3"/>
    <x v="0"/>
  </r>
  <r>
    <s v="DIPAC"/>
    <s v="MACAULAY"/>
    <s v="450"/>
    <x v="8"/>
    <n v="71"/>
    <s v="C"/>
    <n v="4"/>
    <n v="2"/>
    <x v="3"/>
    <n v="93927"/>
    <m/>
    <s v="N"/>
    <x v="3"/>
    <x v="1"/>
  </r>
  <r>
    <s v="DIPAC"/>
    <s v="MACAULAY"/>
    <s v="450"/>
    <x v="8"/>
    <n v="71"/>
    <s v="C"/>
    <n v="4"/>
    <n v="3"/>
    <x v="11"/>
    <n v="166428"/>
    <m/>
    <s v="N"/>
    <x v="3"/>
    <x v="2"/>
  </r>
  <r>
    <s v="DIPAC"/>
    <s v="MACAULAY"/>
    <s v="450"/>
    <x v="8"/>
    <n v="71"/>
    <s v="C"/>
    <n v="4"/>
    <n v="4"/>
    <x v="10"/>
    <n v="8993"/>
    <m/>
    <s v="N"/>
    <x v="3"/>
    <x v="3"/>
  </r>
  <r>
    <s v="DIPAC"/>
    <s v="MACAULAY"/>
    <s v="450"/>
    <x v="9"/>
    <n v="64"/>
    <s v="C"/>
    <n v="1"/>
    <n v="1"/>
    <x v="7"/>
    <n v="12105"/>
    <n v="1.2"/>
    <s v="Y"/>
    <x v="0"/>
    <x v="0"/>
  </r>
  <r>
    <s v="DIPAC"/>
    <s v="MACAULAY"/>
    <s v="450"/>
    <x v="9"/>
    <n v="64"/>
    <s v="C"/>
    <n v="1"/>
    <n v="2"/>
    <x v="4"/>
    <n v="238253"/>
    <n v="2.8"/>
    <s v="N"/>
    <x v="0"/>
    <x v="1"/>
  </r>
  <r>
    <s v="DIPAC"/>
    <s v="MACAULAY"/>
    <s v="450"/>
    <x v="9"/>
    <n v="64"/>
    <s v="C"/>
    <n v="1"/>
    <n v="3"/>
    <x v="5"/>
    <n v="507260"/>
    <n v="1.5"/>
    <s v="N"/>
    <x v="0"/>
    <x v="2"/>
  </r>
  <r>
    <s v="DIPAC"/>
    <s v="MACAULAY"/>
    <s v="450"/>
    <x v="9"/>
    <n v="64"/>
    <s v="C"/>
    <n v="1"/>
    <n v="4"/>
    <x v="12"/>
    <n v="13569"/>
    <n v="0"/>
    <s v="N"/>
    <x v="0"/>
    <x v="3"/>
  </r>
  <r>
    <s v="DIPAC"/>
    <s v="MACAULAY"/>
    <s v="450"/>
    <x v="9"/>
    <n v="64"/>
    <s v="C"/>
    <n v="2"/>
    <n v="1"/>
    <x v="7"/>
    <n v="30389"/>
    <n v="1.7"/>
    <s v="Y"/>
    <x v="1"/>
    <x v="0"/>
  </r>
  <r>
    <s v="DIPAC"/>
    <s v="MACAULAY"/>
    <s v="450"/>
    <x v="9"/>
    <n v="64"/>
    <s v="C"/>
    <n v="2"/>
    <n v="2"/>
    <x v="4"/>
    <n v="368079"/>
    <n v="3"/>
    <s v="N"/>
    <x v="1"/>
    <x v="1"/>
  </r>
  <r>
    <s v="DIPAC"/>
    <s v="MACAULAY"/>
    <s v="450"/>
    <x v="9"/>
    <n v="64"/>
    <s v="C"/>
    <n v="2"/>
    <n v="3"/>
    <x v="5"/>
    <n v="880690"/>
    <n v="2.1"/>
    <s v="N"/>
    <x v="1"/>
    <x v="2"/>
  </r>
  <r>
    <s v="DIPAC"/>
    <s v="MACAULAY"/>
    <s v="450"/>
    <x v="9"/>
    <n v="64"/>
    <s v="C"/>
    <n v="2"/>
    <n v="4"/>
    <x v="12"/>
    <n v="17813"/>
    <n v="0"/>
    <s v="N"/>
    <x v="1"/>
    <x v="3"/>
  </r>
  <r>
    <s v="DIPAC"/>
    <s v="MACAULAY"/>
    <s v="450"/>
    <x v="9"/>
    <n v="64"/>
    <s v="C"/>
    <n v="3"/>
    <n v="1"/>
    <x v="7"/>
    <n v="1724"/>
    <n v="0.6"/>
    <s v="Y"/>
    <x v="2"/>
    <x v="0"/>
  </r>
  <r>
    <s v="DIPAC"/>
    <s v="MACAULAY"/>
    <s v="450"/>
    <x v="9"/>
    <n v="64"/>
    <s v="C"/>
    <n v="3"/>
    <n v="2"/>
    <x v="4"/>
    <n v="41833"/>
    <n v="1.1000000000000001"/>
    <s v="N"/>
    <x v="2"/>
    <x v="1"/>
  </r>
  <r>
    <s v="DIPAC"/>
    <s v="MACAULAY"/>
    <s v="450"/>
    <x v="9"/>
    <n v="64"/>
    <s v="C"/>
    <n v="3"/>
    <n v="3"/>
    <x v="5"/>
    <n v="90695"/>
    <n v="0.6"/>
    <s v="N"/>
    <x v="2"/>
    <x v="2"/>
  </r>
  <r>
    <s v="DIPAC"/>
    <s v="MACAULAY"/>
    <s v="450"/>
    <x v="9"/>
    <n v="64"/>
    <s v="C"/>
    <n v="3"/>
    <n v="4"/>
    <x v="12"/>
    <n v="2517"/>
    <n v="0"/>
    <s v="N"/>
    <x v="2"/>
    <x v="3"/>
  </r>
  <r>
    <s v="DIPAC"/>
    <s v="MACAULAY"/>
    <s v="450"/>
    <x v="9"/>
    <n v="64"/>
    <s v="C"/>
    <n v="4"/>
    <n v="1"/>
    <x v="7"/>
    <n v="8104"/>
    <n v="2.8"/>
    <s v="Y"/>
    <x v="3"/>
    <x v="0"/>
  </r>
  <r>
    <s v="DIPAC"/>
    <s v="MACAULAY"/>
    <s v="450"/>
    <x v="9"/>
    <n v="64"/>
    <s v="C"/>
    <n v="4"/>
    <n v="2"/>
    <x v="4"/>
    <n v="123776"/>
    <n v="2.5"/>
    <s v="N"/>
    <x v="3"/>
    <x v="1"/>
  </r>
  <r>
    <s v="DIPAC"/>
    <s v="MACAULAY"/>
    <s v="450"/>
    <x v="9"/>
    <n v="64"/>
    <s v="C"/>
    <n v="4"/>
    <n v="3"/>
    <x v="5"/>
    <n v="360757"/>
    <n v="1.7"/>
    <s v="N"/>
    <x v="3"/>
    <x v="2"/>
  </r>
  <r>
    <s v="DIPAC"/>
    <s v="MACAULAY"/>
    <s v="450"/>
    <x v="9"/>
    <n v="64"/>
    <s v="C"/>
    <n v="4"/>
    <n v="4"/>
    <x v="12"/>
    <n v="3423"/>
    <n v="0"/>
    <s v="N"/>
    <x v="3"/>
    <x v="3"/>
  </r>
  <r>
    <s v="DIPAC"/>
    <s v="MACAULAY"/>
    <s v="450"/>
    <x v="10"/>
    <n v="96"/>
    <s v="C"/>
    <n v="1"/>
    <n v="1"/>
    <x v="4"/>
    <n v="15391"/>
    <n v="2.8"/>
    <s v="Y"/>
    <x v="0"/>
    <x v="0"/>
  </r>
  <r>
    <s v="DIPAC"/>
    <s v="MACAULAY"/>
    <s v="450"/>
    <x v="10"/>
    <n v="96"/>
    <s v="C"/>
    <n v="1"/>
    <n v="2"/>
    <x v="5"/>
    <n v="320607"/>
    <n v="2.5"/>
    <s v="N"/>
    <x v="0"/>
    <x v="1"/>
  </r>
  <r>
    <s v="DIPAC"/>
    <s v="MACAULAY"/>
    <s v="450"/>
    <x v="10"/>
    <n v="96"/>
    <s v="C"/>
    <n v="1"/>
    <n v="3"/>
    <x v="12"/>
    <n v="1349508"/>
    <n v="3.8"/>
    <s v="N"/>
    <x v="0"/>
    <x v="2"/>
  </r>
  <r>
    <s v="DIPAC"/>
    <s v="MACAULAY"/>
    <s v="450"/>
    <x v="10"/>
    <n v="96"/>
    <s v="C"/>
    <n v="1"/>
    <n v="4"/>
    <x v="13"/>
    <n v="22278"/>
    <n v="0.1"/>
    <s v="N"/>
    <x v="0"/>
    <x v="3"/>
  </r>
  <r>
    <s v="DIPAC"/>
    <s v="MACAULAY"/>
    <s v="450"/>
    <x v="10"/>
    <n v="96"/>
    <s v="C"/>
    <n v="2"/>
    <n v="1"/>
    <x v="4"/>
    <n v="13416"/>
    <n v="3"/>
    <s v="Y"/>
    <x v="1"/>
    <x v="0"/>
  </r>
  <r>
    <s v="DIPAC"/>
    <s v="MACAULAY"/>
    <s v="450"/>
    <x v="10"/>
    <n v="96"/>
    <s v="C"/>
    <n v="2"/>
    <n v="2"/>
    <x v="5"/>
    <n v="564855"/>
    <n v="3.5"/>
    <s v="N"/>
    <x v="1"/>
    <x v="1"/>
  </r>
  <r>
    <s v="DIPAC"/>
    <s v="MACAULAY"/>
    <s v="450"/>
    <x v="10"/>
    <n v="96"/>
    <s v="C"/>
    <n v="2"/>
    <n v="3"/>
    <x v="12"/>
    <n v="1094042"/>
    <n v="2.6"/>
    <s v="N"/>
    <x v="1"/>
    <x v="2"/>
  </r>
  <r>
    <s v="DIPAC"/>
    <s v="MACAULAY"/>
    <s v="450"/>
    <x v="10"/>
    <n v="96"/>
    <s v="C"/>
    <n v="2"/>
    <n v="4"/>
    <x v="13"/>
    <n v="48188"/>
    <n v="0.1"/>
    <s v="N"/>
    <x v="1"/>
    <x v="3"/>
  </r>
  <r>
    <s v="DIPAC"/>
    <s v="MACAULAY"/>
    <s v="450"/>
    <x v="10"/>
    <n v="96"/>
    <s v="C"/>
    <n v="3"/>
    <n v="1"/>
    <x v="4"/>
    <n v="1304"/>
    <n v="1.1000000000000001"/>
    <s v="Y"/>
    <x v="2"/>
    <x v="0"/>
  </r>
  <r>
    <s v="DIPAC"/>
    <s v="MACAULAY"/>
    <s v="450"/>
    <x v="10"/>
    <n v="96"/>
    <s v="C"/>
    <n v="3"/>
    <n v="2"/>
    <x v="5"/>
    <n v="48423"/>
    <n v="1"/>
    <s v="N"/>
    <x v="2"/>
    <x v="1"/>
  </r>
  <r>
    <s v="DIPAC"/>
    <s v="MACAULAY"/>
    <s v="450"/>
    <x v="10"/>
    <n v="96"/>
    <s v="C"/>
    <n v="3"/>
    <n v="3"/>
    <x v="12"/>
    <n v="221985"/>
    <n v="1.5"/>
    <s v="N"/>
    <x v="2"/>
    <x v="2"/>
  </r>
  <r>
    <s v="DIPAC"/>
    <s v="MACAULAY"/>
    <s v="450"/>
    <x v="10"/>
    <n v="96"/>
    <s v="C"/>
    <n v="3"/>
    <n v="4"/>
    <x v="13"/>
    <n v="2857"/>
    <n v="0"/>
    <s v="N"/>
    <x v="2"/>
    <x v="3"/>
  </r>
  <r>
    <s v="DIPAC"/>
    <s v="MACAULAY"/>
    <s v="450"/>
    <x v="10"/>
    <n v="96"/>
    <s v="C"/>
    <n v="4"/>
    <n v="1"/>
    <x v="4"/>
    <n v="9115"/>
    <n v="2.5"/>
    <s v="Y"/>
    <x v="3"/>
    <x v="0"/>
  </r>
  <r>
    <s v="DIPAC"/>
    <s v="MACAULAY"/>
    <s v="450"/>
    <x v="10"/>
    <n v="96"/>
    <s v="C"/>
    <n v="4"/>
    <n v="2"/>
    <x v="5"/>
    <n v="329063"/>
    <n v="3.1"/>
    <s v="N"/>
    <x v="3"/>
    <x v="1"/>
  </r>
  <r>
    <s v="DIPAC"/>
    <s v="MACAULAY"/>
    <s v="450"/>
    <x v="10"/>
    <n v="96"/>
    <s v="C"/>
    <n v="4"/>
    <n v="3"/>
    <x v="12"/>
    <n v="512251"/>
    <n v="2.2999999999999998"/>
    <s v="N"/>
    <x v="3"/>
    <x v="2"/>
  </r>
  <r>
    <s v="DIPAC"/>
    <s v="MACAULAY"/>
    <s v="450"/>
    <x v="10"/>
    <n v="96"/>
    <s v="C"/>
    <n v="4"/>
    <n v="4"/>
    <x v="13"/>
    <n v="25024"/>
    <n v="0.1"/>
    <s v="N"/>
    <x v="3"/>
    <x v="3"/>
  </r>
  <r>
    <s v="DIPAC"/>
    <s v="MACAULAY"/>
    <s v="450"/>
    <x v="11"/>
    <n v="929"/>
    <s v="C"/>
    <n v="1"/>
    <n v="1"/>
    <x v="13"/>
    <n v="1033"/>
    <n v="0.22"/>
    <s v="Y"/>
    <x v="0"/>
    <x v="0"/>
  </r>
  <r>
    <s v="DIPAC"/>
    <s v="MACAULAY"/>
    <s v="450"/>
    <x v="11"/>
    <n v="929"/>
    <s v="C"/>
    <n v="1"/>
    <n v="2"/>
    <x v="14"/>
    <n v="21407"/>
    <n v="0.49"/>
    <s v="N"/>
    <x v="0"/>
    <x v="1"/>
  </r>
  <r>
    <s v="DIPAC"/>
    <s v="MACAULAY"/>
    <s v="450"/>
    <x v="11"/>
    <n v="929"/>
    <s v="C"/>
    <n v="1"/>
    <n v="3"/>
    <x v="15"/>
    <n v="176823"/>
    <n v="0.36"/>
    <s v="N"/>
    <x v="0"/>
    <x v="2"/>
  </r>
  <r>
    <s v="DIPAC"/>
    <s v="MACAULAY"/>
    <s v="450"/>
    <x v="11"/>
    <n v="929"/>
    <s v="C"/>
    <n v="1"/>
    <n v="4"/>
    <x v="16"/>
    <n v="61857"/>
    <n v="0.14000000000000001"/>
    <s v="N"/>
    <x v="0"/>
    <x v="3"/>
  </r>
  <r>
    <s v="DIPAC"/>
    <s v="MACAULAY"/>
    <s v="450"/>
    <x v="11"/>
    <n v="929"/>
    <s v="C"/>
    <n v="2"/>
    <n v="1"/>
    <x v="13"/>
    <n v="3914"/>
    <n v="1.7"/>
    <s v="Y"/>
    <x v="1"/>
    <x v="0"/>
  </r>
  <r>
    <s v="DIPAC"/>
    <s v="MACAULAY"/>
    <s v="450"/>
    <x v="11"/>
    <n v="929"/>
    <s v="C"/>
    <n v="2"/>
    <n v="2"/>
    <x v="14"/>
    <n v="47057"/>
    <n v="2.7"/>
    <s v="N"/>
    <x v="1"/>
    <x v="1"/>
  </r>
  <r>
    <s v="DIPAC"/>
    <s v="MACAULAY"/>
    <s v="450"/>
    <x v="11"/>
    <n v="929"/>
    <s v="C"/>
    <n v="2"/>
    <n v="3"/>
    <x v="15"/>
    <n v="199046"/>
    <n v="0.7"/>
    <s v="N"/>
    <x v="1"/>
    <x v="2"/>
  </r>
  <r>
    <s v="DIPAC"/>
    <s v="MACAULAY"/>
    <s v="450"/>
    <x v="11"/>
    <n v="929"/>
    <s v="C"/>
    <n v="2"/>
    <n v="4"/>
    <x v="16"/>
    <n v="74273"/>
    <n v="0.2"/>
    <s v="N"/>
    <x v="1"/>
    <x v="3"/>
  </r>
  <r>
    <s v="DIPAC"/>
    <s v="MACAULAY"/>
    <s v="450"/>
    <x v="11"/>
    <n v="929"/>
    <s v="C"/>
    <n v="3"/>
    <n v="1"/>
    <x v="13"/>
    <n v="156"/>
    <n v="0.5"/>
    <s v="Y"/>
    <x v="2"/>
    <x v="0"/>
  </r>
  <r>
    <s v="DIPAC"/>
    <s v="MACAULAY"/>
    <s v="450"/>
    <x v="11"/>
    <n v="929"/>
    <s v="C"/>
    <n v="3"/>
    <n v="2"/>
    <x v="14"/>
    <n v="2728"/>
    <n v="0.6"/>
    <s v="N"/>
    <x v="2"/>
    <x v="1"/>
  </r>
  <r>
    <s v="DIPAC"/>
    <s v="MACAULAY"/>
    <s v="450"/>
    <x v="11"/>
    <n v="929"/>
    <s v="C"/>
    <n v="3"/>
    <n v="3"/>
    <x v="15"/>
    <n v="25472"/>
    <n v="0.2"/>
    <s v="N"/>
    <x v="2"/>
    <x v="2"/>
  </r>
  <r>
    <s v="DIPAC"/>
    <s v="MACAULAY"/>
    <s v="450"/>
    <x v="11"/>
    <n v="929"/>
    <s v="C"/>
    <n v="3"/>
    <n v="4"/>
    <x v="16"/>
    <n v="5878"/>
    <n v="0.1"/>
    <s v="N"/>
    <x v="2"/>
    <x v="3"/>
  </r>
  <r>
    <s v="DIPAC"/>
    <s v="MACAULAY"/>
    <s v="450"/>
    <x v="11"/>
    <n v="929"/>
    <s v="C"/>
    <n v="4"/>
    <n v="1"/>
    <x v="13"/>
    <n v="2060"/>
    <n v="1.6"/>
    <s v="Y"/>
    <x v="3"/>
    <x v="0"/>
  </r>
  <r>
    <s v="DIPAC"/>
    <s v="MACAULAY"/>
    <s v="450"/>
    <x v="11"/>
    <n v="929"/>
    <s v="C"/>
    <n v="4"/>
    <n v="2"/>
    <x v="14"/>
    <n v="26071"/>
    <n v="3"/>
    <s v="N"/>
    <x v="3"/>
    <x v="1"/>
  </r>
  <r>
    <s v="DIPAC"/>
    <s v="MACAULAY"/>
    <s v="450"/>
    <x v="11"/>
    <n v="929"/>
    <s v="C"/>
    <n v="4"/>
    <n v="3"/>
    <x v="15"/>
    <n v="107247"/>
    <n v="0.6"/>
    <s v="N"/>
    <x v="3"/>
    <x v="2"/>
  </r>
  <r>
    <s v="DIPAC"/>
    <s v="MACAULAY"/>
    <s v="450"/>
    <x v="11"/>
    <n v="929"/>
    <s v="C"/>
    <n v="4"/>
    <n v="4"/>
    <x v="16"/>
    <n v="36669"/>
    <n v="0.2"/>
    <s v="N"/>
    <x v="3"/>
    <x v="3"/>
  </r>
  <r>
    <s v="DIPAC"/>
    <s v="MACAULAY"/>
    <s v="450"/>
    <x v="12"/>
    <n v="763"/>
    <s v="C"/>
    <n v="2"/>
    <n v="2"/>
    <x v="17"/>
    <n v="434293"/>
    <m/>
    <s v="N"/>
    <x v="1"/>
    <x v="1"/>
  </r>
  <r>
    <s v="DIPAC"/>
    <s v="MACAULAY"/>
    <s v="450"/>
    <x v="12"/>
    <n v="763"/>
    <s v="C"/>
    <n v="2"/>
    <n v="3"/>
    <x v="18"/>
    <n v="264446"/>
    <m/>
    <s v="N"/>
    <x v="1"/>
    <x v="2"/>
  </r>
  <r>
    <s v="DIPAC"/>
    <s v="MACAULAY"/>
    <s v="450"/>
    <x v="12"/>
    <n v="763"/>
    <s v="C"/>
    <n v="2"/>
    <n v="4"/>
    <x v="19"/>
    <n v="45582"/>
    <m/>
    <s v="N"/>
    <x v="1"/>
    <x v="3"/>
  </r>
  <r>
    <s v="DIPAC"/>
    <s v="MACAULAY"/>
    <s v="450"/>
    <x v="12"/>
    <n v="763"/>
    <s v="C"/>
    <n v="3"/>
    <n v="1"/>
    <x v="20"/>
    <n v="2029"/>
    <m/>
    <s v="N"/>
    <x v="2"/>
    <x v="0"/>
  </r>
  <r>
    <s v="DIPAC"/>
    <s v="MACAULAY"/>
    <s v="450"/>
    <x v="12"/>
    <n v="763"/>
    <s v="C"/>
    <n v="3"/>
    <n v="2"/>
    <x v="17"/>
    <n v="45838"/>
    <m/>
    <s v="N"/>
    <x v="2"/>
    <x v="1"/>
  </r>
  <r>
    <s v="DIPAC"/>
    <s v="MACAULAY"/>
    <s v="450"/>
    <x v="12"/>
    <n v="763"/>
    <s v="C"/>
    <n v="3"/>
    <n v="3"/>
    <x v="18"/>
    <n v="47923"/>
    <m/>
    <s v="N"/>
    <x v="2"/>
    <x v="2"/>
  </r>
  <r>
    <s v="DIPAC"/>
    <s v="MACAULAY"/>
    <s v="450"/>
    <x v="13"/>
    <n v="549"/>
    <s v="C"/>
    <n v="1"/>
    <n v="1"/>
    <x v="12"/>
    <n v="13200"/>
    <n v="5.61"/>
    <s v="Y"/>
    <x v="0"/>
    <x v="0"/>
  </r>
  <r>
    <s v="DIPAC"/>
    <s v="MACAULAY"/>
    <s v="450"/>
    <x v="13"/>
    <n v="549"/>
    <s v="C"/>
    <n v="1"/>
    <n v="2"/>
    <x v="13"/>
    <n v="50500"/>
    <n v="0.96"/>
    <s v="N"/>
    <x v="0"/>
    <x v="1"/>
  </r>
  <r>
    <s v="DIPAC"/>
    <s v="MACAULAY"/>
    <s v="450"/>
    <x v="13"/>
    <n v="549"/>
    <s v="C"/>
    <n v="1"/>
    <n v="3"/>
    <x v="14"/>
    <n v="327700"/>
    <n v="1.31"/>
    <s v="N"/>
    <x v="0"/>
    <x v="2"/>
  </r>
  <r>
    <s v="DIPAC"/>
    <s v="MACAULAY"/>
    <s v="450"/>
    <x v="13"/>
    <n v="549"/>
    <s v="C"/>
    <n v="1"/>
    <n v="4"/>
    <x v="15"/>
    <n v="25600"/>
    <n v="0.08"/>
    <s v="N"/>
    <x v="0"/>
    <x v="3"/>
  </r>
  <r>
    <s v="DIPAC"/>
    <s v="MACAULAY"/>
    <s v="450"/>
    <x v="12"/>
    <n v="763"/>
    <s v="C"/>
    <n v="2"/>
    <n v="1"/>
    <x v="20"/>
    <n v="17077"/>
    <m/>
    <s v="N"/>
    <x v="1"/>
    <x v="0"/>
  </r>
  <r>
    <s v="DIPAC"/>
    <s v="MACAULAY"/>
    <s v="450"/>
    <x v="12"/>
    <n v="763"/>
    <s v="C"/>
    <n v="3"/>
    <n v="4"/>
    <x v="19"/>
    <n v="1264"/>
    <m/>
    <s v="N"/>
    <x v="2"/>
    <x v="3"/>
  </r>
  <r>
    <s v="DIPAC"/>
    <s v="MACAULAY"/>
    <s v="450"/>
    <x v="12"/>
    <n v="763"/>
    <s v="C"/>
    <n v="4"/>
    <n v="1"/>
    <x v="20"/>
    <n v="1884"/>
    <m/>
    <s v="N"/>
    <x v="3"/>
    <x v="0"/>
  </r>
  <r>
    <s v="DIPAC"/>
    <s v="MACAULAY"/>
    <s v="450"/>
    <x v="12"/>
    <n v="763"/>
    <s v="C"/>
    <n v="4"/>
    <n v="2"/>
    <x v="17"/>
    <n v="47916"/>
    <m/>
    <s v="N"/>
    <x v="3"/>
    <x v="1"/>
  </r>
  <r>
    <s v="DIPAC"/>
    <s v="MACAULAY"/>
    <s v="450"/>
    <x v="12"/>
    <n v="763"/>
    <s v="C"/>
    <n v="4"/>
    <n v="3"/>
    <x v="18"/>
    <n v="29176"/>
    <m/>
    <s v="N"/>
    <x v="3"/>
    <x v="2"/>
  </r>
  <r>
    <s v="DIPAC"/>
    <s v="MACAULAY"/>
    <s v="450"/>
    <x v="12"/>
    <n v="763"/>
    <s v="C"/>
    <n v="4"/>
    <n v="4"/>
    <x v="19"/>
    <n v="5029"/>
    <m/>
    <s v="N"/>
    <x v="3"/>
    <x v="3"/>
  </r>
  <r>
    <s v="DIPAC"/>
    <s v="MACAULAY"/>
    <s v="450"/>
    <x v="14"/>
    <n v="767"/>
    <s v="C"/>
    <n v="1"/>
    <n v="1"/>
    <x v="21"/>
    <n v="5038"/>
    <m/>
    <s v="N"/>
    <x v="0"/>
    <x v="0"/>
  </r>
  <r>
    <s v="DIPAC"/>
    <s v="MACAULAY"/>
    <s v="450"/>
    <x v="14"/>
    <n v="767"/>
    <s v="C"/>
    <n v="1"/>
    <n v="2"/>
    <x v="22"/>
    <n v="75608"/>
    <m/>
    <s v="N"/>
    <x v="0"/>
    <x v="1"/>
  </r>
  <r>
    <s v="DIPAC"/>
    <s v="MACAULAY"/>
    <s v="450"/>
    <x v="14"/>
    <n v="767"/>
    <s v="C"/>
    <n v="1"/>
    <n v="3"/>
    <x v="8"/>
    <n v="131002"/>
    <m/>
    <s v="N"/>
    <x v="0"/>
    <x v="2"/>
  </r>
  <r>
    <s v="DIPAC"/>
    <s v="MACAULAY"/>
    <s v="450"/>
    <x v="14"/>
    <n v="767"/>
    <s v="C"/>
    <n v="1"/>
    <n v="4"/>
    <x v="0"/>
    <n v="101952"/>
    <m/>
    <s v="N"/>
    <x v="0"/>
    <x v="3"/>
  </r>
  <r>
    <s v="DIPAC"/>
    <s v="MACAULAY"/>
    <s v="450"/>
    <x v="14"/>
    <n v="767"/>
    <s v="C"/>
    <n v="2"/>
    <n v="1"/>
    <x v="21"/>
    <n v="16247"/>
    <m/>
    <s v="N"/>
    <x v="1"/>
    <x v="0"/>
  </r>
  <r>
    <s v="DIPAC"/>
    <s v="MACAULAY"/>
    <s v="450"/>
    <x v="14"/>
    <n v="767"/>
    <s v="C"/>
    <n v="2"/>
    <n v="2"/>
    <x v="22"/>
    <n v="213277"/>
    <m/>
    <s v="N"/>
    <x v="1"/>
    <x v="1"/>
  </r>
  <r>
    <s v="DIPAC"/>
    <s v="MACAULAY"/>
    <s v="450"/>
    <x v="14"/>
    <n v="767"/>
    <s v="C"/>
    <n v="2"/>
    <n v="3"/>
    <x v="8"/>
    <n v="35558"/>
    <m/>
    <s v="N"/>
    <x v="1"/>
    <x v="2"/>
  </r>
  <r>
    <s v="DIPAC"/>
    <s v="MACAULAY"/>
    <s v="450"/>
    <x v="14"/>
    <n v="767"/>
    <s v="C"/>
    <n v="2"/>
    <n v="4"/>
    <x v="0"/>
    <n v="83191"/>
    <m/>
    <s v="N"/>
    <x v="1"/>
    <x v="3"/>
  </r>
  <r>
    <s v="DIPAC"/>
    <s v="MACAULAY"/>
    <s v="450"/>
    <x v="14"/>
    <n v="767"/>
    <s v="C"/>
    <n v="3"/>
    <n v="1"/>
    <x v="21"/>
    <n v="109"/>
    <m/>
    <s v="N"/>
    <x v="2"/>
    <x v="0"/>
  </r>
  <r>
    <s v="DIPAC"/>
    <s v="MACAULAY"/>
    <s v="450"/>
    <x v="14"/>
    <n v="767"/>
    <s v="C"/>
    <n v="3"/>
    <n v="2"/>
    <x v="22"/>
    <n v="7302"/>
    <m/>
    <s v="N"/>
    <x v="2"/>
    <x v="1"/>
  </r>
  <r>
    <s v="DIPAC"/>
    <s v="MACAULAY"/>
    <s v="450"/>
    <x v="14"/>
    <n v="767"/>
    <s v="C"/>
    <n v="3"/>
    <n v="3"/>
    <x v="8"/>
    <n v="14405"/>
    <m/>
    <s v="N"/>
    <x v="2"/>
    <x v="2"/>
  </r>
  <r>
    <s v="DIPAC"/>
    <s v="MACAULAY"/>
    <s v="450"/>
    <x v="14"/>
    <n v="767"/>
    <s v="C"/>
    <n v="3"/>
    <n v="4"/>
    <x v="0"/>
    <n v="7393"/>
    <m/>
    <s v="N"/>
    <x v="2"/>
    <x v="3"/>
  </r>
  <r>
    <s v="DIPAC"/>
    <s v="MACAULAY"/>
    <s v="450"/>
    <x v="14"/>
    <n v="767"/>
    <s v="C"/>
    <n v="4"/>
    <n v="1"/>
    <x v="21"/>
    <n v="528"/>
    <m/>
    <s v="N"/>
    <x v="3"/>
    <x v="0"/>
  </r>
  <r>
    <s v="DIPAC"/>
    <s v="MACAULAY"/>
    <s v="450"/>
    <x v="14"/>
    <n v="767"/>
    <s v="C"/>
    <n v="4"/>
    <n v="2"/>
    <x v="22"/>
    <n v="83715"/>
    <m/>
    <s v="N"/>
    <x v="3"/>
    <x v="1"/>
  </r>
  <r>
    <s v="DIPAC"/>
    <s v="MACAULAY"/>
    <s v="450"/>
    <x v="14"/>
    <n v="767"/>
    <s v="C"/>
    <n v="4"/>
    <n v="3"/>
    <x v="8"/>
    <n v="29029"/>
    <m/>
    <s v="N"/>
    <x v="3"/>
    <x v="2"/>
  </r>
  <r>
    <s v="DIPAC"/>
    <s v="MACAULAY"/>
    <s v="450"/>
    <x v="14"/>
    <n v="767"/>
    <s v="C"/>
    <n v="4"/>
    <n v="4"/>
    <x v="0"/>
    <n v="18261"/>
    <m/>
    <s v="N"/>
    <x v="3"/>
    <x v="3"/>
  </r>
  <r>
    <s v="DIPAC"/>
    <s v="MACAULAY"/>
    <s v="450"/>
    <x v="13"/>
    <n v="549"/>
    <s v="C"/>
    <n v="2"/>
    <n v="1"/>
    <x v="12"/>
    <n v="16900"/>
    <n v="3.66"/>
    <s v="Y"/>
    <x v="1"/>
    <x v="0"/>
  </r>
  <r>
    <s v="DIPAC"/>
    <s v="MACAULAY"/>
    <s v="450"/>
    <x v="13"/>
    <n v="549"/>
    <s v="C"/>
    <n v="2"/>
    <n v="2"/>
    <x v="13"/>
    <n v="127900"/>
    <n v="1.65"/>
    <s v="N"/>
    <x v="1"/>
    <x v="1"/>
  </r>
  <r>
    <s v="DIPAC"/>
    <s v="MACAULAY"/>
    <s v="450"/>
    <x v="13"/>
    <n v="549"/>
    <s v="C"/>
    <n v="2"/>
    <n v="3"/>
    <x v="14"/>
    <n v="667500"/>
    <n v="2.57"/>
    <s v="N"/>
    <x v="1"/>
    <x v="2"/>
  </r>
  <r>
    <s v="DIPAC"/>
    <s v="MACAULAY"/>
    <s v="450"/>
    <x v="13"/>
    <n v="549"/>
    <s v="C"/>
    <n v="2"/>
    <n v="4"/>
    <x v="15"/>
    <n v="28700"/>
    <n v="0.09"/>
    <s v="N"/>
    <x v="1"/>
    <x v="3"/>
  </r>
  <r>
    <s v="DIPAC"/>
    <s v="MACAULAY"/>
    <s v="450"/>
    <x v="13"/>
    <n v="549"/>
    <s v="C"/>
    <n v="3"/>
    <n v="1"/>
    <x v="12"/>
    <n v="3000"/>
    <n v="2.15"/>
    <s v="Y"/>
    <x v="2"/>
    <x v="0"/>
  </r>
  <r>
    <s v="DIPAC"/>
    <s v="MACAULAY"/>
    <s v="450"/>
    <x v="13"/>
    <n v="549"/>
    <s v="C"/>
    <n v="3"/>
    <n v="2"/>
    <x v="13"/>
    <n v="10600"/>
    <n v="0.47"/>
    <s v="N"/>
    <x v="2"/>
    <x v="1"/>
  </r>
  <r>
    <s v="DIPAC"/>
    <s v="MACAULAY"/>
    <s v="450"/>
    <x v="13"/>
    <n v="549"/>
    <s v="C"/>
    <n v="3"/>
    <n v="3"/>
    <x v="14"/>
    <n v="61300"/>
    <n v="0.57999999999999996"/>
    <s v="N"/>
    <x v="2"/>
    <x v="2"/>
  </r>
  <r>
    <s v="DIPAC"/>
    <s v="MACAULAY"/>
    <s v="450"/>
    <x v="13"/>
    <n v="549"/>
    <s v="C"/>
    <n v="3"/>
    <n v="4"/>
    <x v="15"/>
    <n v="6700"/>
    <n v="0.05"/>
    <s v="N"/>
    <x v="2"/>
    <x v="3"/>
  </r>
  <r>
    <s v="DIPAC"/>
    <s v="MACAULAY"/>
    <s v="450"/>
    <x v="13"/>
    <n v="549"/>
    <s v="C"/>
    <n v="4"/>
    <n v="1"/>
    <x v="12"/>
    <n v="6200"/>
    <n v="3.18"/>
    <s v="Y"/>
    <x v="3"/>
    <x v="0"/>
  </r>
  <r>
    <s v="DIPAC"/>
    <s v="MACAULAY"/>
    <s v="450"/>
    <x v="13"/>
    <n v="549"/>
    <s v="C"/>
    <n v="4"/>
    <n v="2"/>
    <x v="13"/>
    <n v="76400"/>
    <n v="1.61"/>
    <s v="N"/>
    <x v="3"/>
    <x v="1"/>
  </r>
  <r>
    <s v="DIPAC"/>
    <s v="MACAULAY"/>
    <s v="450"/>
    <x v="13"/>
    <n v="549"/>
    <s v="C"/>
    <n v="4"/>
    <n v="3"/>
    <x v="14"/>
    <n v="514800"/>
    <n v="2.9"/>
    <s v="N"/>
    <x v="3"/>
    <x v="2"/>
  </r>
  <r>
    <s v="DIPAC"/>
    <s v="MACAULAY"/>
    <s v="450"/>
    <x v="13"/>
    <n v="549"/>
    <s v="C"/>
    <n v="4"/>
    <n v="4"/>
    <x v="15"/>
    <n v="14100"/>
    <n v="7.0000000000000007E-2"/>
    <s v="N"/>
    <x v="3"/>
    <x v="3"/>
  </r>
  <r>
    <s v="DIPAC"/>
    <s v="MACAULAY"/>
    <s v="450"/>
    <x v="15"/>
    <n v="549"/>
    <s v="F"/>
    <n v="2"/>
    <n v="1"/>
    <x v="14"/>
    <n v="58712"/>
    <n v="0.05"/>
    <s v="N"/>
    <x v="0"/>
    <x v="3"/>
  </r>
  <r>
    <s v="DIPAC"/>
    <s v="MACAULAY"/>
    <s v="450"/>
    <x v="15"/>
    <n v="549"/>
    <s v="F"/>
    <n v="2"/>
    <n v="2"/>
    <x v="13"/>
    <n v="247475"/>
    <n v="0.82"/>
    <s v="N"/>
    <x v="0"/>
    <x v="2"/>
  </r>
  <r>
    <s v="DIPAC"/>
    <s v="MACAULAY"/>
    <s v="450"/>
    <x v="15"/>
    <n v="549"/>
    <s v="F"/>
    <n v="2"/>
    <n v="3"/>
    <x v="12"/>
    <n v="611488"/>
    <n v="5.61"/>
    <s v="N"/>
    <x v="0"/>
    <x v="1"/>
  </r>
  <r>
    <s v="DIPAC"/>
    <s v="MACAULAY"/>
    <s v="450"/>
    <x v="15"/>
    <n v="549"/>
    <s v="F"/>
    <n v="2"/>
    <n v="4"/>
    <x v="5"/>
    <n v="9752"/>
    <n v="2.48"/>
    <s v="Y"/>
    <x v="0"/>
    <x v="0"/>
  </r>
  <r>
    <s v="DIPAC"/>
    <s v="MACAULAY"/>
    <s v="450"/>
    <x v="15"/>
    <n v="549"/>
    <s v="F"/>
    <n v="3"/>
    <n v="1"/>
    <x v="5"/>
    <n v="17097"/>
    <n v="3.54"/>
    <s v="Y"/>
    <x v="1"/>
    <x v="0"/>
  </r>
  <r>
    <s v="DIPAC"/>
    <s v="MACAULAY"/>
    <s v="450"/>
    <x v="15"/>
    <n v="549"/>
    <s v="F"/>
    <n v="3"/>
    <n v="2"/>
    <x v="12"/>
    <n v="422241"/>
    <n v="3.62"/>
    <s v="N"/>
    <x v="1"/>
    <x v="1"/>
  </r>
  <r>
    <s v="DIPAC"/>
    <s v="MACAULAY"/>
    <s v="450"/>
    <x v="15"/>
    <n v="549"/>
    <s v="F"/>
    <n v="3"/>
    <n v="3"/>
    <x v="13"/>
    <n v="476329"/>
    <n v="1.32"/>
    <s v="N"/>
    <x v="1"/>
    <x v="2"/>
  </r>
  <r>
    <s v="DIPAC"/>
    <s v="MACAULAY"/>
    <s v="450"/>
    <x v="15"/>
    <n v="549"/>
    <s v="F"/>
    <n v="3"/>
    <n v="4"/>
    <x v="14"/>
    <n v="144042"/>
    <n v="0.45"/>
    <s v="N"/>
    <x v="1"/>
    <x v="3"/>
  </r>
  <r>
    <s v="DIPAC"/>
    <s v="MACAULAY"/>
    <s v="450"/>
    <x v="15"/>
    <n v="549"/>
    <s v="F"/>
    <n v="4"/>
    <n v="1"/>
    <x v="5"/>
    <n v="955"/>
    <n v="0.96"/>
    <s v="Y"/>
    <x v="2"/>
    <x v="0"/>
  </r>
  <r>
    <s v="DIPAC"/>
    <s v="MACAULAY"/>
    <s v="450"/>
    <x v="15"/>
    <n v="549"/>
    <s v="F"/>
    <n v="4"/>
    <n v="2"/>
    <x v="12"/>
    <n v="93227"/>
    <n v="2.13"/>
    <s v="N"/>
    <x v="2"/>
    <x v="1"/>
  </r>
  <r>
    <s v="DIPAC"/>
    <s v="MACAULAY"/>
    <s v="450"/>
    <x v="15"/>
    <n v="549"/>
    <s v="F"/>
    <n v="4"/>
    <n v="3"/>
    <x v="13"/>
    <n v="49552"/>
    <n v="0.39"/>
    <s v="N"/>
    <x v="2"/>
    <x v="2"/>
  </r>
  <r>
    <s v="DIPAC"/>
    <s v="MACAULAY"/>
    <s v="450"/>
    <x v="15"/>
    <n v="549"/>
    <s v="F"/>
    <n v="4"/>
    <n v="4"/>
    <x v="14"/>
    <n v="14750"/>
    <n v="0.11"/>
    <s v="N"/>
    <x v="2"/>
    <x v="3"/>
  </r>
  <r>
    <s v="DIPAC"/>
    <s v="MACAULAY"/>
    <s v="450"/>
    <x v="15"/>
    <n v="549"/>
    <s v="F"/>
    <n v="5"/>
    <n v="1"/>
    <x v="5"/>
    <n v="11274"/>
    <n v="3.17"/>
    <s v="Y"/>
    <x v="3"/>
    <x v="0"/>
  </r>
  <r>
    <s v="DIPAC"/>
    <s v="MACAULAY"/>
    <s v="450"/>
    <x v="15"/>
    <n v="549"/>
    <s v="F"/>
    <n v="5"/>
    <n v="2"/>
    <x v="12"/>
    <n v="207265"/>
    <n v="3.16"/>
    <s v="N"/>
    <x v="3"/>
    <x v="1"/>
  </r>
  <r>
    <s v="DIPAC"/>
    <s v="MACAULAY"/>
    <s v="450"/>
    <x v="15"/>
    <n v="549"/>
    <s v="F"/>
    <n v="5"/>
    <n v="3"/>
    <x v="13"/>
    <n v="236934"/>
    <n v="1.24"/>
    <s v="N"/>
    <x v="3"/>
    <x v="2"/>
  </r>
  <r>
    <s v="DIPAC"/>
    <s v="MACAULAY"/>
    <s v="450"/>
    <x v="15"/>
    <n v="549"/>
    <s v="F"/>
    <n v="5"/>
    <n v="4"/>
    <x v="14"/>
    <n v="84644"/>
    <n v="0.41"/>
    <s v="N"/>
    <x v="3"/>
    <x v="3"/>
  </r>
  <r>
    <s v="DIPAC"/>
    <s v="MACAULAY"/>
    <s v="450"/>
    <x v="16"/>
    <n v="764"/>
    <s v="C"/>
    <n v="1"/>
    <n v="2"/>
    <x v="18"/>
    <n v="98616"/>
    <m/>
    <s v="N"/>
    <x v="0"/>
    <x v="1"/>
  </r>
  <r>
    <s v="DIPAC"/>
    <s v="MACAULAY"/>
    <s v="450"/>
    <x v="16"/>
    <n v="764"/>
    <s v="C"/>
    <n v="1"/>
    <n v="3"/>
    <x v="19"/>
    <n v="89689"/>
    <m/>
    <s v="N"/>
    <x v="0"/>
    <x v="2"/>
  </r>
  <r>
    <s v="DIPAC"/>
    <s v="MACAULAY"/>
    <s v="450"/>
    <x v="16"/>
    <n v="764"/>
    <s v="C"/>
    <n v="1"/>
    <n v="4"/>
    <x v="21"/>
    <n v="17962"/>
    <m/>
    <s v="N"/>
    <x v="0"/>
    <x v="3"/>
  </r>
  <r>
    <s v="DIPAC"/>
    <s v="MACAULAY"/>
    <s v="450"/>
    <x v="16"/>
    <n v="764"/>
    <s v="C"/>
    <n v="2"/>
    <n v="1"/>
    <x v="17"/>
    <n v="2774"/>
    <m/>
    <s v="N"/>
    <x v="1"/>
    <x v="0"/>
  </r>
  <r>
    <s v="DIPAC"/>
    <s v="MACAULAY"/>
    <s v="450"/>
    <x v="16"/>
    <n v="764"/>
    <s v="C"/>
    <n v="2"/>
    <n v="2"/>
    <x v="18"/>
    <n v="436055"/>
    <m/>
    <s v="N"/>
    <x v="1"/>
    <x v="1"/>
  </r>
  <r>
    <s v="DIPAC"/>
    <s v="MACAULAY"/>
    <s v="450"/>
    <x v="16"/>
    <n v="764"/>
    <s v="C"/>
    <n v="2"/>
    <n v="3"/>
    <x v="19"/>
    <n v="1065898"/>
    <m/>
    <s v="N"/>
    <x v="1"/>
    <x v="2"/>
  </r>
  <r>
    <s v="DIPAC"/>
    <s v="MACAULAY"/>
    <s v="450"/>
    <x v="16"/>
    <n v="764"/>
    <s v="C"/>
    <n v="2"/>
    <n v="4"/>
    <x v="21"/>
    <n v="99086"/>
    <m/>
    <s v="N"/>
    <x v="1"/>
    <x v="3"/>
  </r>
  <r>
    <s v="DIPAC"/>
    <s v="MACAULAY"/>
    <s v="450"/>
    <x v="16"/>
    <n v="764"/>
    <s v="C"/>
    <n v="3"/>
    <n v="1"/>
    <x v="17"/>
    <n v="494"/>
    <m/>
    <s v="N"/>
    <x v="2"/>
    <x v="0"/>
  </r>
  <r>
    <s v="DIPAC"/>
    <s v="MACAULAY"/>
    <s v="450"/>
    <x v="16"/>
    <n v="764"/>
    <s v="C"/>
    <n v="3"/>
    <n v="2"/>
    <x v="18"/>
    <n v="28140"/>
    <m/>
    <s v="N"/>
    <x v="2"/>
    <x v="1"/>
  </r>
  <r>
    <s v="DIPAC"/>
    <s v="MACAULAY"/>
    <s v="450"/>
    <x v="16"/>
    <n v="764"/>
    <s v="C"/>
    <n v="3"/>
    <n v="3"/>
    <x v="19"/>
    <n v="66691"/>
    <m/>
    <s v="N"/>
    <x v="2"/>
    <x v="2"/>
  </r>
  <r>
    <s v="DIPAC"/>
    <s v="MACAULAY"/>
    <s v="450"/>
    <x v="16"/>
    <n v="764"/>
    <s v="C"/>
    <n v="3"/>
    <n v="4"/>
    <x v="21"/>
    <n v="11271"/>
    <m/>
    <s v="N"/>
    <x v="2"/>
    <x v="3"/>
  </r>
  <r>
    <s v="DIPAC"/>
    <s v="MACAULAY"/>
    <s v="450"/>
    <x v="16"/>
    <n v="764"/>
    <s v="C"/>
    <n v="4"/>
    <n v="1"/>
    <x v="17"/>
    <n v="261"/>
    <m/>
    <s v="N"/>
    <x v="3"/>
    <x v="0"/>
  </r>
  <r>
    <s v="DIPAC"/>
    <s v="MACAULAY"/>
    <s v="450"/>
    <x v="16"/>
    <n v="764"/>
    <s v="C"/>
    <n v="4"/>
    <n v="2"/>
    <x v="18"/>
    <n v="37848"/>
    <m/>
    <s v="N"/>
    <x v="3"/>
    <x v="1"/>
  </r>
  <r>
    <s v="DIPAC"/>
    <s v="MACAULAY"/>
    <s v="450"/>
    <x v="16"/>
    <n v="764"/>
    <s v="C"/>
    <n v="4"/>
    <n v="3"/>
    <x v="19"/>
    <n v="98698"/>
    <m/>
    <s v="N"/>
    <x v="3"/>
    <x v="2"/>
  </r>
  <r>
    <s v="DIPAC"/>
    <s v="MACAULAY"/>
    <s v="450"/>
    <x v="16"/>
    <n v="764"/>
    <s v="C"/>
    <n v="1"/>
    <n v="1"/>
    <x v="17"/>
    <n v="1211"/>
    <m/>
    <s v="N"/>
    <x v="0"/>
    <x v="0"/>
  </r>
  <r>
    <s v="DIPAC"/>
    <s v="MACAULAY"/>
    <s v="450"/>
    <x v="16"/>
    <n v="764"/>
    <s v="C"/>
    <n v="4"/>
    <n v="4"/>
    <x v="21"/>
    <n v="7105"/>
    <m/>
    <s v="N"/>
    <x v="3"/>
    <x v="3"/>
  </r>
  <r>
    <s v="DIPAC"/>
    <s v="MACAULAY"/>
    <s v="450"/>
    <x v="17"/>
    <n v="765"/>
    <s v="C"/>
    <n v="1"/>
    <n v="1"/>
    <x v="18"/>
    <n v="1394"/>
    <m/>
    <s v="N"/>
    <x v="0"/>
    <x v="0"/>
  </r>
  <r>
    <s v="DIPAC"/>
    <s v="MACAULAY"/>
    <s v="450"/>
    <x v="17"/>
    <n v="765"/>
    <s v="C"/>
    <n v="1"/>
    <n v="2"/>
    <x v="19"/>
    <n v="18091"/>
    <m/>
    <s v="N"/>
    <x v="0"/>
    <x v="1"/>
  </r>
  <r>
    <s v="DIPAC"/>
    <s v="MACAULAY"/>
    <s v="450"/>
    <x v="17"/>
    <n v="765"/>
    <s v="C"/>
    <n v="1"/>
    <n v="3"/>
    <x v="21"/>
    <n v="261064"/>
    <m/>
    <s v="N"/>
    <x v="0"/>
    <x v="2"/>
  </r>
  <r>
    <s v="DIPAC"/>
    <s v="MACAULAY"/>
    <s v="450"/>
    <x v="17"/>
    <n v="765"/>
    <s v="C"/>
    <n v="1"/>
    <n v="4"/>
    <x v="22"/>
    <n v="11367"/>
    <m/>
    <s v="N"/>
    <x v="0"/>
    <x v="3"/>
  </r>
  <r>
    <s v="DIPAC"/>
    <s v="MACAULAY"/>
    <s v="450"/>
    <x v="17"/>
    <n v="765"/>
    <s v="C"/>
    <n v="2"/>
    <n v="1"/>
    <x v="18"/>
    <n v="23949"/>
    <m/>
    <s v="N"/>
    <x v="1"/>
    <x v="0"/>
  </r>
  <r>
    <s v="DIPAC"/>
    <s v="MACAULAY"/>
    <s v="450"/>
    <x v="17"/>
    <n v="765"/>
    <s v="C"/>
    <n v="2"/>
    <n v="2"/>
    <x v="19"/>
    <n v="262386"/>
    <m/>
    <s v="N"/>
    <x v="1"/>
    <x v="1"/>
  </r>
  <r>
    <s v="DIPAC"/>
    <s v="MACAULAY"/>
    <s v="450"/>
    <x v="17"/>
    <n v="765"/>
    <s v="C"/>
    <n v="2"/>
    <n v="3"/>
    <x v="21"/>
    <n v="1817129"/>
    <m/>
    <s v="N"/>
    <x v="1"/>
    <x v="2"/>
  </r>
  <r>
    <s v="DIPAC"/>
    <s v="MACAULAY"/>
    <s v="450"/>
    <x v="17"/>
    <n v="765"/>
    <s v="C"/>
    <n v="2"/>
    <n v="4"/>
    <x v="22"/>
    <n v="52873"/>
    <m/>
    <s v="N"/>
    <x v="1"/>
    <x v="3"/>
  </r>
  <r>
    <s v="DIPAC"/>
    <s v="MACAULAY"/>
    <s v="450"/>
    <x v="17"/>
    <n v="765"/>
    <s v="C"/>
    <n v="3"/>
    <n v="1"/>
    <x v="18"/>
    <n v="908"/>
    <m/>
    <s v="N"/>
    <x v="2"/>
    <x v="0"/>
  </r>
  <r>
    <s v="DIPAC"/>
    <s v="MACAULAY"/>
    <s v="450"/>
    <x v="17"/>
    <n v="765"/>
    <s v="C"/>
    <n v="3"/>
    <n v="2"/>
    <x v="19"/>
    <n v="6595"/>
    <m/>
    <s v="N"/>
    <x v="2"/>
    <x v="1"/>
  </r>
  <r>
    <s v="DIPAC"/>
    <s v="MACAULAY"/>
    <s v="450"/>
    <x v="17"/>
    <n v="765"/>
    <s v="C"/>
    <n v="3"/>
    <n v="3"/>
    <x v="21"/>
    <n v="59639"/>
    <m/>
    <s v="N"/>
    <x v="2"/>
    <x v="2"/>
  </r>
  <r>
    <s v="DIPAC"/>
    <s v="MACAULAY"/>
    <s v="450"/>
    <x v="17"/>
    <n v="765"/>
    <s v="C"/>
    <n v="3"/>
    <n v="4"/>
    <x v="22"/>
    <n v="1170"/>
    <m/>
    <s v="N"/>
    <x v="2"/>
    <x v="3"/>
  </r>
  <r>
    <s v="DIPAC"/>
    <s v="MACAULAY"/>
    <s v="450"/>
    <x v="17"/>
    <n v="765"/>
    <s v="C"/>
    <n v="4"/>
    <n v="1"/>
    <x v="18"/>
    <n v="1316"/>
    <m/>
    <s v="N"/>
    <x v="3"/>
    <x v="0"/>
  </r>
  <r>
    <s v="DIPAC"/>
    <s v="MACAULAY"/>
    <s v="450"/>
    <x v="17"/>
    <n v="765"/>
    <s v="C"/>
    <n v="4"/>
    <n v="2"/>
    <x v="19"/>
    <n v="19196"/>
    <m/>
    <s v="N"/>
    <x v="3"/>
    <x v="1"/>
  </r>
  <r>
    <s v="DIPAC"/>
    <s v="MACAULAY"/>
    <s v="450"/>
    <x v="17"/>
    <n v="765"/>
    <s v="C"/>
    <n v="4"/>
    <n v="3"/>
    <x v="21"/>
    <n v="65205"/>
    <m/>
    <s v="N"/>
    <x v="3"/>
    <x v="2"/>
  </r>
  <r>
    <s v="DIPAC"/>
    <s v="MACAULAY"/>
    <s v="450"/>
    <x v="17"/>
    <n v="765"/>
    <s v="C"/>
    <n v="4"/>
    <n v="4"/>
    <x v="22"/>
    <n v="17429"/>
    <m/>
    <s v="N"/>
    <x v="3"/>
    <x v="3"/>
  </r>
  <r>
    <s v="DIPAC"/>
    <s v="MACAULAY"/>
    <s v="450"/>
    <x v="18"/>
    <n v="768"/>
    <s v="C"/>
    <n v="1"/>
    <n v="1"/>
    <x v="22"/>
    <n v="5024"/>
    <m/>
    <s v="N"/>
    <x v="0"/>
    <x v="0"/>
  </r>
  <r>
    <s v="DIPAC"/>
    <s v="MACAULAY"/>
    <s v="450"/>
    <x v="18"/>
    <n v="768"/>
    <s v="C"/>
    <n v="1"/>
    <n v="2"/>
    <x v="8"/>
    <n v="75648"/>
    <m/>
    <s v="N"/>
    <x v="0"/>
    <x v="1"/>
  </r>
  <r>
    <s v="DIPAC"/>
    <s v="MACAULAY"/>
    <s v="450"/>
    <x v="18"/>
    <n v="768"/>
    <s v="C"/>
    <n v="1"/>
    <n v="3"/>
    <x v="0"/>
    <n v="1781603"/>
    <m/>
    <s v="N"/>
    <x v="0"/>
    <x v="2"/>
  </r>
  <r>
    <s v="DIPAC"/>
    <s v="MACAULAY"/>
    <s v="450"/>
    <x v="18"/>
    <n v="768"/>
    <s v="C"/>
    <n v="1"/>
    <n v="4"/>
    <x v="1"/>
    <n v="94344"/>
    <m/>
    <s v="N"/>
    <x v="0"/>
    <x v="3"/>
  </r>
  <r>
    <s v="DIPAC"/>
    <s v="MACAULAY"/>
    <s v="450"/>
    <x v="18"/>
    <n v="768"/>
    <s v="C"/>
    <n v="2"/>
    <n v="1"/>
    <x v="22"/>
    <n v="13666"/>
    <m/>
    <s v="N"/>
    <x v="1"/>
    <x v="0"/>
  </r>
  <r>
    <s v="DIPAC"/>
    <s v="MACAULAY"/>
    <s v="450"/>
    <x v="18"/>
    <n v="768"/>
    <s v="C"/>
    <n v="2"/>
    <n v="2"/>
    <x v="8"/>
    <n v="7487"/>
    <m/>
    <s v="N"/>
    <x v="1"/>
    <x v="1"/>
  </r>
  <r>
    <s v="DIPAC"/>
    <s v="MACAULAY"/>
    <s v="450"/>
    <x v="18"/>
    <n v="768"/>
    <s v="C"/>
    <n v="2"/>
    <n v="3"/>
    <x v="0"/>
    <n v="2038524"/>
    <m/>
    <s v="N"/>
    <x v="1"/>
    <x v="2"/>
  </r>
  <r>
    <s v="DIPAC"/>
    <s v="MACAULAY"/>
    <s v="450"/>
    <x v="18"/>
    <n v="768"/>
    <s v="C"/>
    <n v="2"/>
    <n v="4"/>
    <x v="1"/>
    <n v="49840"/>
    <m/>
    <s v="N"/>
    <x v="1"/>
    <x v="3"/>
  </r>
  <r>
    <s v="DIPAC"/>
    <s v="MACAULAY"/>
    <s v="450"/>
    <x v="18"/>
    <n v="768"/>
    <s v="C"/>
    <n v="3"/>
    <n v="1"/>
    <x v="22"/>
    <n v="457"/>
    <m/>
    <s v="N"/>
    <x v="2"/>
    <x v="0"/>
  </r>
  <r>
    <s v="DIPAC"/>
    <s v="MACAULAY"/>
    <s v="450"/>
    <x v="18"/>
    <n v="768"/>
    <s v="C"/>
    <n v="3"/>
    <n v="2"/>
    <x v="8"/>
    <n v="10864"/>
    <m/>
    <s v="N"/>
    <x v="2"/>
    <x v="1"/>
  </r>
  <r>
    <s v="DIPAC"/>
    <s v="MACAULAY"/>
    <s v="450"/>
    <x v="18"/>
    <n v="768"/>
    <s v="C"/>
    <n v="3"/>
    <n v="3"/>
    <x v="0"/>
    <n v="70692"/>
    <m/>
    <s v="N"/>
    <x v="2"/>
    <x v="2"/>
  </r>
  <r>
    <s v="DIPAC"/>
    <s v="MACAULAY"/>
    <s v="450"/>
    <x v="18"/>
    <n v="768"/>
    <s v="C"/>
    <n v="3"/>
    <n v="4"/>
    <x v="1"/>
    <n v="6397"/>
    <m/>
    <s v="N"/>
    <x v="2"/>
    <x v="3"/>
  </r>
  <r>
    <s v="DIPAC"/>
    <s v="MACAULAY"/>
    <s v="450"/>
    <x v="18"/>
    <n v="768"/>
    <s v="C"/>
    <n v="4"/>
    <n v="1"/>
    <x v="22"/>
    <n v="1567"/>
    <m/>
    <s v="N"/>
    <x v="3"/>
    <x v="0"/>
  </r>
  <r>
    <s v="DIPAC"/>
    <s v="MACAULAY"/>
    <s v="450"/>
    <x v="18"/>
    <n v="768"/>
    <s v="C"/>
    <n v="4"/>
    <n v="2"/>
    <x v="8"/>
    <n v="25519"/>
    <m/>
    <s v="N"/>
    <x v="3"/>
    <x v="1"/>
  </r>
  <r>
    <s v="DIPAC"/>
    <s v="MACAULAY"/>
    <s v="450"/>
    <x v="18"/>
    <n v="768"/>
    <s v="C"/>
    <n v="4"/>
    <n v="3"/>
    <x v="0"/>
    <n v="519240"/>
    <m/>
    <s v="N"/>
    <x v="3"/>
    <x v="2"/>
  </r>
  <r>
    <s v="DIPAC"/>
    <s v="MACAULAY"/>
    <s v="450"/>
    <x v="18"/>
    <n v="768"/>
    <s v="C"/>
    <n v="4"/>
    <n v="4"/>
    <x v="1"/>
    <n v="19570"/>
    <m/>
    <s v="N"/>
    <x v="3"/>
    <x v="3"/>
  </r>
  <r>
    <s v="DIPAC"/>
    <s v="MACAULAY"/>
    <s v="450"/>
    <x v="19"/>
    <n v="997"/>
    <s v="C"/>
    <n v="1"/>
    <n v="1"/>
    <x v="14"/>
    <n v="219"/>
    <n v="0.49"/>
    <s v="Y"/>
    <x v="0"/>
    <x v="0"/>
  </r>
  <r>
    <s v="DIPAC"/>
    <s v="MACAULAY"/>
    <s v="450"/>
    <x v="19"/>
    <n v="997"/>
    <s v="C"/>
    <n v="1"/>
    <n v="2"/>
    <x v="15"/>
    <n v="28862"/>
    <n v="0.42"/>
    <s v="N"/>
    <x v="0"/>
    <x v="1"/>
  </r>
  <r>
    <s v="DIPAC"/>
    <s v="MACAULAY"/>
    <s v="450"/>
    <x v="19"/>
    <n v="997"/>
    <s v="C"/>
    <n v="1"/>
    <n v="3"/>
    <x v="16"/>
    <n v="367447"/>
    <n v="0.81"/>
    <s v="N"/>
    <x v="0"/>
    <x v="2"/>
  </r>
  <r>
    <s v="DIPAC"/>
    <s v="MACAULAY"/>
    <s v="450"/>
    <x v="19"/>
    <n v="997"/>
    <s v="C"/>
    <n v="1"/>
    <n v="4"/>
    <x v="23"/>
    <n v="7713"/>
    <n v="0.01"/>
    <s v="N"/>
    <x v="0"/>
    <x v="3"/>
  </r>
  <r>
    <s v="DIPAC"/>
    <s v="MACAULAY"/>
    <s v="450"/>
    <x v="19"/>
    <n v="997"/>
    <s v="C"/>
    <n v="2"/>
    <n v="1"/>
    <x v="14"/>
    <n v="119"/>
    <n v="2.72"/>
    <s v="Y"/>
    <x v="1"/>
    <x v="0"/>
  </r>
  <r>
    <s v="DIPAC"/>
    <s v="MACAULAY"/>
    <s v="450"/>
    <x v="19"/>
    <n v="997"/>
    <s v="C"/>
    <n v="2"/>
    <n v="2"/>
    <x v="15"/>
    <n v="33769"/>
    <n v="0.78"/>
    <s v="N"/>
    <x v="1"/>
    <x v="1"/>
  </r>
  <r>
    <s v="DIPAC"/>
    <s v="MACAULAY"/>
    <s v="450"/>
    <x v="19"/>
    <n v="997"/>
    <s v="C"/>
    <n v="2"/>
    <n v="3"/>
    <x v="16"/>
    <n v="589541"/>
    <n v="1.49"/>
    <s v="N"/>
    <x v="1"/>
    <x v="2"/>
  </r>
  <r>
    <s v="DIPAC"/>
    <s v="MACAULAY"/>
    <s v="450"/>
    <x v="19"/>
    <n v="997"/>
    <s v="C"/>
    <n v="2"/>
    <n v="4"/>
    <x v="23"/>
    <n v="34375"/>
    <n v="0.08"/>
    <s v="N"/>
    <x v="1"/>
    <x v="3"/>
  </r>
  <r>
    <s v="DIPAC"/>
    <s v="MACAULAY"/>
    <s v="450"/>
    <x v="19"/>
    <n v="997"/>
    <s v="C"/>
    <n v="3"/>
    <n v="1"/>
    <x v="14"/>
    <n v="101"/>
    <n v="0.6"/>
    <s v="Y"/>
    <x v="2"/>
    <x v="0"/>
  </r>
  <r>
    <s v="DIPAC"/>
    <s v="MACAULAY"/>
    <s v="450"/>
    <x v="19"/>
    <n v="997"/>
    <s v="C"/>
    <n v="3"/>
    <n v="2"/>
    <x v="15"/>
    <n v="4058"/>
    <n v="0.27"/>
    <s v="N"/>
    <x v="2"/>
    <x v="1"/>
  </r>
  <r>
    <s v="DIPAC"/>
    <s v="MACAULAY"/>
    <s v="450"/>
    <x v="19"/>
    <n v="997"/>
    <s v="C"/>
    <n v="3"/>
    <n v="3"/>
    <x v="16"/>
    <n v="53118"/>
    <n v="0.5"/>
    <s v="N"/>
    <x v="2"/>
    <x v="2"/>
  </r>
  <r>
    <s v="DIPAC"/>
    <s v="MACAULAY"/>
    <s v="450"/>
    <x v="19"/>
    <n v="997"/>
    <s v="C"/>
    <n v="3"/>
    <n v="4"/>
    <x v="23"/>
    <n v="1362"/>
    <n v="0.01"/>
    <s v="N"/>
    <x v="2"/>
    <x v="3"/>
  </r>
  <r>
    <s v="DIPAC"/>
    <s v="MACAULAY"/>
    <s v="450"/>
    <x v="19"/>
    <n v="997"/>
    <s v="C"/>
    <n v="4"/>
    <n v="1"/>
    <x v="14"/>
    <n v="5"/>
    <n v="3.03"/>
    <s v="Y"/>
    <x v="3"/>
    <x v="0"/>
  </r>
  <r>
    <s v="DIPAC"/>
    <s v="MACAULAY"/>
    <s v="450"/>
    <x v="19"/>
    <n v="997"/>
    <s v="C"/>
    <n v="4"/>
    <n v="2"/>
    <x v="15"/>
    <n v="15474"/>
    <n v="0.71"/>
    <s v="N"/>
    <x v="3"/>
    <x v="1"/>
  </r>
  <r>
    <s v="DIPAC"/>
    <s v="MACAULAY"/>
    <s v="450"/>
    <x v="19"/>
    <n v="997"/>
    <s v="C"/>
    <n v="4"/>
    <n v="3"/>
    <x v="16"/>
    <n v="256087"/>
    <n v="1.48"/>
    <s v="N"/>
    <x v="3"/>
    <x v="2"/>
  </r>
  <r>
    <s v="DIPAC"/>
    <s v="MACAULAY"/>
    <s v="450"/>
    <x v="19"/>
    <n v="997"/>
    <s v="C"/>
    <n v="4"/>
    <n v="4"/>
    <x v="23"/>
    <n v="9800"/>
    <n v="0.05"/>
    <s v="N"/>
    <x v="3"/>
    <x v="3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  <r>
    <m/>
    <m/>
    <m/>
    <x v="20"/>
    <m/>
    <m/>
    <m/>
    <m/>
    <x v="24"/>
    <m/>
    <m/>
    <m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B93EF-6B9F-4B15-A315-C07166176629}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4:F60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20"/>
        <item x="17"/>
        <item x="18"/>
        <item x="19"/>
        <item x="21"/>
        <item x="22"/>
        <item x="8"/>
        <item x="0"/>
        <item x="1"/>
        <item x="2"/>
        <item x="3"/>
        <item x="11"/>
        <item x="10"/>
        <item x="9"/>
        <item x="6"/>
        <item x="7"/>
        <item x="4"/>
        <item x="5"/>
        <item x="12"/>
        <item x="13"/>
        <item x="14"/>
        <item x="15"/>
        <item x="16"/>
        <item x="24"/>
        <item x="23"/>
        <item t="default"/>
      </items>
    </pivotField>
    <pivotField dataField="1" showAll="0"/>
    <pivotField showAll="0"/>
    <pivotField showAll="0"/>
    <pivotField axis="axisPage" multipleItemSelectionAllowed="1" showAll="0">
      <items count="7">
        <item x="1"/>
        <item h="1" x="3"/>
        <item h="1" x="0"/>
        <item h="1" x="2"/>
        <item h="1" x="4"/>
        <item h="1" x="5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999FC-BC9A-461D-BBDE-26121521CE86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8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20"/>
        <item x="17"/>
        <item x="18"/>
        <item x="19"/>
        <item x="21"/>
        <item x="22"/>
        <item x="8"/>
        <item x="0"/>
        <item x="1"/>
        <item x="2"/>
        <item x="3"/>
        <item x="11"/>
        <item x="10"/>
        <item x="9"/>
        <item x="6"/>
        <item x="7"/>
        <item x="4"/>
        <item x="5"/>
        <item x="12"/>
        <item x="13"/>
        <item x="14"/>
        <item x="15"/>
        <item x="16"/>
        <item x="24"/>
        <item x="23"/>
        <item t="default"/>
      </items>
    </pivotField>
    <pivotField dataField="1" showAll="0"/>
    <pivotField showAll="0"/>
    <pivotField showAll="0"/>
    <pivotField axis="axisPage" multipleItemSelectionAllowed="1" showAll="0">
      <items count="7">
        <item h="1" x="1"/>
        <item h="1" x="3"/>
        <item x="0"/>
        <item h="1" x="2"/>
        <item h="1" x="4"/>
        <item h="1" x="5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8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E2E5C-9CCD-4241-A3F3-C02B8EDA48C1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7:F133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20"/>
        <item x="17"/>
        <item x="18"/>
        <item x="19"/>
        <item x="21"/>
        <item x="22"/>
        <item x="8"/>
        <item x="0"/>
        <item x="1"/>
        <item x="2"/>
        <item x="3"/>
        <item x="11"/>
        <item x="10"/>
        <item x="9"/>
        <item x="6"/>
        <item x="7"/>
        <item x="4"/>
        <item x="5"/>
        <item x="12"/>
        <item x="13"/>
        <item x="14"/>
        <item x="15"/>
        <item x="16"/>
        <item x="24"/>
        <item x="23"/>
        <item t="default"/>
      </items>
    </pivotField>
    <pivotField dataField="1" showAll="0"/>
    <pivotField showAll="0"/>
    <pivotField showAll="0"/>
    <pivotField axis="axisPage" multipleItemSelectionAllowed="1" showAll="0">
      <items count="7">
        <item h="1" x="1"/>
        <item x="3"/>
        <item h="1" x="0"/>
        <item h="1" x="2"/>
        <item h="1" x="4"/>
        <item h="1" x="5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35CED-691C-42DF-B6B2-743CD7C7E1ED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2:F98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20"/>
        <item x="17"/>
        <item x="18"/>
        <item x="19"/>
        <item x="21"/>
        <item x="22"/>
        <item x="8"/>
        <item x="0"/>
        <item x="1"/>
        <item x="2"/>
        <item x="3"/>
        <item x="11"/>
        <item x="10"/>
        <item x="9"/>
        <item x="6"/>
        <item x="7"/>
        <item x="4"/>
        <item x="5"/>
        <item x="12"/>
        <item x="13"/>
        <item x="14"/>
        <item x="15"/>
        <item x="16"/>
        <item x="24"/>
        <item x="23"/>
        <item t="default"/>
      </items>
    </pivotField>
    <pivotField dataField="1" showAll="0"/>
    <pivotField showAll="0"/>
    <pivotField showAll="0"/>
    <pivotField axis="axisPage" multipleItemSelectionAllowed="1" showAll="0">
      <items count="7">
        <item h="1" x="1"/>
        <item h="1" x="3"/>
        <item h="1" x="0"/>
        <item x="2"/>
        <item h="1" x="4"/>
        <item h="1" x="5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079A4-FE6F-4C6A-B6A2-FD22205BA12C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4" firstHeaderRow="1" firstDataRow="2" firstDataCol="1" rowPageCount="1" colPageCount="1"/>
  <pivotFields count="14">
    <pivotField showAll="0"/>
    <pivotField showAll="0"/>
    <pivotField showAll="0"/>
    <pivotField axis="axisRow" showAll="0">
      <items count="22">
        <item x="12"/>
        <item x="16"/>
        <item x="17"/>
        <item x="14"/>
        <item x="18"/>
        <item x="2"/>
        <item x="0"/>
        <item x="7"/>
        <item x="8"/>
        <item x="4"/>
        <item x="5"/>
        <item x="3"/>
        <item x="6"/>
        <item x="1"/>
        <item x="9"/>
        <item x="10"/>
        <item x="15"/>
        <item x="13"/>
        <item x="11"/>
        <item x="20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7">
        <item h="1" x="1"/>
        <item h="1" x="3"/>
        <item x="0"/>
        <item h="1" x="2"/>
        <item h="1" x="4"/>
        <item h="1" x="5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3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 numFmtId="3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54B69-48EB-40EF-B6B0-F9FD7F61744B}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3:F55" firstHeaderRow="1" firstDataRow="2" firstDataCol="1" rowPageCount="1" colPageCount="1"/>
  <pivotFields count="14">
    <pivotField showAll="0"/>
    <pivotField showAll="0"/>
    <pivotField showAll="0"/>
    <pivotField axis="axisRow" showAll="0">
      <items count="22">
        <item x="12"/>
        <item x="16"/>
        <item x="17"/>
        <item x="14"/>
        <item x="18"/>
        <item x="2"/>
        <item x="0"/>
        <item x="7"/>
        <item x="8"/>
        <item x="4"/>
        <item x="5"/>
        <item x="3"/>
        <item x="6"/>
        <item x="1"/>
        <item x="9"/>
        <item x="10"/>
        <item x="15"/>
        <item x="13"/>
        <item x="11"/>
        <item x="20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7">
        <item x="1"/>
        <item h="1" x="3"/>
        <item h="1" x="0"/>
        <item h="1" x="2"/>
        <item h="1" x="4"/>
        <item h="1" x="5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Sum of FISH_COUNT" fld="9" baseField="0" baseItem="0" numFmtId="3"/>
  </dataFields>
  <formats count="3">
    <format dxfId="8">
      <pivotArea outline="0" collapsedLevelsAreSubtotals="1" fieldPosition="0"/>
    </format>
    <format dxfId="7">
      <pivotArea dataOnly="0" labelOnly="1" fieldPosition="0">
        <references count="1">
          <reference field="13" count="4">
            <x v="0"/>
            <x v="1"/>
            <x v="2"/>
            <x v="3"/>
          </reference>
        </references>
      </pivotArea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D2111-B673-4439-9635-03A600586990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26" firstHeaderRow="1" firstDataRow="2" firstDataCol="1"/>
  <pivotFields count="14">
    <pivotField showAll="0"/>
    <pivotField showAll="0"/>
    <pivotField showAll="0"/>
    <pivotField axis="axisRow" showAll="0">
      <items count="22">
        <item x="12"/>
        <item x="16"/>
        <item x="17"/>
        <item x="14"/>
        <item x="18"/>
        <item x="2"/>
        <item x="0"/>
        <item x="7"/>
        <item x="8"/>
        <item x="4"/>
        <item x="5"/>
        <item x="3"/>
        <item x="6"/>
        <item x="1"/>
        <item x="9"/>
        <item x="10"/>
        <item x="15"/>
        <item x="13"/>
        <item x="11"/>
        <item x="20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7">
        <item x="1"/>
        <item x="3"/>
        <item x="0"/>
        <item x="2"/>
        <item x="4"/>
        <item x="5"/>
        <item t="default"/>
      </items>
    </pivotField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ISH_COUNT" fld="9" baseField="0" baseItem="0" numFmtId="3"/>
  </dataFields>
  <formats count="5">
    <format dxfId="4">
      <pivotArea outline="0" collapsedLevelsAreSubtotals="1" fieldPosition="0"/>
    </format>
    <format dxfId="3">
      <pivotArea field="1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3A373-E486-4411-9A93-937510C077C8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20"/>
        <item x="17"/>
        <item x="18"/>
        <item x="19"/>
        <item x="21"/>
        <item x="22"/>
        <item x="8"/>
        <item x="0"/>
        <item x="1"/>
        <item x="2"/>
        <item x="3"/>
        <item x="11"/>
        <item x="10"/>
        <item x="9"/>
        <item x="6"/>
        <item x="7"/>
        <item x="4"/>
        <item x="5"/>
        <item x="12"/>
        <item x="13"/>
        <item x="14"/>
        <item x="15"/>
        <item x="16"/>
        <item x="23"/>
        <item x="24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FISH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C9A1-293E-4925-A5CC-27D73EF20E98}">
  <dimension ref="A1:AS137"/>
  <sheetViews>
    <sheetView tabSelected="1" topLeftCell="H1" zoomScale="70" zoomScaleNormal="70" workbookViewId="0">
      <selection activeCell="AS38" sqref="AS38"/>
    </sheetView>
  </sheetViews>
  <sheetFormatPr defaultRowHeight="15" x14ac:dyDescent="0.25"/>
  <cols>
    <col min="1" max="1" width="25.42578125" bestFit="1" customWidth="1"/>
    <col min="2" max="2" width="21.7109375" bestFit="1" customWidth="1"/>
    <col min="3" max="4" width="11.7109375" bestFit="1" customWidth="1"/>
    <col min="5" max="5" width="10.28515625" bestFit="1" customWidth="1"/>
    <col min="6" max="6" width="15" bestFit="1" customWidth="1"/>
    <col min="7" max="7" width="11.28515625" bestFit="1" customWidth="1"/>
    <col min="8" max="10" width="8" bestFit="1" customWidth="1"/>
    <col min="11" max="11" width="10.85546875" bestFit="1" customWidth="1"/>
    <col min="12" max="12" width="9.28515625" bestFit="1" customWidth="1"/>
    <col min="13" max="13" width="8" bestFit="1" customWidth="1"/>
    <col min="14" max="14" width="8" customWidth="1"/>
    <col min="15" max="15" width="12.28515625" bestFit="1" customWidth="1"/>
    <col min="16" max="16" width="12.28515625" customWidth="1"/>
    <col min="17" max="18" width="8" bestFit="1" customWidth="1"/>
    <col min="19" max="21" width="8" customWidth="1"/>
    <col min="22" max="22" width="7" customWidth="1"/>
    <col min="23" max="23" width="7.28515625" style="16" customWidth="1"/>
    <col min="24" max="24" width="7.28515625" customWidth="1"/>
    <col min="25" max="25" width="8.140625" bestFit="1" customWidth="1"/>
    <col min="26" max="26" width="7.28515625" customWidth="1"/>
    <col min="27" max="27" width="11.28515625" bestFit="1" customWidth="1"/>
    <col min="29" max="29" width="13.140625" bestFit="1" customWidth="1"/>
  </cols>
  <sheetData>
    <row r="1" spans="1:29" x14ac:dyDescent="0.25">
      <c r="A1" s="6" t="s">
        <v>51</v>
      </c>
      <c r="B1" t="s">
        <v>52</v>
      </c>
    </row>
    <row r="3" spans="1:29" x14ac:dyDescent="0.25">
      <c r="A3" s="6" t="s">
        <v>48</v>
      </c>
      <c r="B3" s="6" t="s">
        <v>49</v>
      </c>
      <c r="I3" t="s">
        <v>48</v>
      </c>
      <c r="J3" t="s">
        <v>49</v>
      </c>
      <c r="S3" t="s">
        <v>48</v>
      </c>
      <c r="T3" t="s">
        <v>49</v>
      </c>
      <c r="Y3" t="s">
        <v>62</v>
      </c>
    </row>
    <row r="4" spans="1:29" x14ac:dyDescent="0.25">
      <c r="A4" s="6" t="s">
        <v>45</v>
      </c>
      <c r="B4">
        <v>3</v>
      </c>
      <c r="C4">
        <v>4</v>
      </c>
      <c r="D4">
        <v>5</v>
      </c>
      <c r="E4">
        <v>6</v>
      </c>
      <c r="F4" t="s">
        <v>47</v>
      </c>
      <c r="I4" t="s">
        <v>45</v>
      </c>
      <c r="J4">
        <v>3</v>
      </c>
      <c r="K4">
        <v>4</v>
      </c>
      <c r="L4">
        <v>5</v>
      </c>
      <c r="M4">
        <v>6</v>
      </c>
      <c r="N4" t="s">
        <v>67</v>
      </c>
      <c r="O4" t="s">
        <v>68</v>
      </c>
      <c r="Q4" t="s">
        <v>66</v>
      </c>
      <c r="S4" t="s">
        <v>45</v>
      </c>
      <c r="T4">
        <v>3</v>
      </c>
      <c r="U4">
        <v>4</v>
      </c>
      <c r="V4">
        <v>5</v>
      </c>
      <c r="W4" s="16">
        <v>6</v>
      </c>
    </row>
    <row r="5" spans="1:29" x14ac:dyDescent="0.25">
      <c r="A5" s="7" t="s">
        <v>22</v>
      </c>
      <c r="B5" s="8"/>
      <c r="C5" s="8"/>
      <c r="D5" s="8"/>
      <c r="E5" s="8">
        <v>1211</v>
      </c>
      <c r="F5" s="8">
        <v>1211</v>
      </c>
      <c r="I5" t="s">
        <v>28</v>
      </c>
      <c r="S5" t="s">
        <v>28</v>
      </c>
      <c r="W5" s="17"/>
    </row>
    <row r="6" spans="1:29" x14ac:dyDescent="0.25">
      <c r="A6" s="7" t="s">
        <v>23</v>
      </c>
      <c r="B6" s="8"/>
      <c r="C6" s="8"/>
      <c r="D6" s="8">
        <v>98616</v>
      </c>
      <c r="E6" s="8">
        <v>1394</v>
      </c>
      <c r="F6" s="8">
        <v>100010</v>
      </c>
      <c r="I6" t="s">
        <v>22</v>
      </c>
      <c r="L6" s="11"/>
      <c r="M6">
        <v>1211</v>
      </c>
      <c r="S6" t="s">
        <v>22</v>
      </c>
      <c r="W6" s="17"/>
    </row>
    <row r="7" spans="1:29" x14ac:dyDescent="0.25">
      <c r="A7" s="7" t="s">
        <v>24</v>
      </c>
      <c r="B7" s="8"/>
      <c r="C7" s="8">
        <v>89689</v>
      </c>
      <c r="D7" s="8">
        <v>18091</v>
      </c>
      <c r="E7" s="8"/>
      <c r="F7" s="8">
        <v>107780</v>
      </c>
      <c r="I7" t="s">
        <v>23</v>
      </c>
      <c r="L7" s="11">
        <v>98616</v>
      </c>
      <c r="M7">
        <v>1394</v>
      </c>
      <c r="S7" t="s">
        <v>23</v>
      </c>
      <c r="W7" s="17"/>
    </row>
    <row r="8" spans="1:29" x14ac:dyDescent="0.25">
      <c r="A8" s="7" t="s">
        <v>25</v>
      </c>
      <c r="B8" s="8">
        <v>17962</v>
      </c>
      <c r="C8" s="8">
        <v>261064</v>
      </c>
      <c r="D8" s="8"/>
      <c r="E8" s="8">
        <v>5038</v>
      </c>
      <c r="F8" s="8">
        <v>284064</v>
      </c>
      <c r="I8" t="s">
        <v>24</v>
      </c>
      <c r="K8">
        <v>89689</v>
      </c>
      <c r="L8" s="11">
        <v>18091</v>
      </c>
      <c r="S8" t="s">
        <v>24</v>
      </c>
    </row>
    <row r="9" spans="1:29" x14ac:dyDescent="0.25">
      <c r="A9" s="7" t="s">
        <v>31</v>
      </c>
      <c r="B9" s="8">
        <v>11367</v>
      </c>
      <c r="C9" s="8"/>
      <c r="D9" s="8">
        <v>75608</v>
      </c>
      <c r="E9" s="8">
        <v>5024</v>
      </c>
      <c r="F9" s="8">
        <v>91999</v>
      </c>
      <c r="I9" t="s">
        <v>25</v>
      </c>
      <c r="J9">
        <v>17962</v>
      </c>
      <c r="K9">
        <v>261064</v>
      </c>
      <c r="L9" s="11"/>
      <c r="M9">
        <v>5038</v>
      </c>
      <c r="S9" t="s">
        <v>25</v>
      </c>
      <c r="W9" s="17"/>
    </row>
    <row r="10" spans="1:29" x14ac:dyDescent="0.25">
      <c r="A10" s="7" t="s">
        <v>27</v>
      </c>
      <c r="B10" s="8"/>
      <c r="C10" s="8">
        <v>131002</v>
      </c>
      <c r="D10" s="8">
        <v>75648</v>
      </c>
      <c r="E10" s="8">
        <v>6358</v>
      </c>
      <c r="F10" s="8">
        <v>213008</v>
      </c>
      <c r="I10" t="s">
        <v>31</v>
      </c>
      <c r="J10">
        <v>11367</v>
      </c>
      <c r="L10" s="11">
        <v>75608</v>
      </c>
      <c r="M10">
        <v>5024</v>
      </c>
      <c r="S10" t="s">
        <v>31</v>
      </c>
      <c r="W10" s="17"/>
      <c r="AB10" t="s">
        <v>57</v>
      </c>
    </row>
    <row r="11" spans="1:29" x14ac:dyDescent="0.25">
      <c r="A11" s="7" t="s">
        <v>21</v>
      </c>
      <c r="B11" s="8">
        <v>101952</v>
      </c>
      <c r="C11" s="8">
        <v>1781603</v>
      </c>
      <c r="D11" s="8">
        <v>382342</v>
      </c>
      <c r="E11" s="8">
        <v>14954</v>
      </c>
      <c r="F11" s="8">
        <v>2280851</v>
      </c>
      <c r="I11" t="s">
        <v>27</v>
      </c>
      <c r="K11">
        <v>131002</v>
      </c>
      <c r="L11" s="11">
        <v>75648</v>
      </c>
      <c r="M11">
        <v>6358</v>
      </c>
      <c r="O11">
        <v>5992464</v>
      </c>
      <c r="S11" t="s">
        <v>27</v>
      </c>
      <c r="W11" s="17"/>
      <c r="AB11" t="s">
        <v>58</v>
      </c>
      <c r="AC11" t="s">
        <v>60</v>
      </c>
    </row>
    <row r="12" spans="1:29" x14ac:dyDescent="0.25">
      <c r="A12" s="7" t="s">
        <v>29</v>
      </c>
      <c r="B12" s="8">
        <v>94344</v>
      </c>
      <c r="C12" s="8">
        <v>956782</v>
      </c>
      <c r="D12" s="8">
        <v>300872</v>
      </c>
      <c r="E12" s="8">
        <v>3412</v>
      </c>
      <c r="F12" s="8">
        <v>1355410</v>
      </c>
      <c r="I12" s="19" t="s">
        <v>21</v>
      </c>
      <c r="J12">
        <v>101952</v>
      </c>
      <c r="K12">
        <v>1781603</v>
      </c>
      <c r="L12" s="11">
        <v>382342</v>
      </c>
      <c r="M12">
        <v>14954</v>
      </c>
      <c r="N12">
        <f>SUM(J12:M12)</f>
        <v>2280851</v>
      </c>
      <c r="O12">
        <v>10806816</v>
      </c>
      <c r="P12">
        <f>N12/O12</f>
        <v>0.21105670717443509</v>
      </c>
      <c r="S12" t="s">
        <v>21</v>
      </c>
      <c r="T12" s="9">
        <f>J12/SUM($J12:$M12)</f>
        <v>4.4699105728519747E-2</v>
      </c>
      <c r="U12" s="9">
        <f>K12/SUM($J12:$M12)</f>
        <v>0.78111327745652825</v>
      </c>
      <c r="V12" s="9">
        <f>L12/SUM($J12:$M12)</f>
        <v>0.16763129200460705</v>
      </c>
      <c r="W12" s="17">
        <f>M12/SUM($J12:$M12)</f>
        <v>6.5563248103449106E-3</v>
      </c>
      <c r="X12" s="9"/>
      <c r="Y12" s="12">
        <f>SUMPRODUCT(T12:V12,T$4:V$4)/SUM(T12:V12)</f>
        <v>4.123743488781705</v>
      </c>
      <c r="Z12" s="9"/>
      <c r="AA12" s="8">
        <v>2002</v>
      </c>
      <c r="AB12" s="9">
        <f>J12/K12</f>
        <v>5.7224869962612321E-2</v>
      </c>
      <c r="AC12" s="11">
        <f>SUM(J12:K12)*AB12*(1-AB12)</f>
        <v>101618.13923920736</v>
      </c>
    </row>
    <row r="13" spans="1:29" x14ac:dyDescent="0.25">
      <c r="A13" s="7" t="s">
        <v>30</v>
      </c>
      <c r="B13" s="8">
        <v>54271</v>
      </c>
      <c r="C13" s="8">
        <v>1141653</v>
      </c>
      <c r="D13" s="8">
        <v>433856</v>
      </c>
      <c r="E13" s="8">
        <v>18293</v>
      </c>
      <c r="F13" s="8">
        <v>1648073</v>
      </c>
      <c r="I13" s="19" t="s">
        <v>29</v>
      </c>
      <c r="J13">
        <v>94344</v>
      </c>
      <c r="K13">
        <v>956782</v>
      </c>
      <c r="L13" s="11">
        <v>300872</v>
      </c>
      <c r="M13">
        <v>3412</v>
      </c>
      <c r="N13">
        <f t="shared" ref="N13:N25" si="0">SUM(J13:M13)</f>
        <v>1355410</v>
      </c>
      <c r="O13">
        <v>11186653</v>
      </c>
      <c r="P13">
        <f t="shared" ref="P13:P23" si="1">N13/O13</f>
        <v>0.12116313968083214</v>
      </c>
      <c r="S13" t="s">
        <v>29</v>
      </c>
      <c r="T13" s="9">
        <f t="shared" ref="T13:T15" si="2">J13/SUM($J13:$M13)</f>
        <v>6.9605506820814372E-2</v>
      </c>
      <c r="U13" s="9">
        <f t="shared" ref="U13:U15" si="3">K13/SUM($J13:$M13)</f>
        <v>0.70589858419223706</v>
      </c>
      <c r="V13" s="9">
        <f t="shared" ref="V13:V15" si="4">L13/SUM($J13:$M13)</f>
        <v>0.22197858950428284</v>
      </c>
      <c r="W13" s="17">
        <f t="shared" ref="W13:W24" si="5">M13/SUM($J13:$M13)</f>
        <v>2.5173194826657616E-3</v>
      </c>
      <c r="X13" s="9"/>
      <c r="Y13" s="12">
        <f t="shared" ref="Y13:Y24" si="6">SUMPRODUCT(T13:V13,T$4:V$4)/SUM(T13:V13)</f>
        <v>4.1527576224225182</v>
      </c>
      <c r="Z13" s="9"/>
      <c r="AA13" s="8">
        <v>2003</v>
      </c>
      <c r="AB13" s="9">
        <f t="shared" ref="AB13:AB24" si="7">J13/K13</f>
        <v>9.8605533966985168E-2</v>
      </c>
      <c r="AC13" s="9"/>
    </row>
    <row r="14" spans="1:29" x14ac:dyDescent="0.25">
      <c r="A14" s="7" t="s">
        <v>26</v>
      </c>
      <c r="B14" s="8">
        <v>28063</v>
      </c>
      <c r="C14" s="8">
        <v>993821</v>
      </c>
      <c r="D14" s="8">
        <v>357917</v>
      </c>
      <c r="E14" s="8">
        <v>5866</v>
      </c>
      <c r="F14" s="8">
        <v>1385667</v>
      </c>
      <c r="I14" s="19" t="s">
        <v>30</v>
      </c>
      <c r="J14">
        <v>54271</v>
      </c>
      <c r="K14">
        <v>1141653</v>
      </c>
      <c r="L14" s="11">
        <v>433856</v>
      </c>
      <c r="M14">
        <v>18293</v>
      </c>
      <c r="N14">
        <f t="shared" si="0"/>
        <v>1648073</v>
      </c>
      <c r="O14">
        <v>11337816</v>
      </c>
      <c r="P14">
        <f t="shared" si="1"/>
        <v>0.14536071144566115</v>
      </c>
      <c r="Q14">
        <v>12.3</v>
      </c>
      <c r="S14" t="s">
        <v>30</v>
      </c>
      <c r="T14" s="9">
        <f t="shared" si="2"/>
        <v>3.2929973368898101E-2</v>
      </c>
      <c r="U14" s="9">
        <f t="shared" si="3"/>
        <v>0.69271992199374666</v>
      </c>
      <c r="V14" s="9">
        <f t="shared" si="4"/>
        <v>0.2632504749486218</v>
      </c>
      <c r="W14" s="17">
        <f t="shared" si="5"/>
        <v>1.1099629688733448E-2</v>
      </c>
      <c r="X14" s="9"/>
      <c r="Y14" s="12">
        <f t="shared" si="6"/>
        <v>4.2329056682497024</v>
      </c>
      <c r="Z14" s="9"/>
      <c r="AA14" s="8">
        <v>2004</v>
      </c>
      <c r="AB14" s="9">
        <f t="shared" si="7"/>
        <v>4.7537211394355378E-2</v>
      </c>
      <c r="AC14" s="9"/>
    </row>
    <row r="15" spans="1:29" x14ac:dyDescent="0.25">
      <c r="A15" s="7" t="s">
        <v>13</v>
      </c>
      <c r="B15" s="8">
        <v>18794</v>
      </c>
      <c r="C15" s="8">
        <v>423217</v>
      </c>
      <c r="D15" s="8">
        <v>112230</v>
      </c>
      <c r="E15" s="8">
        <v>465</v>
      </c>
      <c r="F15" s="8">
        <v>554706</v>
      </c>
      <c r="I15" s="19" t="s">
        <v>26</v>
      </c>
      <c r="J15">
        <v>28063</v>
      </c>
      <c r="K15">
        <v>993821</v>
      </c>
      <c r="L15" s="11">
        <v>357917</v>
      </c>
      <c r="M15">
        <v>5866</v>
      </c>
      <c r="N15">
        <f t="shared" si="0"/>
        <v>1385667</v>
      </c>
      <c r="O15">
        <v>11972504</v>
      </c>
      <c r="P15">
        <f t="shared" si="1"/>
        <v>0.1157374430612009</v>
      </c>
      <c r="Q15">
        <v>12.3</v>
      </c>
      <c r="S15" t="s">
        <v>26</v>
      </c>
      <c r="T15" s="9">
        <f t="shared" si="2"/>
        <v>2.0252340569559643E-2</v>
      </c>
      <c r="U15" s="9">
        <f t="shared" si="3"/>
        <v>0.71721488640488662</v>
      </c>
      <c r="V15" s="9">
        <f t="shared" si="4"/>
        <v>0.25829943269198158</v>
      </c>
      <c r="W15" s="17">
        <f t="shared" si="5"/>
        <v>4.2333403335722075E-3</v>
      </c>
      <c r="X15" s="9"/>
      <c r="Y15" s="12">
        <f t="shared" si="6"/>
        <v>4.2390591106978466</v>
      </c>
      <c r="Z15" s="9"/>
      <c r="AA15" s="8">
        <v>2005</v>
      </c>
      <c r="AB15" s="9">
        <f t="shared" si="7"/>
        <v>2.823747938512066E-2</v>
      </c>
      <c r="AC15" s="9"/>
    </row>
    <row r="16" spans="1:29" x14ac:dyDescent="0.25">
      <c r="A16" s="7" t="s">
        <v>15</v>
      </c>
      <c r="B16" s="8">
        <v>39187</v>
      </c>
      <c r="C16" s="8">
        <v>1086184</v>
      </c>
      <c r="D16" s="8">
        <v>447850</v>
      </c>
      <c r="E16" s="8">
        <v>33574</v>
      </c>
      <c r="F16" s="8">
        <v>1606795</v>
      </c>
      <c r="I16" s="19" t="s">
        <v>13</v>
      </c>
      <c r="J16">
        <v>18794</v>
      </c>
      <c r="K16">
        <v>423217</v>
      </c>
      <c r="L16" s="11">
        <v>112230</v>
      </c>
      <c r="M16">
        <v>465</v>
      </c>
      <c r="N16">
        <f t="shared" si="0"/>
        <v>554706</v>
      </c>
      <c r="O16">
        <v>10852489</v>
      </c>
      <c r="P16">
        <f t="shared" si="1"/>
        <v>5.1113251531515032E-2</v>
      </c>
      <c r="Q16">
        <v>10.3</v>
      </c>
      <c r="S16" t="s">
        <v>13</v>
      </c>
      <c r="T16" s="9">
        <f>J16/SUM($J16:$L16)</f>
        <v>3.3909436508666804E-2</v>
      </c>
      <c r="U16" s="9">
        <f>K16/SUM($J16:$L16)</f>
        <v>0.76359742422520172</v>
      </c>
      <c r="V16" s="9">
        <f>L16/SUM($J16:$L16)</f>
        <v>0.20249313926613152</v>
      </c>
      <c r="W16" s="17">
        <f t="shared" si="5"/>
        <v>8.3828190068252375E-4</v>
      </c>
      <c r="X16" s="9"/>
      <c r="Y16" s="12">
        <f t="shared" si="6"/>
        <v>4.1685837027574646</v>
      </c>
      <c r="Z16" s="9"/>
      <c r="AA16" s="8">
        <v>2006</v>
      </c>
      <c r="AB16" s="9">
        <f t="shared" si="7"/>
        <v>4.4407478905620523E-2</v>
      </c>
      <c r="AC16" s="9"/>
    </row>
    <row r="17" spans="1:29" x14ac:dyDescent="0.25">
      <c r="A17" s="7" t="s">
        <v>17</v>
      </c>
      <c r="B17" s="8">
        <v>37554</v>
      </c>
      <c r="C17" s="8">
        <v>774192</v>
      </c>
      <c r="D17" s="8">
        <v>443756</v>
      </c>
      <c r="E17" s="8">
        <v>10370</v>
      </c>
      <c r="F17" s="8">
        <v>1265872</v>
      </c>
      <c r="I17" s="19" t="s">
        <v>15</v>
      </c>
      <c r="J17">
        <v>39187</v>
      </c>
      <c r="K17">
        <v>1086184</v>
      </c>
      <c r="L17" s="11">
        <v>447850</v>
      </c>
      <c r="M17">
        <v>33574</v>
      </c>
      <c r="N17">
        <f t="shared" si="0"/>
        <v>1606795</v>
      </c>
      <c r="O17">
        <v>11869000</v>
      </c>
      <c r="P17">
        <f t="shared" si="1"/>
        <v>0.13537745387142977</v>
      </c>
      <c r="Q17">
        <v>10.9</v>
      </c>
      <c r="S17" t="s">
        <v>15</v>
      </c>
      <c r="T17" s="9">
        <v>2.4908769969381288E-2</v>
      </c>
      <c r="U17" s="9">
        <v>0.69042048129283806</v>
      </c>
      <c r="V17" s="9">
        <v>0.28467074873778064</v>
      </c>
      <c r="W17" s="17">
        <v>2.0895011498044243E-2</v>
      </c>
      <c r="X17" s="9"/>
      <c r="Y17" s="12">
        <f t="shared" si="6"/>
        <v>4.2597619787683989</v>
      </c>
      <c r="Z17" s="9"/>
      <c r="AA17" s="8">
        <v>2007</v>
      </c>
      <c r="AB17" s="9">
        <f t="shared" si="7"/>
        <v>3.6077681129532378E-2</v>
      </c>
      <c r="AC17" s="9"/>
    </row>
    <row r="18" spans="1:29" x14ac:dyDescent="0.25">
      <c r="A18" s="7" t="s">
        <v>18</v>
      </c>
      <c r="B18" s="8">
        <v>12491</v>
      </c>
      <c r="C18" s="8">
        <v>527353</v>
      </c>
      <c r="D18" s="8">
        <v>302903</v>
      </c>
      <c r="E18" s="8">
        <v>8949</v>
      </c>
      <c r="F18" s="8">
        <v>851696</v>
      </c>
      <c r="I18" s="19" t="s">
        <v>17</v>
      </c>
      <c r="J18">
        <v>37554</v>
      </c>
      <c r="K18">
        <v>774192</v>
      </c>
      <c r="L18" s="11">
        <v>443756</v>
      </c>
      <c r="M18">
        <v>10370</v>
      </c>
      <c r="N18">
        <f t="shared" si="0"/>
        <v>1265872</v>
      </c>
      <c r="O18">
        <v>7730000</v>
      </c>
      <c r="P18">
        <f t="shared" si="1"/>
        <v>0.16376093143596379</v>
      </c>
      <c r="Q18">
        <v>10</v>
      </c>
      <c r="S18" t="s">
        <v>17</v>
      </c>
      <c r="T18" s="9">
        <f t="shared" ref="T18:T26" si="8">J18/SUM($J18:$L18)</f>
        <v>2.9911541359551798E-2</v>
      </c>
      <c r="U18" s="9">
        <f t="shared" ref="U18:U26" si="9">K18/SUM($J18:$L18)</f>
        <v>0.61663940001688566</v>
      </c>
      <c r="V18" s="9">
        <f t="shared" ref="V18:V26" si="10">L18/SUM($J18:$L18)</f>
        <v>0.35344905862356252</v>
      </c>
      <c r="W18" s="17">
        <f t="shared" si="5"/>
        <v>8.1919814957594449E-3</v>
      </c>
      <c r="X18" s="9"/>
      <c r="Y18" s="12">
        <f t="shared" si="6"/>
        <v>4.3235375172640111</v>
      </c>
      <c r="Z18" s="9"/>
      <c r="AA18" s="8">
        <v>2008</v>
      </c>
      <c r="AB18" s="9">
        <f t="shared" si="7"/>
        <v>4.850734701469403E-2</v>
      </c>
      <c r="AC18" s="9"/>
    </row>
    <row r="19" spans="1:29" x14ac:dyDescent="0.25">
      <c r="A19" s="7" t="s">
        <v>33</v>
      </c>
      <c r="B19" s="8">
        <v>9065</v>
      </c>
      <c r="C19" s="8">
        <v>205453</v>
      </c>
      <c r="D19" s="8">
        <v>170622</v>
      </c>
      <c r="E19" s="8">
        <v>12105</v>
      </c>
      <c r="F19" s="8">
        <v>397245</v>
      </c>
      <c r="I19" s="19" t="s">
        <v>18</v>
      </c>
      <c r="J19">
        <v>12491</v>
      </c>
      <c r="K19">
        <v>527353</v>
      </c>
      <c r="L19" s="11">
        <v>302903</v>
      </c>
      <c r="M19">
        <v>8949</v>
      </c>
      <c r="N19">
        <f t="shared" si="0"/>
        <v>851696</v>
      </c>
      <c r="O19">
        <v>10653000</v>
      </c>
      <c r="P19">
        <f t="shared" si="1"/>
        <v>7.9948934572420916E-2</v>
      </c>
      <c r="Q19">
        <v>10.3</v>
      </c>
      <c r="S19" t="s">
        <v>18</v>
      </c>
      <c r="T19" s="9">
        <f t="shared" si="8"/>
        <v>1.4821767386890727E-2</v>
      </c>
      <c r="U19" s="9">
        <f t="shared" si="9"/>
        <v>0.62575482321503373</v>
      </c>
      <c r="V19" s="9">
        <f t="shared" si="10"/>
        <v>0.3594234093980756</v>
      </c>
      <c r="W19" s="17">
        <f t="shared" si="5"/>
        <v>1.0507270199695665E-2</v>
      </c>
      <c r="X19" s="9"/>
      <c r="Y19" s="12">
        <f t="shared" si="6"/>
        <v>4.3446016420111846</v>
      </c>
      <c r="Z19" s="9"/>
      <c r="AA19" s="8">
        <v>2009</v>
      </c>
      <c r="AB19" s="9">
        <f t="shared" si="7"/>
        <v>2.3686221563165469E-2</v>
      </c>
      <c r="AC19" s="9"/>
    </row>
    <row r="20" spans="1:29" x14ac:dyDescent="0.25">
      <c r="A20" s="7" t="s">
        <v>19</v>
      </c>
      <c r="B20" s="8">
        <v>17162</v>
      </c>
      <c r="C20" s="8">
        <v>743785</v>
      </c>
      <c r="D20" s="8">
        <v>238253</v>
      </c>
      <c r="E20" s="8">
        <v>15391</v>
      </c>
      <c r="F20" s="8">
        <v>1014591</v>
      </c>
      <c r="I20" s="19" t="s">
        <v>33</v>
      </c>
      <c r="J20">
        <v>9065</v>
      </c>
      <c r="K20">
        <v>205453</v>
      </c>
      <c r="L20" s="11">
        <v>170622</v>
      </c>
      <c r="M20">
        <v>12105</v>
      </c>
      <c r="N20">
        <f t="shared" si="0"/>
        <v>397245</v>
      </c>
      <c r="O20">
        <v>11943000</v>
      </c>
      <c r="P20">
        <f t="shared" si="1"/>
        <v>3.3261743280582769E-2</v>
      </c>
      <c r="Q20">
        <v>9.9</v>
      </c>
      <c r="S20" t="s">
        <v>33</v>
      </c>
      <c r="T20" s="9">
        <f t="shared" si="8"/>
        <v>2.3536895674300253E-2</v>
      </c>
      <c r="U20" s="9">
        <f t="shared" si="9"/>
        <v>0.53345017396271488</v>
      </c>
      <c r="V20" s="9">
        <f t="shared" si="10"/>
        <v>0.44301293036298489</v>
      </c>
      <c r="W20" s="17">
        <f t="shared" si="5"/>
        <v>3.0472378506966734E-2</v>
      </c>
      <c r="X20" s="9"/>
      <c r="Y20" s="12">
        <f t="shared" si="6"/>
        <v>4.4194760346886852</v>
      </c>
      <c r="Z20" s="9"/>
      <c r="AA20" s="8">
        <v>2010</v>
      </c>
      <c r="AB20" s="9">
        <f t="shared" si="7"/>
        <v>4.4122013307179742E-2</v>
      </c>
      <c r="AC20" s="9"/>
    </row>
    <row r="21" spans="1:29" x14ac:dyDescent="0.25">
      <c r="A21" s="7" t="s">
        <v>11</v>
      </c>
      <c r="B21" s="8">
        <v>17573</v>
      </c>
      <c r="C21" s="8">
        <v>507260</v>
      </c>
      <c r="D21" s="8">
        <v>320607</v>
      </c>
      <c r="E21" s="8">
        <v>9752</v>
      </c>
      <c r="F21" s="8">
        <v>855192</v>
      </c>
      <c r="I21" s="19" t="s">
        <v>19</v>
      </c>
      <c r="J21">
        <v>17162</v>
      </c>
      <c r="K21">
        <v>743785</v>
      </c>
      <c r="L21" s="11">
        <v>238253</v>
      </c>
      <c r="M21">
        <v>15391</v>
      </c>
      <c r="N21">
        <f t="shared" si="0"/>
        <v>1014591</v>
      </c>
      <c r="O21">
        <v>11092000</v>
      </c>
      <c r="P21">
        <f t="shared" si="1"/>
        <v>9.1470519293184283E-2</v>
      </c>
      <c r="Q21">
        <v>10</v>
      </c>
      <c r="S21" t="s">
        <v>19</v>
      </c>
      <c r="T21" s="9">
        <f t="shared" si="8"/>
        <v>1.7175740592473978E-2</v>
      </c>
      <c r="U21" s="9">
        <f t="shared" si="9"/>
        <v>0.74438050440352277</v>
      </c>
      <c r="V21" s="9">
        <f t="shared" si="10"/>
        <v>0.23844375500400319</v>
      </c>
      <c r="W21" s="17">
        <f t="shared" si="5"/>
        <v>1.5169659498260876E-2</v>
      </c>
      <c r="X21" s="9"/>
      <c r="Y21" s="12">
        <f t="shared" si="6"/>
        <v>4.22126801441153</v>
      </c>
      <c r="Z21" s="9"/>
      <c r="AA21" s="8">
        <v>2011</v>
      </c>
      <c r="AB21" s="9">
        <f t="shared" si="7"/>
        <v>2.3073872153915445E-2</v>
      </c>
      <c r="AC21" s="9"/>
    </row>
    <row r="22" spans="1:29" x14ac:dyDescent="0.25">
      <c r="A22" s="7" t="s">
        <v>34</v>
      </c>
      <c r="B22" s="8">
        <v>13569</v>
      </c>
      <c r="C22" s="8">
        <v>1349508</v>
      </c>
      <c r="D22" s="8">
        <v>611488</v>
      </c>
      <c r="E22" s="8">
        <v>13200</v>
      </c>
      <c r="F22" s="8">
        <v>1987765</v>
      </c>
      <c r="I22" s="19" t="s">
        <v>11</v>
      </c>
      <c r="J22">
        <v>17573</v>
      </c>
      <c r="K22">
        <v>507260</v>
      </c>
      <c r="L22" s="11">
        <v>320607</v>
      </c>
      <c r="M22">
        <v>9752</v>
      </c>
      <c r="N22">
        <f t="shared" si="0"/>
        <v>855192</v>
      </c>
      <c r="O22">
        <v>11577400</v>
      </c>
      <c r="P22">
        <f t="shared" si="1"/>
        <v>7.3867362274776721E-2</v>
      </c>
      <c r="Q22">
        <v>9.4</v>
      </c>
      <c r="S22" t="s">
        <v>11</v>
      </c>
      <c r="T22" s="9">
        <f t="shared" si="8"/>
        <v>2.0785626419379259E-2</v>
      </c>
      <c r="U22" s="9">
        <f t="shared" si="9"/>
        <v>0.59999526873580622</v>
      </c>
      <c r="V22" s="9">
        <f t="shared" si="10"/>
        <v>0.37921910484481453</v>
      </c>
      <c r="W22" s="17">
        <f t="shared" si="5"/>
        <v>1.1403287215034752E-2</v>
      </c>
      <c r="X22" s="9"/>
      <c r="Y22" s="12">
        <f t="shared" si="6"/>
        <v>4.358433478425435</v>
      </c>
      <c r="Z22" s="9"/>
      <c r="AA22" s="8">
        <v>2012</v>
      </c>
      <c r="AB22" s="9">
        <f t="shared" si="7"/>
        <v>3.4642983874147382E-2</v>
      </c>
      <c r="AC22" s="9"/>
    </row>
    <row r="23" spans="1:29" x14ac:dyDescent="0.25">
      <c r="A23" s="7" t="s">
        <v>35</v>
      </c>
      <c r="B23" s="8">
        <v>22278</v>
      </c>
      <c r="C23" s="8">
        <v>247475</v>
      </c>
      <c r="D23" s="8">
        <v>50500</v>
      </c>
      <c r="E23" s="8">
        <v>1033</v>
      </c>
      <c r="F23" s="8">
        <v>321286</v>
      </c>
      <c r="I23" s="19" t="s">
        <v>34</v>
      </c>
      <c r="J23">
        <v>13569</v>
      </c>
      <c r="K23">
        <v>1349508</v>
      </c>
      <c r="L23" s="11">
        <v>611488</v>
      </c>
      <c r="M23">
        <v>13200</v>
      </c>
      <c r="N23">
        <f t="shared" si="0"/>
        <v>1987765</v>
      </c>
      <c r="O23">
        <v>11733500</v>
      </c>
      <c r="P23">
        <f t="shared" si="1"/>
        <v>0.1694093833894405</v>
      </c>
      <c r="Q23">
        <v>10.7</v>
      </c>
      <c r="S23" t="s">
        <v>34</v>
      </c>
      <c r="T23" s="9">
        <f t="shared" si="8"/>
        <v>6.8718933030819445E-3</v>
      </c>
      <c r="U23" s="9">
        <f t="shared" si="9"/>
        <v>0.68344572095626122</v>
      </c>
      <c r="V23" s="9">
        <f t="shared" si="10"/>
        <v>0.30968238574065682</v>
      </c>
      <c r="W23" s="17">
        <f t="shared" si="5"/>
        <v>6.6406240174266074E-3</v>
      </c>
      <c r="X23" s="9"/>
      <c r="Y23" s="12">
        <f t="shared" si="6"/>
        <v>4.3028104924375743</v>
      </c>
      <c r="Z23" s="9"/>
      <c r="AA23" s="8">
        <v>2013</v>
      </c>
      <c r="AB23" s="9">
        <f t="shared" si="7"/>
        <v>1.0054775518188851E-2</v>
      </c>
      <c r="AC23" s="9"/>
    </row>
    <row r="24" spans="1:29" x14ac:dyDescent="0.25">
      <c r="A24" s="7" t="s">
        <v>32</v>
      </c>
      <c r="B24" s="8">
        <v>58712</v>
      </c>
      <c r="C24" s="8">
        <v>327700</v>
      </c>
      <c r="D24" s="8">
        <v>21407</v>
      </c>
      <c r="E24" s="8">
        <v>219</v>
      </c>
      <c r="F24" s="8">
        <v>408038</v>
      </c>
      <c r="I24" s="19" t="s">
        <v>35</v>
      </c>
      <c r="J24">
        <v>22278</v>
      </c>
      <c r="K24">
        <v>247475</v>
      </c>
      <c r="L24" s="11">
        <v>50500</v>
      </c>
      <c r="M24">
        <v>1033</v>
      </c>
      <c r="N24">
        <f t="shared" si="0"/>
        <v>321286</v>
      </c>
      <c r="O24">
        <v>10270800</v>
      </c>
      <c r="P24">
        <f>N24/O24</f>
        <v>3.1281497059625345E-2</v>
      </c>
      <c r="Q24">
        <v>12.6</v>
      </c>
      <c r="S24" t="s">
        <v>35</v>
      </c>
      <c r="T24" s="9">
        <f t="shared" si="8"/>
        <v>6.9563751159239726E-2</v>
      </c>
      <c r="U24" s="9">
        <f t="shared" si="9"/>
        <v>0.77274842077982098</v>
      </c>
      <c r="V24" s="9">
        <f t="shared" si="10"/>
        <v>0.15768782806093931</v>
      </c>
      <c r="W24" s="17">
        <f t="shared" si="5"/>
        <v>3.2152038993295694E-3</v>
      </c>
      <c r="X24" s="9"/>
      <c r="Y24" s="12">
        <f t="shared" si="6"/>
        <v>4.0881240769016998</v>
      </c>
      <c r="Z24" s="9"/>
      <c r="AA24" s="8">
        <v>2014</v>
      </c>
      <c r="AB24" s="9">
        <f t="shared" si="7"/>
        <v>9.0021214264067076E-2</v>
      </c>
      <c r="AC24" s="9"/>
    </row>
    <row r="25" spans="1:29" x14ac:dyDescent="0.25">
      <c r="A25" s="7" t="s">
        <v>37</v>
      </c>
      <c r="B25" s="8">
        <v>25600</v>
      </c>
      <c r="C25" s="8">
        <v>176823</v>
      </c>
      <c r="D25" s="8">
        <v>28862</v>
      </c>
      <c r="E25" s="8"/>
      <c r="F25" s="8">
        <v>231285</v>
      </c>
      <c r="I25" s="19" t="s">
        <v>32</v>
      </c>
      <c r="J25">
        <v>58712</v>
      </c>
      <c r="K25">
        <v>327700</v>
      </c>
      <c r="L25" s="11">
        <v>21407</v>
      </c>
      <c r="M25">
        <v>219</v>
      </c>
      <c r="N25">
        <f t="shared" si="0"/>
        <v>408038</v>
      </c>
      <c r="Q25">
        <v>11.6</v>
      </c>
      <c r="S25" t="s">
        <v>32</v>
      </c>
      <c r="T25" s="9">
        <f t="shared" si="8"/>
        <v>0.14396582797760771</v>
      </c>
      <c r="U25" s="9">
        <f t="shared" si="9"/>
        <v>0.80354274813091098</v>
      </c>
      <c r="V25" s="9">
        <f t="shared" si="10"/>
        <v>5.2491423891481273E-2</v>
      </c>
      <c r="W25" s="17"/>
      <c r="X25" s="9"/>
      <c r="Y25" s="12">
        <f>SUMPRODUCT(T25:V25,T$4:V$4)/SUM(T25:V25)</f>
        <v>3.9085255959138729</v>
      </c>
      <c r="Z25" s="9"/>
      <c r="AA25" s="8">
        <v>2015</v>
      </c>
      <c r="AB25" s="9">
        <f>J25/K25</f>
        <v>0.17916386939273726</v>
      </c>
      <c r="AC25" s="9"/>
    </row>
    <row r="26" spans="1:29" x14ac:dyDescent="0.25">
      <c r="A26" s="7" t="s">
        <v>36</v>
      </c>
      <c r="B26" s="8">
        <v>61857</v>
      </c>
      <c r="C26" s="8">
        <v>367447</v>
      </c>
      <c r="D26" s="8"/>
      <c r="E26" s="8"/>
      <c r="F26" s="8">
        <v>429304</v>
      </c>
      <c r="I26" t="s">
        <v>37</v>
      </c>
      <c r="J26">
        <v>25600</v>
      </c>
      <c r="K26">
        <v>176823</v>
      </c>
      <c r="L26" s="11">
        <v>28862</v>
      </c>
      <c r="Q26">
        <v>13</v>
      </c>
      <c r="S26" t="s">
        <v>37</v>
      </c>
      <c r="T26" s="9">
        <f t="shared" si="8"/>
        <v>0.1106859502345591</v>
      </c>
      <c r="U26" s="9">
        <f t="shared" si="9"/>
        <v>0.76452428821583762</v>
      </c>
      <c r="V26" s="9">
        <f t="shared" si="10"/>
        <v>0.12478976154960331</v>
      </c>
      <c r="W26" s="17"/>
      <c r="X26" s="9"/>
      <c r="Y26" s="12">
        <f>SUMPRODUCT(T26:V26,T$4:V$4)/SUM(T26:V26)</f>
        <v>4.014103811315044</v>
      </c>
      <c r="Z26" s="9"/>
      <c r="AA26" s="8">
        <v>2016</v>
      </c>
      <c r="AB26" s="9">
        <f>J26/K26</f>
        <v>0.1447775459074894</v>
      </c>
      <c r="AC26" s="9"/>
    </row>
    <row r="27" spans="1:29" x14ac:dyDescent="0.25">
      <c r="A27" s="7" t="s">
        <v>38</v>
      </c>
      <c r="B27" s="8">
        <v>7713</v>
      </c>
      <c r="C27" s="8"/>
      <c r="D27" s="8"/>
      <c r="E27" s="8"/>
      <c r="F27" s="8">
        <v>7713</v>
      </c>
      <c r="I27" t="s">
        <v>36</v>
      </c>
      <c r="J27">
        <v>61857</v>
      </c>
      <c r="K27">
        <v>367447</v>
      </c>
      <c r="L27" s="18">
        <f>(SUM(J27:K27)*Z28)/(1-Z28)</f>
        <v>36294.69179580918</v>
      </c>
      <c r="O27">
        <f>L27/SUM(J27:L27)</f>
        <v>7.7952735768695866E-2</v>
      </c>
      <c r="Q27">
        <v>11.2</v>
      </c>
      <c r="S27" t="s">
        <v>36</v>
      </c>
      <c r="T27" s="9">
        <f t="shared" ref="T27" si="11">J27/SUM($J27:$L27)</f>
        <v>0.13285475472754918</v>
      </c>
      <c r="U27" s="9">
        <f t="shared" ref="U27" si="12">K27/SUM($J27:$L27)</f>
        <v>0.78919250950375486</v>
      </c>
      <c r="V27" s="9">
        <f t="shared" ref="V27" si="13">L27/SUM($J27:$L27)</f>
        <v>7.7952735768695866E-2</v>
      </c>
      <c r="Y27" s="20"/>
      <c r="AA27" s="8">
        <v>2017</v>
      </c>
      <c r="AB27" s="9">
        <f>J27/K27</f>
        <v>0.16834264533388488</v>
      </c>
    </row>
    <row r="28" spans="1:29" x14ac:dyDescent="0.25">
      <c r="A28" s="7" t="s">
        <v>47</v>
      </c>
      <c r="B28" s="8">
        <v>649514</v>
      </c>
      <c r="C28" s="8">
        <v>12092011</v>
      </c>
      <c r="D28" s="8">
        <v>4491428</v>
      </c>
      <c r="E28" s="8">
        <v>166608</v>
      </c>
      <c r="F28" s="8">
        <v>17399561</v>
      </c>
      <c r="I28" s="15" t="s">
        <v>38</v>
      </c>
      <c r="J28">
        <v>7713</v>
      </c>
      <c r="Q28">
        <v>11.1</v>
      </c>
      <c r="S28" s="15" t="s">
        <v>38</v>
      </c>
      <c r="Y28" t="s">
        <v>64</v>
      </c>
      <c r="Z28" s="19">
        <f>-1.6392*AB27+0.3539</f>
        <v>7.795273576869588E-2</v>
      </c>
    </row>
    <row r="30" spans="1:29" x14ac:dyDescent="0.25">
      <c r="S30" t="s">
        <v>15</v>
      </c>
      <c r="T30">
        <v>2.4908769969381288E-2</v>
      </c>
      <c r="U30">
        <v>0.69042048129283806</v>
      </c>
      <c r="V30">
        <v>0.28467074873778064</v>
      </c>
      <c r="W30" s="16">
        <v>2.0895011498044243E-2</v>
      </c>
    </row>
    <row r="32" spans="1:29" x14ac:dyDescent="0.25">
      <c r="A32" s="6" t="s">
        <v>51</v>
      </c>
      <c r="B32" t="s">
        <v>53</v>
      </c>
    </row>
    <row r="34" spans="1:45" x14ac:dyDescent="0.25">
      <c r="A34" s="6" t="s">
        <v>48</v>
      </c>
      <c r="B34" s="6" t="s">
        <v>49</v>
      </c>
      <c r="I34" t="s">
        <v>48</v>
      </c>
      <c r="J34" t="s">
        <v>49</v>
      </c>
      <c r="Y34" t="s">
        <v>62</v>
      </c>
      <c r="Z34" t="s">
        <v>65</v>
      </c>
    </row>
    <row r="35" spans="1:45" x14ac:dyDescent="0.25">
      <c r="A35" s="6" t="s">
        <v>45</v>
      </c>
      <c r="B35">
        <v>3</v>
      </c>
      <c r="C35">
        <v>4</v>
      </c>
      <c r="D35">
        <v>5</v>
      </c>
      <c r="E35">
        <v>6</v>
      </c>
      <c r="F35" t="s">
        <v>47</v>
      </c>
      <c r="I35" t="s">
        <v>45</v>
      </c>
      <c r="J35">
        <v>3</v>
      </c>
      <c r="K35">
        <v>4</v>
      </c>
      <c r="L35">
        <v>5</v>
      </c>
      <c r="M35">
        <v>6</v>
      </c>
      <c r="S35" t="s">
        <v>63</v>
      </c>
      <c r="T35">
        <v>3</v>
      </c>
      <c r="U35">
        <v>4</v>
      </c>
      <c r="V35">
        <v>5</v>
      </c>
      <c r="W35" s="16">
        <v>6</v>
      </c>
    </row>
    <row r="36" spans="1:45" x14ac:dyDescent="0.25">
      <c r="A36" s="7" t="s">
        <v>28</v>
      </c>
      <c r="B36" s="8"/>
      <c r="C36" s="8"/>
      <c r="D36" s="8"/>
      <c r="E36" s="8">
        <v>17077</v>
      </c>
      <c r="F36" s="8">
        <v>17077</v>
      </c>
      <c r="I36" t="s">
        <v>28</v>
      </c>
      <c r="J36" s="11"/>
      <c r="K36" s="11"/>
      <c r="L36" s="11"/>
      <c r="M36" s="11">
        <v>17077</v>
      </c>
      <c r="N36" s="11"/>
      <c r="S36" t="s">
        <v>28</v>
      </c>
      <c r="W36" s="16">
        <f t="shared" ref="W36:W42" si="14">M36/SUM($J36:$M36)</f>
        <v>1</v>
      </c>
      <c r="AS36">
        <v>92</v>
      </c>
    </row>
    <row r="37" spans="1:45" x14ac:dyDescent="0.25">
      <c r="A37" s="7" t="s">
        <v>22</v>
      </c>
      <c r="B37" s="8"/>
      <c r="C37" s="8"/>
      <c r="D37" s="8">
        <v>434293</v>
      </c>
      <c r="E37" s="8">
        <v>2774</v>
      </c>
      <c r="F37" s="8">
        <v>437067</v>
      </c>
      <c r="I37" t="s">
        <v>22</v>
      </c>
      <c r="J37" s="11"/>
      <c r="K37" s="11"/>
      <c r="L37" s="11">
        <v>434293</v>
      </c>
      <c r="M37" s="11">
        <v>2774</v>
      </c>
      <c r="N37" s="11"/>
      <c r="S37" t="s">
        <v>22</v>
      </c>
      <c r="V37">
        <f>L37/SUM($J37:$M37)</f>
        <v>0.99365314700034546</v>
      </c>
      <c r="W37" s="16">
        <f t="shared" si="14"/>
        <v>6.3468529996545155E-3</v>
      </c>
      <c r="AS37">
        <v>94</v>
      </c>
    </row>
    <row r="38" spans="1:45" x14ac:dyDescent="0.25">
      <c r="A38" s="7" t="s">
        <v>23</v>
      </c>
      <c r="B38" s="8"/>
      <c r="C38" s="8">
        <v>264446</v>
      </c>
      <c r="D38" s="8">
        <v>436055</v>
      </c>
      <c r="E38" s="8">
        <v>23949</v>
      </c>
      <c r="F38" s="8">
        <v>724450</v>
      </c>
      <c r="I38" t="s">
        <v>23</v>
      </c>
      <c r="J38" s="11"/>
      <c r="K38" s="11">
        <v>264446</v>
      </c>
      <c r="L38" s="11">
        <v>436055</v>
      </c>
      <c r="M38" s="11">
        <v>23949</v>
      </c>
      <c r="N38" s="11"/>
      <c r="S38" t="s">
        <v>23</v>
      </c>
      <c r="U38">
        <f>K38/SUM($J38:$M38)</f>
        <v>0.36503002277589897</v>
      </c>
      <c r="V38">
        <f>L38/SUM($J38:$M38)</f>
        <v>0.60191179515494508</v>
      </c>
      <c r="W38" s="16">
        <f t="shared" si="14"/>
        <v>3.3058182069155909E-2</v>
      </c>
      <c r="AS38" s="9">
        <f>AS36/AS37</f>
        <v>0.97872340425531912</v>
      </c>
    </row>
    <row r="39" spans="1:45" x14ac:dyDescent="0.25">
      <c r="A39" s="7" t="s">
        <v>24</v>
      </c>
      <c r="B39" s="8">
        <v>45582</v>
      </c>
      <c r="C39" s="8">
        <v>1065898</v>
      </c>
      <c r="D39" s="8">
        <v>262386</v>
      </c>
      <c r="E39" s="8"/>
      <c r="F39" s="8">
        <v>1373866</v>
      </c>
      <c r="I39" t="s">
        <v>24</v>
      </c>
      <c r="J39" s="11">
        <v>45582</v>
      </c>
      <c r="K39" s="11">
        <v>1065898</v>
      </c>
      <c r="L39" s="11">
        <v>262386</v>
      </c>
      <c r="M39" s="11"/>
      <c r="N39" s="11"/>
      <c r="S39" t="s">
        <v>24</v>
      </c>
      <c r="T39">
        <f>J39/SUM($J39:$M39)</f>
        <v>3.3177908180273767E-2</v>
      </c>
      <c r="U39">
        <f>K39/SUM($J39:$M39)</f>
        <v>0.77583840054270214</v>
      </c>
      <c r="V39">
        <f>L39/SUM($J39:$M39)</f>
        <v>0.19098369127702411</v>
      </c>
    </row>
    <row r="40" spans="1:45" x14ac:dyDescent="0.25">
      <c r="A40" s="7" t="s">
        <v>25</v>
      </c>
      <c r="B40" s="8">
        <v>99086</v>
      </c>
      <c r="C40" s="8">
        <v>1817129</v>
      </c>
      <c r="D40" s="8"/>
      <c r="E40" s="8">
        <v>16247</v>
      </c>
      <c r="F40" s="8">
        <v>1932462</v>
      </c>
      <c r="I40" t="s">
        <v>25</v>
      </c>
      <c r="J40" s="11">
        <v>99086</v>
      </c>
      <c r="K40" s="11">
        <v>1817129</v>
      </c>
      <c r="L40" s="11"/>
      <c r="M40" s="11">
        <v>16247</v>
      </c>
      <c r="N40" s="11"/>
      <c r="S40" t="s">
        <v>25</v>
      </c>
      <c r="T40">
        <f>J40/SUM($J40:$M40)</f>
        <v>5.1274488191747111E-2</v>
      </c>
      <c r="U40">
        <f>K40/SUM($J40:$M40)</f>
        <v>0.94031810198596399</v>
      </c>
      <c r="W40" s="16">
        <f t="shared" si="14"/>
        <v>8.4074098222888735E-3</v>
      </c>
    </row>
    <row r="41" spans="1:45" x14ac:dyDescent="0.25">
      <c r="A41" s="7" t="s">
        <v>31</v>
      </c>
      <c r="B41" s="8">
        <v>52873</v>
      </c>
      <c r="C41" s="8"/>
      <c r="D41" s="8">
        <v>213277</v>
      </c>
      <c r="E41" s="8">
        <v>13666</v>
      </c>
      <c r="F41" s="8">
        <v>279816</v>
      </c>
      <c r="I41" t="s">
        <v>31</v>
      </c>
      <c r="J41" s="11">
        <v>52873</v>
      </c>
      <c r="K41" s="11"/>
      <c r="L41" s="11">
        <v>213277</v>
      </c>
      <c r="M41" s="11">
        <v>13666</v>
      </c>
      <c r="N41" s="11"/>
      <c r="S41" t="s">
        <v>31</v>
      </c>
      <c r="T41">
        <f>J41/SUM($J41:$M41)</f>
        <v>0.18895631414929812</v>
      </c>
      <c r="V41">
        <v>213277</v>
      </c>
      <c r="W41" s="16">
        <f t="shared" si="14"/>
        <v>4.8839237213025702E-2</v>
      </c>
      <c r="AB41" t="s">
        <v>57</v>
      </c>
    </row>
    <row r="42" spans="1:45" x14ac:dyDescent="0.25">
      <c r="A42" s="7" t="s">
        <v>27</v>
      </c>
      <c r="B42" s="8"/>
      <c r="C42" s="8">
        <v>35558</v>
      </c>
      <c r="D42" s="8">
        <v>7487</v>
      </c>
      <c r="E42" s="8">
        <v>984</v>
      </c>
      <c r="F42" s="8">
        <v>44029</v>
      </c>
      <c r="I42" t="s">
        <v>27</v>
      </c>
      <c r="J42" s="11"/>
      <c r="K42" s="11">
        <v>35558</v>
      </c>
      <c r="L42" s="11">
        <v>7487</v>
      </c>
      <c r="M42" s="11">
        <v>984</v>
      </c>
      <c r="N42" s="11"/>
      <c r="S42" t="s">
        <v>27</v>
      </c>
      <c r="U42">
        <v>35558</v>
      </c>
      <c r="V42">
        <v>7487</v>
      </c>
      <c r="W42" s="16">
        <f t="shared" si="14"/>
        <v>2.2348906402598286E-2</v>
      </c>
      <c r="AB42" t="s">
        <v>59</v>
      </c>
    </row>
    <row r="43" spans="1:45" x14ac:dyDescent="0.25">
      <c r="A43" s="7" t="s">
        <v>21</v>
      </c>
      <c r="B43" s="8">
        <v>83191</v>
      </c>
      <c r="C43" s="8">
        <v>2038524</v>
      </c>
      <c r="D43" s="8">
        <v>522575</v>
      </c>
      <c r="E43" s="8">
        <v>25223</v>
      </c>
      <c r="F43" s="8">
        <v>2669513</v>
      </c>
      <c r="I43" t="s">
        <v>21</v>
      </c>
      <c r="J43" s="11">
        <v>83191</v>
      </c>
      <c r="K43" s="11">
        <v>2038524</v>
      </c>
      <c r="L43" s="11">
        <v>522575</v>
      </c>
      <c r="M43" s="11">
        <v>25223</v>
      </c>
      <c r="N43" s="11"/>
      <c r="S43" t="s">
        <v>21</v>
      </c>
      <c r="T43">
        <f>J43/SUM($J43:$M43)</f>
        <v>3.1163362006478335E-2</v>
      </c>
      <c r="U43">
        <f>K43/SUM($J43:$M43)</f>
        <v>0.76363141891423647</v>
      </c>
      <c r="V43">
        <f>L43/SUM($J43:$M43)</f>
        <v>0.19575667921452339</v>
      </c>
      <c r="W43" s="16">
        <f>M43/SUM($J43:$M43)</f>
        <v>9.4485398647618495E-3</v>
      </c>
      <c r="Y43" s="12">
        <f>SUMPRODUCT(T43:V43,T$4:V$4)/SUM(T43:V43)</f>
        <v>4.1661633179416784</v>
      </c>
      <c r="AB43" s="9">
        <f t="shared" ref="AB43:AB58" si="15">J43/K43</f>
        <v>4.0809428782785977E-2</v>
      </c>
    </row>
    <row r="44" spans="1:45" x14ac:dyDescent="0.25">
      <c r="A44" s="7" t="s">
        <v>29</v>
      </c>
      <c r="B44" s="8">
        <v>49840</v>
      </c>
      <c r="C44" s="8">
        <v>538543</v>
      </c>
      <c r="D44" s="8">
        <v>240225</v>
      </c>
      <c r="E44" s="8">
        <v>8470</v>
      </c>
      <c r="F44" s="8">
        <v>837078</v>
      </c>
      <c r="I44" t="s">
        <v>29</v>
      </c>
      <c r="J44" s="11">
        <v>49840</v>
      </c>
      <c r="K44" s="11">
        <v>538543</v>
      </c>
      <c r="L44" s="11">
        <v>240225</v>
      </c>
      <c r="M44" s="11">
        <v>8470</v>
      </c>
      <c r="N44" s="11"/>
      <c r="S44" t="s">
        <v>29</v>
      </c>
      <c r="T44">
        <f t="shared" ref="T44:T55" si="16">J44/SUM($J44:$M44)</f>
        <v>5.9540449038201937E-2</v>
      </c>
      <c r="U44">
        <f t="shared" ref="U44:U55" si="17">K44/SUM($J44:$M44)</f>
        <v>0.64336059483106711</v>
      </c>
      <c r="V44">
        <f t="shared" ref="V44:V55" si="18">L44/SUM($J44:$M44)</f>
        <v>0.28698042476328373</v>
      </c>
      <c r="W44" s="16">
        <f t="shared" ref="W44:W55" si="19">M44/SUM($J44:$M44)</f>
        <v>1.0118531367447239E-2</v>
      </c>
      <c r="Y44" s="12">
        <f t="shared" ref="Y44:Y55" si="20">SUMPRODUCT(T44:V44,T$4:V$4)/SUM(T44:V44)</f>
        <v>4.229764858654514</v>
      </c>
      <c r="AB44" s="9">
        <f t="shared" si="15"/>
        <v>9.2545999112419994E-2</v>
      </c>
    </row>
    <row r="45" spans="1:45" x14ac:dyDescent="0.25">
      <c r="A45" s="7" t="s">
        <v>30</v>
      </c>
      <c r="B45" s="8">
        <v>36195</v>
      </c>
      <c r="C45" s="8">
        <v>1033065</v>
      </c>
      <c r="D45" s="8">
        <v>447330</v>
      </c>
      <c r="E45" s="8">
        <v>21798</v>
      </c>
      <c r="F45" s="8">
        <v>1538388</v>
      </c>
      <c r="I45" t="s">
        <v>30</v>
      </c>
      <c r="J45" s="11">
        <v>36195</v>
      </c>
      <c r="K45" s="11">
        <v>1033065</v>
      </c>
      <c r="L45" s="11">
        <v>447330</v>
      </c>
      <c r="M45" s="11">
        <v>21798</v>
      </c>
      <c r="N45" s="11"/>
      <c r="S45" t="s">
        <v>30</v>
      </c>
      <c r="T45">
        <f t="shared" si="16"/>
        <v>2.3527874632407429E-2</v>
      </c>
      <c r="U45">
        <f t="shared" si="17"/>
        <v>0.67152434886387569</v>
      </c>
      <c r="V45">
        <f t="shared" si="18"/>
        <v>0.29077839920748211</v>
      </c>
      <c r="W45" s="16">
        <f t="shared" si="19"/>
        <v>1.4169377296234759E-2</v>
      </c>
      <c r="Y45" s="12">
        <f t="shared" si="20"/>
        <v>4.2710917255157952</v>
      </c>
      <c r="AB45" s="9">
        <f t="shared" si="15"/>
        <v>3.5036517547298571E-2</v>
      </c>
    </row>
    <row r="46" spans="1:45" x14ac:dyDescent="0.25">
      <c r="A46" s="7" t="s">
        <v>26</v>
      </c>
      <c r="B46" s="8">
        <v>25002</v>
      </c>
      <c r="C46" s="8">
        <v>941858</v>
      </c>
      <c r="D46" s="8">
        <v>461161</v>
      </c>
      <c r="E46" s="8">
        <v>5866</v>
      </c>
      <c r="F46" s="8">
        <v>1433887</v>
      </c>
      <c r="I46" t="s">
        <v>26</v>
      </c>
      <c r="J46" s="11">
        <v>25002</v>
      </c>
      <c r="K46" s="11">
        <v>941858</v>
      </c>
      <c r="L46" s="11">
        <v>461161</v>
      </c>
      <c r="M46" s="11">
        <v>5866</v>
      </c>
      <c r="N46" s="11"/>
      <c r="S46" t="s">
        <v>26</v>
      </c>
      <c r="T46">
        <f t="shared" si="16"/>
        <v>1.7436520451053674E-2</v>
      </c>
      <c r="U46">
        <f t="shared" si="17"/>
        <v>0.65685650263932926</v>
      </c>
      <c r="V46">
        <f t="shared" si="18"/>
        <v>0.32161599902921223</v>
      </c>
      <c r="W46" s="16">
        <f t="shared" si="19"/>
        <v>4.090977880404802E-3</v>
      </c>
      <c r="Y46" s="12">
        <f t="shared" si="20"/>
        <v>4.3054289817866822</v>
      </c>
      <c r="Z46">
        <v>4.22</v>
      </c>
      <c r="AB46" s="9">
        <f t="shared" si="15"/>
        <v>2.654540281019007E-2</v>
      </c>
    </row>
    <row r="47" spans="1:45" x14ac:dyDescent="0.25">
      <c r="A47" s="7" t="s">
        <v>13</v>
      </c>
      <c r="B47" s="8">
        <v>23522</v>
      </c>
      <c r="C47" s="8">
        <v>843191</v>
      </c>
      <c r="D47" s="8">
        <v>112230</v>
      </c>
      <c r="E47" s="8">
        <v>185</v>
      </c>
      <c r="F47" s="8">
        <v>979128</v>
      </c>
      <c r="I47" t="s">
        <v>13</v>
      </c>
      <c r="J47" s="11">
        <v>23522</v>
      </c>
      <c r="K47" s="11">
        <v>843191</v>
      </c>
      <c r="L47" s="11">
        <v>112230</v>
      </c>
      <c r="M47" s="11">
        <v>185</v>
      </c>
      <c r="N47" s="11"/>
      <c r="S47" t="s">
        <v>13</v>
      </c>
      <c r="T47">
        <f t="shared" si="16"/>
        <v>2.4023416754499923E-2</v>
      </c>
      <c r="U47">
        <f t="shared" si="17"/>
        <v>0.86116524090823676</v>
      </c>
      <c r="V47">
        <f t="shared" si="18"/>
        <v>0.11462239870578719</v>
      </c>
      <c r="W47" s="16">
        <f t="shared" si="19"/>
        <v>1.8894363147617063E-4</v>
      </c>
      <c r="Y47" s="12">
        <f t="shared" si="20"/>
        <v>4.0906161032869122</v>
      </c>
      <c r="Z47">
        <v>4</v>
      </c>
      <c r="AB47" s="9">
        <f t="shared" si="15"/>
        <v>2.7896407812701987E-2</v>
      </c>
    </row>
    <row r="48" spans="1:45" x14ac:dyDescent="0.25">
      <c r="A48" s="7" t="s">
        <v>15</v>
      </c>
      <c r="B48" s="8">
        <v>59545</v>
      </c>
      <c r="C48" s="8">
        <v>1086184</v>
      </c>
      <c r="D48" s="8">
        <v>676055</v>
      </c>
      <c r="E48" s="8">
        <v>62918</v>
      </c>
      <c r="F48" s="8">
        <v>1884702</v>
      </c>
      <c r="I48" t="s">
        <v>15</v>
      </c>
      <c r="J48" s="11">
        <v>59545</v>
      </c>
      <c r="K48" s="11">
        <v>1086184</v>
      </c>
      <c r="L48" s="11">
        <v>676055</v>
      </c>
      <c r="M48" s="11">
        <v>62918</v>
      </c>
      <c r="N48" s="11"/>
      <c r="S48" t="s">
        <v>15</v>
      </c>
      <c r="T48">
        <f t="shared" si="16"/>
        <v>3.1593854094705685E-2</v>
      </c>
      <c r="U48">
        <f t="shared" si="17"/>
        <v>0.57631604359734323</v>
      </c>
      <c r="V48">
        <f t="shared" si="18"/>
        <v>0.35870657536310779</v>
      </c>
      <c r="W48" s="16">
        <f t="shared" si="19"/>
        <v>3.338352694484327E-2</v>
      </c>
      <c r="Y48" s="12">
        <f t="shared" si="20"/>
        <v>4.3384100420247407</v>
      </c>
      <c r="Z48">
        <v>5</v>
      </c>
      <c r="AB48" s="9">
        <f t="shared" si="15"/>
        <v>5.4820361927629208E-2</v>
      </c>
    </row>
    <row r="49" spans="1:28" x14ac:dyDescent="0.25">
      <c r="A49" s="7" t="s">
        <v>17</v>
      </c>
      <c r="B49" s="8">
        <v>37554</v>
      </c>
      <c r="C49" s="8">
        <v>1086564</v>
      </c>
      <c r="D49" s="8">
        <v>769902</v>
      </c>
      <c r="E49" s="8">
        <v>17672</v>
      </c>
      <c r="F49" s="8">
        <v>1911692</v>
      </c>
      <c r="I49" t="s">
        <v>17</v>
      </c>
      <c r="J49" s="11">
        <v>37554</v>
      </c>
      <c r="K49" s="11">
        <v>1086564</v>
      </c>
      <c r="L49" s="11">
        <v>769902</v>
      </c>
      <c r="M49" s="11">
        <v>17672</v>
      </c>
      <c r="N49" s="11"/>
      <c r="S49" t="s">
        <v>17</v>
      </c>
      <c r="T49">
        <v>1.9644377860031845E-2</v>
      </c>
      <c r="U49">
        <v>0.56837816970516175</v>
      </c>
      <c r="V49">
        <v>0.40273328548741116</v>
      </c>
      <c r="W49" s="16">
        <v>9.2441669473952923E-3</v>
      </c>
      <c r="Y49" s="12">
        <f t="shared" si="20"/>
        <v>4.386663287610479</v>
      </c>
      <c r="Z49">
        <v>4.755868544600939</v>
      </c>
      <c r="AB49" s="9">
        <f t="shared" si="15"/>
        <v>3.456216108761196E-2</v>
      </c>
    </row>
    <row r="50" spans="1:28" x14ac:dyDescent="0.25">
      <c r="A50" s="7" t="s">
        <v>18</v>
      </c>
      <c r="B50" s="8">
        <v>53205</v>
      </c>
      <c r="C50" s="8">
        <v>1974921</v>
      </c>
      <c r="D50" s="8">
        <v>826183</v>
      </c>
      <c r="E50" s="8">
        <v>23825</v>
      </c>
      <c r="F50" s="8">
        <v>2878134</v>
      </c>
      <c r="I50" t="s">
        <v>18</v>
      </c>
      <c r="J50" s="11">
        <v>53205</v>
      </c>
      <c r="K50" s="11">
        <v>1974921</v>
      </c>
      <c r="L50" s="11">
        <v>826183</v>
      </c>
      <c r="M50" s="11">
        <v>23825</v>
      </c>
      <c r="N50" s="11"/>
      <c r="S50" t="s">
        <v>18</v>
      </c>
      <c r="T50">
        <f t="shared" si="16"/>
        <v>1.8485935679158787E-2</v>
      </c>
      <c r="U50">
        <f t="shared" si="17"/>
        <v>0.6861810464696918</v>
      </c>
      <c r="V50">
        <f t="shared" si="18"/>
        <v>0.2870550849960426</v>
      </c>
      <c r="W50" s="16">
        <f t="shared" si="19"/>
        <v>8.2779328551068152E-3</v>
      </c>
      <c r="Y50" s="12">
        <f t="shared" si="20"/>
        <v>4.2708109037949296</v>
      </c>
      <c r="Z50">
        <v>4.7805755395683454</v>
      </c>
      <c r="AB50" s="9">
        <f t="shared" si="15"/>
        <v>2.6940318119053876E-2</v>
      </c>
    </row>
    <row r="51" spans="1:28" x14ac:dyDescent="0.25">
      <c r="A51" s="7" t="s">
        <v>33</v>
      </c>
      <c r="B51" s="8">
        <v>14270</v>
      </c>
      <c r="C51" s="8">
        <v>330296</v>
      </c>
      <c r="D51" s="8">
        <v>382594</v>
      </c>
      <c r="E51" s="8">
        <v>30389</v>
      </c>
      <c r="F51" s="8">
        <v>757549</v>
      </c>
      <c r="I51" t="s">
        <v>33</v>
      </c>
      <c r="J51" s="11">
        <v>14270</v>
      </c>
      <c r="K51" s="11">
        <v>330296</v>
      </c>
      <c r="L51" s="11">
        <v>382594</v>
      </c>
      <c r="M51" s="11">
        <v>30389</v>
      </c>
      <c r="N51" s="11"/>
      <c r="S51" t="s">
        <v>33</v>
      </c>
      <c r="T51">
        <f t="shared" si="16"/>
        <v>1.8837065325147284E-2</v>
      </c>
      <c r="U51">
        <f t="shared" si="17"/>
        <v>0.43600611973614906</v>
      </c>
      <c r="V51">
        <f t="shared" si="18"/>
        <v>0.50504191808054666</v>
      </c>
      <c r="W51" s="16">
        <f t="shared" si="19"/>
        <v>4.0114896858157029E-2</v>
      </c>
      <c r="Y51" s="12">
        <f t="shared" si="20"/>
        <v>4.5065240112217397</v>
      </c>
      <c r="Z51">
        <v>4.1800818553888135</v>
      </c>
      <c r="AB51" s="9">
        <f t="shared" si="15"/>
        <v>4.3203671857969819E-2</v>
      </c>
    </row>
    <row r="52" spans="1:28" x14ac:dyDescent="0.25">
      <c r="A52" s="7" t="s">
        <v>19</v>
      </c>
      <c r="B52" s="8">
        <v>15940</v>
      </c>
      <c r="C52" s="8">
        <v>948498</v>
      </c>
      <c r="D52" s="8">
        <v>368079</v>
      </c>
      <c r="E52" s="8">
        <v>13416</v>
      </c>
      <c r="F52" s="8">
        <v>1345933</v>
      </c>
      <c r="I52" t="s">
        <v>19</v>
      </c>
      <c r="J52" s="11">
        <v>15940</v>
      </c>
      <c r="K52" s="11">
        <v>948498</v>
      </c>
      <c r="L52" s="11">
        <v>368079</v>
      </c>
      <c r="M52" s="11">
        <v>13416</v>
      </c>
      <c r="N52" s="11"/>
      <c r="S52" t="s">
        <v>19</v>
      </c>
      <c r="T52">
        <f t="shared" si="16"/>
        <v>1.184308579996181E-2</v>
      </c>
      <c r="U52">
        <f t="shared" si="17"/>
        <v>0.70471412767203123</v>
      </c>
      <c r="V52">
        <f t="shared" si="18"/>
        <v>0.27347497980954477</v>
      </c>
      <c r="W52" s="16">
        <f t="shared" si="19"/>
        <v>9.9678067184622125E-3</v>
      </c>
      <c r="Y52" s="12">
        <f t="shared" si="20"/>
        <v>4.2642660468872062</v>
      </c>
      <c r="Z52">
        <v>4.3567999999999998</v>
      </c>
      <c r="AB52" s="9">
        <f t="shared" si="15"/>
        <v>1.6805517776526675E-2</v>
      </c>
    </row>
    <row r="53" spans="1:28" x14ac:dyDescent="0.25">
      <c r="A53" s="7" t="s">
        <v>11</v>
      </c>
      <c r="B53" s="8">
        <v>21069</v>
      </c>
      <c r="C53" s="8">
        <v>880690</v>
      </c>
      <c r="D53" s="8">
        <v>564855</v>
      </c>
      <c r="E53" s="8">
        <v>17097</v>
      </c>
      <c r="F53" s="8">
        <v>1483711</v>
      </c>
      <c r="I53" t="s">
        <v>11</v>
      </c>
      <c r="J53" s="11">
        <v>21069</v>
      </c>
      <c r="K53" s="11">
        <v>880690</v>
      </c>
      <c r="L53" s="11">
        <v>564855</v>
      </c>
      <c r="M53" s="11">
        <v>17097</v>
      </c>
      <c r="N53" s="11"/>
      <c r="S53" t="s">
        <v>11</v>
      </c>
      <c r="T53">
        <f t="shared" si="16"/>
        <v>1.4200204756856289E-2</v>
      </c>
      <c r="U53">
        <f t="shared" si="17"/>
        <v>0.59357246795366481</v>
      </c>
      <c r="V53">
        <f t="shared" si="18"/>
        <v>0.38070419374123399</v>
      </c>
      <c r="W53" s="16">
        <f t="shared" si="19"/>
        <v>1.1523133548244907E-2</v>
      </c>
      <c r="Y53" s="12">
        <f t="shared" si="20"/>
        <v>4.3707764960650852</v>
      </c>
      <c r="Z53">
        <v>4.183943089430894</v>
      </c>
      <c r="AB53" s="9">
        <f t="shared" si="15"/>
        <v>2.3923287422362011E-2</v>
      </c>
    </row>
    <row r="54" spans="1:28" x14ac:dyDescent="0.25">
      <c r="A54" s="7" t="s">
        <v>34</v>
      </c>
      <c r="B54" s="8">
        <v>17813</v>
      </c>
      <c r="C54" s="8">
        <v>1094042</v>
      </c>
      <c r="D54" s="8">
        <v>422241</v>
      </c>
      <c r="E54" s="8">
        <v>16900</v>
      </c>
      <c r="F54" s="8">
        <v>1550996</v>
      </c>
      <c r="I54" t="s">
        <v>34</v>
      </c>
      <c r="J54" s="11">
        <v>17813</v>
      </c>
      <c r="K54" s="11">
        <v>1094042</v>
      </c>
      <c r="L54" s="11">
        <v>422241</v>
      </c>
      <c r="M54" s="11">
        <v>16900</v>
      </c>
      <c r="N54" s="11"/>
      <c r="S54" t="s">
        <v>34</v>
      </c>
      <c r="T54">
        <f t="shared" si="16"/>
        <v>1.1484878104134375E-2</v>
      </c>
      <c r="U54">
        <f t="shared" si="17"/>
        <v>0.70538028466869029</v>
      </c>
      <c r="V54">
        <f t="shared" si="18"/>
        <v>0.27223861312343811</v>
      </c>
      <c r="W54" s="16">
        <f t="shared" si="19"/>
        <v>1.0896224103737211E-2</v>
      </c>
      <c r="Y54" s="12">
        <f t="shared" si="20"/>
        <v>4.2636262658920954</v>
      </c>
      <c r="Z54">
        <v>4.0584415584415581</v>
      </c>
      <c r="AB54" s="9">
        <f t="shared" si="15"/>
        <v>1.6281824646585782E-2</v>
      </c>
    </row>
    <row r="55" spans="1:28" x14ac:dyDescent="0.25">
      <c r="A55" s="7" t="s">
        <v>35</v>
      </c>
      <c r="B55" s="8">
        <v>48188</v>
      </c>
      <c r="C55" s="8">
        <v>476329</v>
      </c>
      <c r="D55" s="8">
        <v>127900</v>
      </c>
      <c r="E55" s="8">
        <v>3914</v>
      </c>
      <c r="F55" s="8">
        <v>656331</v>
      </c>
      <c r="I55" t="s">
        <v>35</v>
      </c>
      <c r="J55" s="11">
        <v>48188</v>
      </c>
      <c r="K55" s="11">
        <v>476329</v>
      </c>
      <c r="L55" s="11">
        <v>127900</v>
      </c>
      <c r="M55" s="11">
        <v>3914</v>
      </c>
      <c r="N55" s="11"/>
      <c r="S55" t="s">
        <v>35</v>
      </c>
      <c r="T55">
        <f t="shared" si="16"/>
        <v>7.3420271174148413E-2</v>
      </c>
      <c r="U55">
        <f t="shared" si="17"/>
        <v>0.72574508898711165</v>
      </c>
      <c r="V55">
        <f t="shared" si="18"/>
        <v>0.19487118542320872</v>
      </c>
      <c r="W55" s="16">
        <f t="shared" si="19"/>
        <v>5.9634544155311876E-3</v>
      </c>
      <c r="Y55" s="12">
        <f t="shared" si="20"/>
        <v>4.1221795262845697</v>
      </c>
      <c r="Z55">
        <v>3.8484848484848486</v>
      </c>
      <c r="AB55" s="9">
        <f t="shared" si="15"/>
        <v>0.10116537099357797</v>
      </c>
    </row>
    <row r="56" spans="1:28" x14ac:dyDescent="0.25">
      <c r="A56" s="7" t="s">
        <v>32</v>
      </c>
      <c r="B56" s="8">
        <v>144042</v>
      </c>
      <c r="C56" s="8">
        <v>667500</v>
      </c>
      <c r="D56" s="8">
        <v>47057</v>
      </c>
      <c r="E56" s="8">
        <v>119</v>
      </c>
      <c r="F56" s="8">
        <v>858718</v>
      </c>
      <c r="I56" t="s">
        <v>32</v>
      </c>
      <c r="J56" s="11">
        <v>144042</v>
      </c>
      <c r="K56" s="11">
        <v>667500</v>
      </c>
      <c r="L56" s="11">
        <v>47057</v>
      </c>
      <c r="M56" s="11">
        <v>119</v>
      </c>
      <c r="N56" s="11"/>
      <c r="S56" t="s">
        <v>32</v>
      </c>
      <c r="T56">
        <f t="shared" ref="T56" si="21">J56/SUM($J56:$M56)</f>
        <v>0.16774074841799053</v>
      </c>
      <c r="U56">
        <f t="shared" ref="U56" si="22">K56/SUM($J56:$M56)</f>
        <v>0.77732154211277737</v>
      </c>
      <c r="V56">
        <f>L56/SUM($J56:$M56)</f>
        <v>5.4799130797304821E-2</v>
      </c>
      <c r="W56" s="16">
        <f t="shared" ref="W56" si="23">M56/SUM($J56:$M56)</f>
        <v>1.3857867192722175E-4</v>
      </c>
      <c r="Y56" s="12">
        <f>SUMPRODUCT(T56:V56,T$4:V$4)/SUM(T56:V56)</f>
        <v>3.8870427289107021</v>
      </c>
      <c r="Z56">
        <v>4.0089285714285712</v>
      </c>
      <c r="AB56" s="9">
        <f t="shared" si="15"/>
        <v>0.21579325842696628</v>
      </c>
    </row>
    <row r="57" spans="1:28" x14ac:dyDescent="0.25">
      <c r="A57" s="7" t="s">
        <v>37</v>
      </c>
      <c r="B57" s="8">
        <v>28700</v>
      </c>
      <c r="C57" s="8">
        <v>199046</v>
      </c>
      <c r="D57" s="8">
        <v>33769</v>
      </c>
      <c r="E57" s="8"/>
      <c r="F57" s="8">
        <v>261515</v>
      </c>
      <c r="I57" t="s">
        <v>37</v>
      </c>
      <c r="J57" s="11">
        <v>28700</v>
      </c>
      <c r="K57" s="11">
        <v>199046</v>
      </c>
      <c r="L57" s="11">
        <v>33769</v>
      </c>
      <c r="M57" s="11"/>
      <c r="N57" s="11"/>
      <c r="S57" t="s">
        <v>37</v>
      </c>
      <c r="T57">
        <f t="shared" ref="T57" si="24">J57/SUM($J57:$M57)</f>
        <v>0.10974513890216622</v>
      </c>
      <c r="U57">
        <f t="shared" ref="U57" si="25">K57/SUM($J57:$M57)</f>
        <v>0.76112651281953236</v>
      </c>
      <c r="V57">
        <f t="shared" ref="V57" si="26">L57/SUM($J57:$M57)</f>
        <v>0.12912834827830144</v>
      </c>
      <c r="Y57" s="12">
        <f>SUMPRODUCT(T57:V57,T$4:V$4)/SUM(T57:V57)</f>
        <v>4.0193832093761355</v>
      </c>
      <c r="AB57" s="9">
        <f t="shared" si="15"/>
        <v>0.14418777569004149</v>
      </c>
    </row>
    <row r="58" spans="1:28" x14ac:dyDescent="0.25">
      <c r="A58" s="7" t="s">
        <v>36</v>
      </c>
      <c r="B58" s="8">
        <v>74273</v>
      </c>
      <c r="C58" s="8">
        <v>589541</v>
      </c>
      <c r="D58" s="8"/>
      <c r="E58" s="8"/>
      <c r="F58" s="8">
        <v>663814</v>
      </c>
      <c r="I58" t="s">
        <v>36</v>
      </c>
      <c r="J58" s="11">
        <v>74273</v>
      </c>
      <c r="K58" s="11">
        <v>589541</v>
      </c>
      <c r="L58" s="18">
        <f>SUM(J58:K58)*Z59/(1-Z59)</f>
        <v>153238.26641973708</v>
      </c>
      <c r="M58" s="11"/>
      <c r="N58" s="11"/>
      <c r="S58" t="s">
        <v>36</v>
      </c>
      <c r="AB58" s="9">
        <f t="shared" si="15"/>
        <v>0.12598445231120481</v>
      </c>
    </row>
    <row r="59" spans="1:28" x14ac:dyDescent="0.25">
      <c r="A59" s="7" t="s">
        <v>38</v>
      </c>
      <c r="B59" s="8">
        <v>34375</v>
      </c>
      <c r="C59" s="8"/>
      <c r="D59" s="8"/>
      <c r="E59" s="8"/>
      <c r="F59" s="8">
        <v>34375</v>
      </c>
      <c r="I59" s="15" t="s">
        <v>38</v>
      </c>
      <c r="J59" s="11">
        <v>34375</v>
      </c>
      <c r="K59" s="11"/>
      <c r="L59" s="11"/>
      <c r="M59" s="11"/>
      <c r="N59" s="11"/>
      <c r="S59" s="15" t="s">
        <v>38</v>
      </c>
      <c r="Y59" t="s">
        <v>64</v>
      </c>
      <c r="Z59">
        <f>-1.2696*AB58+0.3475</f>
        <v>0.18755013934569434</v>
      </c>
    </row>
    <row r="60" spans="1:28" x14ac:dyDescent="0.25">
      <c r="A60" s="7" t="s">
        <v>47</v>
      </c>
      <c r="B60" s="8">
        <v>964265</v>
      </c>
      <c r="C60" s="8">
        <v>17911823</v>
      </c>
      <c r="D60" s="8">
        <v>7355654</v>
      </c>
      <c r="E60" s="8">
        <v>322489</v>
      </c>
      <c r="F60" s="8">
        <v>26554231</v>
      </c>
      <c r="K60">
        <f>1-Z59</f>
        <v>0.81244986065430569</v>
      </c>
    </row>
    <row r="61" spans="1:28" x14ac:dyDescent="0.25">
      <c r="S61" t="s">
        <v>17</v>
      </c>
      <c r="T61">
        <v>1.9644377860031845E-2</v>
      </c>
      <c r="U61">
        <v>0.56837816970516175</v>
      </c>
      <c r="V61">
        <v>0.40273328548741116</v>
      </c>
      <c r="W61" s="16">
        <v>9.2441669473952923E-3</v>
      </c>
    </row>
    <row r="70" spans="1:28" x14ac:dyDescent="0.25">
      <c r="A70" s="6" t="s">
        <v>51</v>
      </c>
      <c r="B70" t="s">
        <v>54</v>
      </c>
    </row>
    <row r="72" spans="1:28" x14ac:dyDescent="0.25">
      <c r="A72" s="6" t="s">
        <v>48</v>
      </c>
      <c r="B72" s="6" t="s">
        <v>49</v>
      </c>
      <c r="I72" t="s">
        <v>48</v>
      </c>
      <c r="J72" t="s">
        <v>49</v>
      </c>
      <c r="Y72" t="s">
        <v>62</v>
      </c>
      <c r="Z72" t="s">
        <v>65</v>
      </c>
    </row>
    <row r="73" spans="1:28" x14ac:dyDescent="0.25">
      <c r="A73" s="6" t="s">
        <v>45</v>
      </c>
      <c r="B73">
        <v>3</v>
      </c>
      <c r="C73">
        <v>4</v>
      </c>
      <c r="D73">
        <v>5</v>
      </c>
      <c r="E73">
        <v>6</v>
      </c>
      <c r="F73" t="s">
        <v>47</v>
      </c>
      <c r="I73" t="s">
        <v>45</v>
      </c>
      <c r="J73">
        <v>3</v>
      </c>
      <c r="K73">
        <v>4</v>
      </c>
      <c r="L73">
        <v>5</v>
      </c>
      <c r="M73">
        <v>6</v>
      </c>
      <c r="S73" t="s">
        <v>63</v>
      </c>
      <c r="T73">
        <v>3</v>
      </c>
      <c r="U73">
        <v>4</v>
      </c>
      <c r="V73">
        <v>5</v>
      </c>
      <c r="W73" s="16">
        <v>6</v>
      </c>
    </row>
    <row r="74" spans="1:28" x14ac:dyDescent="0.25">
      <c r="A74" s="7" t="s">
        <v>28</v>
      </c>
      <c r="B74" s="8"/>
      <c r="C74" s="8"/>
      <c r="D74" s="8"/>
      <c r="E74" s="8">
        <v>2029</v>
      </c>
      <c r="F74" s="8">
        <v>2029</v>
      </c>
      <c r="I74" t="s">
        <v>28</v>
      </c>
      <c r="J74" s="11"/>
      <c r="K74" s="11"/>
      <c r="L74" s="11"/>
      <c r="M74" s="11">
        <v>2029</v>
      </c>
      <c r="N74" s="11"/>
      <c r="S74" t="s">
        <v>28</v>
      </c>
      <c r="W74" s="16">
        <f t="shared" ref="W74:W76" si="27">M74/SUM($J74:$M74)</f>
        <v>1</v>
      </c>
    </row>
    <row r="75" spans="1:28" x14ac:dyDescent="0.25">
      <c r="A75" s="7" t="s">
        <v>22</v>
      </c>
      <c r="B75" s="8"/>
      <c r="C75" s="8"/>
      <c r="D75" s="8">
        <v>45838</v>
      </c>
      <c r="E75" s="8">
        <v>494</v>
      </c>
      <c r="F75" s="8">
        <v>46332</v>
      </c>
      <c r="I75" t="s">
        <v>22</v>
      </c>
      <c r="J75" s="11"/>
      <c r="K75" s="11"/>
      <c r="L75" s="11">
        <v>45838</v>
      </c>
      <c r="M75" s="11">
        <v>494</v>
      </c>
      <c r="N75" s="11"/>
      <c r="S75" t="s">
        <v>22</v>
      </c>
      <c r="V75">
        <f>L75/SUM($J75:$M75)</f>
        <v>0.989337822671156</v>
      </c>
      <c r="W75" s="16">
        <f t="shared" si="27"/>
        <v>1.0662177328843996E-2</v>
      </c>
    </row>
    <row r="76" spans="1:28" x14ac:dyDescent="0.25">
      <c r="A76" s="7" t="s">
        <v>23</v>
      </c>
      <c r="B76" s="8"/>
      <c r="C76" s="8">
        <v>47923</v>
      </c>
      <c r="D76" s="8">
        <v>28140</v>
      </c>
      <c r="E76" s="8">
        <v>908</v>
      </c>
      <c r="F76" s="8">
        <v>76971</v>
      </c>
      <c r="I76" t="s">
        <v>23</v>
      </c>
      <c r="J76" s="11"/>
      <c r="K76" s="11">
        <v>47923</v>
      </c>
      <c r="L76" s="11">
        <v>28140</v>
      </c>
      <c r="M76" s="11">
        <v>908</v>
      </c>
      <c r="N76" s="11"/>
      <c r="S76" t="s">
        <v>23</v>
      </c>
      <c r="U76">
        <f>K76/SUM($J76:$M76)</f>
        <v>0.62261111327642882</v>
      </c>
      <c r="V76">
        <f>L76/SUM($J76:$M76)</f>
        <v>0.36559223603694896</v>
      </c>
      <c r="W76" s="16">
        <f t="shared" si="27"/>
        <v>1.1796650686622234E-2</v>
      </c>
    </row>
    <row r="77" spans="1:28" x14ac:dyDescent="0.25">
      <c r="A77" s="7" t="s">
        <v>24</v>
      </c>
      <c r="B77" s="8">
        <v>1264</v>
      </c>
      <c r="C77" s="8">
        <v>66691</v>
      </c>
      <c r="D77" s="8">
        <v>6595</v>
      </c>
      <c r="E77" s="8"/>
      <c r="F77" s="8">
        <v>74550</v>
      </c>
      <c r="I77" t="s">
        <v>24</v>
      </c>
      <c r="J77" s="11">
        <v>1264</v>
      </c>
      <c r="K77" s="11">
        <v>66691</v>
      </c>
      <c r="L77" s="11">
        <v>6595</v>
      </c>
      <c r="M77" s="11"/>
      <c r="N77" s="11"/>
      <c r="S77" t="s">
        <v>24</v>
      </c>
      <c r="T77">
        <f>J77/SUM($J77:$M77)</f>
        <v>1.6955063715627095E-2</v>
      </c>
      <c r="U77">
        <f>K77/SUM($J77:$M77)</f>
        <v>0.89458081824279012</v>
      </c>
      <c r="V77">
        <f>L77/SUM($J77:$M77)</f>
        <v>8.8464118041582829E-2</v>
      </c>
    </row>
    <row r="78" spans="1:28" x14ac:dyDescent="0.25">
      <c r="A78" s="7" t="s">
        <v>25</v>
      </c>
      <c r="B78" s="8">
        <v>11271</v>
      </c>
      <c r="C78" s="8">
        <v>59639</v>
      </c>
      <c r="D78" s="8"/>
      <c r="E78" s="8">
        <v>109</v>
      </c>
      <c r="F78" s="8">
        <v>71019</v>
      </c>
      <c r="I78" t="s">
        <v>25</v>
      </c>
      <c r="J78" s="11">
        <v>11271</v>
      </c>
      <c r="K78" s="11">
        <v>59639</v>
      </c>
      <c r="L78" s="11"/>
      <c r="M78" s="11">
        <v>109</v>
      </c>
      <c r="N78" s="11"/>
      <c r="S78" t="s">
        <v>25</v>
      </c>
      <c r="T78">
        <f>J78/SUM($J78:$M78)</f>
        <v>0.15870400878638111</v>
      </c>
      <c r="U78">
        <f>K78/SUM($J78:$M78)</f>
        <v>0.83976119066728627</v>
      </c>
      <c r="W78" s="16">
        <f t="shared" ref="W78:W80" si="28">M78/SUM($J78:$M78)</f>
        <v>1.5348005463326716E-3</v>
      </c>
    </row>
    <row r="79" spans="1:28" x14ac:dyDescent="0.25">
      <c r="A79" s="7" t="s">
        <v>31</v>
      </c>
      <c r="B79" s="8">
        <v>1170</v>
      </c>
      <c r="C79" s="8"/>
      <c r="D79" s="8">
        <v>7302</v>
      </c>
      <c r="E79" s="8">
        <v>457</v>
      </c>
      <c r="F79" s="8">
        <v>8929</v>
      </c>
      <c r="I79" t="s">
        <v>31</v>
      </c>
      <c r="J79" s="11">
        <v>1170</v>
      </c>
      <c r="K79" s="11"/>
      <c r="L79" s="11">
        <v>7302</v>
      </c>
      <c r="M79" s="11">
        <v>457</v>
      </c>
      <c r="N79" s="11"/>
      <c r="S79" t="s">
        <v>31</v>
      </c>
      <c r="T79">
        <f>J79/SUM($J79:$M79)</f>
        <v>0.13103371038190167</v>
      </c>
      <c r="V79">
        <v>213277</v>
      </c>
      <c r="W79" s="16">
        <f t="shared" si="28"/>
        <v>5.1181543285922275E-2</v>
      </c>
      <c r="AB79" t="s">
        <v>57</v>
      </c>
    </row>
    <row r="80" spans="1:28" x14ac:dyDescent="0.25">
      <c r="A80" s="7" t="s">
        <v>27</v>
      </c>
      <c r="B80" s="8"/>
      <c r="C80" s="8">
        <v>14405</v>
      </c>
      <c r="D80" s="8">
        <v>10864</v>
      </c>
      <c r="E80" s="8">
        <v>329</v>
      </c>
      <c r="F80" s="8">
        <v>25598</v>
      </c>
      <c r="I80" t="s">
        <v>27</v>
      </c>
      <c r="J80" s="11"/>
      <c r="K80" s="11">
        <v>14405</v>
      </c>
      <c r="L80" s="11">
        <v>10864</v>
      </c>
      <c r="M80" s="11">
        <v>329</v>
      </c>
      <c r="N80" s="11"/>
      <c r="S80" t="s">
        <v>27</v>
      </c>
      <c r="U80">
        <v>35558</v>
      </c>
      <c r="V80">
        <v>7487</v>
      </c>
      <c r="W80" s="16">
        <f t="shared" si="28"/>
        <v>1.2852566606766154E-2</v>
      </c>
      <c r="AB80" t="s">
        <v>59</v>
      </c>
    </row>
    <row r="81" spans="1:28" x14ac:dyDescent="0.25">
      <c r="A81" s="7" t="s">
        <v>21</v>
      </c>
      <c r="B81" s="8">
        <v>7393</v>
      </c>
      <c r="C81" s="8">
        <v>70692</v>
      </c>
      <c r="D81" s="8">
        <v>10908</v>
      </c>
      <c r="E81" s="8">
        <v>3251</v>
      </c>
      <c r="F81" s="8">
        <v>92244</v>
      </c>
      <c r="I81" t="s">
        <v>21</v>
      </c>
      <c r="J81" s="11">
        <v>7393</v>
      </c>
      <c r="K81" s="11">
        <v>70692</v>
      </c>
      <c r="L81" s="11">
        <v>10908</v>
      </c>
      <c r="M81" s="11">
        <v>3251</v>
      </c>
      <c r="N81" s="11"/>
      <c r="S81" t="s">
        <v>21</v>
      </c>
      <c r="T81">
        <f>J81/SUM($J81:$M81)</f>
        <v>8.0146134165907809E-2</v>
      </c>
      <c r="U81">
        <f>K81/SUM($J81:$M81)</f>
        <v>0.7663587875634188</v>
      </c>
      <c r="V81">
        <f>L81/SUM($J81:$M81)</f>
        <v>0.11825159359958372</v>
      </c>
      <c r="W81" s="16">
        <f>M81/SUM($J81:$M81)</f>
        <v>3.5243484671089717E-2</v>
      </c>
      <c r="Y81" s="12">
        <f>SUMPRODUCT(T81:V81,T$4:V$4)/SUM(T81:V81)</f>
        <v>4.0394974885665169</v>
      </c>
      <c r="AB81" s="9">
        <f>J81/K81</f>
        <v>0.10458043342952526</v>
      </c>
    </row>
    <row r="82" spans="1:28" x14ac:dyDescent="0.25">
      <c r="A82" s="7" t="s">
        <v>29</v>
      </c>
      <c r="B82" s="8">
        <v>6397</v>
      </c>
      <c r="C82" s="8">
        <v>102055</v>
      </c>
      <c r="D82" s="8">
        <v>35487</v>
      </c>
      <c r="E82" s="8">
        <v>1261</v>
      </c>
      <c r="F82" s="8">
        <v>145200</v>
      </c>
      <c r="I82" t="s">
        <v>29</v>
      </c>
      <c r="J82" s="11">
        <v>6397</v>
      </c>
      <c r="K82" s="11">
        <v>102055</v>
      </c>
      <c r="L82" s="11">
        <v>35487</v>
      </c>
      <c r="M82" s="11">
        <v>1261</v>
      </c>
      <c r="N82" s="11"/>
      <c r="S82" t="s">
        <v>29</v>
      </c>
      <c r="T82">
        <f t="shared" ref="T82:T86" si="29">J82/SUM($J82:$M82)</f>
        <v>4.4056473829201102E-2</v>
      </c>
      <c r="U82">
        <f t="shared" ref="U82:U86" si="30">K82/SUM($J82:$M82)</f>
        <v>0.70285812672176307</v>
      </c>
      <c r="V82">
        <f t="shared" ref="V82:V86" si="31">L82/SUM($J82:$M82)</f>
        <v>0.244400826446281</v>
      </c>
      <c r="W82" s="16">
        <f t="shared" ref="W82:W86" si="32">M82/SUM($J82:$M82)</f>
        <v>8.6845730027548217E-3</v>
      </c>
      <c r="Y82" s="12">
        <f t="shared" ref="Y82:Y93" si="33">SUMPRODUCT(T82:V82,T$4:V$4)/SUM(T82:V82)</f>
        <v>4.2020995004828441</v>
      </c>
      <c r="AB82" s="9">
        <f t="shared" ref="AB82:AB96" si="34">J82/K82</f>
        <v>6.2681887217676743E-2</v>
      </c>
    </row>
    <row r="83" spans="1:28" x14ac:dyDescent="0.25">
      <c r="A83" s="7" t="s">
        <v>30</v>
      </c>
      <c r="B83" s="8">
        <v>2109</v>
      </c>
      <c r="C83" s="8">
        <v>115284</v>
      </c>
      <c r="D83" s="8">
        <v>65149</v>
      </c>
      <c r="E83" s="8">
        <v>3442</v>
      </c>
      <c r="F83" s="8">
        <v>185984</v>
      </c>
      <c r="I83" t="s">
        <v>30</v>
      </c>
      <c r="J83" s="11">
        <v>2109</v>
      </c>
      <c r="K83" s="11">
        <v>115284</v>
      </c>
      <c r="L83" s="11">
        <v>65149</v>
      </c>
      <c r="M83" s="11">
        <v>3442</v>
      </c>
      <c r="N83" s="11"/>
      <c r="S83" t="s">
        <v>30</v>
      </c>
      <c r="T83">
        <f t="shared" si="29"/>
        <v>1.1339685134205094E-2</v>
      </c>
      <c r="U83">
        <f t="shared" si="30"/>
        <v>0.61985977288368888</v>
      </c>
      <c r="V83">
        <f t="shared" si="31"/>
        <v>0.35029357364074332</v>
      </c>
      <c r="W83" s="16">
        <f t="shared" si="32"/>
        <v>1.8506968341362697E-2</v>
      </c>
      <c r="Y83" s="12">
        <f t="shared" si="33"/>
        <v>4.3453451808350954</v>
      </c>
      <c r="AB83" s="9">
        <f t="shared" si="34"/>
        <v>1.8293952326428647E-2</v>
      </c>
    </row>
    <row r="84" spans="1:28" x14ac:dyDescent="0.25">
      <c r="A84" s="7" t="s">
        <v>26</v>
      </c>
      <c r="B84" s="8">
        <v>2966</v>
      </c>
      <c r="C84" s="8">
        <v>121862</v>
      </c>
      <c r="D84" s="8">
        <v>57812</v>
      </c>
      <c r="E84" s="8">
        <v>1612</v>
      </c>
      <c r="F84" s="8">
        <v>184252</v>
      </c>
      <c r="I84" t="s">
        <v>26</v>
      </c>
      <c r="J84" s="11">
        <v>2966</v>
      </c>
      <c r="K84" s="11">
        <v>121862</v>
      </c>
      <c r="L84" s="11">
        <v>57812</v>
      </c>
      <c r="M84" s="11">
        <v>1612</v>
      </c>
      <c r="N84" s="11"/>
      <c r="S84" t="s">
        <v>26</v>
      </c>
      <c r="T84">
        <f t="shared" si="29"/>
        <v>1.6097518615808784E-2</v>
      </c>
      <c r="U84">
        <f t="shared" si="30"/>
        <v>0.66138766472005728</v>
      </c>
      <c r="V84">
        <f t="shared" si="31"/>
        <v>0.31376592927078134</v>
      </c>
      <c r="W84" s="16">
        <f t="shared" si="32"/>
        <v>8.7488873933525817E-3</v>
      </c>
      <c r="Y84" s="12">
        <f t="shared" si="33"/>
        <v>4.300295663600525</v>
      </c>
      <c r="Z84">
        <v>4.22</v>
      </c>
      <c r="AB84" s="9">
        <f t="shared" si="34"/>
        <v>2.4339006417094747E-2</v>
      </c>
    </row>
    <row r="85" spans="1:28" x14ac:dyDescent="0.25">
      <c r="A85" s="7" t="s">
        <v>13</v>
      </c>
      <c r="B85" s="8">
        <v>2235</v>
      </c>
      <c r="C85" s="8">
        <v>87445</v>
      </c>
      <c r="D85" s="8">
        <v>34698</v>
      </c>
      <c r="E85" s="8">
        <v>17</v>
      </c>
      <c r="F85" s="8">
        <v>124395</v>
      </c>
      <c r="I85" t="s">
        <v>13</v>
      </c>
      <c r="J85" s="11">
        <v>2235</v>
      </c>
      <c r="K85" s="11">
        <v>87445</v>
      </c>
      <c r="L85" s="11">
        <v>34698</v>
      </c>
      <c r="M85" s="11">
        <v>17</v>
      </c>
      <c r="N85" s="11"/>
      <c r="S85" t="s">
        <v>13</v>
      </c>
      <c r="T85">
        <f t="shared" si="29"/>
        <v>1.7966960086820211E-2</v>
      </c>
      <c r="U85">
        <f t="shared" si="30"/>
        <v>0.70296233771453842</v>
      </c>
      <c r="V85">
        <f t="shared" si="31"/>
        <v>0.27893404075726519</v>
      </c>
      <c r="W85" s="16">
        <f t="shared" si="32"/>
        <v>1.3666144137626111E-4</v>
      </c>
      <c r="Y85" s="12">
        <f t="shared" si="33"/>
        <v>4.2610027496824205</v>
      </c>
      <c r="Z85">
        <v>4</v>
      </c>
      <c r="AB85" s="9">
        <f t="shared" si="34"/>
        <v>2.5558922751443766E-2</v>
      </c>
    </row>
    <row r="86" spans="1:28" x14ac:dyDescent="0.25">
      <c r="A86" s="7" t="s">
        <v>15</v>
      </c>
      <c r="B86" s="8">
        <v>8488</v>
      </c>
      <c r="C86" s="8">
        <v>182224</v>
      </c>
      <c r="D86" s="8">
        <v>62363</v>
      </c>
      <c r="E86" s="8">
        <v>7753</v>
      </c>
      <c r="F86" s="8">
        <v>260828</v>
      </c>
      <c r="I86" t="s">
        <v>15</v>
      </c>
      <c r="J86" s="11">
        <v>8488</v>
      </c>
      <c r="K86" s="11">
        <v>182224</v>
      </c>
      <c r="L86" s="11">
        <v>62363</v>
      </c>
      <c r="M86" s="11">
        <v>7753</v>
      </c>
      <c r="N86" s="11"/>
      <c r="S86" t="s">
        <v>15</v>
      </c>
      <c r="T86">
        <f t="shared" si="29"/>
        <v>3.2542518441271644E-2</v>
      </c>
      <c r="U86">
        <f t="shared" si="30"/>
        <v>0.69863664943947734</v>
      </c>
      <c r="V86">
        <f t="shared" si="31"/>
        <v>0.23909626267118561</v>
      </c>
      <c r="W86" s="16">
        <f t="shared" si="32"/>
        <v>2.9724569448065393E-2</v>
      </c>
      <c r="Y86" s="12">
        <f t="shared" si="33"/>
        <v>4.2128815568507365</v>
      </c>
      <c r="Z86">
        <v>5</v>
      </c>
      <c r="AB86" s="9">
        <f t="shared" si="34"/>
        <v>4.6580033365528142E-2</v>
      </c>
    </row>
    <row r="87" spans="1:28" x14ac:dyDescent="0.25">
      <c r="A87" s="7" t="s">
        <v>17</v>
      </c>
      <c r="B87" s="8">
        <v>6944</v>
      </c>
      <c r="C87" s="8">
        <v>106920</v>
      </c>
      <c r="D87" s="8">
        <v>106000</v>
      </c>
      <c r="E87" s="8">
        <v>2299</v>
      </c>
      <c r="F87" s="8">
        <v>222163</v>
      </c>
      <c r="I87" t="s">
        <v>17</v>
      </c>
      <c r="J87" s="11">
        <v>6944</v>
      </c>
      <c r="K87" s="11">
        <v>106920</v>
      </c>
      <c r="L87" s="11">
        <v>106000</v>
      </c>
      <c r="M87" s="11">
        <v>2299</v>
      </c>
      <c r="N87" s="11"/>
      <c r="S87" t="s">
        <v>17</v>
      </c>
      <c r="T87">
        <v>1.9644377860031845E-2</v>
      </c>
      <c r="U87">
        <v>0.56837816970516175</v>
      </c>
      <c r="V87">
        <v>0.40273328548741116</v>
      </c>
      <c r="W87" s="16">
        <v>9.2441669473952923E-3</v>
      </c>
      <c r="Y87" s="12">
        <f t="shared" si="33"/>
        <v>4.386663287610479</v>
      </c>
      <c r="Z87">
        <v>4.755868544600939</v>
      </c>
      <c r="AB87" s="9">
        <f t="shared" si="34"/>
        <v>6.4945753834642725E-2</v>
      </c>
    </row>
    <row r="88" spans="1:28" x14ac:dyDescent="0.25">
      <c r="A88" s="7" t="s">
        <v>18</v>
      </c>
      <c r="B88" s="8">
        <v>1657</v>
      </c>
      <c r="C88" s="8">
        <v>117127</v>
      </c>
      <c r="D88" s="8">
        <v>47574</v>
      </c>
      <c r="E88" s="8">
        <v>2529</v>
      </c>
      <c r="F88" s="8">
        <v>168887</v>
      </c>
      <c r="I88" t="s">
        <v>18</v>
      </c>
      <c r="J88" s="11">
        <v>1657</v>
      </c>
      <c r="K88" s="11">
        <v>117127</v>
      </c>
      <c r="L88" s="11">
        <v>47574</v>
      </c>
      <c r="M88" s="11">
        <v>2529</v>
      </c>
      <c r="N88" s="11"/>
      <c r="S88" t="s">
        <v>18</v>
      </c>
      <c r="T88">
        <f t="shared" ref="T88:T93" si="35">J88/SUM($J88:$M88)</f>
        <v>9.8112939421033003E-3</v>
      </c>
      <c r="U88">
        <f t="shared" ref="U88:U93" si="36">K88/SUM($J88:$M88)</f>
        <v>0.69352288808493257</v>
      </c>
      <c r="V88">
        <f t="shared" ref="V88:V93" si="37">L88/SUM($J88:$M88)</f>
        <v>0.2816913083896333</v>
      </c>
      <c r="W88" s="16">
        <f t="shared" ref="W88:W94" si="38">M88/SUM($J88:$M88)</f>
        <v>1.4974509583330867E-2</v>
      </c>
      <c r="Y88" s="12">
        <f t="shared" si="33"/>
        <v>4.2760131764026967</v>
      </c>
      <c r="Z88">
        <v>4.7805755395683454</v>
      </c>
      <c r="AB88" s="9">
        <f t="shared" si="34"/>
        <v>1.4147036976956637E-2</v>
      </c>
    </row>
    <row r="89" spans="1:28" x14ac:dyDescent="0.25">
      <c r="A89" s="7" t="s">
        <v>33</v>
      </c>
      <c r="B89" s="8">
        <v>1436</v>
      </c>
      <c r="C89" s="8">
        <v>41482</v>
      </c>
      <c r="D89" s="8">
        <v>28995</v>
      </c>
      <c r="E89" s="8">
        <v>1724</v>
      </c>
      <c r="F89" s="8">
        <v>73637</v>
      </c>
      <c r="I89" t="s">
        <v>33</v>
      </c>
      <c r="J89" s="11">
        <v>1436</v>
      </c>
      <c r="K89" s="11">
        <v>41482</v>
      </c>
      <c r="L89" s="11">
        <v>28995</v>
      </c>
      <c r="M89" s="11">
        <v>1724</v>
      </c>
      <c r="N89" s="11"/>
      <c r="S89" t="s">
        <v>33</v>
      </c>
      <c r="T89">
        <f t="shared" si="35"/>
        <v>1.9501066040170024E-2</v>
      </c>
      <c r="U89">
        <f t="shared" si="36"/>
        <v>0.563330934177112</v>
      </c>
      <c r="V89">
        <f t="shared" si="37"/>
        <v>0.39375585643087035</v>
      </c>
      <c r="W89" s="16">
        <f t="shared" si="38"/>
        <v>2.3412143351847575E-2</v>
      </c>
      <c r="Y89" s="12">
        <f t="shared" si="33"/>
        <v>4.3832269547925975</v>
      </c>
      <c r="Z89">
        <v>4.1800818553888135</v>
      </c>
      <c r="AB89" s="9">
        <f t="shared" si="34"/>
        <v>3.4617424425051828E-2</v>
      </c>
    </row>
    <row r="90" spans="1:28" x14ac:dyDescent="0.25">
      <c r="A90" s="7" t="s">
        <v>19</v>
      </c>
      <c r="B90" s="8">
        <v>3060</v>
      </c>
      <c r="C90" s="8">
        <v>114230</v>
      </c>
      <c r="D90" s="8">
        <v>41833</v>
      </c>
      <c r="E90" s="8">
        <v>1304</v>
      </c>
      <c r="F90" s="8">
        <v>160427</v>
      </c>
      <c r="I90" t="s">
        <v>19</v>
      </c>
      <c r="J90" s="11">
        <v>3060</v>
      </c>
      <c r="K90" s="11">
        <v>114230</v>
      </c>
      <c r="L90" s="11">
        <v>41833</v>
      </c>
      <c r="M90" s="11">
        <v>1304</v>
      </c>
      <c r="N90" s="11"/>
      <c r="S90" t="s">
        <v>19</v>
      </c>
      <c r="T90">
        <f t="shared" si="35"/>
        <v>1.9074096006283233E-2</v>
      </c>
      <c r="U90">
        <f t="shared" si="36"/>
        <v>0.71203725058749467</v>
      </c>
      <c r="V90">
        <f t="shared" si="37"/>
        <v>0.26076034582707397</v>
      </c>
      <c r="W90" s="16">
        <f t="shared" si="38"/>
        <v>8.1283075791481491E-3</v>
      </c>
      <c r="Y90" s="12">
        <f t="shared" si="33"/>
        <v>4.2436668489156188</v>
      </c>
      <c r="Z90">
        <v>4.3567999999999998</v>
      </c>
      <c r="AB90" s="9">
        <f t="shared" si="34"/>
        <v>2.6788059178849688E-2</v>
      </c>
    </row>
    <row r="91" spans="1:28" x14ac:dyDescent="0.25">
      <c r="A91" s="7" t="s">
        <v>11</v>
      </c>
      <c r="B91" s="8">
        <v>1744</v>
      </c>
      <c r="C91" s="8">
        <v>90695</v>
      </c>
      <c r="D91" s="8">
        <v>48423</v>
      </c>
      <c r="E91" s="8">
        <v>955</v>
      </c>
      <c r="F91" s="8">
        <v>141817</v>
      </c>
      <c r="I91" t="s">
        <v>11</v>
      </c>
      <c r="J91" s="11">
        <v>1744</v>
      </c>
      <c r="K91" s="11">
        <v>90695</v>
      </c>
      <c r="L91" s="11">
        <v>48423</v>
      </c>
      <c r="M91" s="11">
        <v>955</v>
      </c>
      <c r="N91" s="11"/>
      <c r="S91" t="s">
        <v>11</v>
      </c>
      <c r="T91">
        <f t="shared" si="35"/>
        <v>1.2297538376922372E-2</v>
      </c>
      <c r="U91">
        <f t="shared" si="36"/>
        <v>0.63952135498565055</v>
      </c>
      <c r="V91">
        <f t="shared" si="37"/>
        <v>0.34144707616153214</v>
      </c>
      <c r="W91" s="16">
        <f t="shared" si="38"/>
        <v>6.7340304758949912E-3</v>
      </c>
      <c r="Y91" s="12">
        <f t="shared" si="33"/>
        <v>4.3313810679956273</v>
      </c>
      <c r="Z91">
        <v>4.183943089430894</v>
      </c>
      <c r="AB91" s="9">
        <f t="shared" si="34"/>
        <v>1.9229284966095155E-2</v>
      </c>
    </row>
    <row r="92" spans="1:28" x14ac:dyDescent="0.25">
      <c r="A92" s="7" t="s">
        <v>34</v>
      </c>
      <c r="B92" s="8">
        <v>2517</v>
      </c>
      <c r="C92" s="8">
        <v>221985</v>
      </c>
      <c r="D92" s="8">
        <v>93227</v>
      </c>
      <c r="E92" s="8">
        <v>3000</v>
      </c>
      <c r="F92" s="8">
        <v>320729</v>
      </c>
      <c r="I92" t="s">
        <v>34</v>
      </c>
      <c r="J92" s="11">
        <v>2517</v>
      </c>
      <c r="K92" s="11">
        <v>221985</v>
      </c>
      <c r="L92" s="11">
        <v>93227</v>
      </c>
      <c r="M92" s="11">
        <v>3000</v>
      </c>
      <c r="N92" s="11"/>
      <c r="S92" t="s">
        <v>34</v>
      </c>
      <c r="T92">
        <f t="shared" si="35"/>
        <v>7.8477468517034639E-3</v>
      </c>
      <c r="U92">
        <f t="shared" si="36"/>
        <v>0.69212637460285786</v>
      </c>
      <c r="V92">
        <f t="shared" si="37"/>
        <v>0.29067218742302692</v>
      </c>
      <c r="W92" s="16">
        <f t="shared" si="38"/>
        <v>9.3536911224117551E-3</v>
      </c>
      <c r="Y92" s="12">
        <f t="shared" si="33"/>
        <v>4.2854948714155778</v>
      </c>
      <c r="Z92">
        <v>4.0584415584415581</v>
      </c>
      <c r="AB92" s="9">
        <f t="shared" si="34"/>
        <v>1.1338603959727009E-2</v>
      </c>
    </row>
    <row r="93" spans="1:28" x14ac:dyDescent="0.25">
      <c r="A93" s="7" t="s">
        <v>35</v>
      </c>
      <c r="B93" s="8">
        <v>2857</v>
      </c>
      <c r="C93" s="8">
        <v>49552</v>
      </c>
      <c r="D93" s="8">
        <v>10600</v>
      </c>
      <c r="E93" s="8">
        <v>156</v>
      </c>
      <c r="F93" s="8">
        <v>63165</v>
      </c>
      <c r="I93" t="s">
        <v>35</v>
      </c>
      <c r="J93" s="11">
        <v>2857</v>
      </c>
      <c r="K93" s="11">
        <v>49552</v>
      </c>
      <c r="L93" s="11">
        <v>10600</v>
      </c>
      <c r="M93" s="11">
        <v>156</v>
      </c>
      <c r="N93" s="11"/>
      <c r="S93" t="s">
        <v>35</v>
      </c>
      <c r="T93">
        <f t="shared" si="35"/>
        <v>4.5230744874534948E-2</v>
      </c>
      <c r="U93">
        <f t="shared" si="36"/>
        <v>0.7844850787619726</v>
      </c>
      <c r="V93">
        <f t="shared" si="37"/>
        <v>0.16781445420723501</v>
      </c>
      <c r="W93" s="16">
        <f t="shared" si="38"/>
        <v>2.4697221562574212E-3</v>
      </c>
      <c r="Y93" s="12">
        <f t="shared" si="33"/>
        <v>4.1228872065895343</v>
      </c>
      <c r="Z93">
        <v>3.8484848484848486</v>
      </c>
      <c r="AB93" s="9">
        <f t="shared" si="34"/>
        <v>5.7656603164352602E-2</v>
      </c>
    </row>
    <row r="94" spans="1:28" x14ac:dyDescent="0.25">
      <c r="A94" s="7" t="s">
        <v>32</v>
      </c>
      <c r="B94" s="8">
        <v>14750</v>
      </c>
      <c r="C94" s="8">
        <v>61300</v>
      </c>
      <c r="D94" s="8">
        <v>2728</v>
      </c>
      <c r="E94" s="8">
        <v>101</v>
      </c>
      <c r="F94" s="8">
        <v>78879</v>
      </c>
      <c r="I94" t="s">
        <v>32</v>
      </c>
      <c r="J94" s="11">
        <v>14750</v>
      </c>
      <c r="K94" s="11">
        <v>61300</v>
      </c>
      <c r="L94" s="11">
        <v>2728</v>
      </c>
      <c r="M94" s="11">
        <v>101</v>
      </c>
      <c r="N94" s="11"/>
      <c r="S94" t="s">
        <v>32</v>
      </c>
      <c r="T94">
        <f t="shared" ref="T94" si="39">J94/SUM($J94:$M94)</f>
        <v>0.18699527123822562</v>
      </c>
      <c r="U94">
        <f t="shared" ref="U94" si="40">K94/SUM($J94:$M94)</f>
        <v>0.77713966962055803</v>
      </c>
      <c r="V94">
        <f>L94/SUM($J94:$M94)</f>
        <v>3.4584616944940985E-2</v>
      </c>
      <c r="W94" s="16">
        <f t="shared" si="38"/>
        <v>1.2804421962753078E-3</v>
      </c>
      <c r="Y94" s="12">
        <f>SUMPRODUCT(T94:V94,T$4:V$4)/SUM(T94:V94)</f>
        <v>3.8473939424712489</v>
      </c>
      <c r="Z94">
        <v>4.0089285714285712</v>
      </c>
      <c r="AB94" s="9">
        <f t="shared" si="34"/>
        <v>0.24061990212071779</v>
      </c>
    </row>
    <row r="95" spans="1:28" x14ac:dyDescent="0.25">
      <c r="A95" s="7" t="s">
        <v>37</v>
      </c>
      <c r="B95" s="8">
        <v>6700</v>
      </c>
      <c r="C95" s="8">
        <v>25472</v>
      </c>
      <c r="D95" s="8">
        <v>4058</v>
      </c>
      <c r="E95" s="8"/>
      <c r="F95" s="8">
        <v>36230</v>
      </c>
      <c r="I95" t="s">
        <v>37</v>
      </c>
      <c r="J95" s="11">
        <v>6700</v>
      </c>
      <c r="K95" s="11">
        <v>25472</v>
      </c>
      <c r="L95" s="11">
        <v>4058</v>
      </c>
      <c r="M95" s="11"/>
      <c r="N95" s="11"/>
      <c r="S95" t="s">
        <v>37</v>
      </c>
      <c r="T95">
        <f t="shared" ref="T95" si="41">J95/SUM($J95:$M95)</f>
        <v>0.18492961634004967</v>
      </c>
      <c r="U95">
        <f t="shared" ref="U95" si="42">K95/SUM($J95:$M95)</f>
        <v>0.70306375931548437</v>
      </c>
      <c r="V95">
        <f t="shared" ref="V95" si="43">L95/SUM($J95:$M95)</f>
        <v>0.11200662434446591</v>
      </c>
      <c r="Y95" s="12">
        <f>SUMPRODUCT(T95:V95,T$4:V$4)/SUM(T95:V95)</f>
        <v>3.9270770080044164</v>
      </c>
      <c r="AB95" s="9">
        <f t="shared" si="34"/>
        <v>0.26303391959798994</v>
      </c>
    </row>
    <row r="96" spans="1:28" x14ac:dyDescent="0.25">
      <c r="A96" s="7" t="s">
        <v>36</v>
      </c>
      <c r="B96" s="8">
        <v>5878</v>
      </c>
      <c r="C96" s="8">
        <v>53118</v>
      </c>
      <c r="D96" s="8"/>
      <c r="E96" s="8"/>
      <c r="F96" s="8">
        <v>58996</v>
      </c>
      <c r="I96" t="s">
        <v>36</v>
      </c>
      <c r="J96" s="11">
        <v>5878</v>
      </c>
      <c r="K96" s="11">
        <v>53118</v>
      </c>
      <c r="L96" s="18">
        <f>SUM(J96:K96)*Z97/(1-Z97)</f>
        <v>15724.926222118842</v>
      </c>
      <c r="M96" s="11"/>
      <c r="N96" s="11"/>
      <c r="S96" t="s">
        <v>36</v>
      </c>
      <c r="AB96" s="9">
        <f t="shared" si="34"/>
        <v>0.11065928687074061</v>
      </c>
    </row>
    <row r="97" spans="1:26" x14ac:dyDescent="0.25">
      <c r="A97" s="7" t="s">
        <v>38</v>
      </c>
      <c r="B97" s="8">
        <v>1362</v>
      </c>
      <c r="C97" s="8"/>
      <c r="D97" s="8"/>
      <c r="E97" s="8"/>
      <c r="F97" s="8">
        <v>1362</v>
      </c>
      <c r="I97" s="15" t="s">
        <v>38</v>
      </c>
      <c r="J97" s="11">
        <v>1362</v>
      </c>
      <c r="K97" s="11"/>
      <c r="L97" s="11"/>
      <c r="M97" s="11"/>
      <c r="N97" s="11"/>
      <c r="S97" s="15" t="s">
        <v>38</v>
      </c>
      <c r="Y97" t="s">
        <v>64</v>
      </c>
      <c r="Z97">
        <f>-1.0424*AB96+0.3258</f>
        <v>0.21044875936593996</v>
      </c>
    </row>
    <row r="98" spans="1:26" x14ac:dyDescent="0.25">
      <c r="A98" s="7" t="s">
        <v>47</v>
      </c>
      <c r="B98" s="8">
        <v>92198</v>
      </c>
      <c r="C98" s="8">
        <v>1750101</v>
      </c>
      <c r="D98" s="8">
        <v>748594</v>
      </c>
      <c r="E98" s="8">
        <v>33730</v>
      </c>
      <c r="F98" s="8">
        <v>2624623</v>
      </c>
      <c r="K98">
        <f>1-Z97</f>
        <v>0.78955124063406001</v>
      </c>
    </row>
    <row r="99" spans="1:26" x14ac:dyDescent="0.25">
      <c r="S99" t="s">
        <v>17</v>
      </c>
      <c r="T99">
        <v>1.9644377860031845E-2</v>
      </c>
      <c r="U99">
        <v>0.56837816970516175</v>
      </c>
      <c r="V99">
        <v>0.40273328548741116</v>
      </c>
      <c r="W99" s="16">
        <v>9.2441669473952923E-3</v>
      </c>
    </row>
    <row r="105" spans="1:26" x14ac:dyDescent="0.25">
      <c r="A105" s="6" t="s">
        <v>51</v>
      </c>
      <c r="B105" t="s">
        <v>55</v>
      </c>
    </row>
    <row r="107" spans="1:26" x14ac:dyDescent="0.25">
      <c r="A107" s="6" t="s">
        <v>48</v>
      </c>
      <c r="B107" s="6" t="s">
        <v>49</v>
      </c>
      <c r="I107" t="s">
        <v>48</v>
      </c>
      <c r="J107" t="s">
        <v>49</v>
      </c>
      <c r="Y107" t="s">
        <v>62</v>
      </c>
      <c r="Z107" t="s">
        <v>65</v>
      </c>
    </row>
    <row r="108" spans="1:26" x14ac:dyDescent="0.25">
      <c r="A108" s="6" t="s">
        <v>45</v>
      </c>
      <c r="B108">
        <v>3</v>
      </c>
      <c r="C108">
        <v>4</v>
      </c>
      <c r="D108">
        <v>5</v>
      </c>
      <c r="E108">
        <v>6</v>
      </c>
      <c r="F108" t="s">
        <v>47</v>
      </c>
      <c r="I108" t="s">
        <v>45</v>
      </c>
      <c r="J108">
        <v>3</v>
      </c>
      <c r="K108">
        <v>4</v>
      </c>
      <c r="L108">
        <v>5</v>
      </c>
      <c r="M108">
        <v>6</v>
      </c>
      <c r="S108" t="s">
        <v>63</v>
      </c>
      <c r="T108">
        <v>3</v>
      </c>
      <c r="U108">
        <v>4</v>
      </c>
      <c r="V108">
        <v>5</v>
      </c>
      <c r="W108" s="16">
        <v>6</v>
      </c>
    </row>
    <row r="109" spans="1:26" x14ac:dyDescent="0.25">
      <c r="A109" s="7" t="s">
        <v>28</v>
      </c>
      <c r="B109" s="8"/>
      <c r="C109" s="8"/>
      <c r="D109" s="8"/>
      <c r="E109" s="8">
        <v>1884</v>
      </c>
      <c r="F109" s="8">
        <v>1884</v>
      </c>
      <c r="I109" t="s">
        <v>28</v>
      </c>
      <c r="J109" s="11"/>
      <c r="K109" s="11"/>
      <c r="L109" s="11"/>
      <c r="M109" s="11">
        <v>1884</v>
      </c>
      <c r="N109" s="11"/>
      <c r="S109" t="s">
        <v>28</v>
      </c>
      <c r="W109" s="16">
        <f t="shared" ref="W109:W111" si="44">M109/SUM($J109:$M109)</f>
        <v>1</v>
      </c>
    </row>
    <row r="110" spans="1:26" x14ac:dyDescent="0.25">
      <c r="A110" s="7" t="s">
        <v>22</v>
      </c>
      <c r="B110" s="8"/>
      <c r="C110" s="8"/>
      <c r="D110" s="8">
        <v>47916</v>
      </c>
      <c r="E110" s="8">
        <v>261</v>
      </c>
      <c r="F110" s="8">
        <v>48177</v>
      </c>
      <c r="I110" t="s">
        <v>22</v>
      </c>
      <c r="J110" s="11"/>
      <c r="K110" s="11"/>
      <c r="L110" s="11">
        <v>47916</v>
      </c>
      <c r="M110" s="11">
        <v>261</v>
      </c>
      <c r="N110" s="11"/>
      <c r="S110" t="s">
        <v>22</v>
      </c>
      <c r="V110">
        <f>L110/SUM($J110:$M110)</f>
        <v>0.99458247711563608</v>
      </c>
      <c r="W110" s="16">
        <f t="shared" si="44"/>
        <v>5.4175228843639078E-3</v>
      </c>
    </row>
    <row r="111" spans="1:26" x14ac:dyDescent="0.25">
      <c r="A111" s="7" t="s">
        <v>23</v>
      </c>
      <c r="B111" s="8"/>
      <c r="C111" s="8">
        <v>29176</v>
      </c>
      <c r="D111" s="8">
        <v>37848</v>
      </c>
      <c r="E111" s="8">
        <v>1316</v>
      </c>
      <c r="F111" s="8">
        <v>68340</v>
      </c>
      <c r="I111" t="s">
        <v>23</v>
      </c>
      <c r="J111" s="11"/>
      <c r="K111" s="11">
        <v>29176</v>
      </c>
      <c r="L111" s="11">
        <v>37848</v>
      </c>
      <c r="M111" s="11">
        <v>1316</v>
      </c>
      <c r="N111" s="11"/>
      <c r="S111" t="s">
        <v>23</v>
      </c>
      <c r="U111">
        <f>K111/SUM($J111:$M111)</f>
        <v>0.42692420251682761</v>
      </c>
      <c r="V111">
        <f>L111/SUM($J111:$M111)</f>
        <v>0.55381913959613693</v>
      </c>
      <c r="W111" s="16">
        <f t="shared" si="44"/>
        <v>1.925665788703541E-2</v>
      </c>
    </row>
    <row r="112" spans="1:26" x14ac:dyDescent="0.25">
      <c r="A112" s="7" t="s">
        <v>24</v>
      </c>
      <c r="B112" s="8">
        <v>5029</v>
      </c>
      <c r="C112" s="8">
        <v>98698</v>
      </c>
      <c r="D112" s="8">
        <v>19196</v>
      </c>
      <c r="E112" s="8"/>
      <c r="F112" s="8">
        <v>122923</v>
      </c>
      <c r="I112" t="s">
        <v>24</v>
      </c>
      <c r="J112" s="11">
        <v>5029</v>
      </c>
      <c r="K112" s="11">
        <v>98698</v>
      </c>
      <c r="L112" s="11">
        <v>19196</v>
      </c>
      <c r="M112" s="11"/>
      <c r="N112" s="11"/>
      <c r="S112" t="s">
        <v>24</v>
      </c>
      <c r="T112">
        <f>J112/SUM($J112:$M112)</f>
        <v>4.0911790307753632E-2</v>
      </c>
      <c r="U112">
        <f>K112/SUM($J112:$M112)</f>
        <v>0.80292540858911676</v>
      </c>
      <c r="V112">
        <f>L112/SUM($J112:$M112)</f>
        <v>0.15616280110312961</v>
      </c>
    </row>
    <row r="113" spans="1:28" x14ac:dyDescent="0.25">
      <c r="A113" s="7" t="s">
        <v>25</v>
      </c>
      <c r="B113" s="8">
        <v>7105</v>
      </c>
      <c r="C113" s="8">
        <v>65205</v>
      </c>
      <c r="D113" s="8"/>
      <c r="E113" s="8">
        <v>528</v>
      </c>
      <c r="F113" s="8">
        <v>72838</v>
      </c>
      <c r="I113" t="s">
        <v>25</v>
      </c>
      <c r="J113" s="11">
        <v>7105</v>
      </c>
      <c r="K113" s="11">
        <v>65205</v>
      </c>
      <c r="L113" s="11"/>
      <c r="M113" s="11">
        <v>528</v>
      </c>
      <c r="N113" s="11"/>
      <c r="S113" t="s">
        <v>25</v>
      </c>
      <c r="T113">
        <f>J113/SUM($J113:$M113)</f>
        <v>9.7545237376094898E-2</v>
      </c>
      <c r="U113">
        <f>K113/SUM($J113:$M113)</f>
        <v>0.89520579917076248</v>
      </c>
      <c r="W113" s="16">
        <f t="shared" ref="W113:W115" si="45">M113/SUM($J113:$M113)</f>
        <v>7.2489634531425901E-3</v>
      </c>
    </row>
    <row r="114" spans="1:28" x14ac:dyDescent="0.25">
      <c r="A114" s="7" t="s">
        <v>31</v>
      </c>
      <c r="B114" s="8">
        <v>17429</v>
      </c>
      <c r="C114" s="8"/>
      <c r="D114" s="8">
        <v>83715</v>
      </c>
      <c r="E114" s="8">
        <v>1567</v>
      </c>
      <c r="F114" s="8">
        <v>102711</v>
      </c>
      <c r="I114" t="s">
        <v>31</v>
      </c>
      <c r="J114" s="11">
        <v>17429</v>
      </c>
      <c r="K114" s="11"/>
      <c r="L114" s="11">
        <v>83715</v>
      </c>
      <c r="M114" s="11">
        <v>1567</v>
      </c>
      <c r="N114" s="11"/>
      <c r="S114" t="s">
        <v>31</v>
      </c>
      <c r="T114">
        <f>J114/SUM($J114:$M114)</f>
        <v>0.16968971191011673</v>
      </c>
      <c r="W114" s="16">
        <f t="shared" si="45"/>
        <v>1.5256399022500025E-2</v>
      </c>
      <c r="AB114" t="s">
        <v>57</v>
      </c>
    </row>
    <row r="115" spans="1:28" x14ac:dyDescent="0.25">
      <c r="A115" s="7" t="s">
        <v>27</v>
      </c>
      <c r="B115" s="8"/>
      <c r="C115" s="8">
        <v>29029</v>
      </c>
      <c r="D115" s="8">
        <v>25519</v>
      </c>
      <c r="E115" s="8">
        <v>660</v>
      </c>
      <c r="F115" s="8">
        <v>55208</v>
      </c>
      <c r="I115" t="s">
        <v>27</v>
      </c>
      <c r="J115" s="11"/>
      <c r="K115" s="11">
        <v>29029</v>
      </c>
      <c r="L115" s="11">
        <v>25519</v>
      </c>
      <c r="M115" s="11">
        <v>660</v>
      </c>
      <c r="N115" s="11"/>
      <c r="S115" t="s">
        <v>27</v>
      </c>
      <c r="U115">
        <v>35558</v>
      </c>
      <c r="V115">
        <v>7487</v>
      </c>
      <c r="W115" s="16">
        <f t="shared" si="45"/>
        <v>1.195478916099116E-2</v>
      </c>
      <c r="AB115" t="s">
        <v>59</v>
      </c>
    </row>
    <row r="116" spans="1:28" x14ac:dyDescent="0.25">
      <c r="A116" s="7" t="s">
        <v>21</v>
      </c>
      <c r="B116" s="8">
        <v>18261</v>
      </c>
      <c r="C116" s="8">
        <v>519240</v>
      </c>
      <c r="D116" s="8">
        <v>131712</v>
      </c>
      <c r="E116" s="8">
        <v>4134</v>
      </c>
      <c r="F116" s="8">
        <v>673347</v>
      </c>
      <c r="I116" t="s">
        <v>21</v>
      </c>
      <c r="J116" s="11">
        <v>18261</v>
      </c>
      <c r="K116" s="11">
        <v>519240</v>
      </c>
      <c r="L116" s="11">
        <v>131712</v>
      </c>
      <c r="M116" s="11">
        <v>4134</v>
      </c>
      <c r="N116" s="11"/>
      <c r="S116" t="s">
        <v>21</v>
      </c>
      <c r="T116">
        <f>J116/SUM($J116:$M116)</f>
        <v>2.7119746579401111E-2</v>
      </c>
      <c r="U116">
        <f>K116/SUM($J116:$M116)</f>
        <v>0.77113286314485696</v>
      </c>
      <c r="V116">
        <f>L116/SUM($J116:$M116)</f>
        <v>0.19560791092854055</v>
      </c>
      <c r="W116" s="16">
        <f>M116/SUM($J116:$M116)</f>
        <v>6.139479347201369E-3</v>
      </c>
      <c r="Y116" s="12">
        <f>SUMPRODUCT(T116:V116,T$4:V$4)/SUM(T116:V116)</f>
        <v>4.1695289840454386</v>
      </c>
      <c r="AB116" s="9">
        <f>J116/K116</f>
        <v>3.5168708111855788E-2</v>
      </c>
    </row>
    <row r="117" spans="1:28" x14ac:dyDescent="0.25">
      <c r="A117" s="7" t="s">
        <v>29</v>
      </c>
      <c r="B117" s="8">
        <v>19570</v>
      </c>
      <c r="C117" s="8">
        <v>272497</v>
      </c>
      <c r="D117" s="8">
        <v>92696</v>
      </c>
      <c r="E117" s="8">
        <v>2437</v>
      </c>
      <c r="F117" s="8">
        <v>387200</v>
      </c>
      <c r="I117" t="s">
        <v>29</v>
      </c>
      <c r="J117" s="11">
        <v>19570</v>
      </c>
      <c r="K117" s="11">
        <v>272497</v>
      </c>
      <c r="L117" s="11">
        <v>92696</v>
      </c>
      <c r="M117" s="11">
        <v>2437</v>
      </c>
      <c r="N117" s="11"/>
      <c r="S117" t="s">
        <v>29</v>
      </c>
      <c r="T117">
        <f t="shared" ref="T117:T121" si="46">J117/SUM($J117:$M117)</f>
        <v>5.0542355371900827E-2</v>
      </c>
      <c r="U117">
        <f t="shared" ref="U117:U121" si="47">K117/SUM($J117:$M117)</f>
        <v>0.70376291322314044</v>
      </c>
      <c r="V117">
        <f t="shared" ref="V117:V121" si="48">L117/SUM($J117:$M117)</f>
        <v>0.239400826446281</v>
      </c>
      <c r="W117" s="16">
        <f t="shared" ref="W117:W121" si="49">M117/SUM($J117:$M117)</f>
        <v>6.2939049586776862E-3</v>
      </c>
      <c r="Y117" s="12">
        <f t="shared" ref="Y117:Y128" si="50">SUMPRODUCT(T117:V117,T$4:V$4)/SUM(T117:V117)</f>
        <v>4.1900546570226345</v>
      </c>
      <c r="AB117" s="9">
        <f t="shared" ref="AB117:AB130" si="51">J117/K117</f>
        <v>7.1817304410690758E-2</v>
      </c>
    </row>
    <row r="118" spans="1:28" x14ac:dyDescent="0.25">
      <c r="A118" s="7" t="s">
        <v>30</v>
      </c>
      <c r="B118" s="8">
        <v>22559</v>
      </c>
      <c r="C118" s="8">
        <v>375181</v>
      </c>
      <c r="D118" s="8">
        <v>154393</v>
      </c>
      <c r="E118" s="8">
        <v>7177</v>
      </c>
      <c r="F118" s="8">
        <v>559310</v>
      </c>
      <c r="I118" t="s">
        <v>30</v>
      </c>
      <c r="J118" s="11">
        <v>22559</v>
      </c>
      <c r="K118" s="11">
        <v>375181</v>
      </c>
      <c r="L118" s="11">
        <v>154393</v>
      </c>
      <c r="M118" s="11">
        <v>7177</v>
      </c>
      <c r="N118" s="11"/>
      <c r="S118" t="s">
        <v>30</v>
      </c>
      <c r="T118">
        <f t="shared" si="46"/>
        <v>4.0333625359818347E-2</v>
      </c>
      <c r="U118">
        <f t="shared" si="47"/>
        <v>0.67079258371922545</v>
      </c>
      <c r="V118">
        <f t="shared" si="48"/>
        <v>0.27604190878046164</v>
      </c>
      <c r="W118" s="16">
        <f t="shared" si="49"/>
        <v>1.2831882140494537E-2</v>
      </c>
      <c r="Y118" s="12">
        <f t="shared" si="50"/>
        <v>4.2387721798914395</v>
      </c>
      <c r="AB118" s="9">
        <f t="shared" si="51"/>
        <v>6.0128311401696784E-2</v>
      </c>
    </row>
    <row r="119" spans="1:28" x14ac:dyDescent="0.25">
      <c r="A119" s="7" t="s">
        <v>26</v>
      </c>
      <c r="B119" s="8">
        <v>9088</v>
      </c>
      <c r="C119" s="8">
        <v>305412</v>
      </c>
      <c r="D119" s="8">
        <v>93927</v>
      </c>
      <c r="E119" s="8">
        <v>2935</v>
      </c>
      <c r="F119" s="8">
        <v>411362</v>
      </c>
      <c r="I119" t="s">
        <v>26</v>
      </c>
      <c r="J119" s="11">
        <v>9088</v>
      </c>
      <c r="K119" s="11">
        <v>305412</v>
      </c>
      <c r="L119" s="11">
        <v>93927</v>
      </c>
      <c r="M119" s="11">
        <v>2935</v>
      </c>
      <c r="N119" s="11"/>
      <c r="S119" t="s">
        <v>26</v>
      </c>
      <c r="T119">
        <f t="shared" si="46"/>
        <v>2.2092463572230783E-2</v>
      </c>
      <c r="U119">
        <f t="shared" si="47"/>
        <v>0.74244096440604623</v>
      </c>
      <c r="V119">
        <f t="shared" si="48"/>
        <v>0.22833173701022458</v>
      </c>
      <c r="W119" s="16">
        <f t="shared" si="49"/>
        <v>7.1348350114983881E-3</v>
      </c>
      <c r="Y119" s="12">
        <f t="shared" si="50"/>
        <v>4.2077213308620633</v>
      </c>
      <c r="Z119">
        <v>4.22</v>
      </c>
      <c r="AB119" s="9">
        <f t="shared" si="51"/>
        <v>2.9756525611305384E-2</v>
      </c>
    </row>
    <row r="120" spans="1:28" x14ac:dyDescent="0.25">
      <c r="A120" s="7" t="s">
        <v>13</v>
      </c>
      <c r="B120" s="8">
        <v>2366</v>
      </c>
      <c r="C120" s="8">
        <v>166428</v>
      </c>
      <c r="D120" s="8">
        <v>85498</v>
      </c>
      <c r="E120" s="8">
        <v>80</v>
      </c>
      <c r="F120" s="8">
        <v>254372</v>
      </c>
      <c r="I120" t="s">
        <v>13</v>
      </c>
      <c r="J120" s="11">
        <v>2366</v>
      </c>
      <c r="K120" s="11">
        <v>166428</v>
      </c>
      <c r="L120" s="11">
        <v>85498</v>
      </c>
      <c r="M120" s="11">
        <v>80</v>
      </c>
      <c r="N120" s="11"/>
      <c r="S120" t="s">
        <v>13</v>
      </c>
      <c r="T120">
        <f t="shared" si="46"/>
        <v>9.3013381976003642E-3</v>
      </c>
      <c r="U120">
        <f t="shared" si="47"/>
        <v>0.65427012407025931</v>
      </c>
      <c r="V120">
        <f t="shared" si="48"/>
        <v>0.3361140377085528</v>
      </c>
      <c r="W120" s="16">
        <f t="shared" si="49"/>
        <v>3.1450002358750174E-4</v>
      </c>
      <c r="Y120" s="12">
        <f t="shared" si="50"/>
        <v>4.3269155144479576</v>
      </c>
      <c r="Z120">
        <v>4</v>
      </c>
      <c r="AB120" s="9">
        <f t="shared" si="51"/>
        <v>1.4216357824404547E-2</v>
      </c>
    </row>
    <row r="121" spans="1:28" x14ac:dyDescent="0.25">
      <c r="A121" s="7" t="s">
        <v>15</v>
      </c>
      <c r="B121" s="8">
        <v>8993</v>
      </c>
      <c r="C121" s="8">
        <v>470051</v>
      </c>
      <c r="D121" s="8">
        <v>338500</v>
      </c>
      <c r="E121" s="8">
        <v>20967</v>
      </c>
      <c r="F121" s="8">
        <v>838511</v>
      </c>
      <c r="I121" t="s">
        <v>15</v>
      </c>
      <c r="J121" s="11">
        <v>8993</v>
      </c>
      <c r="K121" s="11">
        <v>470051</v>
      </c>
      <c r="L121" s="11">
        <v>338500</v>
      </c>
      <c r="M121" s="11">
        <v>20967</v>
      </c>
      <c r="N121" s="11"/>
      <c r="S121" t="s">
        <v>15</v>
      </c>
      <c r="T121">
        <f t="shared" si="46"/>
        <v>1.0724963655813699E-2</v>
      </c>
      <c r="U121">
        <f t="shared" si="47"/>
        <v>0.56057821543187869</v>
      </c>
      <c r="V121">
        <f t="shared" si="48"/>
        <v>0.40369178221871865</v>
      </c>
      <c r="W121" s="16">
        <f t="shared" si="49"/>
        <v>2.5005038693588992E-2</v>
      </c>
      <c r="Y121" s="12">
        <f t="shared" si="50"/>
        <v>4.4030449737261845</v>
      </c>
      <c r="Z121">
        <v>5</v>
      </c>
      <c r="AB121" s="9">
        <f t="shared" si="51"/>
        <v>1.9131966531291286E-2</v>
      </c>
    </row>
    <row r="122" spans="1:28" x14ac:dyDescent="0.25">
      <c r="A122" s="7" t="s">
        <v>17</v>
      </c>
      <c r="B122" s="8">
        <v>3087</v>
      </c>
      <c r="C122" s="8">
        <v>432907</v>
      </c>
      <c r="D122" s="8">
        <v>294550</v>
      </c>
      <c r="E122" s="8">
        <v>14985</v>
      </c>
      <c r="F122" s="8">
        <v>745529</v>
      </c>
      <c r="I122" t="s">
        <v>17</v>
      </c>
      <c r="J122" s="11">
        <v>3087</v>
      </c>
      <c r="K122" s="11">
        <v>432907</v>
      </c>
      <c r="L122" s="11">
        <v>294550</v>
      </c>
      <c r="M122" s="11">
        <v>14985</v>
      </c>
      <c r="N122" s="11"/>
      <c r="S122" t="s">
        <v>17</v>
      </c>
      <c r="T122">
        <v>1.9644377860031845E-2</v>
      </c>
      <c r="U122">
        <v>0.56837816970516175</v>
      </c>
      <c r="V122">
        <v>0.40273328548741116</v>
      </c>
      <c r="W122" s="16">
        <v>9.2441669473952923E-3</v>
      </c>
      <c r="Y122" s="12">
        <f t="shared" si="50"/>
        <v>4.386663287610479</v>
      </c>
      <c r="Z122">
        <v>4.755868544600939</v>
      </c>
      <c r="AB122" s="9">
        <f t="shared" si="51"/>
        <v>7.1308618248261176E-3</v>
      </c>
    </row>
    <row r="123" spans="1:28" x14ac:dyDescent="0.25">
      <c r="A123" s="7" t="s">
        <v>18</v>
      </c>
      <c r="B123" s="8">
        <v>17614</v>
      </c>
      <c r="C123" s="8">
        <v>463998</v>
      </c>
      <c r="D123" s="8">
        <v>473627</v>
      </c>
      <c r="E123" s="8">
        <v>10228</v>
      </c>
      <c r="F123" s="8">
        <v>965467</v>
      </c>
      <c r="I123" t="s">
        <v>18</v>
      </c>
      <c r="J123" s="11">
        <v>17614</v>
      </c>
      <c r="K123" s="11">
        <v>463998</v>
      </c>
      <c r="L123" s="11">
        <v>473627</v>
      </c>
      <c r="M123" s="11">
        <v>10228</v>
      </c>
      <c r="N123" s="11"/>
      <c r="S123" t="s">
        <v>18</v>
      </c>
      <c r="T123">
        <f t="shared" ref="T123:T128" si="52">J123/SUM($J123:$M123)</f>
        <v>1.8244020769223598E-2</v>
      </c>
      <c r="U123">
        <f t="shared" ref="U123:U128" si="53">K123/SUM($J123:$M123)</f>
        <v>0.48059436521393273</v>
      </c>
      <c r="V123">
        <f t="shared" ref="V123:V128" si="54">L123/SUM($J123:$M123)</f>
        <v>0.49056777704468407</v>
      </c>
      <c r="W123" s="16">
        <f t="shared" ref="W123:W129" si="55">M123/SUM($J123:$M123)</f>
        <v>1.0593836972159588E-2</v>
      </c>
      <c r="Y123" s="12">
        <f t="shared" si="50"/>
        <v>4.4773810533280152</v>
      </c>
      <c r="Z123">
        <v>4.7805755395683454</v>
      </c>
      <c r="AB123" s="9">
        <f t="shared" si="51"/>
        <v>3.7961370523148803E-2</v>
      </c>
    </row>
    <row r="124" spans="1:28" x14ac:dyDescent="0.25">
      <c r="A124" s="7" t="s">
        <v>33</v>
      </c>
      <c r="B124" s="8">
        <v>2163</v>
      </c>
      <c r="C124" s="8">
        <v>183223</v>
      </c>
      <c r="D124" s="8">
        <v>115974</v>
      </c>
      <c r="E124" s="8">
        <v>8104</v>
      </c>
      <c r="F124" s="8">
        <v>309464</v>
      </c>
      <c r="I124" t="s">
        <v>33</v>
      </c>
      <c r="J124" s="11">
        <v>2163</v>
      </c>
      <c r="K124" s="11">
        <v>183223</v>
      </c>
      <c r="L124" s="11">
        <v>115974</v>
      </c>
      <c r="M124" s="11">
        <v>8104</v>
      </c>
      <c r="N124" s="11"/>
      <c r="S124" t="s">
        <v>33</v>
      </c>
      <c r="T124">
        <f t="shared" si="52"/>
        <v>6.9895044334720678E-3</v>
      </c>
      <c r="U124">
        <f t="shared" si="53"/>
        <v>0.59206563606752316</v>
      </c>
      <c r="V124">
        <f t="shared" si="54"/>
        <v>0.37475764547734147</v>
      </c>
      <c r="W124" s="16">
        <f t="shared" si="55"/>
        <v>2.6187214021663262E-2</v>
      </c>
      <c r="Y124" s="12">
        <f t="shared" si="50"/>
        <v>4.3776579506238393</v>
      </c>
      <c r="Z124">
        <v>4.1800818553888135</v>
      </c>
      <c r="AB124" s="9">
        <f t="shared" si="51"/>
        <v>1.1805286454211535E-2</v>
      </c>
    </row>
    <row r="125" spans="1:28" x14ac:dyDescent="0.25">
      <c r="A125" s="7" t="s">
        <v>19</v>
      </c>
      <c r="B125" s="8">
        <v>7680</v>
      </c>
      <c r="C125" s="8">
        <v>324202</v>
      </c>
      <c r="D125" s="8">
        <v>123776</v>
      </c>
      <c r="E125" s="8">
        <v>9115</v>
      </c>
      <c r="F125" s="8">
        <v>464773</v>
      </c>
      <c r="I125" t="s">
        <v>19</v>
      </c>
      <c r="J125" s="11">
        <v>7680</v>
      </c>
      <c r="K125" s="11">
        <v>324202</v>
      </c>
      <c r="L125" s="11">
        <v>123776</v>
      </c>
      <c r="M125" s="11">
        <v>9115</v>
      </c>
      <c r="N125" s="11"/>
      <c r="S125" t="s">
        <v>19</v>
      </c>
      <c r="T125">
        <f t="shared" si="52"/>
        <v>1.652419568262356E-2</v>
      </c>
      <c r="U125">
        <f t="shared" si="53"/>
        <v>0.69754912613254216</v>
      </c>
      <c r="V125">
        <f t="shared" si="54"/>
        <v>0.2663149537516164</v>
      </c>
      <c r="W125" s="16">
        <f t="shared" si="55"/>
        <v>1.9611724433217938E-2</v>
      </c>
      <c r="Y125" s="12">
        <f t="shared" si="50"/>
        <v>4.2547875819145053</v>
      </c>
      <c r="Z125">
        <v>4.3567999999999998</v>
      </c>
      <c r="AB125" s="9">
        <f t="shared" si="51"/>
        <v>2.3688934676528831E-2</v>
      </c>
    </row>
    <row r="126" spans="1:28" x14ac:dyDescent="0.25">
      <c r="A126" s="7" t="s">
        <v>11</v>
      </c>
      <c r="B126" s="8">
        <v>9623</v>
      </c>
      <c r="C126" s="8">
        <v>360757</v>
      </c>
      <c r="D126" s="8">
        <v>329063</v>
      </c>
      <c r="E126" s="8">
        <v>11274</v>
      </c>
      <c r="F126" s="8">
        <v>710717</v>
      </c>
      <c r="I126" t="s">
        <v>11</v>
      </c>
      <c r="J126" s="11">
        <v>9623</v>
      </c>
      <c r="K126" s="11">
        <v>360757</v>
      </c>
      <c r="L126" s="11">
        <v>329063</v>
      </c>
      <c r="M126" s="11">
        <v>11274</v>
      </c>
      <c r="N126" s="11"/>
      <c r="S126" t="s">
        <v>11</v>
      </c>
      <c r="T126">
        <f t="shared" si="52"/>
        <v>1.3539847787515987E-2</v>
      </c>
      <c r="U126">
        <f t="shared" si="53"/>
        <v>0.50759585038770705</v>
      </c>
      <c r="V126">
        <f t="shared" si="54"/>
        <v>0.46300144783366659</v>
      </c>
      <c r="W126" s="16">
        <f t="shared" si="55"/>
        <v>1.5862853991110384E-2</v>
      </c>
      <c r="Y126" s="12">
        <f t="shared" si="50"/>
        <v>4.4567062648421674</v>
      </c>
      <c r="Z126">
        <v>4.183943089430894</v>
      </c>
      <c r="AB126" s="9">
        <f t="shared" si="51"/>
        <v>2.6674465083144611E-2</v>
      </c>
    </row>
    <row r="127" spans="1:28" x14ac:dyDescent="0.25">
      <c r="A127" s="7" t="s">
        <v>34</v>
      </c>
      <c r="B127" s="8">
        <v>3423</v>
      </c>
      <c r="C127" s="8">
        <v>512251</v>
      </c>
      <c r="D127" s="8">
        <v>207265</v>
      </c>
      <c r="E127" s="8">
        <v>6200</v>
      </c>
      <c r="F127" s="8">
        <v>729139</v>
      </c>
      <c r="I127" t="s">
        <v>34</v>
      </c>
      <c r="J127" s="11">
        <v>3423</v>
      </c>
      <c r="K127" s="11">
        <v>512251</v>
      </c>
      <c r="L127" s="11">
        <v>207265</v>
      </c>
      <c r="M127" s="11">
        <v>6200</v>
      </c>
      <c r="N127" s="11"/>
      <c r="S127" t="s">
        <v>34</v>
      </c>
      <c r="T127">
        <f t="shared" si="52"/>
        <v>4.69457812570717E-3</v>
      </c>
      <c r="U127">
        <f t="shared" si="53"/>
        <v>0.70254231360549912</v>
      </c>
      <c r="V127">
        <f t="shared" si="54"/>
        <v>0.28425992849100101</v>
      </c>
      <c r="W127" s="16">
        <f t="shared" si="55"/>
        <v>8.5031797777927118E-3</v>
      </c>
      <c r="Y127" s="12">
        <f t="shared" si="50"/>
        <v>4.2819629318656203</v>
      </c>
      <c r="Z127">
        <v>4.0584415584415581</v>
      </c>
      <c r="AB127" s="9">
        <f t="shared" si="51"/>
        <v>6.6822709960546681E-3</v>
      </c>
    </row>
    <row r="128" spans="1:28" x14ac:dyDescent="0.25">
      <c r="A128" s="7" t="s">
        <v>35</v>
      </c>
      <c r="B128" s="8">
        <v>25024</v>
      </c>
      <c r="C128" s="8">
        <v>236934</v>
      </c>
      <c r="D128" s="8">
        <v>76400</v>
      </c>
      <c r="E128" s="8">
        <v>2060</v>
      </c>
      <c r="F128" s="8">
        <v>340418</v>
      </c>
      <c r="I128" t="s">
        <v>35</v>
      </c>
      <c r="J128" s="11">
        <v>25024</v>
      </c>
      <c r="K128" s="11">
        <v>236934</v>
      </c>
      <c r="L128" s="11">
        <v>76400</v>
      </c>
      <c r="M128" s="11">
        <v>2060</v>
      </c>
      <c r="N128" s="11"/>
      <c r="S128" t="s">
        <v>35</v>
      </c>
      <c r="T128">
        <f t="shared" si="52"/>
        <v>7.3509626400484113E-2</v>
      </c>
      <c r="U128">
        <f t="shared" si="53"/>
        <v>0.69600902419966038</v>
      </c>
      <c r="V128">
        <f t="shared" si="54"/>
        <v>0.22442996551298697</v>
      </c>
      <c r="W128" s="16">
        <f t="shared" si="55"/>
        <v>6.0513838868684966E-3</v>
      </c>
      <c r="Y128" s="12">
        <f t="shared" si="50"/>
        <v>4.1518391762571003</v>
      </c>
      <c r="Z128">
        <v>3.8484848484848486</v>
      </c>
      <c r="AB128" s="9">
        <f t="shared" si="51"/>
        <v>0.10561590991584155</v>
      </c>
    </row>
    <row r="129" spans="1:28" x14ac:dyDescent="0.25">
      <c r="A129" s="7" t="s">
        <v>32</v>
      </c>
      <c r="B129" s="8">
        <v>84644</v>
      </c>
      <c r="C129" s="8">
        <v>514800</v>
      </c>
      <c r="D129" s="8">
        <v>26071</v>
      </c>
      <c r="E129" s="8">
        <v>5</v>
      </c>
      <c r="F129" s="8">
        <v>625520</v>
      </c>
      <c r="I129" t="s">
        <v>32</v>
      </c>
      <c r="J129" s="11">
        <v>84644</v>
      </c>
      <c r="K129" s="11">
        <v>514800</v>
      </c>
      <c r="L129" s="11">
        <v>26071</v>
      </c>
      <c r="M129" s="11">
        <v>5</v>
      </c>
      <c r="N129" s="11"/>
      <c r="S129" t="s">
        <v>32</v>
      </c>
      <c r="T129">
        <f t="shared" ref="T129" si="56">J129/SUM($J129:$M129)</f>
        <v>0.13531781557743958</v>
      </c>
      <c r="U129">
        <f t="shared" ref="U129" si="57">K129/SUM($J129:$M129)</f>
        <v>0.82299526793707634</v>
      </c>
      <c r="V129">
        <f>L129/SUM($J129:$M129)</f>
        <v>4.1678923135950889E-2</v>
      </c>
      <c r="W129" s="16">
        <f t="shared" si="55"/>
        <v>7.9933495331883879E-6</v>
      </c>
      <c r="Y129" s="12">
        <f>SUMPRODUCT(T129:V129,T$4:V$4)/SUM(T129:V129)</f>
        <v>3.9063603590641307</v>
      </c>
      <c r="Z129">
        <v>4.0089285714285712</v>
      </c>
      <c r="AB129" s="9">
        <f t="shared" si="51"/>
        <v>0.16442113442113443</v>
      </c>
    </row>
    <row r="130" spans="1:28" x14ac:dyDescent="0.25">
      <c r="A130" s="7" t="s">
        <v>37</v>
      </c>
      <c r="B130" s="8">
        <v>14100</v>
      </c>
      <c r="C130" s="8">
        <v>107247</v>
      </c>
      <c r="D130" s="8">
        <v>15474</v>
      </c>
      <c r="E130" s="8"/>
      <c r="F130" s="8">
        <v>136821</v>
      </c>
      <c r="I130" t="s">
        <v>37</v>
      </c>
      <c r="J130" s="11">
        <v>14100</v>
      </c>
      <c r="K130" s="11">
        <v>107247</v>
      </c>
      <c r="L130" s="11">
        <v>15474</v>
      </c>
      <c r="M130" s="11"/>
      <c r="N130" s="11"/>
      <c r="S130" t="s">
        <v>37</v>
      </c>
      <c r="T130">
        <f t="shared" ref="T130" si="58">J130/SUM($J130:$M130)</f>
        <v>0.10305435569101234</v>
      </c>
      <c r="U130">
        <f t="shared" ref="U130" si="59">K130/SUM($J130:$M130)</f>
        <v>0.78384897055276603</v>
      </c>
      <c r="V130">
        <f t="shared" ref="V130" si="60">L130/SUM($J130:$M130)</f>
        <v>0.11309667375622164</v>
      </c>
      <c r="Y130" s="12">
        <f>SUMPRODUCT(T130:V130,T$4:V$4)/SUM(T130:V130)</f>
        <v>4.0100423180652092</v>
      </c>
      <c r="AB130" s="9">
        <f t="shared" si="51"/>
        <v>0.13147220901283951</v>
      </c>
    </row>
    <row r="131" spans="1:28" x14ac:dyDescent="0.25">
      <c r="A131" s="7" t="s">
        <v>36</v>
      </c>
      <c r="B131" s="8">
        <v>36669</v>
      </c>
      <c r="C131" s="8">
        <v>256087</v>
      </c>
      <c r="D131" s="8"/>
      <c r="E131" s="8"/>
      <c r="F131" s="8">
        <v>292756</v>
      </c>
      <c r="I131" t="s">
        <v>36</v>
      </c>
      <c r="J131" s="11">
        <v>36669</v>
      </c>
      <c r="K131" s="11">
        <v>256087</v>
      </c>
      <c r="L131" s="18">
        <f>SUM(J131:K131)*Z132/(1-Z132)</f>
        <v>35218.346571371345</v>
      </c>
      <c r="M131" s="11"/>
      <c r="N131" s="11"/>
      <c r="S131" t="s">
        <v>36</v>
      </c>
      <c r="AB131" s="9">
        <f>J131/K131</f>
        <v>0.14318961915286602</v>
      </c>
    </row>
    <row r="132" spans="1:28" x14ac:dyDescent="0.25">
      <c r="A132" s="7" t="s">
        <v>38</v>
      </c>
      <c r="B132" s="8">
        <v>9800</v>
      </c>
      <c r="C132" s="8"/>
      <c r="D132" s="8"/>
      <c r="E132" s="8"/>
      <c r="F132" s="8">
        <v>9800</v>
      </c>
      <c r="I132" s="15" t="s">
        <v>38</v>
      </c>
      <c r="J132" s="11">
        <v>9800</v>
      </c>
      <c r="K132" s="11"/>
      <c r="L132" s="11"/>
      <c r="M132" s="11"/>
      <c r="N132" s="11"/>
      <c r="S132" s="15" t="s">
        <v>38</v>
      </c>
      <c r="Y132" t="s">
        <v>64</v>
      </c>
      <c r="Z132">
        <f>-1.9465*AB131+0.3861</f>
        <v>0.10738140631894633</v>
      </c>
    </row>
    <row r="133" spans="1:28" x14ac:dyDescent="0.25">
      <c r="A133" s="7" t="s">
        <v>47</v>
      </c>
      <c r="B133" s="8">
        <v>324227</v>
      </c>
      <c r="C133" s="8">
        <v>5723323</v>
      </c>
      <c r="D133" s="8">
        <v>2773120</v>
      </c>
      <c r="E133" s="8">
        <v>105917</v>
      </c>
      <c r="F133" s="8">
        <v>8926587</v>
      </c>
      <c r="K133">
        <f>1-Z132</f>
        <v>0.89261859368105367</v>
      </c>
    </row>
    <row r="134" spans="1:28" x14ac:dyDescent="0.25">
      <c r="S134" t="s">
        <v>17</v>
      </c>
      <c r="T134">
        <v>1.9644377860031845E-2</v>
      </c>
      <c r="U134">
        <v>0.56837816970516175</v>
      </c>
      <c r="V134">
        <v>0.40273328548741116</v>
      </c>
      <c r="W134" s="16">
        <v>9.2441669473952923E-3</v>
      </c>
    </row>
    <row r="137" spans="1:28" x14ac:dyDescent="0.25">
      <c r="L137" s="11">
        <f>SUM(L131,L96,L58,L27)</f>
        <v>240476.23100903642</v>
      </c>
    </row>
  </sheetData>
  <conditionalFormatting sqref="AB12:AB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2:V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1200" r:id="rId5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B72E-7BDE-4F12-B58A-11E7B05908E4}">
  <dimension ref="A1:R55"/>
  <sheetViews>
    <sheetView zoomScaleNormal="100" workbookViewId="0">
      <selection activeCell="N31" sqref="N31"/>
    </sheetView>
  </sheetViews>
  <sheetFormatPr defaultRowHeight="15" x14ac:dyDescent="0.25"/>
  <cols>
    <col min="1" max="1" width="19.140625" bestFit="1" customWidth="1"/>
    <col min="2" max="2" width="16.42578125" bestFit="1" customWidth="1"/>
    <col min="3" max="3" width="10.140625" bestFit="1" customWidth="1"/>
    <col min="4" max="4" width="9.140625" bestFit="1" customWidth="1"/>
    <col min="5" max="5" width="7.5703125" bestFit="1" customWidth="1"/>
    <col min="6" max="6" width="11.42578125" bestFit="1" customWidth="1"/>
    <col min="7" max="7" width="11.28515625" bestFit="1" customWidth="1"/>
  </cols>
  <sheetData>
    <row r="1" spans="1:13" x14ac:dyDescent="0.25">
      <c r="A1" s="6" t="s">
        <v>51</v>
      </c>
      <c r="B1" t="s">
        <v>52</v>
      </c>
    </row>
    <row r="3" spans="1:13" x14ac:dyDescent="0.25">
      <c r="A3" s="6" t="s">
        <v>48</v>
      </c>
      <c r="B3" s="6" t="s">
        <v>49</v>
      </c>
      <c r="I3" t="s">
        <v>48</v>
      </c>
      <c r="J3" t="s">
        <v>49</v>
      </c>
    </row>
    <row r="4" spans="1:13" x14ac:dyDescent="0.25">
      <c r="A4" s="6" t="s">
        <v>45</v>
      </c>
      <c r="B4">
        <v>3</v>
      </c>
      <c r="C4">
        <v>4</v>
      </c>
      <c r="D4">
        <v>5</v>
      </c>
      <c r="E4">
        <v>6</v>
      </c>
      <c r="F4" t="s">
        <v>47</v>
      </c>
      <c r="I4" t="s">
        <v>45</v>
      </c>
      <c r="J4">
        <v>3</v>
      </c>
      <c r="K4">
        <v>4</v>
      </c>
      <c r="L4">
        <v>5</v>
      </c>
      <c r="M4">
        <v>6</v>
      </c>
    </row>
    <row r="5" spans="1:13" x14ac:dyDescent="0.25">
      <c r="A5" s="7" t="s">
        <v>21</v>
      </c>
      <c r="B5" s="11">
        <v>17962</v>
      </c>
      <c r="C5" s="11">
        <v>89689</v>
      </c>
      <c r="D5" s="11">
        <v>98616</v>
      </c>
      <c r="E5" s="11">
        <v>1211</v>
      </c>
      <c r="F5" s="11">
        <v>207478</v>
      </c>
      <c r="I5" t="s">
        <v>27</v>
      </c>
    </row>
    <row r="6" spans="1:13" x14ac:dyDescent="0.25">
      <c r="A6" s="7" t="s">
        <v>29</v>
      </c>
      <c r="B6" s="11">
        <v>11367</v>
      </c>
      <c r="C6" s="11">
        <v>261064</v>
      </c>
      <c r="D6" s="11">
        <v>18091</v>
      </c>
      <c r="E6" s="11">
        <v>1394</v>
      </c>
      <c r="F6" s="11">
        <v>291916</v>
      </c>
      <c r="I6" t="s">
        <v>21</v>
      </c>
      <c r="J6">
        <v>17962</v>
      </c>
      <c r="K6">
        <v>89689</v>
      </c>
      <c r="L6">
        <v>98616</v>
      </c>
      <c r="M6">
        <v>1211</v>
      </c>
    </row>
    <row r="7" spans="1:13" x14ac:dyDescent="0.25">
      <c r="A7" s="7" t="s">
        <v>26</v>
      </c>
      <c r="B7" s="11">
        <v>101952</v>
      </c>
      <c r="C7" s="11">
        <v>131002</v>
      </c>
      <c r="D7" s="11">
        <v>75608</v>
      </c>
      <c r="E7" s="11">
        <v>5038</v>
      </c>
      <c r="F7" s="11">
        <v>313600</v>
      </c>
      <c r="I7" t="s">
        <v>29</v>
      </c>
      <c r="J7">
        <v>11367</v>
      </c>
      <c r="K7">
        <v>261064</v>
      </c>
      <c r="L7">
        <v>18091</v>
      </c>
      <c r="M7">
        <v>1394</v>
      </c>
    </row>
    <row r="8" spans="1:13" x14ac:dyDescent="0.25">
      <c r="A8" s="7" t="s">
        <v>13</v>
      </c>
      <c r="B8" s="11">
        <v>94344</v>
      </c>
      <c r="C8" s="11">
        <v>1781603</v>
      </c>
      <c r="D8" s="11">
        <v>75648</v>
      </c>
      <c r="E8" s="11">
        <v>5024</v>
      </c>
      <c r="F8" s="11">
        <v>1956619</v>
      </c>
      <c r="I8" t="s">
        <v>26</v>
      </c>
      <c r="J8">
        <v>101952</v>
      </c>
      <c r="K8">
        <v>131002</v>
      </c>
      <c r="L8">
        <v>75608</v>
      </c>
      <c r="M8">
        <v>5038</v>
      </c>
    </row>
    <row r="9" spans="1:13" x14ac:dyDescent="0.25">
      <c r="A9" s="7" t="s">
        <v>15</v>
      </c>
      <c r="B9" s="11">
        <v>54271</v>
      </c>
      <c r="C9" s="11">
        <v>956782</v>
      </c>
      <c r="D9" s="11">
        <v>382342</v>
      </c>
      <c r="E9" s="11">
        <v>6358</v>
      </c>
      <c r="F9" s="11">
        <v>1399753</v>
      </c>
      <c r="I9" t="s">
        <v>13</v>
      </c>
      <c r="J9">
        <v>94344</v>
      </c>
      <c r="K9">
        <v>1781603</v>
      </c>
      <c r="L9">
        <v>75648</v>
      </c>
      <c r="M9">
        <v>5024</v>
      </c>
    </row>
    <row r="10" spans="1:13" x14ac:dyDescent="0.25">
      <c r="A10" s="7" t="s">
        <v>17</v>
      </c>
      <c r="B10" s="11">
        <v>28063</v>
      </c>
      <c r="C10" s="11">
        <v>1141653</v>
      </c>
      <c r="D10" s="11">
        <v>300872</v>
      </c>
      <c r="E10" s="11">
        <v>14954</v>
      </c>
      <c r="F10" s="11">
        <v>1485542</v>
      </c>
      <c r="I10" t="s">
        <v>15</v>
      </c>
      <c r="J10">
        <v>54271</v>
      </c>
      <c r="K10">
        <v>956782</v>
      </c>
      <c r="L10">
        <v>382342</v>
      </c>
      <c r="M10">
        <v>6358</v>
      </c>
    </row>
    <row r="11" spans="1:13" x14ac:dyDescent="0.25">
      <c r="A11" s="7" t="s">
        <v>18</v>
      </c>
      <c r="B11" s="11">
        <v>18794</v>
      </c>
      <c r="C11" s="11">
        <v>993821</v>
      </c>
      <c r="D11" s="11">
        <v>433856</v>
      </c>
      <c r="E11" s="11">
        <v>3412</v>
      </c>
      <c r="F11" s="11">
        <v>1449883</v>
      </c>
      <c r="I11" t="s">
        <v>17</v>
      </c>
      <c r="J11">
        <v>28063</v>
      </c>
      <c r="K11">
        <v>1141653</v>
      </c>
      <c r="L11">
        <v>300872</v>
      </c>
      <c r="M11">
        <v>14954</v>
      </c>
    </row>
    <row r="12" spans="1:13" x14ac:dyDescent="0.25">
      <c r="A12" s="7" t="s">
        <v>33</v>
      </c>
      <c r="B12" s="11">
        <v>39187</v>
      </c>
      <c r="C12" s="11">
        <v>423217</v>
      </c>
      <c r="D12" s="11">
        <v>357917</v>
      </c>
      <c r="E12" s="11">
        <v>18293</v>
      </c>
      <c r="F12" s="11">
        <v>838614</v>
      </c>
      <c r="I12" t="s">
        <v>18</v>
      </c>
      <c r="J12">
        <v>18794</v>
      </c>
      <c r="K12">
        <v>993821</v>
      </c>
      <c r="L12">
        <v>433856</v>
      </c>
      <c r="M12">
        <v>3412</v>
      </c>
    </row>
    <row r="13" spans="1:13" x14ac:dyDescent="0.25">
      <c r="A13" s="7" t="s">
        <v>19</v>
      </c>
      <c r="B13" s="11">
        <v>37554</v>
      </c>
      <c r="C13" s="11">
        <v>1086184</v>
      </c>
      <c r="D13" s="11">
        <v>112230</v>
      </c>
      <c r="E13" s="11">
        <v>5866</v>
      </c>
      <c r="F13" s="11">
        <v>1241834</v>
      </c>
      <c r="I13" t="s">
        <v>33</v>
      </c>
      <c r="J13">
        <v>39187</v>
      </c>
      <c r="K13">
        <v>423217</v>
      </c>
      <c r="L13">
        <v>357917</v>
      </c>
      <c r="M13">
        <v>18293</v>
      </c>
    </row>
    <row r="14" spans="1:13" x14ac:dyDescent="0.25">
      <c r="A14" s="7" t="s">
        <v>11</v>
      </c>
      <c r="B14" s="11">
        <v>12491</v>
      </c>
      <c r="C14" s="11">
        <v>774192</v>
      </c>
      <c r="D14" s="11">
        <v>447850</v>
      </c>
      <c r="E14" s="11">
        <v>465</v>
      </c>
      <c r="F14" s="11">
        <v>1234998</v>
      </c>
      <c r="I14" t="s">
        <v>19</v>
      </c>
      <c r="J14">
        <v>37554</v>
      </c>
      <c r="K14">
        <v>1086184</v>
      </c>
      <c r="L14">
        <v>112230</v>
      </c>
      <c r="M14">
        <v>5866</v>
      </c>
    </row>
    <row r="15" spans="1:13" x14ac:dyDescent="0.25">
      <c r="A15" s="7" t="s">
        <v>34</v>
      </c>
      <c r="B15" s="11">
        <v>9065</v>
      </c>
      <c r="C15" s="11">
        <v>527353</v>
      </c>
      <c r="D15" s="11">
        <v>443756</v>
      </c>
      <c r="E15" s="11">
        <v>33574</v>
      </c>
      <c r="F15" s="11">
        <v>1013748</v>
      </c>
      <c r="I15" t="s">
        <v>11</v>
      </c>
      <c r="J15">
        <v>12491</v>
      </c>
      <c r="K15">
        <v>774192</v>
      </c>
      <c r="L15">
        <v>447850</v>
      </c>
      <c r="M15">
        <v>465</v>
      </c>
    </row>
    <row r="16" spans="1:13" x14ac:dyDescent="0.25">
      <c r="A16" s="7" t="s">
        <v>35</v>
      </c>
      <c r="B16" s="11">
        <v>17162</v>
      </c>
      <c r="C16" s="11">
        <v>205453</v>
      </c>
      <c r="D16" s="11">
        <v>302903</v>
      </c>
      <c r="E16" s="11">
        <v>10370</v>
      </c>
      <c r="F16" s="11">
        <v>535888</v>
      </c>
      <c r="I16" t="s">
        <v>34</v>
      </c>
      <c r="J16">
        <v>9065</v>
      </c>
      <c r="K16">
        <v>527353</v>
      </c>
      <c r="L16">
        <v>443756</v>
      </c>
      <c r="M16">
        <v>33574</v>
      </c>
    </row>
    <row r="17" spans="1:14" x14ac:dyDescent="0.25">
      <c r="A17" s="7" t="s">
        <v>32</v>
      </c>
      <c r="B17" s="11">
        <v>17573</v>
      </c>
      <c r="C17" s="11">
        <v>743785</v>
      </c>
      <c r="D17" s="11">
        <v>170622</v>
      </c>
      <c r="E17" s="11">
        <v>8949</v>
      </c>
      <c r="F17" s="11">
        <v>940929</v>
      </c>
      <c r="I17" t="s">
        <v>35</v>
      </c>
      <c r="J17">
        <v>17162</v>
      </c>
      <c r="K17">
        <v>205453</v>
      </c>
      <c r="L17">
        <v>302903</v>
      </c>
      <c r="M17">
        <v>10370</v>
      </c>
    </row>
    <row r="18" spans="1:14" x14ac:dyDescent="0.25">
      <c r="A18" s="7" t="s">
        <v>37</v>
      </c>
      <c r="B18" s="11">
        <v>13569</v>
      </c>
      <c r="C18" s="11">
        <v>507260</v>
      </c>
      <c r="D18" s="11">
        <v>238253</v>
      </c>
      <c r="E18" s="11">
        <v>12105</v>
      </c>
      <c r="F18" s="11">
        <v>771187</v>
      </c>
      <c r="I18" t="s">
        <v>32</v>
      </c>
      <c r="J18">
        <v>17573</v>
      </c>
      <c r="K18">
        <v>743785</v>
      </c>
      <c r="L18">
        <v>170622</v>
      </c>
      <c r="M18">
        <v>8949</v>
      </c>
    </row>
    <row r="19" spans="1:14" x14ac:dyDescent="0.25">
      <c r="A19" s="7" t="s">
        <v>36</v>
      </c>
      <c r="B19" s="11">
        <v>22278</v>
      </c>
      <c r="C19" s="11">
        <v>1349508</v>
      </c>
      <c r="D19" s="11">
        <v>320607</v>
      </c>
      <c r="E19" s="11">
        <v>15391</v>
      </c>
      <c r="F19" s="11">
        <v>1707784</v>
      </c>
      <c r="I19" t="s">
        <v>37</v>
      </c>
      <c r="J19">
        <v>13569</v>
      </c>
      <c r="K19">
        <v>507260</v>
      </c>
      <c r="L19">
        <v>238253</v>
      </c>
      <c r="M19">
        <v>12105</v>
      </c>
    </row>
    <row r="20" spans="1:14" x14ac:dyDescent="0.25">
      <c r="A20" s="7" t="s">
        <v>38</v>
      </c>
      <c r="B20" s="11">
        <v>58712</v>
      </c>
      <c r="C20" s="11">
        <v>247475</v>
      </c>
      <c r="D20" s="11">
        <v>611488</v>
      </c>
      <c r="E20" s="11">
        <v>9752</v>
      </c>
      <c r="F20" s="11">
        <v>927427</v>
      </c>
      <c r="I20" t="s">
        <v>36</v>
      </c>
      <c r="J20">
        <v>22278</v>
      </c>
      <c r="K20">
        <v>1349508</v>
      </c>
      <c r="L20">
        <v>320607</v>
      </c>
      <c r="M20">
        <v>15391</v>
      </c>
    </row>
    <row r="21" spans="1:14" x14ac:dyDescent="0.25">
      <c r="A21" s="7" t="s">
        <v>40</v>
      </c>
      <c r="B21" s="11">
        <v>25600</v>
      </c>
      <c r="C21" s="11">
        <v>327700</v>
      </c>
      <c r="D21" s="11">
        <v>50500</v>
      </c>
      <c r="E21" s="11">
        <v>13200</v>
      </c>
      <c r="F21" s="11">
        <v>417000</v>
      </c>
      <c r="I21" t="s">
        <v>38</v>
      </c>
      <c r="J21">
        <v>58712</v>
      </c>
      <c r="K21">
        <v>247475</v>
      </c>
      <c r="L21">
        <v>611488</v>
      </c>
      <c r="M21">
        <v>9752</v>
      </c>
    </row>
    <row r="22" spans="1:14" x14ac:dyDescent="0.25">
      <c r="A22" s="7" t="s">
        <v>39</v>
      </c>
      <c r="B22" s="11">
        <v>61857</v>
      </c>
      <c r="C22" s="11">
        <v>176823</v>
      </c>
      <c r="D22" s="11">
        <v>21407</v>
      </c>
      <c r="E22" s="11">
        <v>1033</v>
      </c>
      <c r="F22" s="11">
        <v>261120</v>
      </c>
      <c r="I22" t="s">
        <v>40</v>
      </c>
      <c r="J22">
        <v>25600</v>
      </c>
      <c r="K22">
        <v>327700</v>
      </c>
      <c r="L22">
        <v>50500</v>
      </c>
      <c r="M22">
        <v>13200</v>
      </c>
    </row>
    <row r="23" spans="1:14" x14ac:dyDescent="0.25">
      <c r="A23" s="7" t="s">
        <v>61</v>
      </c>
      <c r="B23" s="11">
        <v>7713</v>
      </c>
      <c r="C23" s="11">
        <v>367447</v>
      </c>
      <c r="D23" s="11">
        <v>28862</v>
      </c>
      <c r="E23" s="11">
        <v>219</v>
      </c>
      <c r="F23" s="11">
        <v>404241</v>
      </c>
      <c r="I23" t="s">
        <v>39</v>
      </c>
      <c r="J23">
        <v>61857</v>
      </c>
      <c r="K23">
        <v>176823</v>
      </c>
      <c r="L23">
        <v>21407</v>
      </c>
      <c r="M23">
        <v>1033</v>
      </c>
    </row>
    <row r="24" spans="1:14" x14ac:dyDescent="0.25">
      <c r="A24" s="7" t="s">
        <v>47</v>
      </c>
      <c r="B24" s="11">
        <v>649514</v>
      </c>
      <c r="C24" s="11">
        <v>12092011</v>
      </c>
      <c r="D24" s="11">
        <v>4491428</v>
      </c>
      <c r="E24" s="11">
        <v>166608</v>
      </c>
      <c r="F24" s="11">
        <v>17399561</v>
      </c>
      <c r="I24" s="15" t="s">
        <v>61</v>
      </c>
      <c r="J24">
        <v>7713</v>
      </c>
      <c r="K24">
        <v>367447</v>
      </c>
      <c r="L24">
        <v>28862</v>
      </c>
      <c r="M24">
        <v>219</v>
      </c>
      <c r="N24">
        <f>L24/SUM(J24:M24)</f>
        <v>7.1398002676621122E-2</v>
      </c>
    </row>
    <row r="25" spans="1:14" x14ac:dyDescent="0.25">
      <c r="I25" t="s">
        <v>47</v>
      </c>
      <c r="J25">
        <v>1976954</v>
      </c>
      <c r="K25">
        <v>36211279</v>
      </c>
      <c r="L25">
        <v>15286956</v>
      </c>
      <c r="M25">
        <v>628340</v>
      </c>
    </row>
    <row r="31" spans="1:14" x14ac:dyDescent="0.25">
      <c r="A31" s="6" t="s">
        <v>51</v>
      </c>
      <c r="B31" t="s">
        <v>53</v>
      </c>
    </row>
    <row r="33" spans="1:18" x14ac:dyDescent="0.25">
      <c r="A33" s="6" t="s">
        <v>48</v>
      </c>
      <c r="B33" s="6" t="s">
        <v>49</v>
      </c>
      <c r="I33" t="s">
        <v>48</v>
      </c>
      <c r="J33" t="s">
        <v>49</v>
      </c>
    </row>
    <row r="34" spans="1:18" x14ac:dyDescent="0.25">
      <c r="A34" s="6" t="s">
        <v>45</v>
      </c>
      <c r="B34" s="11">
        <v>3</v>
      </c>
      <c r="C34" s="11">
        <v>4</v>
      </c>
      <c r="D34" s="11">
        <v>5</v>
      </c>
      <c r="E34" s="11">
        <v>6</v>
      </c>
      <c r="F34" s="11" t="s">
        <v>47</v>
      </c>
      <c r="I34" t="s">
        <v>45</v>
      </c>
      <c r="J34">
        <v>3</v>
      </c>
      <c r="K34">
        <v>4</v>
      </c>
      <c r="L34">
        <v>5</v>
      </c>
      <c r="M34">
        <v>6</v>
      </c>
    </row>
    <row r="35" spans="1:18" x14ac:dyDescent="0.25">
      <c r="A35" s="7" t="s">
        <v>27</v>
      </c>
      <c r="B35" s="11">
        <v>45582</v>
      </c>
      <c r="C35" s="11">
        <v>264446</v>
      </c>
      <c r="D35" s="11">
        <v>434293</v>
      </c>
      <c r="E35" s="11">
        <v>17077</v>
      </c>
      <c r="F35" s="11">
        <v>761398</v>
      </c>
      <c r="I35" t="s">
        <v>27</v>
      </c>
      <c r="J35">
        <v>45582</v>
      </c>
      <c r="K35">
        <v>264446</v>
      </c>
      <c r="L35">
        <v>434293</v>
      </c>
      <c r="M35">
        <v>17077</v>
      </c>
    </row>
    <row r="36" spans="1:18" x14ac:dyDescent="0.25">
      <c r="A36" s="7" t="s">
        <v>21</v>
      </c>
      <c r="B36" s="11">
        <v>99086</v>
      </c>
      <c r="C36" s="11">
        <v>1065898</v>
      </c>
      <c r="D36" s="11">
        <v>436055</v>
      </c>
      <c r="E36" s="11">
        <v>2774</v>
      </c>
      <c r="F36" s="11">
        <v>1603813</v>
      </c>
      <c r="I36" t="s">
        <v>21</v>
      </c>
      <c r="J36">
        <v>99086</v>
      </c>
      <c r="K36">
        <v>1065898</v>
      </c>
      <c r="L36">
        <v>436055</v>
      </c>
      <c r="M36">
        <v>2774</v>
      </c>
    </row>
    <row r="37" spans="1:18" x14ac:dyDescent="0.25">
      <c r="A37" s="7" t="s">
        <v>29</v>
      </c>
      <c r="B37" s="11">
        <v>52873</v>
      </c>
      <c r="C37" s="11">
        <v>1817129</v>
      </c>
      <c r="D37" s="11">
        <v>262386</v>
      </c>
      <c r="E37" s="11">
        <v>23949</v>
      </c>
      <c r="F37" s="11">
        <v>2156337</v>
      </c>
      <c r="I37" t="s">
        <v>29</v>
      </c>
      <c r="J37">
        <v>52873</v>
      </c>
      <c r="K37">
        <v>1817129</v>
      </c>
      <c r="L37">
        <v>262386</v>
      </c>
      <c r="M37">
        <v>23949</v>
      </c>
      <c r="O37">
        <v>52873</v>
      </c>
      <c r="P37">
        <v>1817129</v>
      </c>
      <c r="Q37">
        <v>262386</v>
      </c>
      <c r="R37">
        <v>23949</v>
      </c>
    </row>
    <row r="38" spans="1:18" x14ac:dyDescent="0.25">
      <c r="A38" s="7" t="s">
        <v>26</v>
      </c>
      <c r="B38" s="11">
        <v>83191</v>
      </c>
      <c r="C38" s="11">
        <v>35558</v>
      </c>
      <c r="D38" s="11">
        <v>213277</v>
      </c>
      <c r="E38" s="11">
        <v>16247</v>
      </c>
      <c r="F38" s="11">
        <v>348273</v>
      </c>
      <c r="I38" t="s">
        <v>26</v>
      </c>
      <c r="J38">
        <v>83191</v>
      </c>
      <c r="K38">
        <v>35558</v>
      </c>
      <c r="L38">
        <v>213277</v>
      </c>
      <c r="M38">
        <v>16247</v>
      </c>
    </row>
    <row r="39" spans="1:18" x14ac:dyDescent="0.25">
      <c r="A39" s="7" t="s">
        <v>13</v>
      </c>
      <c r="B39" s="11">
        <v>49840</v>
      </c>
      <c r="C39" s="11">
        <v>2038524</v>
      </c>
      <c r="D39" s="11">
        <v>7487</v>
      </c>
      <c r="E39" s="11">
        <v>13666</v>
      </c>
      <c r="F39" s="11">
        <v>2109517</v>
      </c>
      <c r="I39" t="s">
        <v>13</v>
      </c>
      <c r="J39">
        <v>49840</v>
      </c>
      <c r="K39">
        <v>2038524</v>
      </c>
      <c r="L39">
        <v>7487</v>
      </c>
      <c r="M39">
        <v>13666</v>
      </c>
    </row>
    <row r="40" spans="1:18" x14ac:dyDescent="0.25">
      <c r="A40" s="7" t="s">
        <v>15</v>
      </c>
      <c r="B40" s="11">
        <v>36195</v>
      </c>
      <c r="C40" s="11">
        <v>538543</v>
      </c>
      <c r="D40" s="11">
        <v>522575</v>
      </c>
      <c r="E40" s="11">
        <v>984</v>
      </c>
      <c r="F40" s="11">
        <v>1098297</v>
      </c>
      <c r="I40" t="s">
        <v>15</v>
      </c>
      <c r="J40">
        <v>36195</v>
      </c>
      <c r="K40">
        <v>538543</v>
      </c>
      <c r="L40">
        <v>522575</v>
      </c>
      <c r="M40">
        <v>984</v>
      </c>
    </row>
    <row r="41" spans="1:18" x14ac:dyDescent="0.25">
      <c r="A41" s="7" t="s">
        <v>17</v>
      </c>
      <c r="B41" s="11">
        <v>25002</v>
      </c>
      <c r="C41" s="11">
        <v>1033065</v>
      </c>
      <c r="D41" s="11">
        <v>240225</v>
      </c>
      <c r="E41" s="11">
        <v>25223</v>
      </c>
      <c r="F41" s="11">
        <v>1323515</v>
      </c>
      <c r="I41" t="s">
        <v>17</v>
      </c>
      <c r="J41">
        <v>25002</v>
      </c>
      <c r="K41">
        <v>1033065</v>
      </c>
      <c r="L41">
        <v>240225</v>
      </c>
      <c r="M41">
        <v>25223</v>
      </c>
    </row>
    <row r="42" spans="1:18" x14ac:dyDescent="0.25">
      <c r="A42" s="7" t="s">
        <v>18</v>
      </c>
      <c r="B42" s="11">
        <v>23522</v>
      </c>
      <c r="C42" s="11">
        <v>941858</v>
      </c>
      <c r="D42" s="11">
        <v>447330</v>
      </c>
      <c r="E42" s="11">
        <v>8470</v>
      </c>
      <c r="F42" s="11">
        <v>1421180</v>
      </c>
      <c r="I42" t="s">
        <v>18</v>
      </c>
      <c r="J42">
        <v>23522</v>
      </c>
      <c r="K42">
        <v>941858</v>
      </c>
      <c r="L42">
        <v>447330</v>
      </c>
      <c r="M42">
        <v>8470</v>
      </c>
    </row>
    <row r="43" spans="1:18" x14ac:dyDescent="0.25">
      <c r="A43" s="7" t="s">
        <v>33</v>
      </c>
      <c r="B43" s="11">
        <v>59545</v>
      </c>
      <c r="C43" s="11">
        <v>843191</v>
      </c>
      <c r="D43" s="11">
        <v>461161</v>
      </c>
      <c r="E43" s="11">
        <v>21798</v>
      </c>
      <c r="F43" s="11">
        <v>1385695</v>
      </c>
      <c r="I43" t="s">
        <v>33</v>
      </c>
      <c r="J43">
        <v>59545</v>
      </c>
      <c r="K43">
        <v>843191</v>
      </c>
      <c r="L43">
        <v>461161</v>
      </c>
      <c r="M43">
        <v>21798</v>
      </c>
    </row>
    <row r="44" spans="1:18" x14ac:dyDescent="0.25">
      <c r="A44" s="7" t="s">
        <v>19</v>
      </c>
      <c r="B44" s="11">
        <v>37554</v>
      </c>
      <c r="C44" s="11">
        <v>1086184</v>
      </c>
      <c r="D44" s="11">
        <v>112230</v>
      </c>
      <c r="E44" s="11">
        <v>5866</v>
      </c>
      <c r="F44" s="11">
        <v>1241834</v>
      </c>
      <c r="I44" t="s">
        <v>19</v>
      </c>
      <c r="J44">
        <v>37554</v>
      </c>
      <c r="K44">
        <v>1086184</v>
      </c>
      <c r="L44">
        <v>112230</v>
      </c>
      <c r="M44">
        <v>5866</v>
      </c>
    </row>
    <row r="45" spans="1:18" x14ac:dyDescent="0.25">
      <c r="A45" s="7" t="s">
        <v>11</v>
      </c>
      <c r="B45" s="11">
        <v>53205</v>
      </c>
      <c r="C45" s="11">
        <v>1086564</v>
      </c>
      <c r="D45" s="11">
        <v>676055</v>
      </c>
      <c r="E45" s="11">
        <v>185</v>
      </c>
      <c r="F45" s="11">
        <v>1816009</v>
      </c>
      <c r="I45" t="s">
        <v>11</v>
      </c>
      <c r="J45">
        <v>53205</v>
      </c>
      <c r="K45">
        <v>1086564</v>
      </c>
      <c r="L45">
        <v>676055</v>
      </c>
      <c r="M45">
        <v>185</v>
      </c>
    </row>
    <row r="46" spans="1:18" x14ac:dyDescent="0.25">
      <c r="A46" s="7" t="s">
        <v>34</v>
      </c>
      <c r="B46" s="11">
        <v>14270</v>
      </c>
      <c r="C46" s="11">
        <v>1974921</v>
      </c>
      <c r="D46" s="11">
        <v>769902</v>
      </c>
      <c r="E46" s="11">
        <v>62918</v>
      </c>
      <c r="F46" s="11">
        <v>2822011</v>
      </c>
      <c r="I46" t="s">
        <v>34</v>
      </c>
      <c r="J46">
        <v>14270</v>
      </c>
      <c r="K46">
        <v>1974921</v>
      </c>
      <c r="L46">
        <v>769902</v>
      </c>
      <c r="M46">
        <v>62918</v>
      </c>
    </row>
    <row r="47" spans="1:18" x14ac:dyDescent="0.25">
      <c r="A47" s="7" t="s">
        <v>35</v>
      </c>
      <c r="B47" s="11">
        <v>15940</v>
      </c>
      <c r="C47" s="11">
        <v>330296</v>
      </c>
      <c r="D47" s="11">
        <v>826183</v>
      </c>
      <c r="E47" s="11">
        <v>17672</v>
      </c>
      <c r="F47" s="11">
        <v>1190091</v>
      </c>
      <c r="I47" t="s">
        <v>35</v>
      </c>
      <c r="J47">
        <v>15940</v>
      </c>
      <c r="K47">
        <v>330296</v>
      </c>
      <c r="L47">
        <v>826183</v>
      </c>
      <c r="M47">
        <v>17672</v>
      </c>
    </row>
    <row r="48" spans="1:18" x14ac:dyDescent="0.25">
      <c r="A48" s="7" t="s">
        <v>32</v>
      </c>
      <c r="B48" s="11">
        <v>21069</v>
      </c>
      <c r="C48" s="11">
        <v>948498</v>
      </c>
      <c r="D48" s="11">
        <v>382594</v>
      </c>
      <c r="E48" s="11">
        <v>23825</v>
      </c>
      <c r="F48" s="11">
        <v>1375986</v>
      </c>
      <c r="I48" t="s">
        <v>32</v>
      </c>
      <c r="J48">
        <v>21069</v>
      </c>
      <c r="K48">
        <v>948498</v>
      </c>
      <c r="L48">
        <v>382594</v>
      </c>
      <c r="M48">
        <v>23825</v>
      </c>
    </row>
    <row r="49" spans="1:14" x14ac:dyDescent="0.25">
      <c r="A49" s="7" t="s">
        <v>37</v>
      </c>
      <c r="B49" s="11">
        <v>17813</v>
      </c>
      <c r="C49" s="11">
        <v>880690</v>
      </c>
      <c r="D49" s="11">
        <v>368079</v>
      </c>
      <c r="E49" s="11">
        <v>30389</v>
      </c>
      <c r="F49" s="11">
        <v>1296971</v>
      </c>
      <c r="I49" t="s">
        <v>37</v>
      </c>
      <c r="J49">
        <v>17813</v>
      </c>
      <c r="K49">
        <v>880690</v>
      </c>
      <c r="L49">
        <v>368079</v>
      </c>
      <c r="M49">
        <v>30389</v>
      </c>
    </row>
    <row r="50" spans="1:14" x14ac:dyDescent="0.25">
      <c r="A50" s="7" t="s">
        <v>36</v>
      </c>
      <c r="B50" s="11">
        <v>48188</v>
      </c>
      <c r="C50" s="11">
        <v>1094042</v>
      </c>
      <c r="D50" s="11">
        <v>564855</v>
      </c>
      <c r="E50" s="11">
        <v>13416</v>
      </c>
      <c r="F50" s="11">
        <v>1720501</v>
      </c>
      <c r="I50" t="s">
        <v>36</v>
      </c>
      <c r="J50">
        <v>48188</v>
      </c>
      <c r="K50">
        <v>1094042</v>
      </c>
      <c r="L50">
        <v>564855</v>
      </c>
      <c r="M50">
        <v>13416</v>
      </c>
    </row>
    <row r="51" spans="1:14" x14ac:dyDescent="0.25">
      <c r="A51" s="7" t="s">
        <v>38</v>
      </c>
      <c r="B51" s="11">
        <v>144042</v>
      </c>
      <c r="C51" s="11">
        <v>476329</v>
      </c>
      <c r="D51" s="11">
        <v>422241</v>
      </c>
      <c r="E51" s="11">
        <v>17097</v>
      </c>
      <c r="F51" s="11">
        <v>1059709</v>
      </c>
      <c r="I51" t="s">
        <v>38</v>
      </c>
      <c r="J51">
        <v>144042</v>
      </c>
      <c r="K51">
        <v>476329</v>
      </c>
      <c r="L51">
        <v>422241</v>
      </c>
      <c r="M51">
        <v>17097</v>
      </c>
    </row>
    <row r="52" spans="1:14" x14ac:dyDescent="0.25">
      <c r="A52" s="7" t="s">
        <v>40</v>
      </c>
      <c r="B52" s="11">
        <v>28700</v>
      </c>
      <c r="C52" s="11">
        <v>667500</v>
      </c>
      <c r="D52" s="11">
        <v>127900</v>
      </c>
      <c r="E52" s="11">
        <v>16900</v>
      </c>
      <c r="F52" s="11">
        <v>841000</v>
      </c>
      <c r="I52" t="s">
        <v>40</v>
      </c>
      <c r="J52">
        <v>28700</v>
      </c>
      <c r="K52">
        <v>667500</v>
      </c>
      <c r="L52">
        <v>127900</v>
      </c>
      <c r="M52">
        <v>16900</v>
      </c>
    </row>
    <row r="53" spans="1:14" x14ac:dyDescent="0.25">
      <c r="A53" s="7" t="s">
        <v>39</v>
      </c>
      <c r="B53" s="11">
        <v>74273</v>
      </c>
      <c r="C53" s="11">
        <v>199046</v>
      </c>
      <c r="D53" s="11">
        <v>47057</v>
      </c>
      <c r="E53" s="11">
        <v>3914</v>
      </c>
      <c r="F53" s="11">
        <v>324290</v>
      </c>
      <c r="I53" t="s">
        <v>39</v>
      </c>
      <c r="J53">
        <v>74273</v>
      </c>
      <c r="K53">
        <v>199046</v>
      </c>
      <c r="L53">
        <v>47057</v>
      </c>
      <c r="M53">
        <v>3914</v>
      </c>
    </row>
    <row r="54" spans="1:14" x14ac:dyDescent="0.25">
      <c r="A54" s="7" t="s">
        <v>61</v>
      </c>
      <c r="B54" s="11">
        <v>34375</v>
      </c>
      <c r="C54" s="11">
        <v>589541</v>
      </c>
      <c r="D54" s="11">
        <v>33769</v>
      </c>
      <c r="E54" s="11">
        <v>119</v>
      </c>
      <c r="F54" s="11">
        <v>657804</v>
      </c>
      <c r="I54" s="15" t="s">
        <v>61</v>
      </c>
      <c r="J54">
        <v>34375</v>
      </c>
      <c r="K54">
        <v>589541</v>
      </c>
      <c r="L54">
        <v>33769</v>
      </c>
      <c r="M54">
        <v>119</v>
      </c>
      <c r="N54">
        <f>L54/SUM(J54:M54)</f>
        <v>5.1335960255638455E-2</v>
      </c>
    </row>
    <row r="55" spans="1:14" x14ac:dyDescent="0.25">
      <c r="A55" s="7" t="s">
        <v>47</v>
      </c>
      <c r="B55" s="11">
        <v>964265</v>
      </c>
      <c r="C55" s="11">
        <v>17911823</v>
      </c>
      <c r="D55" s="11">
        <v>7355654</v>
      </c>
      <c r="E55" s="11">
        <v>322489</v>
      </c>
      <c r="F55" s="11">
        <v>26554231</v>
      </c>
    </row>
  </sheetData>
  <pageMargins left="0.7" right="0.7" top="0.75" bottom="0.75" header="0.3" footer="0.3"/>
  <pageSetup orientation="portrait" verticalDpi="1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6718-D090-455E-8594-33F5CD02E2B4}">
  <dimension ref="A3:M99"/>
  <sheetViews>
    <sheetView workbookViewId="0">
      <selection activeCell="F16" sqref="F16"/>
    </sheetView>
  </sheetViews>
  <sheetFormatPr defaultRowHeight="15" x14ac:dyDescent="0.25"/>
  <cols>
    <col min="1" max="1" width="19.140625" bestFit="1" customWidth="1"/>
    <col min="2" max="2" width="17" style="11" bestFit="1" customWidth="1"/>
    <col min="3" max="3" width="13.85546875" style="11" bestFit="1" customWidth="1"/>
    <col min="4" max="4" width="11.42578125" style="11" bestFit="1" customWidth="1"/>
    <col min="5" max="5" width="16.5703125" style="11" bestFit="1" customWidth="1"/>
    <col min="6" max="6" width="14.42578125" style="11" bestFit="1" customWidth="1"/>
    <col min="7" max="7" width="7.28515625" style="11" bestFit="1" customWidth="1"/>
    <col min="8" max="8" width="11.28515625" style="11" bestFit="1" customWidth="1"/>
    <col min="9" max="9" width="19.140625" bestFit="1" customWidth="1"/>
    <col min="10" max="10" width="14.42578125" bestFit="1" customWidth="1"/>
    <col min="11" max="11" width="19.140625" bestFit="1" customWidth="1"/>
    <col min="12" max="12" width="11" bestFit="1" customWidth="1"/>
    <col min="13" max="13" width="19.140625" bestFit="1" customWidth="1"/>
    <col min="14" max="14" width="16" bestFit="1" customWidth="1"/>
    <col min="15" max="15" width="24.140625" bestFit="1" customWidth="1"/>
  </cols>
  <sheetData>
    <row r="3" spans="1:8" x14ac:dyDescent="0.25">
      <c r="A3" s="6" t="s">
        <v>48</v>
      </c>
      <c r="B3" s="10" t="s">
        <v>49</v>
      </c>
    </row>
    <row r="4" spans="1:8" x14ac:dyDescent="0.25">
      <c r="A4" s="6" t="s">
        <v>45</v>
      </c>
      <c r="B4" s="11" t="s">
        <v>53</v>
      </c>
      <c r="C4" s="11" t="s">
        <v>55</v>
      </c>
      <c r="D4" s="11" t="s">
        <v>52</v>
      </c>
      <c r="E4" s="11" t="s">
        <v>54</v>
      </c>
      <c r="F4" s="11" t="s">
        <v>56</v>
      </c>
      <c r="G4" s="11" t="s">
        <v>46</v>
      </c>
      <c r="H4" s="11" t="s">
        <v>47</v>
      </c>
    </row>
    <row r="5" spans="1:8" x14ac:dyDescent="0.25">
      <c r="A5" s="7" t="s">
        <v>27</v>
      </c>
      <c r="B5" s="11">
        <v>761398</v>
      </c>
      <c r="C5" s="11">
        <v>84005</v>
      </c>
      <c r="E5" s="11">
        <v>97054</v>
      </c>
      <c r="H5" s="11">
        <v>942457</v>
      </c>
    </row>
    <row r="6" spans="1:8" x14ac:dyDescent="0.25">
      <c r="A6" s="7" t="s">
        <v>21</v>
      </c>
      <c r="B6" s="11">
        <v>1603813</v>
      </c>
      <c r="C6" s="11">
        <v>143912</v>
      </c>
      <c r="D6" s="11">
        <v>207478</v>
      </c>
      <c r="E6" s="11">
        <v>106596</v>
      </c>
      <c r="H6" s="11">
        <v>2061799</v>
      </c>
    </row>
    <row r="7" spans="1:8" x14ac:dyDescent="0.25">
      <c r="A7" s="7" t="s">
        <v>29</v>
      </c>
      <c r="B7" s="11">
        <v>2156337</v>
      </c>
      <c r="C7" s="11">
        <v>103146</v>
      </c>
      <c r="D7" s="11">
        <v>291916</v>
      </c>
      <c r="E7" s="11">
        <v>68312</v>
      </c>
      <c r="H7" s="11">
        <v>2619711</v>
      </c>
    </row>
    <row r="8" spans="1:8" x14ac:dyDescent="0.25">
      <c r="A8" s="7" t="s">
        <v>26</v>
      </c>
      <c r="B8" s="11">
        <v>348273</v>
      </c>
      <c r="C8" s="11">
        <v>131533</v>
      </c>
      <c r="D8" s="11">
        <v>313600</v>
      </c>
      <c r="E8" s="11">
        <v>29209</v>
      </c>
      <c r="H8" s="11">
        <v>822615</v>
      </c>
    </row>
    <row r="9" spans="1:8" x14ac:dyDescent="0.25">
      <c r="A9" s="7" t="s">
        <v>13</v>
      </c>
      <c r="B9" s="11">
        <v>2109517</v>
      </c>
      <c r="C9" s="11">
        <v>565896</v>
      </c>
      <c r="D9" s="11">
        <v>1956619</v>
      </c>
      <c r="E9" s="11">
        <v>88410</v>
      </c>
      <c r="H9" s="11">
        <v>4720442</v>
      </c>
    </row>
    <row r="10" spans="1:8" x14ac:dyDescent="0.25">
      <c r="A10" s="7" t="s">
        <v>15</v>
      </c>
      <c r="B10" s="11">
        <v>1098297</v>
      </c>
      <c r="C10" s="11">
        <v>427428</v>
      </c>
      <c r="D10" s="11">
        <v>1399753</v>
      </c>
      <c r="E10" s="11">
        <v>115401</v>
      </c>
      <c r="H10" s="11">
        <v>3040879</v>
      </c>
    </row>
    <row r="11" spans="1:8" x14ac:dyDescent="0.25">
      <c r="A11" s="7" t="s">
        <v>17</v>
      </c>
      <c r="B11" s="11">
        <v>1323515</v>
      </c>
      <c r="C11" s="11">
        <v>481099</v>
      </c>
      <c r="D11" s="11">
        <v>1485542</v>
      </c>
      <c r="E11" s="11">
        <v>156988</v>
      </c>
      <c r="H11" s="11">
        <v>3447144</v>
      </c>
    </row>
    <row r="12" spans="1:8" x14ac:dyDescent="0.25">
      <c r="A12" s="7" t="s">
        <v>18</v>
      </c>
      <c r="B12" s="11">
        <v>1421180</v>
      </c>
      <c r="C12" s="11">
        <v>464608</v>
      </c>
      <c r="D12" s="11">
        <v>1449883</v>
      </c>
      <c r="E12" s="11">
        <v>190507</v>
      </c>
      <c r="F12" s="11">
        <v>577</v>
      </c>
      <c r="H12" s="11">
        <v>3526755</v>
      </c>
    </row>
    <row r="13" spans="1:8" x14ac:dyDescent="0.25">
      <c r="A13" s="7" t="s">
        <v>33</v>
      </c>
      <c r="B13" s="11">
        <v>1385695</v>
      </c>
      <c r="C13" s="11">
        <v>276525</v>
      </c>
      <c r="D13" s="11">
        <v>838614</v>
      </c>
      <c r="E13" s="11">
        <v>157187</v>
      </c>
      <c r="H13" s="11">
        <v>2658021</v>
      </c>
    </row>
    <row r="14" spans="1:8" x14ac:dyDescent="0.25">
      <c r="A14" s="7" t="s">
        <v>19</v>
      </c>
      <c r="B14" s="11">
        <v>1241834</v>
      </c>
      <c r="C14" s="11">
        <v>561571</v>
      </c>
      <c r="D14" s="11">
        <v>1241834</v>
      </c>
      <c r="E14" s="11">
        <v>225478</v>
      </c>
      <c r="H14" s="11">
        <v>3270717</v>
      </c>
    </row>
    <row r="15" spans="1:8" x14ac:dyDescent="0.25">
      <c r="A15" s="7" t="s">
        <v>11</v>
      </c>
      <c r="B15" s="11">
        <v>1816009</v>
      </c>
      <c r="C15" s="11">
        <v>789101</v>
      </c>
      <c r="D15" s="11">
        <v>1234998</v>
      </c>
      <c r="E15" s="11">
        <v>170957</v>
      </c>
      <c r="H15" s="11">
        <v>4011065</v>
      </c>
    </row>
    <row r="16" spans="1:8" x14ac:dyDescent="0.25">
      <c r="A16" s="7" t="s">
        <v>34</v>
      </c>
      <c r="B16" s="11">
        <v>2822011</v>
      </c>
      <c r="C16" s="11">
        <v>781678</v>
      </c>
      <c r="D16" s="11">
        <v>1013748</v>
      </c>
      <c r="E16" s="11">
        <v>232316</v>
      </c>
      <c r="H16" s="11">
        <v>4849753</v>
      </c>
    </row>
    <row r="17" spans="1:8" x14ac:dyDescent="0.25">
      <c r="A17" s="7" t="s">
        <v>35</v>
      </c>
      <c r="B17" s="11">
        <v>1190091</v>
      </c>
      <c r="C17" s="11">
        <v>679515</v>
      </c>
      <c r="D17" s="11">
        <v>535888</v>
      </c>
      <c r="E17" s="11">
        <v>94415</v>
      </c>
      <c r="H17" s="11">
        <v>2499909</v>
      </c>
    </row>
    <row r="18" spans="1:8" x14ac:dyDescent="0.25">
      <c r="A18" s="7" t="s">
        <v>32</v>
      </c>
      <c r="B18" s="11">
        <v>1375986</v>
      </c>
      <c r="C18" s="11">
        <v>460027</v>
      </c>
      <c r="D18" s="11">
        <v>940929</v>
      </c>
      <c r="E18" s="11">
        <v>147498</v>
      </c>
      <c r="H18" s="11">
        <v>2924440</v>
      </c>
    </row>
    <row r="19" spans="1:8" x14ac:dyDescent="0.25">
      <c r="A19" s="7" t="s">
        <v>37</v>
      </c>
      <c r="B19" s="11">
        <v>1296971</v>
      </c>
      <c r="C19" s="11">
        <v>496060</v>
      </c>
      <c r="D19" s="11">
        <v>771187</v>
      </c>
      <c r="E19" s="11">
        <v>136769</v>
      </c>
      <c r="H19" s="11">
        <v>2700987</v>
      </c>
    </row>
    <row r="20" spans="1:8" x14ac:dyDescent="0.25">
      <c r="A20" s="7" t="s">
        <v>36</v>
      </c>
      <c r="B20" s="11">
        <v>1720501</v>
      </c>
      <c r="C20" s="11">
        <v>875453</v>
      </c>
      <c r="D20" s="11">
        <v>1707784</v>
      </c>
      <c r="E20" s="11">
        <v>274569</v>
      </c>
      <c r="H20" s="11">
        <v>4578307</v>
      </c>
    </row>
    <row r="21" spans="1:8" x14ac:dyDescent="0.25">
      <c r="A21" s="7" t="s">
        <v>38</v>
      </c>
      <c r="B21" s="11">
        <v>1059709</v>
      </c>
      <c r="C21" s="11">
        <v>540117</v>
      </c>
      <c r="D21" s="11">
        <v>927427</v>
      </c>
      <c r="E21" s="11">
        <v>158484</v>
      </c>
      <c r="H21" s="11">
        <v>2685737</v>
      </c>
    </row>
    <row r="22" spans="1:8" x14ac:dyDescent="0.25">
      <c r="A22" s="7" t="s">
        <v>40</v>
      </c>
      <c r="B22" s="11">
        <v>841000</v>
      </c>
      <c r="C22" s="11">
        <v>611500</v>
      </c>
      <c r="D22" s="11">
        <v>417000</v>
      </c>
      <c r="E22" s="11">
        <v>81600</v>
      </c>
      <c r="H22" s="11">
        <v>1951100</v>
      </c>
    </row>
    <row r="23" spans="1:8" x14ac:dyDescent="0.25">
      <c r="A23" s="7" t="s">
        <v>39</v>
      </c>
      <c r="B23" s="11">
        <v>324290</v>
      </c>
      <c r="C23" s="11">
        <v>172047</v>
      </c>
      <c r="D23" s="11">
        <v>261120</v>
      </c>
      <c r="E23" s="11">
        <v>34234</v>
      </c>
      <c r="H23" s="11">
        <v>791691</v>
      </c>
    </row>
    <row r="24" spans="1:8" x14ac:dyDescent="0.25">
      <c r="A24" s="7" t="s">
        <v>46</v>
      </c>
    </row>
    <row r="25" spans="1:8" x14ac:dyDescent="0.25">
      <c r="A25" s="7" t="s">
        <v>61</v>
      </c>
      <c r="B25" s="11">
        <v>657804</v>
      </c>
      <c r="C25" s="11">
        <v>281366</v>
      </c>
      <c r="D25" s="11">
        <v>404241</v>
      </c>
      <c r="E25" s="11">
        <v>58639</v>
      </c>
      <c r="H25" s="11">
        <v>1402050</v>
      </c>
    </row>
    <row r="26" spans="1:8" x14ac:dyDescent="0.25">
      <c r="A26" s="7" t="s">
        <v>47</v>
      </c>
      <c r="B26" s="11">
        <v>26554231</v>
      </c>
      <c r="C26" s="11">
        <v>8926587</v>
      </c>
      <c r="D26" s="11">
        <v>17399561</v>
      </c>
      <c r="E26" s="11">
        <v>2624623</v>
      </c>
      <c r="F26" s="11">
        <v>577</v>
      </c>
      <c r="H26" s="11">
        <v>55505579</v>
      </c>
    </row>
    <row r="91" spans="10:13" x14ac:dyDescent="0.25">
      <c r="J91" s="9" t="e">
        <f>B91/B$90</f>
        <v>#DIV/0!</v>
      </c>
      <c r="K91" s="9" t="e">
        <f t="shared" ref="K91:M94" si="0">C91/C$90</f>
        <v>#DIV/0!</v>
      </c>
      <c r="L91" s="9" t="e">
        <f t="shared" si="0"/>
        <v>#DIV/0!</v>
      </c>
      <c r="M91" s="9" t="e">
        <f t="shared" si="0"/>
        <v>#DIV/0!</v>
      </c>
    </row>
    <row r="92" spans="10:13" x14ac:dyDescent="0.25">
      <c r="J92" s="9" t="e">
        <f t="shared" ref="J92:J94" si="1">B92/B$90</f>
        <v>#DIV/0!</v>
      </c>
      <c r="K92" s="9" t="e">
        <f t="shared" si="0"/>
        <v>#DIV/0!</v>
      </c>
      <c r="L92" s="9" t="e">
        <f t="shared" si="0"/>
        <v>#DIV/0!</v>
      </c>
      <c r="M92" s="9" t="e">
        <f t="shared" si="0"/>
        <v>#DIV/0!</v>
      </c>
    </row>
    <row r="93" spans="10:13" x14ac:dyDescent="0.25">
      <c r="J93" s="9" t="e">
        <f t="shared" si="1"/>
        <v>#DIV/0!</v>
      </c>
      <c r="K93" s="9" t="e">
        <f t="shared" si="0"/>
        <v>#DIV/0!</v>
      </c>
      <c r="L93" s="9" t="e">
        <f t="shared" si="0"/>
        <v>#DIV/0!</v>
      </c>
      <c r="M93" s="9" t="e">
        <f t="shared" si="0"/>
        <v>#DIV/0!</v>
      </c>
    </row>
    <row r="94" spans="10:13" x14ac:dyDescent="0.25">
      <c r="J94" s="9" t="e">
        <f t="shared" si="1"/>
        <v>#DIV/0!</v>
      </c>
      <c r="K94" s="9" t="e">
        <f t="shared" si="0"/>
        <v>#DIV/0!</v>
      </c>
      <c r="L94" s="9" t="e">
        <f t="shared" si="0"/>
        <v>#DIV/0!</v>
      </c>
      <c r="M94" s="9" t="e">
        <f t="shared" si="0"/>
        <v>#DIV/0!</v>
      </c>
    </row>
    <row r="96" spans="10:13" x14ac:dyDescent="0.25">
      <c r="J96" s="9" t="e">
        <f>B96/B$95</f>
        <v>#DIV/0!</v>
      </c>
      <c r="K96" s="9" t="e">
        <f t="shared" ref="K96:M99" si="2">C96/C$95</f>
        <v>#DIV/0!</v>
      </c>
      <c r="L96" s="9" t="e">
        <f t="shared" si="2"/>
        <v>#DIV/0!</v>
      </c>
      <c r="M96" s="9" t="e">
        <f>E96/E$95</f>
        <v>#DIV/0!</v>
      </c>
    </row>
    <row r="97" spans="10:13" x14ac:dyDescent="0.25">
      <c r="J97" s="9" t="e">
        <f t="shared" ref="J97:J99" si="3">B97/B$95</f>
        <v>#DIV/0!</v>
      </c>
      <c r="K97" s="9" t="e">
        <f t="shared" si="2"/>
        <v>#DIV/0!</v>
      </c>
      <c r="L97" s="9" t="e">
        <f t="shared" si="2"/>
        <v>#DIV/0!</v>
      </c>
      <c r="M97" s="9" t="e">
        <f t="shared" si="2"/>
        <v>#DIV/0!</v>
      </c>
    </row>
    <row r="98" spans="10:13" x14ac:dyDescent="0.25">
      <c r="J98" s="9" t="e">
        <f t="shared" si="3"/>
        <v>#DIV/0!</v>
      </c>
      <c r="K98" s="9" t="e">
        <f t="shared" si="2"/>
        <v>#DIV/0!</v>
      </c>
      <c r="L98" s="9" t="e">
        <f t="shared" si="2"/>
        <v>#DIV/0!</v>
      </c>
      <c r="M98" s="9" t="e">
        <f t="shared" si="2"/>
        <v>#DIV/0!</v>
      </c>
    </row>
    <row r="99" spans="10:13" x14ac:dyDescent="0.25">
      <c r="J99" s="9" t="e">
        <f t="shared" si="3"/>
        <v>#DIV/0!</v>
      </c>
      <c r="K99" s="9" t="e">
        <f t="shared" si="2"/>
        <v>#DIV/0!</v>
      </c>
      <c r="L99" s="9" t="e">
        <f t="shared" si="2"/>
        <v>#DIV/0!</v>
      </c>
      <c r="M99" s="9" t="e">
        <f>E99/E$95</f>
        <v>#DIV/0!</v>
      </c>
    </row>
  </sheetData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F531-22C9-46DC-A779-BFB76AD56FE8}">
  <dimension ref="A3:B2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3" spans="1:2" x14ac:dyDescent="0.25">
      <c r="A3" s="6" t="s">
        <v>45</v>
      </c>
      <c r="B3" t="s">
        <v>48</v>
      </c>
    </row>
    <row r="4" spans="1:2" x14ac:dyDescent="0.25">
      <c r="A4" s="7" t="s">
        <v>28</v>
      </c>
      <c r="B4" s="8">
        <v>20990</v>
      </c>
    </row>
    <row r="5" spans="1:2" x14ac:dyDescent="0.25">
      <c r="A5" s="7" t="s">
        <v>22</v>
      </c>
      <c r="B5" s="8">
        <v>532787</v>
      </c>
    </row>
    <row r="6" spans="1:2" x14ac:dyDescent="0.25">
      <c r="A6" s="7" t="s">
        <v>23</v>
      </c>
      <c r="B6" s="8">
        <v>969771</v>
      </c>
    </row>
    <row r="7" spans="1:2" x14ac:dyDescent="0.25">
      <c r="A7" s="7" t="s">
        <v>24</v>
      </c>
      <c r="B7" s="8">
        <v>1679119</v>
      </c>
    </row>
    <row r="8" spans="1:2" x14ac:dyDescent="0.25">
      <c r="A8" s="7" t="s">
        <v>25</v>
      </c>
      <c r="B8" s="8">
        <v>2360383</v>
      </c>
    </row>
    <row r="9" spans="1:2" x14ac:dyDescent="0.25">
      <c r="A9" s="7" t="s">
        <v>31</v>
      </c>
      <c r="B9" s="8">
        <v>483455</v>
      </c>
    </row>
    <row r="10" spans="1:2" x14ac:dyDescent="0.25">
      <c r="A10" s="7" t="s">
        <v>27</v>
      </c>
      <c r="B10" s="8">
        <v>337843</v>
      </c>
    </row>
    <row r="11" spans="1:2" x14ac:dyDescent="0.25">
      <c r="A11" s="7" t="s">
        <v>21</v>
      </c>
      <c r="B11" s="8">
        <v>5715955</v>
      </c>
    </row>
    <row r="12" spans="1:2" x14ac:dyDescent="0.25">
      <c r="A12" s="7" t="s">
        <v>29</v>
      </c>
      <c r="B12" s="8">
        <v>2724928</v>
      </c>
    </row>
    <row r="13" spans="1:2" x14ac:dyDescent="0.25">
      <c r="A13" s="7" t="s">
        <v>30</v>
      </c>
      <c r="B13" s="8">
        <v>3932078</v>
      </c>
    </row>
    <row r="14" spans="1:2" x14ac:dyDescent="0.25">
      <c r="A14" s="7" t="s">
        <v>26</v>
      </c>
      <c r="B14" s="8">
        <v>3415382</v>
      </c>
    </row>
    <row r="15" spans="1:2" x14ac:dyDescent="0.25">
      <c r="A15" s="7" t="s">
        <v>13</v>
      </c>
      <c r="B15" s="8">
        <v>1912601</v>
      </c>
    </row>
    <row r="16" spans="1:2" x14ac:dyDescent="0.25">
      <c r="A16" s="7" t="s">
        <v>15</v>
      </c>
      <c r="B16" s="8">
        <v>4590836</v>
      </c>
    </row>
    <row r="17" spans="1:2" x14ac:dyDescent="0.25">
      <c r="A17" s="7" t="s">
        <v>17</v>
      </c>
      <c r="B17" s="8">
        <v>4145256</v>
      </c>
    </row>
    <row r="18" spans="1:2" x14ac:dyDescent="0.25">
      <c r="A18" s="7" t="s">
        <v>18</v>
      </c>
      <c r="B18" s="8">
        <v>4864184</v>
      </c>
    </row>
    <row r="19" spans="1:2" x14ac:dyDescent="0.25">
      <c r="A19" s="7" t="s">
        <v>33</v>
      </c>
      <c r="B19" s="8">
        <v>1537895</v>
      </c>
    </row>
    <row r="20" spans="1:2" x14ac:dyDescent="0.25">
      <c r="A20" s="7" t="s">
        <v>19</v>
      </c>
      <c r="B20" s="8">
        <v>2985724</v>
      </c>
    </row>
    <row r="21" spans="1:2" x14ac:dyDescent="0.25">
      <c r="A21" s="7" t="s">
        <v>11</v>
      </c>
      <c r="B21" s="8">
        <v>3191437</v>
      </c>
    </row>
    <row r="22" spans="1:2" x14ac:dyDescent="0.25">
      <c r="A22" s="7" t="s">
        <v>34</v>
      </c>
      <c r="B22" s="8">
        <v>4588629</v>
      </c>
    </row>
    <row r="23" spans="1:2" x14ac:dyDescent="0.25">
      <c r="A23" s="7" t="s">
        <v>35</v>
      </c>
      <c r="B23" s="8">
        <v>1381200</v>
      </c>
    </row>
    <row r="24" spans="1:2" x14ac:dyDescent="0.25">
      <c r="A24" s="7" t="s">
        <v>32</v>
      </c>
      <c r="B24" s="8">
        <v>1971155</v>
      </c>
    </row>
    <row r="25" spans="1:2" x14ac:dyDescent="0.25">
      <c r="A25" s="7" t="s">
        <v>37</v>
      </c>
      <c r="B25" s="8">
        <v>665851</v>
      </c>
    </row>
    <row r="26" spans="1:2" x14ac:dyDescent="0.25">
      <c r="A26" s="7" t="s">
        <v>36</v>
      </c>
      <c r="B26" s="8">
        <v>1444870</v>
      </c>
    </row>
    <row r="27" spans="1:2" x14ac:dyDescent="0.25">
      <c r="A27" s="7" t="s">
        <v>38</v>
      </c>
      <c r="B27" s="8">
        <v>53250</v>
      </c>
    </row>
    <row r="28" spans="1:2" x14ac:dyDescent="0.25">
      <c r="A28" s="7" t="s">
        <v>46</v>
      </c>
      <c r="B28" s="8"/>
    </row>
    <row r="29" spans="1:2" x14ac:dyDescent="0.25">
      <c r="A29" s="7" t="s">
        <v>47</v>
      </c>
      <c r="B29" s="8">
        <v>55505579</v>
      </c>
    </row>
  </sheetData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2187-4420-4150-87E0-576B99EAE7AD}">
  <dimension ref="A1:N609"/>
  <sheetViews>
    <sheetView workbookViewId="0">
      <pane ySplit="1" topLeftCell="A119" activePane="bottomLeft" state="frozen"/>
      <selection pane="bottomLeft" sqref="A1:N1048576"/>
    </sheetView>
  </sheetViews>
  <sheetFormatPr defaultColWidth="62.140625" defaultRowHeight="15" x14ac:dyDescent="0.25"/>
  <cols>
    <col min="1" max="1" width="6.42578125" bestFit="1" customWidth="1"/>
    <col min="2" max="2" width="10.85546875" bestFit="1" customWidth="1"/>
    <col min="3" max="3" width="4" bestFit="1" customWidth="1"/>
    <col min="4" max="4" width="5" bestFit="1" customWidth="1"/>
    <col min="5" max="5" width="4" bestFit="1" customWidth="1"/>
    <col min="6" max="8" width="3.7109375" bestFit="1" customWidth="1"/>
    <col min="9" max="9" width="5" bestFit="1" customWidth="1"/>
    <col min="10" max="10" width="8" bestFit="1" customWidth="1"/>
    <col min="11" max="11" width="4.5703125" bestFit="1" customWidth="1"/>
    <col min="12" max="12" width="3.7109375" bestFit="1" customWidth="1"/>
    <col min="13" max="13" width="16.7109375" bestFit="1" customWidth="1"/>
    <col min="14" max="14" width="3.7109375" bestFit="1" customWidth="1"/>
  </cols>
  <sheetData>
    <row r="1" spans="1:14" s="5" customFormat="1" ht="97.5" x14ac:dyDescent="0.25">
      <c r="A1" s="4" t="s">
        <v>0</v>
      </c>
      <c r="B1" s="4" t="s">
        <v>41</v>
      </c>
      <c r="C1" s="4" t="s">
        <v>42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51</v>
      </c>
      <c r="N1" s="5" t="s">
        <v>50</v>
      </c>
    </row>
    <row r="2" spans="1:14" x14ac:dyDescent="0.25">
      <c r="A2" s="1" t="s">
        <v>10</v>
      </c>
      <c r="B2" s="1" t="s">
        <v>43</v>
      </c>
      <c r="C2" s="1" t="s">
        <v>44</v>
      </c>
      <c r="D2" s="1" t="s">
        <v>17</v>
      </c>
      <c r="E2" s="2">
        <v>272</v>
      </c>
      <c r="F2" s="1" t="s">
        <v>12</v>
      </c>
      <c r="G2" s="2">
        <v>1</v>
      </c>
      <c r="H2" s="2">
        <v>1</v>
      </c>
      <c r="I2" s="1" t="s">
        <v>21</v>
      </c>
      <c r="J2" s="2">
        <v>14954</v>
      </c>
      <c r="K2" s="2">
        <v>6.55</v>
      </c>
      <c r="L2" s="1" t="s">
        <v>14</v>
      </c>
      <c r="M2" s="1" t="s">
        <v>52</v>
      </c>
      <c r="N2">
        <f>VALUE(D2)-VALUE(I2)</f>
        <v>6</v>
      </c>
    </row>
    <row r="3" spans="1:14" x14ac:dyDescent="0.25">
      <c r="A3" s="1" t="s">
        <v>10</v>
      </c>
      <c r="B3" s="1" t="s">
        <v>43</v>
      </c>
      <c r="C3" s="1" t="s">
        <v>44</v>
      </c>
      <c r="D3" s="1" t="s">
        <v>17</v>
      </c>
      <c r="E3" s="2">
        <v>272</v>
      </c>
      <c r="F3" s="1" t="s">
        <v>12</v>
      </c>
      <c r="G3" s="2">
        <v>1</v>
      </c>
      <c r="H3" s="2">
        <v>2</v>
      </c>
      <c r="I3" s="1" t="s">
        <v>29</v>
      </c>
      <c r="J3" s="2">
        <v>300872</v>
      </c>
      <c r="K3" s="2">
        <v>3.95</v>
      </c>
      <c r="L3" s="1" t="s">
        <v>16</v>
      </c>
      <c r="M3" s="1" t="s">
        <v>52</v>
      </c>
      <c r="N3">
        <f t="shared" ref="N3:N66" si="0">VALUE(D3)-VALUE(I3)</f>
        <v>5</v>
      </c>
    </row>
    <row r="4" spans="1:14" x14ac:dyDescent="0.25">
      <c r="A4" s="1" t="s">
        <v>10</v>
      </c>
      <c r="B4" s="1" t="s">
        <v>43</v>
      </c>
      <c r="C4" s="1" t="s">
        <v>44</v>
      </c>
      <c r="D4" s="1" t="s">
        <v>17</v>
      </c>
      <c r="E4" s="2">
        <v>272</v>
      </c>
      <c r="F4" s="1" t="s">
        <v>12</v>
      </c>
      <c r="G4" s="2">
        <v>1</v>
      </c>
      <c r="H4" s="2">
        <v>3</v>
      </c>
      <c r="I4" s="1" t="s">
        <v>30</v>
      </c>
      <c r="J4" s="2">
        <v>1141653</v>
      </c>
      <c r="K4" s="2">
        <v>3.39</v>
      </c>
      <c r="L4" s="1" t="s">
        <v>16</v>
      </c>
      <c r="M4" s="1" t="s">
        <v>52</v>
      </c>
      <c r="N4">
        <f t="shared" si="0"/>
        <v>4</v>
      </c>
    </row>
    <row r="5" spans="1:14" x14ac:dyDescent="0.25">
      <c r="A5" s="1" t="s">
        <v>10</v>
      </c>
      <c r="B5" s="1" t="s">
        <v>43</v>
      </c>
      <c r="C5" s="1" t="s">
        <v>44</v>
      </c>
      <c r="D5" s="1" t="s">
        <v>17</v>
      </c>
      <c r="E5" s="2">
        <v>272</v>
      </c>
      <c r="F5" s="1" t="s">
        <v>12</v>
      </c>
      <c r="G5" s="2">
        <v>1</v>
      </c>
      <c r="H5" s="2">
        <v>4</v>
      </c>
      <c r="I5" s="1" t="s">
        <v>26</v>
      </c>
      <c r="J5" s="2">
        <v>28063</v>
      </c>
      <c r="K5" s="2">
        <v>0.08</v>
      </c>
      <c r="L5" s="1" t="s">
        <v>16</v>
      </c>
      <c r="M5" s="1" t="s">
        <v>52</v>
      </c>
      <c r="N5">
        <f t="shared" si="0"/>
        <v>3</v>
      </c>
    </row>
    <row r="6" spans="1:14" x14ac:dyDescent="0.25">
      <c r="A6" s="1" t="s">
        <v>10</v>
      </c>
      <c r="B6" s="1" t="s">
        <v>43</v>
      </c>
      <c r="C6" s="1" t="s">
        <v>44</v>
      </c>
      <c r="D6" s="1" t="s">
        <v>17</v>
      </c>
      <c r="E6" s="2">
        <v>272</v>
      </c>
      <c r="F6" s="1" t="s">
        <v>12</v>
      </c>
      <c r="G6" s="2">
        <v>2</v>
      </c>
      <c r="H6" s="2">
        <v>1</v>
      </c>
      <c r="I6" s="1" t="s">
        <v>21</v>
      </c>
      <c r="J6" s="2">
        <v>25223</v>
      </c>
      <c r="K6" s="2">
        <v>7.66</v>
      </c>
      <c r="L6" s="1" t="s">
        <v>14</v>
      </c>
      <c r="M6" s="1" t="s">
        <v>53</v>
      </c>
      <c r="N6">
        <f t="shared" si="0"/>
        <v>6</v>
      </c>
    </row>
    <row r="7" spans="1:14" x14ac:dyDescent="0.25">
      <c r="A7" s="1" t="s">
        <v>10</v>
      </c>
      <c r="B7" s="1" t="s">
        <v>43</v>
      </c>
      <c r="C7" s="1" t="s">
        <v>44</v>
      </c>
      <c r="D7" s="1" t="s">
        <v>17</v>
      </c>
      <c r="E7" s="2">
        <v>272</v>
      </c>
      <c r="F7" s="1" t="s">
        <v>12</v>
      </c>
      <c r="G7" s="2">
        <v>2</v>
      </c>
      <c r="H7" s="2">
        <v>2</v>
      </c>
      <c r="I7" s="1" t="s">
        <v>29</v>
      </c>
      <c r="J7" s="2">
        <v>240225</v>
      </c>
      <c r="K7" s="2">
        <v>2.2999999999999998</v>
      </c>
      <c r="L7" s="1" t="s">
        <v>16</v>
      </c>
      <c r="M7" s="1" t="s">
        <v>53</v>
      </c>
      <c r="N7">
        <f t="shared" si="0"/>
        <v>5</v>
      </c>
    </row>
    <row r="8" spans="1:14" x14ac:dyDescent="0.25">
      <c r="A8" s="1" t="s">
        <v>10</v>
      </c>
      <c r="B8" s="1" t="s">
        <v>43</v>
      </c>
      <c r="C8" s="1" t="s">
        <v>44</v>
      </c>
      <c r="D8" s="1" t="s">
        <v>17</v>
      </c>
      <c r="E8" s="2">
        <v>272</v>
      </c>
      <c r="F8" s="1" t="s">
        <v>12</v>
      </c>
      <c r="G8" s="2">
        <v>2</v>
      </c>
      <c r="H8" s="2">
        <v>3</v>
      </c>
      <c r="I8" s="1" t="s">
        <v>30</v>
      </c>
      <c r="J8" s="2">
        <v>1033065</v>
      </c>
      <c r="K8" s="2">
        <v>2.91</v>
      </c>
      <c r="L8" s="1" t="s">
        <v>16</v>
      </c>
      <c r="M8" s="1" t="s">
        <v>53</v>
      </c>
      <c r="N8">
        <f t="shared" si="0"/>
        <v>4</v>
      </c>
    </row>
    <row r="9" spans="1:14" x14ac:dyDescent="0.25">
      <c r="A9" s="1" t="s">
        <v>10</v>
      </c>
      <c r="B9" s="1" t="s">
        <v>43</v>
      </c>
      <c r="C9" s="1" t="s">
        <v>44</v>
      </c>
      <c r="D9" s="1" t="s">
        <v>17</v>
      </c>
      <c r="E9" s="2">
        <v>272</v>
      </c>
      <c r="F9" s="1" t="s">
        <v>12</v>
      </c>
      <c r="G9" s="2">
        <v>2</v>
      </c>
      <c r="H9" s="2">
        <v>4</v>
      </c>
      <c r="I9" s="1" t="s">
        <v>26</v>
      </c>
      <c r="J9" s="2">
        <v>25002</v>
      </c>
      <c r="K9" s="2">
        <v>7.0000000000000007E-2</v>
      </c>
      <c r="L9" s="1" t="s">
        <v>16</v>
      </c>
      <c r="M9" s="1" t="s">
        <v>53</v>
      </c>
      <c r="N9">
        <f t="shared" si="0"/>
        <v>3</v>
      </c>
    </row>
    <row r="10" spans="1:14" x14ac:dyDescent="0.25">
      <c r="A10" s="1" t="s">
        <v>10</v>
      </c>
      <c r="B10" s="1" t="s">
        <v>43</v>
      </c>
      <c r="C10" s="1" t="s">
        <v>44</v>
      </c>
      <c r="D10" s="1" t="s">
        <v>17</v>
      </c>
      <c r="E10" s="2">
        <v>272</v>
      </c>
      <c r="F10" s="1" t="s">
        <v>12</v>
      </c>
      <c r="G10" s="2">
        <v>3</v>
      </c>
      <c r="H10" s="2">
        <v>1</v>
      </c>
      <c r="I10" s="1" t="s">
        <v>21</v>
      </c>
      <c r="J10" s="2">
        <v>3251</v>
      </c>
      <c r="K10" s="2">
        <v>0.66</v>
      </c>
      <c r="L10" s="1" t="s">
        <v>14</v>
      </c>
      <c r="M10" s="1" t="s">
        <v>54</v>
      </c>
      <c r="N10">
        <f t="shared" si="0"/>
        <v>6</v>
      </c>
    </row>
    <row r="11" spans="1:14" x14ac:dyDescent="0.25">
      <c r="A11" s="1" t="s">
        <v>10</v>
      </c>
      <c r="B11" s="1" t="s">
        <v>43</v>
      </c>
      <c r="C11" s="1" t="s">
        <v>44</v>
      </c>
      <c r="D11" s="1" t="s">
        <v>17</v>
      </c>
      <c r="E11" s="2">
        <v>272</v>
      </c>
      <c r="F11" s="1" t="s">
        <v>12</v>
      </c>
      <c r="G11" s="2">
        <v>3</v>
      </c>
      <c r="H11" s="2">
        <v>2</v>
      </c>
      <c r="I11" s="1" t="s">
        <v>29</v>
      </c>
      <c r="J11" s="2">
        <v>35487</v>
      </c>
      <c r="K11" s="2">
        <v>0.97</v>
      </c>
      <c r="L11" s="1" t="s">
        <v>16</v>
      </c>
      <c r="M11" s="1" t="s">
        <v>54</v>
      </c>
      <c r="N11">
        <f t="shared" si="0"/>
        <v>5</v>
      </c>
    </row>
    <row r="12" spans="1:14" x14ac:dyDescent="0.25">
      <c r="A12" s="1" t="s">
        <v>10</v>
      </c>
      <c r="B12" s="1" t="s">
        <v>43</v>
      </c>
      <c r="C12" s="1" t="s">
        <v>44</v>
      </c>
      <c r="D12" s="1" t="s">
        <v>17</v>
      </c>
      <c r="E12" s="2">
        <v>272</v>
      </c>
      <c r="F12" s="1" t="s">
        <v>12</v>
      </c>
      <c r="G12" s="2">
        <v>3</v>
      </c>
      <c r="H12" s="2">
        <v>3</v>
      </c>
      <c r="I12" s="1" t="s">
        <v>30</v>
      </c>
      <c r="J12" s="2">
        <v>115284</v>
      </c>
      <c r="K12" s="2">
        <v>0.78</v>
      </c>
      <c r="L12" s="1" t="s">
        <v>16</v>
      </c>
      <c r="M12" s="1" t="s">
        <v>54</v>
      </c>
      <c r="N12">
        <f t="shared" si="0"/>
        <v>4</v>
      </c>
    </row>
    <row r="13" spans="1:14" x14ac:dyDescent="0.25">
      <c r="A13" s="1" t="s">
        <v>10</v>
      </c>
      <c r="B13" s="1" t="s">
        <v>43</v>
      </c>
      <c r="C13" s="1" t="s">
        <v>44</v>
      </c>
      <c r="D13" s="1" t="s">
        <v>17</v>
      </c>
      <c r="E13" s="2">
        <v>272</v>
      </c>
      <c r="F13" s="1" t="s">
        <v>12</v>
      </c>
      <c r="G13" s="2">
        <v>3</v>
      </c>
      <c r="H13" s="2">
        <v>4</v>
      </c>
      <c r="I13" s="1" t="s">
        <v>26</v>
      </c>
      <c r="J13" s="2">
        <v>2966</v>
      </c>
      <c r="K13" s="2">
        <v>0.02</v>
      </c>
      <c r="L13" s="1" t="s">
        <v>16</v>
      </c>
      <c r="M13" s="1" t="s">
        <v>54</v>
      </c>
      <c r="N13">
        <f t="shared" si="0"/>
        <v>3</v>
      </c>
    </row>
    <row r="14" spans="1:14" x14ac:dyDescent="0.25">
      <c r="A14" s="1" t="s">
        <v>10</v>
      </c>
      <c r="B14" s="1" t="s">
        <v>43</v>
      </c>
      <c r="C14" s="1" t="s">
        <v>44</v>
      </c>
      <c r="D14" s="1" t="s">
        <v>17</v>
      </c>
      <c r="E14" s="2">
        <v>272</v>
      </c>
      <c r="F14" s="1" t="s">
        <v>12</v>
      </c>
      <c r="G14" s="2">
        <v>4</v>
      </c>
      <c r="H14" s="2">
        <v>1</v>
      </c>
      <c r="I14" s="1" t="s">
        <v>21</v>
      </c>
      <c r="J14" s="2">
        <v>4134</v>
      </c>
      <c r="K14" s="2">
        <v>4.62</v>
      </c>
      <c r="L14" s="1" t="s">
        <v>14</v>
      </c>
      <c r="M14" s="1" t="s">
        <v>55</v>
      </c>
      <c r="N14">
        <f t="shared" si="0"/>
        <v>6</v>
      </c>
    </row>
    <row r="15" spans="1:14" x14ac:dyDescent="0.25">
      <c r="A15" s="1" t="s">
        <v>10</v>
      </c>
      <c r="B15" s="1" t="s">
        <v>43</v>
      </c>
      <c r="C15" s="1" t="s">
        <v>44</v>
      </c>
      <c r="D15" s="1" t="s">
        <v>17</v>
      </c>
      <c r="E15" s="2">
        <v>272</v>
      </c>
      <c r="F15" s="1" t="s">
        <v>12</v>
      </c>
      <c r="G15" s="2">
        <v>4</v>
      </c>
      <c r="H15" s="2">
        <v>2</v>
      </c>
      <c r="I15" s="1" t="s">
        <v>29</v>
      </c>
      <c r="J15" s="2">
        <v>92696</v>
      </c>
      <c r="K15" s="2">
        <v>2.64</v>
      </c>
      <c r="L15" s="1" t="s">
        <v>16</v>
      </c>
      <c r="M15" s="1" t="s">
        <v>55</v>
      </c>
      <c r="N15">
        <f t="shared" si="0"/>
        <v>5</v>
      </c>
    </row>
    <row r="16" spans="1:14" x14ac:dyDescent="0.25">
      <c r="A16" s="1" t="s">
        <v>10</v>
      </c>
      <c r="B16" s="1" t="s">
        <v>43</v>
      </c>
      <c r="C16" s="1" t="s">
        <v>44</v>
      </c>
      <c r="D16" s="1" t="s">
        <v>17</v>
      </c>
      <c r="E16" s="2">
        <v>272</v>
      </c>
      <c r="F16" s="1" t="s">
        <v>12</v>
      </c>
      <c r="G16" s="2">
        <v>4</v>
      </c>
      <c r="H16" s="2">
        <v>3</v>
      </c>
      <c r="I16" s="1" t="s">
        <v>30</v>
      </c>
      <c r="J16" s="2">
        <v>375181</v>
      </c>
      <c r="K16" s="2">
        <v>2.93</v>
      </c>
      <c r="L16" s="1" t="s">
        <v>16</v>
      </c>
      <c r="M16" s="1" t="s">
        <v>55</v>
      </c>
      <c r="N16">
        <f t="shared" si="0"/>
        <v>4</v>
      </c>
    </row>
    <row r="17" spans="1:14" x14ac:dyDescent="0.25">
      <c r="A17" s="1" t="s">
        <v>10</v>
      </c>
      <c r="B17" s="1" t="s">
        <v>43</v>
      </c>
      <c r="C17" s="1" t="s">
        <v>44</v>
      </c>
      <c r="D17" s="1" t="s">
        <v>17</v>
      </c>
      <c r="E17" s="2">
        <v>272</v>
      </c>
      <c r="F17" s="1" t="s">
        <v>12</v>
      </c>
      <c r="G17" s="2">
        <v>4</v>
      </c>
      <c r="H17" s="2">
        <v>4</v>
      </c>
      <c r="I17" s="1" t="s">
        <v>26</v>
      </c>
      <c r="J17" s="2">
        <v>9088</v>
      </c>
      <c r="K17" s="2">
        <v>7.0000000000000007E-2</v>
      </c>
      <c r="L17" s="1" t="s">
        <v>16</v>
      </c>
      <c r="M17" s="1" t="s">
        <v>55</v>
      </c>
      <c r="N17">
        <f t="shared" si="0"/>
        <v>3</v>
      </c>
    </row>
    <row r="18" spans="1:14" x14ac:dyDescent="0.25">
      <c r="A18" s="1" t="s">
        <v>10</v>
      </c>
      <c r="B18" s="1" t="s">
        <v>43</v>
      </c>
      <c r="C18" s="1" t="s">
        <v>44</v>
      </c>
      <c r="D18" s="1" t="s">
        <v>32</v>
      </c>
      <c r="E18" s="2">
        <v>65</v>
      </c>
      <c r="F18" s="1" t="s">
        <v>12</v>
      </c>
      <c r="G18" s="2">
        <v>1</v>
      </c>
      <c r="H18" s="2">
        <v>3</v>
      </c>
      <c r="I18" s="1" t="s">
        <v>19</v>
      </c>
      <c r="J18" s="2">
        <v>743785</v>
      </c>
      <c r="K18" s="2">
        <v>2.1</v>
      </c>
      <c r="L18" s="1" t="s">
        <v>16</v>
      </c>
      <c r="M18" s="1" t="s">
        <v>52</v>
      </c>
      <c r="N18">
        <f t="shared" si="0"/>
        <v>4</v>
      </c>
    </row>
    <row r="19" spans="1:14" x14ac:dyDescent="0.25">
      <c r="A19" s="1" t="s">
        <v>10</v>
      </c>
      <c r="B19" s="1" t="s">
        <v>43</v>
      </c>
      <c r="C19" s="1" t="s">
        <v>44</v>
      </c>
      <c r="D19" s="1" t="s">
        <v>32</v>
      </c>
      <c r="E19" s="2">
        <v>65</v>
      </c>
      <c r="F19" s="1" t="s">
        <v>12</v>
      </c>
      <c r="G19" s="2">
        <v>1</v>
      </c>
      <c r="H19" s="2">
        <v>4</v>
      </c>
      <c r="I19" s="1" t="s">
        <v>11</v>
      </c>
      <c r="J19" s="2">
        <v>17573</v>
      </c>
      <c r="K19" s="2">
        <v>0.1</v>
      </c>
      <c r="L19" s="1" t="s">
        <v>16</v>
      </c>
      <c r="M19" s="1" t="s">
        <v>52</v>
      </c>
      <c r="N19">
        <f t="shared" si="0"/>
        <v>3</v>
      </c>
    </row>
    <row r="20" spans="1:14" x14ac:dyDescent="0.25">
      <c r="A20" s="1" t="s">
        <v>10</v>
      </c>
      <c r="B20" s="1" t="s">
        <v>43</v>
      </c>
      <c r="C20" s="1" t="s">
        <v>44</v>
      </c>
      <c r="D20" s="1" t="s">
        <v>32</v>
      </c>
      <c r="E20" s="2">
        <v>65</v>
      </c>
      <c r="F20" s="1" t="s">
        <v>12</v>
      </c>
      <c r="G20" s="2">
        <v>2</v>
      </c>
      <c r="H20" s="2">
        <v>1</v>
      </c>
      <c r="I20" s="1" t="s">
        <v>18</v>
      </c>
      <c r="J20" s="2">
        <v>23825</v>
      </c>
      <c r="K20" s="2">
        <v>6.5</v>
      </c>
      <c r="L20" s="1" t="s">
        <v>14</v>
      </c>
      <c r="M20" s="1" t="s">
        <v>53</v>
      </c>
      <c r="N20">
        <f t="shared" si="0"/>
        <v>6</v>
      </c>
    </row>
    <row r="21" spans="1:14" x14ac:dyDescent="0.25">
      <c r="A21" s="1" t="s">
        <v>10</v>
      </c>
      <c r="B21" s="1" t="s">
        <v>43</v>
      </c>
      <c r="C21" s="1" t="s">
        <v>44</v>
      </c>
      <c r="D21" s="1" t="s">
        <v>32</v>
      </c>
      <c r="E21" s="2">
        <v>65</v>
      </c>
      <c r="F21" s="1" t="s">
        <v>12</v>
      </c>
      <c r="G21" s="2">
        <v>2</v>
      </c>
      <c r="H21" s="2">
        <v>2</v>
      </c>
      <c r="I21" s="1" t="s">
        <v>33</v>
      </c>
      <c r="J21" s="2">
        <v>382594</v>
      </c>
      <c r="K21" s="2">
        <v>1.7</v>
      </c>
      <c r="L21" s="1" t="s">
        <v>16</v>
      </c>
      <c r="M21" s="1" t="s">
        <v>53</v>
      </c>
      <c r="N21">
        <f t="shared" si="0"/>
        <v>5</v>
      </c>
    </row>
    <row r="22" spans="1:14" x14ac:dyDescent="0.25">
      <c r="A22" s="1" t="s">
        <v>10</v>
      </c>
      <c r="B22" s="1" t="s">
        <v>43</v>
      </c>
      <c r="C22" s="1" t="s">
        <v>44</v>
      </c>
      <c r="D22" s="1" t="s">
        <v>32</v>
      </c>
      <c r="E22" s="2">
        <v>65</v>
      </c>
      <c r="F22" s="1" t="s">
        <v>12</v>
      </c>
      <c r="G22" s="2">
        <v>1</v>
      </c>
      <c r="H22" s="2">
        <v>2</v>
      </c>
      <c r="I22" s="1" t="s">
        <v>33</v>
      </c>
      <c r="J22" s="2">
        <v>170622</v>
      </c>
      <c r="K22" s="2">
        <v>1.2</v>
      </c>
      <c r="L22" s="1" t="s">
        <v>16</v>
      </c>
      <c r="M22" s="1" t="s">
        <v>52</v>
      </c>
      <c r="N22">
        <f t="shared" si="0"/>
        <v>5</v>
      </c>
    </row>
    <row r="23" spans="1:14" x14ac:dyDescent="0.25">
      <c r="A23" s="1" t="s">
        <v>10</v>
      </c>
      <c r="B23" s="1" t="s">
        <v>43</v>
      </c>
      <c r="C23" s="1" t="s">
        <v>44</v>
      </c>
      <c r="D23" s="1" t="s">
        <v>32</v>
      </c>
      <c r="E23" s="2">
        <v>65</v>
      </c>
      <c r="F23" s="1" t="s">
        <v>12</v>
      </c>
      <c r="G23" s="2">
        <v>2</v>
      </c>
      <c r="H23" s="2">
        <v>3</v>
      </c>
      <c r="I23" s="1" t="s">
        <v>19</v>
      </c>
      <c r="J23" s="2">
        <v>948498</v>
      </c>
      <c r="K23" s="2">
        <v>2.1</v>
      </c>
      <c r="L23" s="1" t="s">
        <v>16</v>
      </c>
      <c r="M23" s="1" t="s">
        <v>53</v>
      </c>
      <c r="N23">
        <f t="shared" si="0"/>
        <v>4</v>
      </c>
    </row>
    <row r="24" spans="1:14" x14ac:dyDescent="0.25">
      <c r="A24" s="1" t="s">
        <v>10</v>
      </c>
      <c r="B24" s="1" t="s">
        <v>43</v>
      </c>
      <c r="C24" s="1" t="s">
        <v>44</v>
      </c>
      <c r="D24" s="1" t="s">
        <v>32</v>
      </c>
      <c r="E24" s="2">
        <v>65</v>
      </c>
      <c r="F24" s="1" t="s">
        <v>12</v>
      </c>
      <c r="G24" s="2">
        <v>2</v>
      </c>
      <c r="H24" s="2">
        <v>4</v>
      </c>
      <c r="I24" s="1" t="s">
        <v>11</v>
      </c>
      <c r="J24" s="2">
        <v>21069</v>
      </c>
      <c r="K24" s="2">
        <v>0.1</v>
      </c>
      <c r="L24" s="1" t="s">
        <v>16</v>
      </c>
      <c r="M24" s="1" t="s">
        <v>53</v>
      </c>
      <c r="N24">
        <f t="shared" si="0"/>
        <v>3</v>
      </c>
    </row>
    <row r="25" spans="1:14" x14ac:dyDescent="0.25">
      <c r="A25" s="1" t="s">
        <v>10</v>
      </c>
      <c r="B25" s="1" t="s">
        <v>43</v>
      </c>
      <c r="C25" s="1" t="s">
        <v>44</v>
      </c>
      <c r="D25" s="1" t="s">
        <v>32</v>
      </c>
      <c r="E25" s="2">
        <v>65</v>
      </c>
      <c r="F25" s="1" t="s">
        <v>12</v>
      </c>
      <c r="G25" s="2">
        <v>3</v>
      </c>
      <c r="H25" s="2">
        <v>1</v>
      </c>
      <c r="I25" s="1" t="s">
        <v>18</v>
      </c>
      <c r="J25" s="2">
        <v>2529</v>
      </c>
      <c r="K25" s="2">
        <v>1.2</v>
      </c>
      <c r="L25" s="1" t="s">
        <v>14</v>
      </c>
      <c r="M25" s="1" t="s">
        <v>54</v>
      </c>
      <c r="N25">
        <f t="shared" si="0"/>
        <v>6</v>
      </c>
    </row>
    <row r="26" spans="1:14" x14ac:dyDescent="0.25">
      <c r="A26" s="1" t="s">
        <v>10</v>
      </c>
      <c r="B26" s="1" t="s">
        <v>43</v>
      </c>
      <c r="C26" s="1" t="s">
        <v>44</v>
      </c>
      <c r="D26" s="1" t="s">
        <v>32</v>
      </c>
      <c r="E26" s="2">
        <v>65</v>
      </c>
      <c r="F26" s="1" t="s">
        <v>12</v>
      </c>
      <c r="G26" s="2">
        <v>3</v>
      </c>
      <c r="H26" s="2">
        <v>2</v>
      </c>
      <c r="I26" s="1" t="s">
        <v>33</v>
      </c>
      <c r="J26" s="2">
        <v>28995</v>
      </c>
      <c r="K26" s="2">
        <v>0.6</v>
      </c>
      <c r="L26" s="1" t="s">
        <v>16</v>
      </c>
      <c r="M26" s="1" t="s">
        <v>54</v>
      </c>
      <c r="N26">
        <f t="shared" si="0"/>
        <v>5</v>
      </c>
    </row>
    <row r="27" spans="1:14" x14ac:dyDescent="0.25">
      <c r="A27" s="1" t="s">
        <v>10</v>
      </c>
      <c r="B27" s="1" t="s">
        <v>43</v>
      </c>
      <c r="C27" s="1" t="s">
        <v>44</v>
      </c>
      <c r="D27" s="1" t="s">
        <v>32</v>
      </c>
      <c r="E27" s="2">
        <v>65</v>
      </c>
      <c r="F27" s="1" t="s">
        <v>12</v>
      </c>
      <c r="G27" s="2">
        <v>3</v>
      </c>
      <c r="H27" s="2">
        <v>3</v>
      </c>
      <c r="I27" s="1" t="s">
        <v>19</v>
      </c>
      <c r="J27" s="2">
        <v>114230</v>
      </c>
      <c r="K27" s="2">
        <v>0.8</v>
      </c>
      <c r="L27" s="1" t="s">
        <v>16</v>
      </c>
      <c r="M27" s="1" t="s">
        <v>54</v>
      </c>
      <c r="N27">
        <f t="shared" si="0"/>
        <v>4</v>
      </c>
    </row>
    <row r="28" spans="1:14" x14ac:dyDescent="0.25">
      <c r="A28" s="1" t="s">
        <v>10</v>
      </c>
      <c r="B28" s="1" t="s">
        <v>43</v>
      </c>
      <c r="C28" s="1" t="s">
        <v>44</v>
      </c>
      <c r="D28" s="1" t="s">
        <v>32</v>
      </c>
      <c r="E28" s="2">
        <v>65</v>
      </c>
      <c r="F28" s="1" t="s">
        <v>12</v>
      </c>
      <c r="G28" s="2">
        <v>3</v>
      </c>
      <c r="H28" s="2">
        <v>4</v>
      </c>
      <c r="I28" s="1" t="s">
        <v>11</v>
      </c>
      <c r="J28" s="2">
        <v>1744</v>
      </c>
      <c r="K28" s="2">
        <v>0.01</v>
      </c>
      <c r="L28" s="1" t="s">
        <v>16</v>
      </c>
      <c r="M28" s="1" t="s">
        <v>54</v>
      </c>
      <c r="N28">
        <f t="shared" si="0"/>
        <v>3</v>
      </c>
    </row>
    <row r="29" spans="1:14" x14ac:dyDescent="0.25">
      <c r="A29" s="1" t="s">
        <v>10</v>
      </c>
      <c r="B29" s="1" t="s">
        <v>43</v>
      </c>
      <c r="C29" s="1" t="s">
        <v>44</v>
      </c>
      <c r="D29" s="1" t="s">
        <v>32</v>
      </c>
      <c r="E29" s="2">
        <v>65</v>
      </c>
      <c r="F29" s="1" t="s">
        <v>12</v>
      </c>
      <c r="G29" s="2">
        <v>4</v>
      </c>
      <c r="H29" s="2">
        <v>1</v>
      </c>
      <c r="I29" s="1" t="s">
        <v>18</v>
      </c>
      <c r="J29" s="2">
        <v>10228</v>
      </c>
      <c r="K29" s="2">
        <v>7.1</v>
      </c>
      <c r="L29" s="1" t="s">
        <v>14</v>
      </c>
      <c r="M29" s="1" t="s">
        <v>55</v>
      </c>
      <c r="N29">
        <f t="shared" si="0"/>
        <v>6</v>
      </c>
    </row>
    <row r="30" spans="1:14" x14ac:dyDescent="0.25">
      <c r="A30" s="1" t="s">
        <v>10</v>
      </c>
      <c r="B30" s="1" t="s">
        <v>43</v>
      </c>
      <c r="C30" s="1" t="s">
        <v>44</v>
      </c>
      <c r="D30" s="1" t="s">
        <v>32</v>
      </c>
      <c r="E30" s="2">
        <v>65</v>
      </c>
      <c r="F30" s="1" t="s">
        <v>12</v>
      </c>
      <c r="G30" s="2">
        <v>4</v>
      </c>
      <c r="H30" s="2">
        <v>2</v>
      </c>
      <c r="I30" s="1" t="s">
        <v>33</v>
      </c>
      <c r="J30" s="2">
        <v>115974</v>
      </c>
      <c r="K30" s="2">
        <v>2.8</v>
      </c>
      <c r="L30" s="1" t="s">
        <v>16</v>
      </c>
      <c r="M30" s="1" t="s">
        <v>55</v>
      </c>
      <c r="N30">
        <f t="shared" si="0"/>
        <v>5</v>
      </c>
    </row>
    <row r="31" spans="1:14" x14ac:dyDescent="0.25">
      <c r="A31" s="1" t="s">
        <v>10</v>
      </c>
      <c r="B31" s="1" t="s">
        <v>43</v>
      </c>
      <c r="C31" s="1" t="s">
        <v>44</v>
      </c>
      <c r="D31" s="1" t="s">
        <v>32</v>
      </c>
      <c r="E31" s="2">
        <v>65</v>
      </c>
      <c r="F31" s="1" t="s">
        <v>12</v>
      </c>
      <c r="G31" s="2">
        <v>4</v>
      </c>
      <c r="H31" s="2">
        <v>3</v>
      </c>
      <c r="I31" s="1" t="s">
        <v>19</v>
      </c>
      <c r="J31" s="2">
        <v>324202</v>
      </c>
      <c r="K31" s="2">
        <v>1.8</v>
      </c>
      <c r="L31" s="1" t="s">
        <v>16</v>
      </c>
      <c r="M31" s="1" t="s">
        <v>55</v>
      </c>
      <c r="N31">
        <f t="shared" si="0"/>
        <v>4</v>
      </c>
    </row>
    <row r="32" spans="1:14" x14ac:dyDescent="0.25">
      <c r="A32" s="1" t="s">
        <v>10</v>
      </c>
      <c r="B32" s="1" t="s">
        <v>43</v>
      </c>
      <c r="C32" s="1" t="s">
        <v>44</v>
      </c>
      <c r="D32" s="1" t="s">
        <v>32</v>
      </c>
      <c r="E32" s="2">
        <v>65</v>
      </c>
      <c r="F32" s="1" t="s">
        <v>12</v>
      </c>
      <c r="G32" s="2">
        <v>4</v>
      </c>
      <c r="H32" s="2">
        <v>4</v>
      </c>
      <c r="I32" s="1" t="s">
        <v>11</v>
      </c>
      <c r="J32" s="2">
        <v>9623</v>
      </c>
      <c r="K32" s="2">
        <v>0</v>
      </c>
      <c r="L32" s="1" t="s">
        <v>16</v>
      </c>
      <c r="M32" s="1" t="s">
        <v>55</v>
      </c>
      <c r="N32">
        <f t="shared" si="0"/>
        <v>3</v>
      </c>
    </row>
    <row r="33" spans="1:14" x14ac:dyDescent="0.25">
      <c r="A33" s="1" t="s">
        <v>10</v>
      </c>
      <c r="B33" s="1" t="s">
        <v>43</v>
      </c>
      <c r="C33" s="1" t="s">
        <v>44</v>
      </c>
      <c r="D33" s="1" t="s">
        <v>15</v>
      </c>
      <c r="E33" s="2">
        <v>352</v>
      </c>
      <c r="F33" s="1" t="s">
        <v>12</v>
      </c>
      <c r="G33" s="2">
        <v>1</v>
      </c>
      <c r="H33" s="2">
        <v>1</v>
      </c>
      <c r="I33" s="1" t="s">
        <v>27</v>
      </c>
      <c r="J33" s="2">
        <v>6358</v>
      </c>
      <c r="K33" s="2">
        <v>0.78</v>
      </c>
      <c r="L33" s="1" t="s">
        <v>14</v>
      </c>
      <c r="M33" s="1" t="s">
        <v>52</v>
      </c>
      <c r="N33">
        <f t="shared" si="0"/>
        <v>6</v>
      </c>
    </row>
    <row r="34" spans="1:14" x14ac:dyDescent="0.25">
      <c r="A34" s="1" t="s">
        <v>10</v>
      </c>
      <c r="B34" s="1" t="s">
        <v>43</v>
      </c>
      <c r="C34" s="1" t="s">
        <v>44</v>
      </c>
      <c r="D34" s="1" t="s">
        <v>15</v>
      </c>
      <c r="E34" s="2">
        <v>352</v>
      </c>
      <c r="F34" s="1" t="s">
        <v>12</v>
      </c>
      <c r="G34" s="2">
        <v>1</v>
      </c>
      <c r="H34" s="2">
        <v>2</v>
      </c>
      <c r="I34" s="1" t="s">
        <v>21</v>
      </c>
      <c r="J34" s="2">
        <v>382342</v>
      </c>
      <c r="K34" s="2">
        <v>6.51</v>
      </c>
      <c r="L34" s="1" t="s">
        <v>16</v>
      </c>
      <c r="M34" s="1" t="s">
        <v>52</v>
      </c>
      <c r="N34">
        <f t="shared" si="0"/>
        <v>5</v>
      </c>
    </row>
    <row r="35" spans="1:14" x14ac:dyDescent="0.25">
      <c r="A35" s="1" t="s">
        <v>10</v>
      </c>
      <c r="B35" s="1" t="s">
        <v>43</v>
      </c>
      <c r="C35" s="1" t="s">
        <v>44</v>
      </c>
      <c r="D35" s="1" t="s">
        <v>15</v>
      </c>
      <c r="E35" s="2">
        <v>352</v>
      </c>
      <c r="F35" s="1" t="s">
        <v>12</v>
      </c>
      <c r="G35" s="2">
        <v>1</v>
      </c>
      <c r="H35" s="2">
        <v>3</v>
      </c>
      <c r="I35" s="1" t="s">
        <v>29</v>
      </c>
      <c r="J35" s="2">
        <v>956782</v>
      </c>
      <c r="K35" s="2">
        <v>3.07</v>
      </c>
      <c r="L35" s="1" t="s">
        <v>16</v>
      </c>
      <c r="M35" s="1" t="s">
        <v>52</v>
      </c>
      <c r="N35">
        <f t="shared" si="0"/>
        <v>4</v>
      </c>
    </row>
    <row r="36" spans="1:14" x14ac:dyDescent="0.25">
      <c r="A36" s="1" t="s">
        <v>10</v>
      </c>
      <c r="B36" s="1" t="s">
        <v>43</v>
      </c>
      <c r="C36" s="1" t="s">
        <v>44</v>
      </c>
      <c r="D36" s="1" t="s">
        <v>15</v>
      </c>
      <c r="E36" s="2">
        <v>352</v>
      </c>
      <c r="F36" s="1" t="s">
        <v>12</v>
      </c>
      <c r="G36" s="2">
        <v>1</v>
      </c>
      <c r="H36" s="2">
        <v>4</v>
      </c>
      <c r="I36" s="1" t="s">
        <v>30</v>
      </c>
      <c r="J36" s="2">
        <v>54271</v>
      </c>
      <c r="K36" s="2">
        <v>0.15</v>
      </c>
      <c r="L36" s="1" t="s">
        <v>16</v>
      </c>
      <c r="M36" s="1" t="s">
        <v>52</v>
      </c>
      <c r="N36">
        <f t="shared" si="0"/>
        <v>3</v>
      </c>
    </row>
    <row r="37" spans="1:14" x14ac:dyDescent="0.25">
      <c r="A37" s="1" t="s">
        <v>10</v>
      </c>
      <c r="B37" s="1" t="s">
        <v>43</v>
      </c>
      <c r="C37" s="1" t="s">
        <v>44</v>
      </c>
      <c r="D37" s="1" t="s">
        <v>15</v>
      </c>
      <c r="E37" s="2">
        <v>352</v>
      </c>
      <c r="F37" s="1" t="s">
        <v>12</v>
      </c>
      <c r="G37" s="2">
        <v>2</v>
      </c>
      <c r="H37" s="2">
        <v>1</v>
      </c>
      <c r="I37" s="1" t="s">
        <v>27</v>
      </c>
      <c r="J37" s="2">
        <v>984</v>
      </c>
      <c r="K37" s="2">
        <v>0.26</v>
      </c>
      <c r="L37" s="1" t="s">
        <v>14</v>
      </c>
      <c r="M37" s="1" t="s">
        <v>53</v>
      </c>
      <c r="N37">
        <f t="shared" si="0"/>
        <v>6</v>
      </c>
    </row>
    <row r="38" spans="1:14" x14ac:dyDescent="0.25">
      <c r="A38" s="1" t="s">
        <v>10</v>
      </c>
      <c r="B38" s="1" t="s">
        <v>43</v>
      </c>
      <c r="C38" s="1" t="s">
        <v>44</v>
      </c>
      <c r="D38" s="1" t="s">
        <v>15</v>
      </c>
      <c r="E38" s="2">
        <v>352</v>
      </c>
      <c r="F38" s="1" t="s">
        <v>12</v>
      </c>
      <c r="G38" s="2">
        <v>2</v>
      </c>
      <c r="H38" s="2">
        <v>2</v>
      </c>
      <c r="I38" s="1" t="s">
        <v>21</v>
      </c>
      <c r="J38" s="2">
        <v>522575</v>
      </c>
      <c r="K38" s="2">
        <v>7.58</v>
      </c>
      <c r="L38" s="1" t="s">
        <v>16</v>
      </c>
      <c r="M38" s="1" t="s">
        <v>53</v>
      </c>
      <c r="N38">
        <f t="shared" si="0"/>
        <v>5</v>
      </c>
    </row>
    <row r="39" spans="1:14" x14ac:dyDescent="0.25">
      <c r="A39" s="1" t="s">
        <v>10</v>
      </c>
      <c r="B39" s="1" t="s">
        <v>43</v>
      </c>
      <c r="C39" s="1" t="s">
        <v>44</v>
      </c>
      <c r="D39" s="1" t="s">
        <v>15</v>
      </c>
      <c r="E39" s="2">
        <v>352</v>
      </c>
      <c r="F39" s="1" t="s">
        <v>12</v>
      </c>
      <c r="G39" s="2">
        <v>2</v>
      </c>
      <c r="H39" s="2">
        <v>3</v>
      </c>
      <c r="I39" s="1" t="s">
        <v>29</v>
      </c>
      <c r="J39" s="2">
        <v>538543</v>
      </c>
      <c r="K39" s="2">
        <v>1.63</v>
      </c>
      <c r="L39" s="1" t="s">
        <v>16</v>
      </c>
      <c r="M39" s="1" t="s">
        <v>53</v>
      </c>
      <c r="N39">
        <f t="shared" si="0"/>
        <v>4</v>
      </c>
    </row>
    <row r="40" spans="1:14" x14ac:dyDescent="0.25">
      <c r="A40" s="1" t="s">
        <v>10</v>
      </c>
      <c r="B40" s="1" t="s">
        <v>43</v>
      </c>
      <c r="C40" s="1" t="s">
        <v>44</v>
      </c>
      <c r="D40" s="1" t="s">
        <v>15</v>
      </c>
      <c r="E40" s="2">
        <v>352</v>
      </c>
      <c r="F40" s="1" t="s">
        <v>12</v>
      </c>
      <c r="G40" s="2">
        <v>2</v>
      </c>
      <c r="H40" s="2">
        <v>4</v>
      </c>
      <c r="I40" s="1" t="s">
        <v>30</v>
      </c>
      <c r="J40" s="2">
        <v>36195</v>
      </c>
      <c r="K40" s="2">
        <v>0.1</v>
      </c>
      <c r="L40" s="1" t="s">
        <v>16</v>
      </c>
      <c r="M40" s="1" t="s">
        <v>53</v>
      </c>
      <c r="N40">
        <f t="shared" si="0"/>
        <v>3</v>
      </c>
    </row>
    <row r="41" spans="1:14" x14ac:dyDescent="0.25">
      <c r="A41" s="1" t="s">
        <v>10</v>
      </c>
      <c r="B41" s="1" t="s">
        <v>43</v>
      </c>
      <c r="C41" s="1" t="s">
        <v>44</v>
      </c>
      <c r="D41" s="1" t="s">
        <v>15</v>
      </c>
      <c r="E41" s="2">
        <v>352</v>
      </c>
      <c r="F41" s="1" t="s">
        <v>12</v>
      </c>
      <c r="G41" s="2">
        <v>3</v>
      </c>
      <c r="H41" s="2">
        <v>1</v>
      </c>
      <c r="I41" s="1" t="s">
        <v>27</v>
      </c>
      <c r="J41" s="2">
        <v>329</v>
      </c>
      <c r="K41" s="2">
        <v>0.18</v>
      </c>
      <c r="L41" s="1" t="s">
        <v>14</v>
      </c>
      <c r="M41" s="1" t="s">
        <v>54</v>
      </c>
      <c r="N41">
        <f t="shared" si="0"/>
        <v>6</v>
      </c>
    </row>
    <row r="42" spans="1:14" x14ac:dyDescent="0.25">
      <c r="A42" s="1" t="s">
        <v>10</v>
      </c>
      <c r="B42" s="1" t="s">
        <v>43</v>
      </c>
      <c r="C42" s="1" t="s">
        <v>44</v>
      </c>
      <c r="D42" s="1" t="s">
        <v>15</v>
      </c>
      <c r="E42" s="2">
        <v>352</v>
      </c>
      <c r="F42" s="1" t="s">
        <v>12</v>
      </c>
      <c r="G42" s="2">
        <v>3</v>
      </c>
      <c r="H42" s="2">
        <v>2</v>
      </c>
      <c r="I42" s="1" t="s">
        <v>21</v>
      </c>
      <c r="J42" s="2">
        <v>10908</v>
      </c>
      <c r="K42" s="2">
        <v>0.64</v>
      </c>
      <c r="L42" s="1" t="s">
        <v>16</v>
      </c>
      <c r="M42" s="1" t="s">
        <v>54</v>
      </c>
      <c r="N42">
        <f t="shared" si="0"/>
        <v>5</v>
      </c>
    </row>
    <row r="43" spans="1:14" x14ac:dyDescent="0.25">
      <c r="A43" s="1" t="s">
        <v>10</v>
      </c>
      <c r="B43" s="1" t="s">
        <v>43</v>
      </c>
      <c r="C43" s="1" t="s">
        <v>44</v>
      </c>
      <c r="D43" s="1" t="s">
        <v>15</v>
      </c>
      <c r="E43" s="2">
        <v>352</v>
      </c>
      <c r="F43" s="1" t="s">
        <v>12</v>
      </c>
      <c r="G43" s="2">
        <v>3</v>
      </c>
      <c r="H43" s="2">
        <v>3</v>
      </c>
      <c r="I43" s="1" t="s">
        <v>29</v>
      </c>
      <c r="J43" s="2">
        <v>102055</v>
      </c>
      <c r="K43" s="2">
        <v>0.73</v>
      </c>
      <c r="L43" s="1" t="s">
        <v>16</v>
      </c>
      <c r="M43" s="1" t="s">
        <v>54</v>
      </c>
      <c r="N43">
        <f t="shared" si="0"/>
        <v>4</v>
      </c>
    </row>
    <row r="44" spans="1:14" x14ac:dyDescent="0.25">
      <c r="A44" s="1" t="s">
        <v>10</v>
      </c>
      <c r="B44" s="1" t="s">
        <v>43</v>
      </c>
      <c r="C44" s="1" t="s">
        <v>44</v>
      </c>
      <c r="D44" s="1" t="s">
        <v>15</v>
      </c>
      <c r="E44" s="2">
        <v>352</v>
      </c>
      <c r="F44" s="1" t="s">
        <v>12</v>
      </c>
      <c r="G44" s="2">
        <v>3</v>
      </c>
      <c r="H44" s="2">
        <v>4</v>
      </c>
      <c r="I44" s="1" t="s">
        <v>30</v>
      </c>
      <c r="J44" s="2">
        <v>2109</v>
      </c>
      <c r="K44" s="2">
        <v>0.01</v>
      </c>
      <c r="L44" s="1" t="s">
        <v>16</v>
      </c>
      <c r="M44" s="1" t="s">
        <v>54</v>
      </c>
      <c r="N44">
        <f t="shared" si="0"/>
        <v>3</v>
      </c>
    </row>
    <row r="45" spans="1:14" x14ac:dyDescent="0.25">
      <c r="A45" s="1" t="s">
        <v>10</v>
      </c>
      <c r="B45" s="1" t="s">
        <v>43</v>
      </c>
      <c r="C45" s="1" t="s">
        <v>44</v>
      </c>
      <c r="D45" s="1" t="s">
        <v>15</v>
      </c>
      <c r="E45" s="2">
        <v>352</v>
      </c>
      <c r="F45" s="1" t="s">
        <v>12</v>
      </c>
      <c r="G45" s="2">
        <v>4</v>
      </c>
      <c r="H45" s="2">
        <v>1</v>
      </c>
      <c r="I45" s="1" t="s">
        <v>27</v>
      </c>
      <c r="J45" s="2">
        <v>660</v>
      </c>
      <c r="K45" s="2">
        <v>0.46</v>
      </c>
      <c r="L45" s="1" t="s">
        <v>14</v>
      </c>
      <c r="M45" s="1" t="s">
        <v>55</v>
      </c>
      <c r="N45">
        <f t="shared" si="0"/>
        <v>6</v>
      </c>
    </row>
    <row r="46" spans="1:14" x14ac:dyDescent="0.25">
      <c r="A46" s="1" t="s">
        <v>10</v>
      </c>
      <c r="B46" s="1" t="s">
        <v>43</v>
      </c>
      <c r="C46" s="1" t="s">
        <v>44</v>
      </c>
      <c r="D46" s="1" t="s">
        <v>15</v>
      </c>
      <c r="E46" s="2">
        <v>352</v>
      </c>
      <c r="F46" s="1" t="s">
        <v>12</v>
      </c>
      <c r="G46" s="2">
        <v>4</v>
      </c>
      <c r="H46" s="2">
        <v>2</v>
      </c>
      <c r="I46" s="1" t="s">
        <v>21</v>
      </c>
      <c r="J46" s="2">
        <v>131712</v>
      </c>
      <c r="K46" s="2">
        <v>4.59</v>
      </c>
      <c r="L46" s="1" t="s">
        <v>16</v>
      </c>
      <c r="M46" s="1" t="s">
        <v>55</v>
      </c>
      <c r="N46">
        <f t="shared" si="0"/>
        <v>5</v>
      </c>
    </row>
    <row r="47" spans="1:14" x14ac:dyDescent="0.25">
      <c r="A47" s="1" t="s">
        <v>10</v>
      </c>
      <c r="B47" s="1" t="s">
        <v>43</v>
      </c>
      <c r="C47" s="1" t="s">
        <v>44</v>
      </c>
      <c r="D47" s="1" t="s">
        <v>15</v>
      </c>
      <c r="E47" s="2">
        <v>352</v>
      </c>
      <c r="F47" s="1" t="s">
        <v>12</v>
      </c>
      <c r="G47" s="2">
        <v>4</v>
      </c>
      <c r="H47" s="2">
        <v>3</v>
      </c>
      <c r="I47" s="1" t="s">
        <v>29</v>
      </c>
      <c r="J47" s="2">
        <v>272497</v>
      </c>
      <c r="K47" s="2">
        <v>2</v>
      </c>
      <c r="L47" s="1" t="s">
        <v>16</v>
      </c>
      <c r="M47" s="1" t="s">
        <v>55</v>
      </c>
      <c r="N47">
        <f t="shared" si="0"/>
        <v>4</v>
      </c>
    </row>
    <row r="48" spans="1:14" x14ac:dyDescent="0.25">
      <c r="A48" s="1" t="s">
        <v>10</v>
      </c>
      <c r="B48" s="1" t="s">
        <v>43</v>
      </c>
      <c r="C48" s="1" t="s">
        <v>44</v>
      </c>
      <c r="D48" s="1" t="s">
        <v>15</v>
      </c>
      <c r="E48" s="2">
        <v>352</v>
      </c>
      <c r="F48" s="1" t="s">
        <v>12</v>
      </c>
      <c r="G48" s="2">
        <v>4</v>
      </c>
      <c r="H48" s="2">
        <v>4</v>
      </c>
      <c r="I48" s="1" t="s">
        <v>30</v>
      </c>
      <c r="J48" s="2">
        <v>22559</v>
      </c>
      <c r="K48" s="2">
        <v>0.17</v>
      </c>
      <c r="L48" s="1" t="s">
        <v>16</v>
      </c>
      <c r="M48" s="1" t="s">
        <v>55</v>
      </c>
      <c r="N48">
        <f t="shared" si="0"/>
        <v>3</v>
      </c>
    </row>
    <row r="49" spans="1:14" x14ac:dyDescent="0.25">
      <c r="A49" s="1" t="s">
        <v>10</v>
      </c>
      <c r="B49" s="1" t="s">
        <v>43</v>
      </c>
      <c r="C49" s="1" t="s">
        <v>44</v>
      </c>
      <c r="D49" s="1" t="s">
        <v>32</v>
      </c>
      <c r="E49" s="2">
        <v>65</v>
      </c>
      <c r="F49" s="1" t="s">
        <v>12</v>
      </c>
      <c r="G49" s="2">
        <v>1</v>
      </c>
      <c r="H49" s="2">
        <v>1</v>
      </c>
      <c r="I49" s="1" t="s">
        <v>18</v>
      </c>
      <c r="J49" s="2">
        <v>8949</v>
      </c>
      <c r="K49" s="2">
        <v>3.7</v>
      </c>
      <c r="L49" s="1" t="s">
        <v>14</v>
      </c>
      <c r="M49" s="1" t="s">
        <v>52</v>
      </c>
      <c r="N49">
        <f t="shared" si="0"/>
        <v>6</v>
      </c>
    </row>
    <row r="50" spans="1:14" x14ac:dyDescent="0.25">
      <c r="A50" s="1" t="s">
        <v>10</v>
      </c>
      <c r="B50" s="1" t="s">
        <v>43</v>
      </c>
      <c r="C50" s="1" t="s">
        <v>44</v>
      </c>
      <c r="D50" s="1" t="s">
        <v>34</v>
      </c>
      <c r="E50" s="2">
        <v>68</v>
      </c>
      <c r="F50" s="1" t="s">
        <v>12</v>
      </c>
      <c r="G50" s="2">
        <v>1</v>
      </c>
      <c r="H50" s="2">
        <v>2</v>
      </c>
      <c r="I50" s="1" t="s">
        <v>17</v>
      </c>
      <c r="J50" s="2">
        <v>443756</v>
      </c>
      <c r="K50" s="2">
        <v>3.5</v>
      </c>
      <c r="L50" s="1" t="s">
        <v>16</v>
      </c>
      <c r="M50" s="1" t="s">
        <v>52</v>
      </c>
      <c r="N50">
        <f t="shared" si="0"/>
        <v>5</v>
      </c>
    </row>
    <row r="51" spans="1:14" x14ac:dyDescent="0.25">
      <c r="A51" s="1" t="s">
        <v>10</v>
      </c>
      <c r="B51" s="1" t="s">
        <v>43</v>
      </c>
      <c r="C51" s="1" t="s">
        <v>44</v>
      </c>
      <c r="D51" s="1" t="s">
        <v>34</v>
      </c>
      <c r="E51" s="2">
        <v>68</v>
      </c>
      <c r="F51" s="1" t="s">
        <v>12</v>
      </c>
      <c r="G51" s="2">
        <v>1</v>
      </c>
      <c r="H51" s="2">
        <v>3</v>
      </c>
      <c r="I51" s="1" t="s">
        <v>18</v>
      </c>
      <c r="J51" s="2">
        <v>527353</v>
      </c>
      <c r="K51" s="2">
        <v>2.2999999999999998</v>
      </c>
      <c r="L51" s="1" t="s">
        <v>16</v>
      </c>
      <c r="M51" s="1" t="s">
        <v>52</v>
      </c>
      <c r="N51">
        <f t="shared" si="0"/>
        <v>4</v>
      </c>
    </row>
    <row r="52" spans="1:14" x14ac:dyDescent="0.25">
      <c r="A52" s="1" t="s">
        <v>10</v>
      </c>
      <c r="B52" s="1" t="s">
        <v>43</v>
      </c>
      <c r="C52" s="1" t="s">
        <v>44</v>
      </c>
      <c r="D52" s="1" t="s">
        <v>34</v>
      </c>
      <c r="E52" s="2">
        <v>68</v>
      </c>
      <c r="F52" s="1" t="s">
        <v>12</v>
      </c>
      <c r="G52" s="2">
        <v>1</v>
      </c>
      <c r="H52" s="2">
        <v>4</v>
      </c>
      <c r="I52" s="1" t="s">
        <v>33</v>
      </c>
      <c r="J52" s="2">
        <v>9065</v>
      </c>
      <c r="K52" s="2">
        <v>0.03</v>
      </c>
      <c r="L52" s="1" t="s">
        <v>16</v>
      </c>
      <c r="M52" s="1" t="s">
        <v>52</v>
      </c>
      <c r="N52">
        <f t="shared" si="0"/>
        <v>3</v>
      </c>
    </row>
    <row r="53" spans="1:14" x14ac:dyDescent="0.25">
      <c r="A53" s="1" t="s">
        <v>10</v>
      </c>
      <c r="B53" s="1" t="s">
        <v>43</v>
      </c>
      <c r="C53" s="1" t="s">
        <v>44</v>
      </c>
      <c r="D53" s="1" t="s">
        <v>34</v>
      </c>
      <c r="E53" s="2">
        <v>68</v>
      </c>
      <c r="F53" s="1" t="s">
        <v>12</v>
      </c>
      <c r="G53" s="2">
        <v>2</v>
      </c>
      <c r="H53" s="2">
        <v>1</v>
      </c>
      <c r="I53" s="1" t="s">
        <v>15</v>
      </c>
      <c r="J53" s="2">
        <v>62918</v>
      </c>
      <c r="K53" s="2">
        <v>5.5</v>
      </c>
      <c r="L53" s="1" t="s">
        <v>14</v>
      </c>
      <c r="M53" s="1" t="s">
        <v>53</v>
      </c>
      <c r="N53">
        <f t="shared" si="0"/>
        <v>6</v>
      </c>
    </row>
    <row r="54" spans="1:14" x14ac:dyDescent="0.25">
      <c r="A54" s="1" t="s">
        <v>10</v>
      </c>
      <c r="B54" s="1" t="s">
        <v>43</v>
      </c>
      <c r="C54" s="1" t="s">
        <v>44</v>
      </c>
      <c r="D54" s="1" t="s">
        <v>34</v>
      </c>
      <c r="E54" s="2">
        <v>68</v>
      </c>
      <c r="F54" s="1" t="s">
        <v>12</v>
      </c>
      <c r="G54" s="2">
        <v>2</v>
      </c>
      <c r="H54" s="2">
        <v>2</v>
      </c>
      <c r="I54" s="1" t="s">
        <v>17</v>
      </c>
      <c r="J54" s="2">
        <v>769902</v>
      </c>
      <c r="K54" s="2">
        <v>4.2</v>
      </c>
      <c r="L54" s="1" t="s">
        <v>16</v>
      </c>
      <c r="M54" s="1" t="s">
        <v>53</v>
      </c>
      <c r="N54">
        <f t="shared" si="0"/>
        <v>5</v>
      </c>
    </row>
    <row r="55" spans="1:14" x14ac:dyDescent="0.25">
      <c r="A55" s="1" t="s">
        <v>10</v>
      </c>
      <c r="B55" s="1" t="s">
        <v>43</v>
      </c>
      <c r="C55" s="1" t="s">
        <v>44</v>
      </c>
      <c r="D55" s="1" t="s">
        <v>34</v>
      </c>
      <c r="E55" s="2">
        <v>68</v>
      </c>
      <c r="F55" s="1" t="s">
        <v>12</v>
      </c>
      <c r="G55" s="2">
        <v>2</v>
      </c>
      <c r="H55" s="2">
        <v>3</v>
      </c>
      <c r="I55" s="1" t="s">
        <v>18</v>
      </c>
      <c r="J55" s="2">
        <v>1974921</v>
      </c>
      <c r="K55" s="2">
        <v>4.5999999999999996</v>
      </c>
      <c r="L55" s="1" t="s">
        <v>16</v>
      </c>
      <c r="M55" s="1" t="s">
        <v>53</v>
      </c>
      <c r="N55">
        <f t="shared" si="0"/>
        <v>4</v>
      </c>
    </row>
    <row r="56" spans="1:14" x14ac:dyDescent="0.25">
      <c r="A56" s="1" t="s">
        <v>10</v>
      </c>
      <c r="B56" s="1" t="s">
        <v>43</v>
      </c>
      <c r="C56" s="1" t="s">
        <v>44</v>
      </c>
      <c r="D56" s="1" t="s">
        <v>34</v>
      </c>
      <c r="E56" s="2">
        <v>68</v>
      </c>
      <c r="F56" s="1" t="s">
        <v>12</v>
      </c>
      <c r="G56" s="2">
        <v>2</v>
      </c>
      <c r="H56" s="2">
        <v>4</v>
      </c>
      <c r="I56" s="1" t="s">
        <v>33</v>
      </c>
      <c r="J56" s="2">
        <v>14270</v>
      </c>
      <c r="K56" s="2">
        <v>0.03</v>
      </c>
      <c r="L56" s="1" t="s">
        <v>16</v>
      </c>
      <c r="M56" s="1" t="s">
        <v>53</v>
      </c>
      <c r="N56">
        <f t="shared" si="0"/>
        <v>3</v>
      </c>
    </row>
    <row r="57" spans="1:14" x14ac:dyDescent="0.25">
      <c r="A57" s="1" t="s">
        <v>10</v>
      </c>
      <c r="B57" s="1" t="s">
        <v>43</v>
      </c>
      <c r="C57" s="1" t="s">
        <v>44</v>
      </c>
      <c r="D57" s="1" t="s">
        <v>34</v>
      </c>
      <c r="E57" s="2">
        <v>68</v>
      </c>
      <c r="F57" s="1" t="s">
        <v>12</v>
      </c>
      <c r="G57" s="2">
        <v>3</v>
      </c>
      <c r="H57" s="2">
        <v>1</v>
      </c>
      <c r="I57" s="1" t="s">
        <v>15</v>
      </c>
      <c r="J57" s="2">
        <v>7753</v>
      </c>
      <c r="K57" s="2">
        <v>1.7</v>
      </c>
      <c r="L57" s="1" t="s">
        <v>14</v>
      </c>
      <c r="M57" s="1" t="s">
        <v>54</v>
      </c>
      <c r="N57">
        <f t="shared" si="0"/>
        <v>6</v>
      </c>
    </row>
    <row r="58" spans="1:14" x14ac:dyDescent="0.25">
      <c r="A58" s="1" t="s">
        <v>10</v>
      </c>
      <c r="B58" s="1" t="s">
        <v>43</v>
      </c>
      <c r="C58" s="1" t="s">
        <v>44</v>
      </c>
      <c r="D58" s="1" t="s">
        <v>34</v>
      </c>
      <c r="E58" s="2">
        <v>68</v>
      </c>
      <c r="F58" s="1" t="s">
        <v>12</v>
      </c>
      <c r="G58" s="2">
        <v>3</v>
      </c>
      <c r="H58" s="2">
        <v>2</v>
      </c>
      <c r="I58" s="1" t="s">
        <v>17</v>
      </c>
      <c r="J58" s="2">
        <v>106000</v>
      </c>
      <c r="K58" s="2">
        <v>1.4</v>
      </c>
      <c r="L58" s="1" t="s">
        <v>16</v>
      </c>
      <c r="M58" s="1" t="s">
        <v>54</v>
      </c>
      <c r="N58">
        <f t="shared" si="0"/>
        <v>5</v>
      </c>
    </row>
    <row r="59" spans="1:14" x14ac:dyDescent="0.25">
      <c r="A59" s="1" t="s">
        <v>10</v>
      </c>
      <c r="B59" s="1" t="s">
        <v>43</v>
      </c>
      <c r="C59" s="1" t="s">
        <v>44</v>
      </c>
      <c r="D59" s="1" t="s">
        <v>34</v>
      </c>
      <c r="E59" s="2">
        <v>68</v>
      </c>
      <c r="F59" s="1" t="s">
        <v>12</v>
      </c>
      <c r="G59" s="2">
        <v>3</v>
      </c>
      <c r="H59" s="2">
        <v>3</v>
      </c>
      <c r="I59" s="1" t="s">
        <v>18</v>
      </c>
      <c r="J59" s="2">
        <v>117127</v>
      </c>
      <c r="K59" s="2">
        <v>0.8</v>
      </c>
      <c r="L59" s="1" t="s">
        <v>16</v>
      </c>
      <c r="M59" s="1" t="s">
        <v>54</v>
      </c>
      <c r="N59">
        <f t="shared" si="0"/>
        <v>4</v>
      </c>
    </row>
    <row r="60" spans="1:14" x14ac:dyDescent="0.25">
      <c r="A60" s="1" t="s">
        <v>10</v>
      </c>
      <c r="B60" s="1" t="s">
        <v>43</v>
      </c>
      <c r="C60" s="1" t="s">
        <v>44</v>
      </c>
      <c r="D60" s="1" t="s">
        <v>34</v>
      </c>
      <c r="E60" s="2">
        <v>68</v>
      </c>
      <c r="F60" s="1" t="s">
        <v>12</v>
      </c>
      <c r="G60" s="2">
        <v>3</v>
      </c>
      <c r="H60" s="2">
        <v>4</v>
      </c>
      <c r="I60" s="1" t="s">
        <v>33</v>
      </c>
      <c r="J60" s="2">
        <v>1436</v>
      </c>
      <c r="K60" s="2">
        <v>0.01</v>
      </c>
      <c r="L60" s="1" t="s">
        <v>16</v>
      </c>
      <c r="M60" s="1" t="s">
        <v>54</v>
      </c>
      <c r="N60">
        <f t="shared" si="0"/>
        <v>3</v>
      </c>
    </row>
    <row r="61" spans="1:14" x14ac:dyDescent="0.25">
      <c r="A61" s="1" t="s">
        <v>10</v>
      </c>
      <c r="B61" s="1" t="s">
        <v>43</v>
      </c>
      <c r="C61" s="1" t="s">
        <v>44</v>
      </c>
      <c r="D61" s="1" t="s">
        <v>34</v>
      </c>
      <c r="E61" s="2">
        <v>68</v>
      </c>
      <c r="F61" s="1" t="s">
        <v>12</v>
      </c>
      <c r="G61" s="2">
        <v>4</v>
      </c>
      <c r="H61" s="2">
        <v>1</v>
      </c>
      <c r="I61" s="1" t="s">
        <v>15</v>
      </c>
      <c r="J61" s="2">
        <v>20967</v>
      </c>
      <c r="K61" s="2">
        <v>5.7</v>
      </c>
      <c r="L61" s="1" t="s">
        <v>14</v>
      </c>
      <c r="M61" s="1" t="s">
        <v>55</v>
      </c>
      <c r="N61">
        <f t="shared" si="0"/>
        <v>6</v>
      </c>
    </row>
    <row r="62" spans="1:14" x14ac:dyDescent="0.25">
      <c r="A62" s="1" t="s">
        <v>10</v>
      </c>
      <c r="B62" s="1" t="s">
        <v>43</v>
      </c>
      <c r="C62" s="1" t="s">
        <v>44</v>
      </c>
      <c r="D62" s="1" t="s">
        <v>34</v>
      </c>
      <c r="E62" s="2">
        <v>68</v>
      </c>
      <c r="F62" s="1" t="s">
        <v>12</v>
      </c>
      <c r="G62" s="2">
        <v>4</v>
      </c>
      <c r="H62" s="2">
        <v>2</v>
      </c>
      <c r="I62" s="1" t="s">
        <v>17</v>
      </c>
      <c r="J62" s="2">
        <v>294550</v>
      </c>
      <c r="K62" s="2">
        <v>5.0999999999999996</v>
      </c>
      <c r="L62" s="1" t="s">
        <v>16</v>
      </c>
      <c r="M62" s="1" t="s">
        <v>55</v>
      </c>
      <c r="N62">
        <f t="shared" si="0"/>
        <v>5</v>
      </c>
    </row>
    <row r="63" spans="1:14" x14ac:dyDescent="0.25">
      <c r="A63" s="1" t="s">
        <v>10</v>
      </c>
      <c r="B63" s="1" t="s">
        <v>43</v>
      </c>
      <c r="C63" s="1" t="s">
        <v>44</v>
      </c>
      <c r="D63" s="1" t="s">
        <v>34</v>
      </c>
      <c r="E63" s="2">
        <v>68</v>
      </c>
      <c r="F63" s="1" t="s">
        <v>12</v>
      </c>
      <c r="G63" s="2">
        <v>4</v>
      </c>
      <c r="H63" s="2">
        <v>3</v>
      </c>
      <c r="I63" s="1" t="s">
        <v>18</v>
      </c>
      <c r="J63" s="2">
        <v>463998</v>
      </c>
      <c r="K63" s="2">
        <v>3.5</v>
      </c>
      <c r="L63" s="1" t="s">
        <v>16</v>
      </c>
      <c r="M63" s="1" t="s">
        <v>55</v>
      </c>
      <c r="N63">
        <f t="shared" si="0"/>
        <v>4</v>
      </c>
    </row>
    <row r="64" spans="1:14" x14ac:dyDescent="0.25">
      <c r="A64" s="1" t="s">
        <v>10</v>
      </c>
      <c r="B64" s="1" t="s">
        <v>43</v>
      </c>
      <c r="C64" s="1" t="s">
        <v>44</v>
      </c>
      <c r="D64" s="1" t="s">
        <v>34</v>
      </c>
      <c r="E64" s="2">
        <v>68</v>
      </c>
      <c r="F64" s="1" t="s">
        <v>12</v>
      </c>
      <c r="G64" s="2">
        <v>4</v>
      </c>
      <c r="H64" s="2">
        <v>4</v>
      </c>
      <c r="I64" s="1" t="s">
        <v>33</v>
      </c>
      <c r="J64" s="2">
        <v>2163</v>
      </c>
      <c r="K64" s="2">
        <v>0.02</v>
      </c>
      <c r="L64" s="1" t="s">
        <v>16</v>
      </c>
      <c r="M64" s="1" t="s">
        <v>55</v>
      </c>
      <c r="N64">
        <f t="shared" si="0"/>
        <v>3</v>
      </c>
    </row>
    <row r="65" spans="1:14" x14ac:dyDescent="0.25">
      <c r="A65" s="1" t="s">
        <v>10</v>
      </c>
      <c r="B65" s="1" t="s">
        <v>43</v>
      </c>
      <c r="C65" s="1" t="s">
        <v>44</v>
      </c>
      <c r="D65" s="1" t="s">
        <v>34</v>
      </c>
      <c r="E65" s="2">
        <v>68</v>
      </c>
      <c r="F65" s="1" t="s">
        <v>12</v>
      </c>
      <c r="G65" s="2">
        <v>1</v>
      </c>
      <c r="H65" s="2">
        <v>1</v>
      </c>
      <c r="I65" s="1" t="s">
        <v>15</v>
      </c>
      <c r="J65" s="2">
        <v>33574</v>
      </c>
      <c r="K65" s="2">
        <v>4.5</v>
      </c>
      <c r="L65" s="1" t="s">
        <v>14</v>
      </c>
      <c r="M65" s="1" t="s">
        <v>52</v>
      </c>
      <c r="N65">
        <f t="shared" si="0"/>
        <v>6</v>
      </c>
    </row>
    <row r="66" spans="1:14" x14ac:dyDescent="0.25">
      <c r="A66" s="1" t="s">
        <v>10</v>
      </c>
      <c r="B66" s="1" t="s">
        <v>43</v>
      </c>
      <c r="C66" s="1" t="s">
        <v>44</v>
      </c>
      <c r="D66" s="1" t="s">
        <v>19</v>
      </c>
      <c r="E66" s="2">
        <v>70</v>
      </c>
      <c r="F66" s="1" t="s">
        <v>12</v>
      </c>
      <c r="G66" s="2">
        <v>1</v>
      </c>
      <c r="H66" s="2">
        <v>1</v>
      </c>
      <c r="I66" s="1" t="s">
        <v>26</v>
      </c>
      <c r="J66" s="2">
        <v>5866</v>
      </c>
      <c r="K66" s="2">
        <v>3.97</v>
      </c>
      <c r="L66" s="1" t="s">
        <v>16</v>
      </c>
      <c r="M66" s="1" t="s">
        <v>52</v>
      </c>
      <c r="N66">
        <f t="shared" si="0"/>
        <v>6</v>
      </c>
    </row>
    <row r="67" spans="1:14" x14ac:dyDescent="0.25">
      <c r="A67" s="1" t="s">
        <v>10</v>
      </c>
      <c r="B67" s="1" t="s">
        <v>43</v>
      </c>
      <c r="C67" s="1" t="s">
        <v>44</v>
      </c>
      <c r="D67" s="1" t="s">
        <v>19</v>
      </c>
      <c r="E67" s="2">
        <v>70</v>
      </c>
      <c r="F67" s="1" t="s">
        <v>12</v>
      </c>
      <c r="G67" s="2">
        <v>1</v>
      </c>
      <c r="H67" s="2">
        <v>2</v>
      </c>
      <c r="I67" s="1" t="s">
        <v>13</v>
      </c>
      <c r="J67" s="2">
        <v>112230</v>
      </c>
      <c r="K67" s="2">
        <v>1.51</v>
      </c>
      <c r="L67" s="1" t="s">
        <v>16</v>
      </c>
      <c r="M67" s="1" t="s">
        <v>52</v>
      </c>
      <c r="N67">
        <f t="shared" ref="N67:N130" si="1">VALUE(D67)-VALUE(I67)</f>
        <v>5</v>
      </c>
    </row>
    <row r="68" spans="1:14" x14ac:dyDescent="0.25">
      <c r="A68" s="1" t="s">
        <v>10</v>
      </c>
      <c r="B68" s="1" t="s">
        <v>43</v>
      </c>
      <c r="C68" s="1" t="s">
        <v>44</v>
      </c>
      <c r="D68" s="1" t="s">
        <v>19</v>
      </c>
      <c r="E68" s="2">
        <v>70</v>
      </c>
      <c r="F68" s="1" t="s">
        <v>12</v>
      </c>
      <c r="G68" s="2">
        <v>1</v>
      </c>
      <c r="H68" s="2">
        <v>3</v>
      </c>
      <c r="I68" s="1" t="s">
        <v>15</v>
      </c>
      <c r="J68" s="2">
        <v>1086184</v>
      </c>
      <c r="K68" s="2">
        <v>3.18</v>
      </c>
      <c r="L68" s="1" t="s">
        <v>16</v>
      </c>
      <c r="M68" s="1" t="s">
        <v>52</v>
      </c>
      <c r="N68">
        <f t="shared" si="1"/>
        <v>4</v>
      </c>
    </row>
    <row r="69" spans="1:14" x14ac:dyDescent="0.25">
      <c r="A69" s="1" t="s">
        <v>10</v>
      </c>
      <c r="B69" s="1" t="s">
        <v>43</v>
      </c>
      <c r="C69" s="1" t="s">
        <v>44</v>
      </c>
      <c r="D69" s="1" t="s">
        <v>19</v>
      </c>
      <c r="E69" s="2">
        <v>70</v>
      </c>
      <c r="F69" s="1" t="s">
        <v>12</v>
      </c>
      <c r="G69" s="2">
        <v>1</v>
      </c>
      <c r="H69" s="2">
        <v>4</v>
      </c>
      <c r="I69" s="1" t="s">
        <v>17</v>
      </c>
      <c r="J69" s="2">
        <v>37554</v>
      </c>
      <c r="K69" s="2">
        <v>0.11</v>
      </c>
      <c r="L69" s="1" t="s">
        <v>16</v>
      </c>
      <c r="M69" s="1" t="s">
        <v>52</v>
      </c>
      <c r="N69">
        <f t="shared" si="1"/>
        <v>3</v>
      </c>
    </row>
    <row r="70" spans="1:14" x14ac:dyDescent="0.25">
      <c r="A70" s="1" t="s">
        <v>10</v>
      </c>
      <c r="B70" s="1" t="s">
        <v>43</v>
      </c>
      <c r="C70" s="1" t="s">
        <v>44</v>
      </c>
      <c r="D70" s="1" t="s">
        <v>19</v>
      </c>
      <c r="E70" s="2">
        <v>70</v>
      </c>
      <c r="F70" s="1" t="s">
        <v>12</v>
      </c>
      <c r="G70" s="2">
        <v>2</v>
      </c>
      <c r="H70" s="2">
        <v>1</v>
      </c>
      <c r="I70" s="1" t="s">
        <v>26</v>
      </c>
      <c r="J70" s="2">
        <v>5866</v>
      </c>
      <c r="K70" s="2">
        <v>4.1500000000000004</v>
      </c>
      <c r="L70" s="1" t="s">
        <v>16</v>
      </c>
      <c r="M70" s="1" t="s">
        <v>53</v>
      </c>
      <c r="N70">
        <f t="shared" si="1"/>
        <v>6</v>
      </c>
    </row>
    <row r="71" spans="1:14" x14ac:dyDescent="0.25">
      <c r="A71" s="1" t="s">
        <v>10</v>
      </c>
      <c r="B71" s="1" t="s">
        <v>43</v>
      </c>
      <c r="C71" s="1" t="s">
        <v>44</v>
      </c>
      <c r="D71" s="1" t="s">
        <v>19</v>
      </c>
      <c r="E71" s="2">
        <v>70</v>
      </c>
      <c r="F71" s="1" t="s">
        <v>12</v>
      </c>
      <c r="G71" s="2">
        <v>2</v>
      </c>
      <c r="H71" s="2">
        <v>2</v>
      </c>
      <c r="I71" s="1" t="s">
        <v>13</v>
      </c>
      <c r="J71" s="2">
        <v>112230</v>
      </c>
      <c r="K71" s="2">
        <v>2.2999999999999998</v>
      </c>
      <c r="L71" s="1" t="s">
        <v>16</v>
      </c>
      <c r="M71" s="1" t="s">
        <v>53</v>
      </c>
      <c r="N71">
        <f t="shared" si="1"/>
        <v>5</v>
      </c>
    </row>
    <row r="72" spans="1:14" x14ac:dyDescent="0.25">
      <c r="A72" s="1" t="s">
        <v>10</v>
      </c>
      <c r="B72" s="1" t="s">
        <v>43</v>
      </c>
      <c r="C72" s="1" t="s">
        <v>44</v>
      </c>
      <c r="D72" s="1" t="s">
        <v>19</v>
      </c>
      <c r="E72" s="2">
        <v>70</v>
      </c>
      <c r="F72" s="1" t="s">
        <v>12</v>
      </c>
      <c r="G72" s="2">
        <v>2</v>
      </c>
      <c r="H72" s="2">
        <v>3</v>
      </c>
      <c r="I72" s="1" t="s">
        <v>15</v>
      </c>
      <c r="J72" s="2">
        <v>1086184</v>
      </c>
      <c r="K72" s="2">
        <v>3.87</v>
      </c>
      <c r="L72" s="1" t="s">
        <v>16</v>
      </c>
      <c r="M72" s="1" t="s">
        <v>53</v>
      </c>
      <c r="N72">
        <f t="shared" si="1"/>
        <v>4</v>
      </c>
    </row>
    <row r="73" spans="1:14" x14ac:dyDescent="0.25">
      <c r="A73" s="1" t="s">
        <v>10</v>
      </c>
      <c r="B73" s="1" t="s">
        <v>43</v>
      </c>
      <c r="C73" s="1" t="s">
        <v>44</v>
      </c>
      <c r="D73" s="1" t="s">
        <v>19</v>
      </c>
      <c r="E73" s="2">
        <v>70</v>
      </c>
      <c r="F73" s="1" t="s">
        <v>12</v>
      </c>
      <c r="G73" s="2">
        <v>2</v>
      </c>
      <c r="H73" s="2">
        <v>4</v>
      </c>
      <c r="I73" s="1" t="s">
        <v>17</v>
      </c>
      <c r="J73" s="2">
        <v>37554</v>
      </c>
      <c r="K73" s="2">
        <v>0.03</v>
      </c>
      <c r="L73" s="1" t="s">
        <v>16</v>
      </c>
      <c r="M73" s="1" t="s">
        <v>53</v>
      </c>
      <c r="N73">
        <f t="shared" si="1"/>
        <v>3</v>
      </c>
    </row>
    <row r="74" spans="1:14" x14ac:dyDescent="0.25">
      <c r="A74" s="1" t="s">
        <v>10</v>
      </c>
      <c r="B74" s="1" t="s">
        <v>43</v>
      </c>
      <c r="C74" s="1" t="s">
        <v>44</v>
      </c>
      <c r="D74" s="1" t="s">
        <v>19</v>
      </c>
      <c r="E74" s="2">
        <v>70</v>
      </c>
      <c r="F74" s="1" t="s">
        <v>12</v>
      </c>
      <c r="G74" s="2">
        <v>3</v>
      </c>
      <c r="H74" s="2">
        <v>1</v>
      </c>
      <c r="I74" s="1" t="s">
        <v>26</v>
      </c>
      <c r="J74" s="2">
        <v>1612</v>
      </c>
      <c r="K74" s="2">
        <v>1.3</v>
      </c>
      <c r="L74" s="1" t="s">
        <v>16</v>
      </c>
      <c r="M74" s="1" t="s">
        <v>54</v>
      </c>
      <c r="N74">
        <f t="shared" si="1"/>
        <v>6</v>
      </c>
    </row>
    <row r="75" spans="1:14" x14ac:dyDescent="0.25">
      <c r="A75" s="1" t="s">
        <v>10</v>
      </c>
      <c r="B75" s="1" t="s">
        <v>43</v>
      </c>
      <c r="C75" s="1" t="s">
        <v>44</v>
      </c>
      <c r="D75" s="1" t="s">
        <v>19</v>
      </c>
      <c r="E75" s="2">
        <v>70</v>
      </c>
      <c r="F75" s="1" t="s">
        <v>12</v>
      </c>
      <c r="G75" s="2">
        <v>3</v>
      </c>
      <c r="H75" s="2">
        <v>2</v>
      </c>
      <c r="I75" s="1" t="s">
        <v>13</v>
      </c>
      <c r="J75" s="2">
        <v>34698</v>
      </c>
      <c r="K75" s="2">
        <v>0.82</v>
      </c>
      <c r="L75" s="1" t="s">
        <v>16</v>
      </c>
      <c r="M75" s="1" t="s">
        <v>54</v>
      </c>
      <c r="N75">
        <f t="shared" si="1"/>
        <v>5</v>
      </c>
    </row>
    <row r="76" spans="1:14" x14ac:dyDescent="0.25">
      <c r="A76" s="1" t="s">
        <v>10</v>
      </c>
      <c r="B76" s="1" t="s">
        <v>43</v>
      </c>
      <c r="C76" s="1" t="s">
        <v>44</v>
      </c>
      <c r="D76" s="1" t="s">
        <v>19</v>
      </c>
      <c r="E76" s="2">
        <v>70</v>
      </c>
      <c r="F76" s="1" t="s">
        <v>12</v>
      </c>
      <c r="G76" s="2">
        <v>3</v>
      </c>
      <c r="H76" s="2">
        <v>3</v>
      </c>
      <c r="I76" s="1" t="s">
        <v>15</v>
      </c>
      <c r="J76" s="2">
        <v>182224</v>
      </c>
      <c r="K76" s="2">
        <v>1.27</v>
      </c>
      <c r="L76" s="1" t="s">
        <v>16</v>
      </c>
      <c r="M76" s="1" t="s">
        <v>54</v>
      </c>
      <c r="N76">
        <f t="shared" si="1"/>
        <v>4</v>
      </c>
    </row>
    <row r="77" spans="1:14" x14ac:dyDescent="0.25">
      <c r="A77" s="1" t="s">
        <v>10</v>
      </c>
      <c r="B77" s="1" t="s">
        <v>43</v>
      </c>
      <c r="C77" s="1" t="s">
        <v>44</v>
      </c>
      <c r="D77" s="1" t="s">
        <v>19</v>
      </c>
      <c r="E77" s="2">
        <v>70</v>
      </c>
      <c r="F77" s="1" t="s">
        <v>12</v>
      </c>
      <c r="G77" s="2">
        <v>3</v>
      </c>
      <c r="H77" s="2">
        <v>4</v>
      </c>
      <c r="I77" s="1" t="s">
        <v>17</v>
      </c>
      <c r="J77" s="2">
        <v>6944</v>
      </c>
      <c r="K77" s="2">
        <v>0.05</v>
      </c>
      <c r="L77" s="1" t="s">
        <v>16</v>
      </c>
      <c r="M77" s="1" t="s">
        <v>54</v>
      </c>
      <c r="N77">
        <f t="shared" si="1"/>
        <v>3</v>
      </c>
    </row>
    <row r="78" spans="1:14" x14ac:dyDescent="0.25">
      <c r="A78" s="1" t="s">
        <v>10</v>
      </c>
      <c r="B78" s="1" t="s">
        <v>43</v>
      </c>
      <c r="C78" s="1" t="s">
        <v>44</v>
      </c>
      <c r="D78" s="1" t="s">
        <v>19</v>
      </c>
      <c r="E78" s="2">
        <v>70</v>
      </c>
      <c r="F78" s="1" t="s">
        <v>12</v>
      </c>
      <c r="G78" s="2">
        <v>4</v>
      </c>
      <c r="H78" s="2">
        <v>1</v>
      </c>
      <c r="I78" s="1" t="s">
        <v>26</v>
      </c>
      <c r="J78" s="2">
        <v>2935</v>
      </c>
      <c r="K78" s="2">
        <v>3.01</v>
      </c>
      <c r="L78" s="1" t="s">
        <v>16</v>
      </c>
      <c r="M78" s="1" t="s">
        <v>55</v>
      </c>
      <c r="N78">
        <f t="shared" si="1"/>
        <v>6</v>
      </c>
    </row>
    <row r="79" spans="1:14" x14ac:dyDescent="0.25">
      <c r="A79" s="1" t="s">
        <v>10</v>
      </c>
      <c r="B79" s="1" t="s">
        <v>43</v>
      </c>
      <c r="C79" s="1" t="s">
        <v>44</v>
      </c>
      <c r="D79" s="1" t="s">
        <v>19</v>
      </c>
      <c r="E79" s="2">
        <v>70</v>
      </c>
      <c r="F79" s="1" t="s">
        <v>12</v>
      </c>
      <c r="G79" s="2">
        <v>4</v>
      </c>
      <c r="H79" s="2">
        <v>2</v>
      </c>
      <c r="I79" s="1" t="s">
        <v>13</v>
      </c>
      <c r="J79" s="2">
        <v>85498</v>
      </c>
      <c r="K79" s="2">
        <v>1.71</v>
      </c>
      <c r="L79" s="1" t="s">
        <v>16</v>
      </c>
      <c r="M79" s="1" t="s">
        <v>55</v>
      </c>
      <c r="N79">
        <f t="shared" si="1"/>
        <v>5</v>
      </c>
    </row>
    <row r="80" spans="1:14" x14ac:dyDescent="0.25">
      <c r="A80" s="1" t="s">
        <v>10</v>
      </c>
      <c r="B80" s="1" t="s">
        <v>43</v>
      </c>
      <c r="C80" s="1" t="s">
        <v>44</v>
      </c>
      <c r="D80" s="1" t="s">
        <v>19</v>
      </c>
      <c r="E80" s="2">
        <v>70</v>
      </c>
      <c r="F80" s="1" t="s">
        <v>12</v>
      </c>
      <c r="G80" s="2">
        <v>4</v>
      </c>
      <c r="H80" s="2">
        <v>3</v>
      </c>
      <c r="I80" s="1" t="s">
        <v>15</v>
      </c>
      <c r="J80" s="2">
        <v>470051</v>
      </c>
      <c r="K80" s="2">
        <v>3.25</v>
      </c>
      <c r="L80" s="1" t="s">
        <v>16</v>
      </c>
      <c r="M80" s="1" t="s">
        <v>55</v>
      </c>
      <c r="N80">
        <f t="shared" si="1"/>
        <v>4</v>
      </c>
    </row>
    <row r="81" spans="1:14" x14ac:dyDescent="0.25">
      <c r="A81" s="1" t="s">
        <v>10</v>
      </c>
      <c r="B81" s="1" t="s">
        <v>43</v>
      </c>
      <c r="C81" s="1" t="s">
        <v>44</v>
      </c>
      <c r="D81" s="1" t="s">
        <v>19</v>
      </c>
      <c r="E81" s="2">
        <v>70</v>
      </c>
      <c r="F81" s="1" t="s">
        <v>12</v>
      </c>
      <c r="G81" s="2">
        <v>4</v>
      </c>
      <c r="H81" s="2">
        <v>4</v>
      </c>
      <c r="I81" s="1" t="s">
        <v>17</v>
      </c>
      <c r="J81" s="2">
        <v>3087</v>
      </c>
      <c r="K81" s="2">
        <v>0.02</v>
      </c>
      <c r="L81" s="1" t="s">
        <v>16</v>
      </c>
      <c r="M81" s="1" t="s">
        <v>55</v>
      </c>
      <c r="N81">
        <f t="shared" si="1"/>
        <v>3</v>
      </c>
    </row>
    <row r="82" spans="1:14" x14ac:dyDescent="0.25">
      <c r="A82" s="1" t="s">
        <v>10</v>
      </c>
      <c r="B82" s="1" t="s">
        <v>43</v>
      </c>
      <c r="C82" s="1" t="s">
        <v>44</v>
      </c>
      <c r="D82" s="1" t="s">
        <v>11</v>
      </c>
      <c r="E82" s="2">
        <v>69</v>
      </c>
      <c r="F82" s="1" t="s">
        <v>12</v>
      </c>
      <c r="G82" s="2">
        <v>1</v>
      </c>
      <c r="H82" s="2">
        <v>2</v>
      </c>
      <c r="I82" s="1" t="s">
        <v>15</v>
      </c>
      <c r="J82" s="2">
        <v>447850</v>
      </c>
      <c r="K82" s="2">
        <v>4.4000000000000004</v>
      </c>
      <c r="L82" s="1" t="s">
        <v>16</v>
      </c>
      <c r="M82" s="1" t="s">
        <v>52</v>
      </c>
      <c r="N82">
        <f t="shared" si="1"/>
        <v>5</v>
      </c>
    </row>
    <row r="83" spans="1:14" x14ac:dyDescent="0.25">
      <c r="A83" s="1" t="s">
        <v>10</v>
      </c>
      <c r="B83" s="1" t="s">
        <v>43</v>
      </c>
      <c r="C83" s="1" t="s">
        <v>44</v>
      </c>
      <c r="D83" s="1" t="s">
        <v>11</v>
      </c>
      <c r="E83" s="2">
        <v>69</v>
      </c>
      <c r="F83" s="1" t="s">
        <v>12</v>
      </c>
      <c r="G83" s="2">
        <v>1</v>
      </c>
      <c r="H83" s="2">
        <v>3</v>
      </c>
      <c r="I83" s="1" t="s">
        <v>17</v>
      </c>
      <c r="J83" s="2">
        <v>774192</v>
      </c>
      <c r="K83" s="2">
        <v>2.2999999999999998</v>
      </c>
      <c r="L83" s="1" t="s">
        <v>16</v>
      </c>
      <c r="M83" s="1" t="s">
        <v>52</v>
      </c>
      <c r="N83">
        <f t="shared" si="1"/>
        <v>4</v>
      </c>
    </row>
    <row r="84" spans="1:14" x14ac:dyDescent="0.25">
      <c r="A84" s="1" t="s">
        <v>10</v>
      </c>
      <c r="B84" s="1" t="s">
        <v>43</v>
      </c>
      <c r="C84" s="1" t="s">
        <v>44</v>
      </c>
      <c r="D84" s="1" t="s">
        <v>11</v>
      </c>
      <c r="E84" s="2">
        <v>69</v>
      </c>
      <c r="F84" s="1" t="s">
        <v>12</v>
      </c>
      <c r="G84" s="2">
        <v>1</v>
      </c>
      <c r="H84" s="2">
        <v>4</v>
      </c>
      <c r="I84" s="1" t="s">
        <v>18</v>
      </c>
      <c r="J84" s="2">
        <v>12491</v>
      </c>
      <c r="K84" s="2">
        <v>0.1</v>
      </c>
      <c r="L84" s="1" t="s">
        <v>16</v>
      </c>
      <c r="M84" s="1" t="s">
        <v>52</v>
      </c>
      <c r="N84">
        <f t="shared" si="1"/>
        <v>3</v>
      </c>
    </row>
    <row r="85" spans="1:14" x14ac:dyDescent="0.25">
      <c r="A85" s="1" t="s">
        <v>10</v>
      </c>
      <c r="B85" s="1" t="s">
        <v>43</v>
      </c>
      <c r="C85" s="1" t="s">
        <v>44</v>
      </c>
      <c r="D85" s="1" t="s">
        <v>11</v>
      </c>
      <c r="E85" s="2">
        <v>69</v>
      </c>
      <c r="F85" s="1" t="s">
        <v>12</v>
      </c>
      <c r="G85" s="2">
        <v>2</v>
      </c>
      <c r="H85" s="2">
        <v>1</v>
      </c>
      <c r="I85" s="1" t="s">
        <v>13</v>
      </c>
      <c r="J85" s="2">
        <v>185</v>
      </c>
      <c r="K85" s="2">
        <v>2.2999999999999998</v>
      </c>
      <c r="L85" s="1" t="s">
        <v>14</v>
      </c>
      <c r="M85" s="1" t="s">
        <v>53</v>
      </c>
      <c r="N85">
        <f t="shared" si="1"/>
        <v>6</v>
      </c>
    </row>
    <row r="86" spans="1:14" x14ac:dyDescent="0.25">
      <c r="A86" s="1" t="s">
        <v>10</v>
      </c>
      <c r="B86" s="1" t="s">
        <v>43</v>
      </c>
      <c r="C86" s="1" t="s">
        <v>44</v>
      </c>
      <c r="D86" s="1" t="s">
        <v>11</v>
      </c>
      <c r="E86" s="2">
        <v>69</v>
      </c>
      <c r="F86" s="1" t="s">
        <v>12</v>
      </c>
      <c r="G86" s="2">
        <v>2</v>
      </c>
      <c r="H86" s="2">
        <v>2</v>
      </c>
      <c r="I86" s="1" t="s">
        <v>15</v>
      </c>
      <c r="J86" s="2">
        <v>676055</v>
      </c>
      <c r="K86" s="2">
        <v>5.4</v>
      </c>
      <c r="L86" s="1" t="s">
        <v>16</v>
      </c>
      <c r="M86" s="1" t="s">
        <v>53</v>
      </c>
      <c r="N86">
        <f t="shared" si="1"/>
        <v>5</v>
      </c>
    </row>
    <row r="87" spans="1:14" x14ac:dyDescent="0.25">
      <c r="A87" s="1" t="s">
        <v>10</v>
      </c>
      <c r="B87" s="1" t="s">
        <v>43</v>
      </c>
      <c r="C87" s="1" t="s">
        <v>44</v>
      </c>
      <c r="D87" s="1" t="s">
        <v>11</v>
      </c>
      <c r="E87" s="2">
        <v>69</v>
      </c>
      <c r="F87" s="1" t="s">
        <v>12</v>
      </c>
      <c r="G87" s="2">
        <v>2</v>
      </c>
      <c r="H87" s="2">
        <v>3</v>
      </c>
      <c r="I87" s="1" t="s">
        <v>17</v>
      </c>
      <c r="J87" s="2">
        <v>1086564</v>
      </c>
      <c r="K87" s="2">
        <v>2.5</v>
      </c>
      <c r="L87" s="1" t="s">
        <v>16</v>
      </c>
      <c r="M87" s="1" t="s">
        <v>53</v>
      </c>
      <c r="N87">
        <f t="shared" si="1"/>
        <v>4</v>
      </c>
    </row>
    <row r="88" spans="1:14" x14ac:dyDescent="0.25">
      <c r="A88" s="1" t="s">
        <v>10</v>
      </c>
      <c r="B88" s="1" t="s">
        <v>43</v>
      </c>
      <c r="C88" s="1" t="s">
        <v>44</v>
      </c>
      <c r="D88" s="1" t="s">
        <v>11</v>
      </c>
      <c r="E88" s="2">
        <v>69</v>
      </c>
      <c r="F88" s="1" t="s">
        <v>12</v>
      </c>
      <c r="G88" s="2">
        <v>2</v>
      </c>
      <c r="H88" s="2">
        <v>4</v>
      </c>
      <c r="I88" s="1" t="s">
        <v>18</v>
      </c>
      <c r="J88" s="2">
        <v>53205</v>
      </c>
      <c r="K88" s="2">
        <v>0.1</v>
      </c>
      <c r="L88" s="1" t="s">
        <v>16</v>
      </c>
      <c r="M88" s="1" t="s">
        <v>53</v>
      </c>
      <c r="N88">
        <f t="shared" si="1"/>
        <v>3</v>
      </c>
    </row>
    <row r="89" spans="1:14" x14ac:dyDescent="0.25">
      <c r="A89" s="1" t="s">
        <v>10</v>
      </c>
      <c r="B89" s="1" t="s">
        <v>43</v>
      </c>
      <c r="C89" s="1" t="s">
        <v>44</v>
      </c>
      <c r="D89" s="1" t="s">
        <v>11</v>
      </c>
      <c r="E89" s="2">
        <v>69</v>
      </c>
      <c r="F89" s="1" t="s">
        <v>12</v>
      </c>
      <c r="G89" s="2">
        <v>3</v>
      </c>
      <c r="H89" s="2">
        <v>1</v>
      </c>
      <c r="I89" s="1" t="s">
        <v>13</v>
      </c>
      <c r="J89" s="2">
        <v>17</v>
      </c>
      <c r="K89" s="2">
        <v>0.8</v>
      </c>
      <c r="L89" s="1" t="s">
        <v>14</v>
      </c>
      <c r="M89" s="1" t="s">
        <v>54</v>
      </c>
      <c r="N89">
        <f t="shared" si="1"/>
        <v>6</v>
      </c>
    </row>
    <row r="90" spans="1:14" x14ac:dyDescent="0.25">
      <c r="A90" s="1" t="s">
        <v>10</v>
      </c>
      <c r="B90" s="1" t="s">
        <v>43</v>
      </c>
      <c r="C90" s="1" t="s">
        <v>44</v>
      </c>
      <c r="D90" s="1" t="s">
        <v>11</v>
      </c>
      <c r="E90" s="2">
        <v>69</v>
      </c>
      <c r="F90" s="1" t="s">
        <v>12</v>
      </c>
      <c r="G90" s="2">
        <v>1</v>
      </c>
      <c r="H90" s="2">
        <v>1</v>
      </c>
      <c r="I90" s="1" t="s">
        <v>13</v>
      </c>
      <c r="J90" s="2">
        <v>465</v>
      </c>
      <c r="K90" s="2">
        <v>1.5</v>
      </c>
      <c r="L90" s="1" t="s">
        <v>14</v>
      </c>
      <c r="M90" s="1" t="s">
        <v>52</v>
      </c>
      <c r="N90">
        <f t="shared" si="1"/>
        <v>6</v>
      </c>
    </row>
    <row r="91" spans="1:14" x14ac:dyDescent="0.25">
      <c r="A91" s="1" t="s">
        <v>10</v>
      </c>
      <c r="B91" s="1" t="s">
        <v>43</v>
      </c>
      <c r="C91" s="1" t="s">
        <v>44</v>
      </c>
      <c r="D91" s="1" t="s">
        <v>11</v>
      </c>
      <c r="E91" s="2">
        <v>69</v>
      </c>
      <c r="F91" s="1" t="s">
        <v>12</v>
      </c>
      <c r="G91" s="2">
        <v>3</v>
      </c>
      <c r="H91" s="2">
        <v>2</v>
      </c>
      <c r="I91" s="1" t="s">
        <v>15</v>
      </c>
      <c r="J91" s="2">
        <v>62363</v>
      </c>
      <c r="K91" s="2">
        <v>1.7</v>
      </c>
      <c r="L91" s="1" t="s">
        <v>16</v>
      </c>
      <c r="M91" s="1" t="s">
        <v>54</v>
      </c>
      <c r="N91">
        <f t="shared" si="1"/>
        <v>5</v>
      </c>
    </row>
    <row r="92" spans="1:14" x14ac:dyDescent="0.25">
      <c r="A92" s="1" t="s">
        <v>10</v>
      </c>
      <c r="B92" s="1" t="s">
        <v>43</v>
      </c>
      <c r="C92" s="1" t="s">
        <v>44</v>
      </c>
      <c r="D92" s="1" t="s">
        <v>11</v>
      </c>
      <c r="E92" s="2">
        <v>69</v>
      </c>
      <c r="F92" s="1" t="s">
        <v>12</v>
      </c>
      <c r="G92" s="2">
        <v>3</v>
      </c>
      <c r="H92" s="2">
        <v>3</v>
      </c>
      <c r="I92" s="1" t="s">
        <v>17</v>
      </c>
      <c r="J92" s="2">
        <v>106920</v>
      </c>
      <c r="K92" s="2">
        <v>0.7</v>
      </c>
      <c r="L92" s="1" t="s">
        <v>16</v>
      </c>
      <c r="M92" s="1" t="s">
        <v>54</v>
      </c>
      <c r="N92">
        <f t="shared" si="1"/>
        <v>4</v>
      </c>
    </row>
    <row r="93" spans="1:14" x14ac:dyDescent="0.25">
      <c r="A93" s="1" t="s">
        <v>10</v>
      </c>
      <c r="B93" s="1" t="s">
        <v>43</v>
      </c>
      <c r="C93" s="1" t="s">
        <v>44</v>
      </c>
      <c r="D93" s="1" t="s">
        <v>11</v>
      </c>
      <c r="E93" s="2">
        <v>69</v>
      </c>
      <c r="F93" s="1" t="s">
        <v>12</v>
      </c>
      <c r="G93" s="2">
        <v>3</v>
      </c>
      <c r="H93" s="2">
        <v>4</v>
      </c>
      <c r="I93" s="1" t="s">
        <v>18</v>
      </c>
      <c r="J93" s="2">
        <v>1657</v>
      </c>
      <c r="K93" s="2">
        <v>0</v>
      </c>
      <c r="L93" s="1" t="s">
        <v>16</v>
      </c>
      <c r="M93" s="1" t="s">
        <v>54</v>
      </c>
      <c r="N93">
        <f t="shared" si="1"/>
        <v>3</v>
      </c>
    </row>
    <row r="94" spans="1:14" x14ac:dyDescent="0.25">
      <c r="A94" s="1" t="s">
        <v>10</v>
      </c>
      <c r="B94" s="1" t="s">
        <v>43</v>
      </c>
      <c r="C94" s="1" t="s">
        <v>44</v>
      </c>
      <c r="D94" s="1" t="s">
        <v>11</v>
      </c>
      <c r="E94" s="2">
        <v>69</v>
      </c>
      <c r="F94" s="1" t="s">
        <v>12</v>
      </c>
      <c r="G94" s="2">
        <v>4</v>
      </c>
      <c r="H94" s="2">
        <v>1</v>
      </c>
      <c r="I94" s="1" t="s">
        <v>13</v>
      </c>
      <c r="J94" s="2">
        <v>80</v>
      </c>
      <c r="K94" s="2">
        <v>1.7</v>
      </c>
      <c r="L94" s="1" t="s">
        <v>14</v>
      </c>
      <c r="M94" s="1" t="s">
        <v>55</v>
      </c>
      <c r="N94">
        <f t="shared" si="1"/>
        <v>6</v>
      </c>
    </row>
    <row r="95" spans="1:14" x14ac:dyDescent="0.25">
      <c r="A95" s="1" t="s">
        <v>10</v>
      </c>
      <c r="B95" s="1" t="s">
        <v>43</v>
      </c>
      <c r="C95" s="1" t="s">
        <v>44</v>
      </c>
      <c r="D95" s="1" t="s">
        <v>11</v>
      </c>
      <c r="E95" s="2">
        <v>69</v>
      </c>
      <c r="F95" s="1" t="s">
        <v>12</v>
      </c>
      <c r="G95" s="2">
        <v>4</v>
      </c>
      <c r="H95" s="2">
        <v>2</v>
      </c>
      <c r="I95" s="1" t="s">
        <v>15</v>
      </c>
      <c r="J95" s="2">
        <v>338500</v>
      </c>
      <c r="K95" s="2">
        <v>5.6</v>
      </c>
      <c r="L95" s="1" t="s">
        <v>16</v>
      </c>
      <c r="M95" s="1" t="s">
        <v>55</v>
      </c>
      <c r="N95">
        <f t="shared" si="1"/>
        <v>5</v>
      </c>
    </row>
    <row r="96" spans="1:14" x14ac:dyDescent="0.25">
      <c r="A96" s="1" t="s">
        <v>10</v>
      </c>
      <c r="B96" s="1" t="s">
        <v>43</v>
      </c>
      <c r="C96" s="1" t="s">
        <v>44</v>
      </c>
      <c r="D96" s="1" t="s">
        <v>11</v>
      </c>
      <c r="E96" s="2">
        <v>69</v>
      </c>
      <c r="F96" s="1" t="s">
        <v>12</v>
      </c>
      <c r="G96" s="2">
        <v>4</v>
      </c>
      <c r="H96" s="2">
        <v>3</v>
      </c>
      <c r="I96" s="1" t="s">
        <v>17</v>
      </c>
      <c r="J96" s="2">
        <v>432907</v>
      </c>
      <c r="K96" s="2">
        <v>3.1</v>
      </c>
      <c r="L96" s="1" t="s">
        <v>16</v>
      </c>
      <c r="M96" s="1" t="s">
        <v>55</v>
      </c>
      <c r="N96">
        <f t="shared" si="1"/>
        <v>4</v>
      </c>
    </row>
    <row r="97" spans="1:14" x14ac:dyDescent="0.25">
      <c r="A97" s="1" t="s">
        <v>10</v>
      </c>
      <c r="B97" s="1" t="s">
        <v>43</v>
      </c>
      <c r="C97" s="1" t="s">
        <v>44</v>
      </c>
      <c r="D97" s="1" t="s">
        <v>11</v>
      </c>
      <c r="E97" s="2">
        <v>69</v>
      </c>
      <c r="F97" s="1" t="s">
        <v>12</v>
      </c>
      <c r="G97" s="2">
        <v>4</v>
      </c>
      <c r="H97" s="2">
        <v>4</v>
      </c>
      <c r="I97" s="1" t="s">
        <v>18</v>
      </c>
      <c r="J97" s="2">
        <v>17614</v>
      </c>
      <c r="K97" s="2">
        <v>0.1</v>
      </c>
      <c r="L97" s="1" t="s">
        <v>16</v>
      </c>
      <c r="M97" s="1" t="s">
        <v>55</v>
      </c>
      <c r="N97">
        <f t="shared" si="1"/>
        <v>3</v>
      </c>
    </row>
    <row r="98" spans="1:14" x14ac:dyDescent="0.25">
      <c r="A98" s="1" t="s">
        <v>10</v>
      </c>
      <c r="B98" s="1" t="s">
        <v>43</v>
      </c>
      <c r="C98" s="1" t="s">
        <v>44</v>
      </c>
      <c r="D98" s="1" t="s">
        <v>35</v>
      </c>
      <c r="E98" s="2">
        <v>66</v>
      </c>
      <c r="F98" s="1" t="s">
        <v>12</v>
      </c>
      <c r="G98" s="2">
        <v>1</v>
      </c>
      <c r="H98" s="2">
        <v>1</v>
      </c>
      <c r="I98" s="1" t="s">
        <v>17</v>
      </c>
      <c r="J98" s="2">
        <v>10370</v>
      </c>
      <c r="K98" s="3"/>
      <c r="L98" s="1" t="s">
        <v>14</v>
      </c>
      <c r="M98" s="1" t="s">
        <v>52</v>
      </c>
      <c r="N98">
        <f t="shared" si="1"/>
        <v>6</v>
      </c>
    </row>
    <row r="99" spans="1:14" x14ac:dyDescent="0.25">
      <c r="A99" s="1" t="s">
        <v>10</v>
      </c>
      <c r="B99" s="1" t="s">
        <v>43</v>
      </c>
      <c r="C99" s="1" t="s">
        <v>44</v>
      </c>
      <c r="D99" s="1" t="s">
        <v>35</v>
      </c>
      <c r="E99" s="2">
        <v>66</v>
      </c>
      <c r="F99" s="1" t="s">
        <v>12</v>
      </c>
      <c r="G99" s="2">
        <v>1</v>
      </c>
      <c r="H99" s="2">
        <v>2</v>
      </c>
      <c r="I99" s="1" t="s">
        <v>18</v>
      </c>
      <c r="J99" s="2">
        <v>302903</v>
      </c>
      <c r="K99" s="3"/>
      <c r="L99" s="1" t="s">
        <v>16</v>
      </c>
      <c r="M99" s="1" t="s">
        <v>52</v>
      </c>
      <c r="N99">
        <f t="shared" si="1"/>
        <v>5</v>
      </c>
    </row>
    <row r="100" spans="1:14" x14ac:dyDescent="0.25">
      <c r="A100" s="1" t="s">
        <v>10</v>
      </c>
      <c r="B100" s="1" t="s">
        <v>43</v>
      </c>
      <c r="C100" s="1" t="s">
        <v>44</v>
      </c>
      <c r="D100" s="1" t="s">
        <v>35</v>
      </c>
      <c r="E100" s="2">
        <v>66</v>
      </c>
      <c r="F100" s="1" t="s">
        <v>12</v>
      </c>
      <c r="G100" s="2">
        <v>1</v>
      </c>
      <c r="H100" s="2">
        <v>3</v>
      </c>
      <c r="I100" s="1" t="s">
        <v>33</v>
      </c>
      <c r="J100" s="2">
        <v>205453</v>
      </c>
      <c r="K100" s="3"/>
      <c r="L100" s="1" t="s">
        <v>16</v>
      </c>
      <c r="M100" s="1" t="s">
        <v>52</v>
      </c>
      <c r="N100">
        <f t="shared" si="1"/>
        <v>4</v>
      </c>
    </row>
    <row r="101" spans="1:14" x14ac:dyDescent="0.25">
      <c r="A101" s="1" t="s">
        <v>10</v>
      </c>
      <c r="B101" s="1" t="s">
        <v>43</v>
      </c>
      <c r="C101" s="1" t="s">
        <v>44</v>
      </c>
      <c r="D101" s="1" t="s">
        <v>35</v>
      </c>
      <c r="E101" s="2">
        <v>66</v>
      </c>
      <c r="F101" s="1" t="s">
        <v>12</v>
      </c>
      <c r="G101" s="2">
        <v>1</v>
      </c>
      <c r="H101" s="2">
        <v>4</v>
      </c>
      <c r="I101" s="1" t="s">
        <v>19</v>
      </c>
      <c r="J101" s="2">
        <v>17162</v>
      </c>
      <c r="K101" s="3"/>
      <c r="L101" s="1" t="s">
        <v>16</v>
      </c>
      <c r="M101" s="1" t="s">
        <v>52</v>
      </c>
      <c r="N101">
        <f t="shared" si="1"/>
        <v>3</v>
      </c>
    </row>
    <row r="102" spans="1:14" x14ac:dyDescent="0.25">
      <c r="A102" s="1" t="s">
        <v>10</v>
      </c>
      <c r="B102" s="1" t="s">
        <v>43</v>
      </c>
      <c r="C102" s="1" t="s">
        <v>44</v>
      </c>
      <c r="D102" s="1" t="s">
        <v>35</v>
      </c>
      <c r="E102" s="2">
        <v>66</v>
      </c>
      <c r="F102" s="1" t="s">
        <v>12</v>
      </c>
      <c r="G102" s="2">
        <v>2</v>
      </c>
      <c r="H102" s="2">
        <v>1</v>
      </c>
      <c r="I102" s="1" t="s">
        <v>17</v>
      </c>
      <c r="J102" s="2">
        <v>17672</v>
      </c>
      <c r="K102" s="3"/>
      <c r="L102" s="1" t="s">
        <v>14</v>
      </c>
      <c r="M102" s="1" t="s">
        <v>53</v>
      </c>
      <c r="N102">
        <f t="shared" si="1"/>
        <v>6</v>
      </c>
    </row>
    <row r="103" spans="1:14" x14ac:dyDescent="0.25">
      <c r="A103" s="1" t="s">
        <v>10</v>
      </c>
      <c r="B103" s="1" t="s">
        <v>43</v>
      </c>
      <c r="C103" s="1" t="s">
        <v>44</v>
      </c>
      <c r="D103" s="1" t="s">
        <v>35</v>
      </c>
      <c r="E103" s="2">
        <v>66</v>
      </c>
      <c r="F103" s="1" t="s">
        <v>12</v>
      </c>
      <c r="G103" s="2">
        <v>2</v>
      </c>
      <c r="H103" s="2">
        <v>2</v>
      </c>
      <c r="I103" s="1" t="s">
        <v>18</v>
      </c>
      <c r="J103" s="2">
        <v>826183</v>
      </c>
      <c r="K103" s="3"/>
      <c r="L103" s="1" t="s">
        <v>16</v>
      </c>
      <c r="M103" s="1" t="s">
        <v>53</v>
      </c>
      <c r="N103">
        <f t="shared" si="1"/>
        <v>5</v>
      </c>
    </row>
    <row r="104" spans="1:14" x14ac:dyDescent="0.25">
      <c r="A104" s="1" t="s">
        <v>10</v>
      </c>
      <c r="B104" s="1" t="s">
        <v>43</v>
      </c>
      <c r="C104" s="1" t="s">
        <v>44</v>
      </c>
      <c r="D104" s="1" t="s">
        <v>35</v>
      </c>
      <c r="E104" s="2">
        <v>66</v>
      </c>
      <c r="F104" s="1" t="s">
        <v>12</v>
      </c>
      <c r="G104" s="2">
        <v>2</v>
      </c>
      <c r="H104" s="2">
        <v>3</v>
      </c>
      <c r="I104" s="1" t="s">
        <v>33</v>
      </c>
      <c r="J104" s="2">
        <v>330296</v>
      </c>
      <c r="K104" s="3"/>
      <c r="L104" s="1" t="s">
        <v>16</v>
      </c>
      <c r="M104" s="1" t="s">
        <v>53</v>
      </c>
      <c r="N104">
        <f t="shared" si="1"/>
        <v>4</v>
      </c>
    </row>
    <row r="105" spans="1:14" x14ac:dyDescent="0.25">
      <c r="A105" s="1" t="s">
        <v>10</v>
      </c>
      <c r="B105" s="1" t="s">
        <v>43</v>
      </c>
      <c r="C105" s="1" t="s">
        <v>44</v>
      </c>
      <c r="D105" s="1" t="s">
        <v>35</v>
      </c>
      <c r="E105" s="2">
        <v>66</v>
      </c>
      <c r="F105" s="1" t="s">
        <v>12</v>
      </c>
      <c r="G105" s="2">
        <v>2</v>
      </c>
      <c r="H105" s="2">
        <v>4</v>
      </c>
      <c r="I105" s="1" t="s">
        <v>19</v>
      </c>
      <c r="J105" s="2">
        <v>15940</v>
      </c>
      <c r="K105" s="3"/>
      <c r="L105" s="1" t="s">
        <v>16</v>
      </c>
      <c r="M105" s="1" t="s">
        <v>53</v>
      </c>
      <c r="N105">
        <f t="shared" si="1"/>
        <v>3</v>
      </c>
    </row>
    <row r="106" spans="1:14" x14ac:dyDescent="0.25">
      <c r="A106" s="1" t="s">
        <v>10</v>
      </c>
      <c r="B106" s="1" t="s">
        <v>43</v>
      </c>
      <c r="C106" s="1" t="s">
        <v>44</v>
      </c>
      <c r="D106" s="1" t="s">
        <v>35</v>
      </c>
      <c r="E106" s="2">
        <v>66</v>
      </c>
      <c r="F106" s="1" t="s">
        <v>12</v>
      </c>
      <c r="G106" s="2">
        <v>3</v>
      </c>
      <c r="H106" s="2">
        <v>1</v>
      </c>
      <c r="I106" s="1" t="s">
        <v>17</v>
      </c>
      <c r="J106" s="2">
        <v>2299</v>
      </c>
      <c r="K106" s="3"/>
      <c r="L106" s="1" t="s">
        <v>14</v>
      </c>
      <c r="M106" s="1" t="s">
        <v>54</v>
      </c>
      <c r="N106">
        <f t="shared" si="1"/>
        <v>6</v>
      </c>
    </row>
    <row r="107" spans="1:14" x14ac:dyDescent="0.25">
      <c r="A107" s="1" t="s">
        <v>10</v>
      </c>
      <c r="B107" s="1" t="s">
        <v>43</v>
      </c>
      <c r="C107" s="1" t="s">
        <v>44</v>
      </c>
      <c r="D107" s="1" t="s">
        <v>35</v>
      </c>
      <c r="E107" s="2">
        <v>66</v>
      </c>
      <c r="F107" s="1" t="s">
        <v>12</v>
      </c>
      <c r="G107" s="2">
        <v>3</v>
      </c>
      <c r="H107" s="2">
        <v>2</v>
      </c>
      <c r="I107" s="1" t="s">
        <v>18</v>
      </c>
      <c r="J107" s="2">
        <v>47574</v>
      </c>
      <c r="K107" s="3"/>
      <c r="L107" s="1" t="s">
        <v>16</v>
      </c>
      <c r="M107" s="1" t="s">
        <v>54</v>
      </c>
      <c r="N107">
        <f t="shared" si="1"/>
        <v>5</v>
      </c>
    </row>
    <row r="108" spans="1:14" x14ac:dyDescent="0.25">
      <c r="A108" s="1" t="s">
        <v>10</v>
      </c>
      <c r="B108" s="1" t="s">
        <v>43</v>
      </c>
      <c r="C108" s="1" t="s">
        <v>44</v>
      </c>
      <c r="D108" s="1" t="s">
        <v>35</v>
      </c>
      <c r="E108" s="2">
        <v>66</v>
      </c>
      <c r="F108" s="1" t="s">
        <v>12</v>
      </c>
      <c r="G108" s="2">
        <v>3</v>
      </c>
      <c r="H108" s="2">
        <v>3</v>
      </c>
      <c r="I108" s="1" t="s">
        <v>33</v>
      </c>
      <c r="J108" s="2">
        <v>41482</v>
      </c>
      <c r="K108" s="3"/>
      <c r="L108" s="1" t="s">
        <v>16</v>
      </c>
      <c r="M108" s="1" t="s">
        <v>54</v>
      </c>
      <c r="N108">
        <f t="shared" si="1"/>
        <v>4</v>
      </c>
    </row>
    <row r="109" spans="1:14" x14ac:dyDescent="0.25">
      <c r="A109" s="1" t="s">
        <v>10</v>
      </c>
      <c r="B109" s="1" t="s">
        <v>43</v>
      </c>
      <c r="C109" s="1" t="s">
        <v>44</v>
      </c>
      <c r="D109" s="1" t="s">
        <v>35</v>
      </c>
      <c r="E109" s="2">
        <v>66</v>
      </c>
      <c r="F109" s="1" t="s">
        <v>12</v>
      </c>
      <c r="G109" s="2">
        <v>3</v>
      </c>
      <c r="H109" s="2">
        <v>4</v>
      </c>
      <c r="I109" s="1" t="s">
        <v>19</v>
      </c>
      <c r="J109" s="2">
        <v>3060</v>
      </c>
      <c r="K109" s="3"/>
      <c r="L109" s="1" t="s">
        <v>16</v>
      </c>
      <c r="M109" s="1" t="s">
        <v>54</v>
      </c>
      <c r="N109">
        <f t="shared" si="1"/>
        <v>3</v>
      </c>
    </row>
    <row r="110" spans="1:14" x14ac:dyDescent="0.25">
      <c r="A110" s="1" t="s">
        <v>10</v>
      </c>
      <c r="B110" s="1" t="s">
        <v>43</v>
      </c>
      <c r="C110" s="1" t="s">
        <v>44</v>
      </c>
      <c r="D110" s="1" t="s">
        <v>35</v>
      </c>
      <c r="E110" s="2">
        <v>66</v>
      </c>
      <c r="F110" s="1" t="s">
        <v>12</v>
      </c>
      <c r="G110" s="2">
        <v>4</v>
      </c>
      <c r="H110" s="2">
        <v>1</v>
      </c>
      <c r="I110" s="1" t="s">
        <v>17</v>
      </c>
      <c r="J110" s="2">
        <v>14985</v>
      </c>
      <c r="K110" s="3"/>
      <c r="L110" s="1" t="s">
        <v>14</v>
      </c>
      <c r="M110" s="1" t="s">
        <v>55</v>
      </c>
      <c r="N110">
        <f t="shared" si="1"/>
        <v>6</v>
      </c>
    </row>
    <row r="111" spans="1:14" x14ac:dyDescent="0.25">
      <c r="A111" s="1" t="s">
        <v>10</v>
      </c>
      <c r="B111" s="1" t="s">
        <v>43</v>
      </c>
      <c r="C111" s="1" t="s">
        <v>44</v>
      </c>
      <c r="D111" s="1" t="s">
        <v>35</v>
      </c>
      <c r="E111" s="2">
        <v>66</v>
      </c>
      <c r="F111" s="1" t="s">
        <v>12</v>
      </c>
      <c r="G111" s="2">
        <v>4</v>
      </c>
      <c r="H111" s="2">
        <v>2</v>
      </c>
      <c r="I111" s="1" t="s">
        <v>18</v>
      </c>
      <c r="J111" s="2">
        <v>473627</v>
      </c>
      <c r="K111" s="3"/>
      <c r="L111" s="1" t="s">
        <v>16</v>
      </c>
      <c r="M111" s="1" t="s">
        <v>55</v>
      </c>
      <c r="N111">
        <f t="shared" si="1"/>
        <v>5</v>
      </c>
    </row>
    <row r="112" spans="1:14" x14ac:dyDescent="0.25">
      <c r="A112" s="1" t="s">
        <v>10</v>
      </c>
      <c r="B112" s="1" t="s">
        <v>43</v>
      </c>
      <c r="C112" s="1" t="s">
        <v>44</v>
      </c>
      <c r="D112" s="1" t="s">
        <v>35</v>
      </c>
      <c r="E112" s="2">
        <v>66</v>
      </c>
      <c r="F112" s="1" t="s">
        <v>12</v>
      </c>
      <c r="G112" s="2">
        <v>4</v>
      </c>
      <c r="H112" s="2">
        <v>3</v>
      </c>
      <c r="I112" s="1" t="s">
        <v>33</v>
      </c>
      <c r="J112" s="2">
        <v>183223</v>
      </c>
      <c r="K112" s="3"/>
      <c r="L112" s="1" t="s">
        <v>16</v>
      </c>
      <c r="M112" s="1" t="s">
        <v>55</v>
      </c>
      <c r="N112">
        <f t="shared" si="1"/>
        <v>4</v>
      </c>
    </row>
    <row r="113" spans="1:14" x14ac:dyDescent="0.25">
      <c r="A113" s="1" t="s">
        <v>10</v>
      </c>
      <c r="B113" s="1" t="s">
        <v>43</v>
      </c>
      <c r="C113" s="1" t="s">
        <v>44</v>
      </c>
      <c r="D113" s="1" t="s">
        <v>35</v>
      </c>
      <c r="E113" s="2">
        <v>66</v>
      </c>
      <c r="F113" s="1" t="s">
        <v>12</v>
      </c>
      <c r="G113" s="2">
        <v>4</v>
      </c>
      <c r="H113" s="2">
        <v>4</v>
      </c>
      <c r="I113" s="1" t="s">
        <v>19</v>
      </c>
      <c r="J113" s="2">
        <v>7680</v>
      </c>
      <c r="K113" s="3"/>
      <c r="L113" s="1" t="s">
        <v>16</v>
      </c>
      <c r="M113" s="1" t="s">
        <v>55</v>
      </c>
      <c r="N113">
        <f t="shared" si="1"/>
        <v>3</v>
      </c>
    </row>
    <row r="114" spans="1:14" x14ac:dyDescent="0.25">
      <c r="A114" s="1" t="s">
        <v>10</v>
      </c>
      <c r="B114" s="1" t="s">
        <v>43</v>
      </c>
      <c r="C114" s="1" t="s">
        <v>44</v>
      </c>
      <c r="D114" s="1" t="s">
        <v>18</v>
      </c>
      <c r="E114" s="2">
        <v>270</v>
      </c>
      <c r="F114" s="1" t="s">
        <v>12</v>
      </c>
      <c r="G114" s="2">
        <v>1</v>
      </c>
      <c r="H114" s="2">
        <v>1</v>
      </c>
      <c r="I114" s="1" t="s">
        <v>29</v>
      </c>
      <c r="J114" s="2">
        <v>3412</v>
      </c>
      <c r="K114" s="2">
        <v>3.96</v>
      </c>
      <c r="L114" s="1" t="s">
        <v>14</v>
      </c>
      <c r="M114" s="1" t="s">
        <v>52</v>
      </c>
      <c r="N114">
        <f t="shared" si="1"/>
        <v>6</v>
      </c>
    </row>
    <row r="115" spans="1:14" x14ac:dyDescent="0.25">
      <c r="A115" s="1" t="s">
        <v>10</v>
      </c>
      <c r="B115" s="1" t="s">
        <v>43</v>
      </c>
      <c r="C115" s="1" t="s">
        <v>44</v>
      </c>
      <c r="D115" s="1" t="s">
        <v>18</v>
      </c>
      <c r="E115" s="2">
        <v>270</v>
      </c>
      <c r="F115" s="1" t="s">
        <v>12</v>
      </c>
      <c r="G115" s="2">
        <v>1</v>
      </c>
      <c r="H115" s="2">
        <v>2</v>
      </c>
      <c r="I115" s="1" t="s">
        <v>30</v>
      </c>
      <c r="J115" s="2">
        <v>433856</v>
      </c>
      <c r="K115" s="2">
        <v>4.62</v>
      </c>
      <c r="L115" s="1" t="s">
        <v>16</v>
      </c>
      <c r="M115" s="1" t="s">
        <v>52</v>
      </c>
      <c r="N115">
        <f t="shared" si="1"/>
        <v>5</v>
      </c>
    </row>
    <row r="116" spans="1:14" x14ac:dyDescent="0.25">
      <c r="A116" s="1" t="s">
        <v>10</v>
      </c>
      <c r="B116" s="1" t="s">
        <v>43</v>
      </c>
      <c r="C116" s="1" t="s">
        <v>44</v>
      </c>
      <c r="D116" s="1" t="s">
        <v>18</v>
      </c>
      <c r="E116" s="2">
        <v>270</v>
      </c>
      <c r="F116" s="1" t="s">
        <v>12</v>
      </c>
      <c r="G116" s="2">
        <v>1</v>
      </c>
      <c r="H116" s="2">
        <v>3</v>
      </c>
      <c r="I116" s="1" t="s">
        <v>26</v>
      </c>
      <c r="J116" s="2">
        <v>993821</v>
      </c>
      <c r="K116" s="2">
        <v>2.93</v>
      </c>
      <c r="L116" s="1" t="s">
        <v>16</v>
      </c>
      <c r="M116" s="1" t="s">
        <v>52</v>
      </c>
      <c r="N116">
        <f t="shared" si="1"/>
        <v>4</v>
      </c>
    </row>
    <row r="117" spans="1:14" x14ac:dyDescent="0.25">
      <c r="A117" s="1" t="s">
        <v>10</v>
      </c>
      <c r="B117" s="1" t="s">
        <v>43</v>
      </c>
      <c r="C117" s="1" t="s">
        <v>44</v>
      </c>
      <c r="D117" s="1" t="s">
        <v>18</v>
      </c>
      <c r="E117" s="2">
        <v>270</v>
      </c>
      <c r="F117" s="1" t="s">
        <v>12</v>
      </c>
      <c r="G117" s="2">
        <v>1</v>
      </c>
      <c r="H117" s="2">
        <v>4</v>
      </c>
      <c r="I117" s="1" t="s">
        <v>13</v>
      </c>
      <c r="J117" s="2">
        <v>18794</v>
      </c>
      <c r="K117" s="2">
        <v>0.05</v>
      </c>
      <c r="L117" s="1" t="s">
        <v>16</v>
      </c>
      <c r="M117" s="1" t="s">
        <v>52</v>
      </c>
      <c r="N117">
        <f t="shared" si="1"/>
        <v>3</v>
      </c>
    </row>
    <row r="118" spans="1:14" x14ac:dyDescent="0.25">
      <c r="A118" s="1" t="s">
        <v>10</v>
      </c>
      <c r="B118" s="1" t="s">
        <v>43</v>
      </c>
      <c r="C118" s="1" t="s">
        <v>44</v>
      </c>
      <c r="D118" s="1" t="s">
        <v>18</v>
      </c>
      <c r="E118" s="2">
        <v>270</v>
      </c>
      <c r="F118" s="1" t="s">
        <v>12</v>
      </c>
      <c r="G118" s="2">
        <v>2</v>
      </c>
      <c r="H118" s="2">
        <v>1</v>
      </c>
      <c r="I118" s="1" t="s">
        <v>29</v>
      </c>
      <c r="J118" s="2">
        <v>8470</v>
      </c>
      <c r="K118" s="2">
        <v>2.3199999999999998</v>
      </c>
      <c r="L118" s="1" t="s">
        <v>14</v>
      </c>
      <c r="M118" s="1" t="s">
        <v>53</v>
      </c>
      <c r="N118">
        <f t="shared" si="1"/>
        <v>6</v>
      </c>
    </row>
    <row r="119" spans="1:14" x14ac:dyDescent="0.25">
      <c r="A119" s="1" t="s">
        <v>10</v>
      </c>
      <c r="B119" s="1" t="s">
        <v>43</v>
      </c>
      <c r="C119" s="1" t="s">
        <v>44</v>
      </c>
      <c r="D119" s="1" t="s">
        <v>18</v>
      </c>
      <c r="E119" s="2">
        <v>270</v>
      </c>
      <c r="F119" s="1" t="s">
        <v>12</v>
      </c>
      <c r="G119" s="2">
        <v>2</v>
      </c>
      <c r="H119" s="2">
        <v>2</v>
      </c>
      <c r="I119" s="1" t="s">
        <v>30</v>
      </c>
      <c r="J119" s="2">
        <v>447330</v>
      </c>
      <c r="K119" s="2">
        <v>4.12</v>
      </c>
      <c r="L119" s="1" t="s">
        <v>16</v>
      </c>
      <c r="M119" s="1" t="s">
        <v>53</v>
      </c>
      <c r="N119">
        <f t="shared" si="1"/>
        <v>5</v>
      </c>
    </row>
    <row r="120" spans="1:14" x14ac:dyDescent="0.25">
      <c r="A120" s="1" t="s">
        <v>10</v>
      </c>
      <c r="B120" s="1" t="s">
        <v>43</v>
      </c>
      <c r="C120" s="1" t="s">
        <v>44</v>
      </c>
      <c r="D120" s="1" t="s">
        <v>18</v>
      </c>
      <c r="E120" s="2">
        <v>270</v>
      </c>
      <c r="F120" s="1" t="s">
        <v>12</v>
      </c>
      <c r="G120" s="2">
        <v>2</v>
      </c>
      <c r="H120" s="2">
        <v>3</v>
      </c>
      <c r="I120" s="1" t="s">
        <v>26</v>
      </c>
      <c r="J120" s="2">
        <v>941858</v>
      </c>
      <c r="K120" s="2">
        <v>2.79</v>
      </c>
      <c r="L120" s="1" t="s">
        <v>16</v>
      </c>
      <c r="M120" s="1" t="s">
        <v>53</v>
      </c>
      <c r="N120">
        <f t="shared" si="1"/>
        <v>4</v>
      </c>
    </row>
    <row r="121" spans="1:14" x14ac:dyDescent="0.25">
      <c r="A121" s="1" t="s">
        <v>10</v>
      </c>
      <c r="B121" s="1" t="s">
        <v>43</v>
      </c>
      <c r="C121" s="1" t="s">
        <v>44</v>
      </c>
      <c r="D121" s="1" t="s">
        <v>18</v>
      </c>
      <c r="E121" s="2">
        <v>270</v>
      </c>
      <c r="F121" s="1" t="s">
        <v>12</v>
      </c>
      <c r="G121" s="2">
        <v>2</v>
      </c>
      <c r="H121" s="2">
        <v>4</v>
      </c>
      <c r="I121" s="1" t="s">
        <v>13</v>
      </c>
      <c r="J121" s="2">
        <v>23522</v>
      </c>
      <c r="K121" s="2">
        <v>0.05</v>
      </c>
      <c r="L121" s="1" t="s">
        <v>16</v>
      </c>
      <c r="M121" s="1" t="s">
        <v>53</v>
      </c>
      <c r="N121">
        <f t="shared" si="1"/>
        <v>3</v>
      </c>
    </row>
    <row r="122" spans="1:14" x14ac:dyDescent="0.25">
      <c r="A122" s="1" t="s">
        <v>10</v>
      </c>
      <c r="B122" s="1" t="s">
        <v>43</v>
      </c>
      <c r="C122" s="1" t="s">
        <v>44</v>
      </c>
      <c r="D122" s="1" t="s">
        <v>18</v>
      </c>
      <c r="E122" s="2">
        <v>270</v>
      </c>
      <c r="F122" s="1" t="s">
        <v>12</v>
      </c>
      <c r="G122" s="2">
        <v>3</v>
      </c>
      <c r="H122" s="2">
        <v>1</v>
      </c>
      <c r="I122" s="1" t="s">
        <v>29</v>
      </c>
      <c r="J122" s="2">
        <v>1261</v>
      </c>
      <c r="K122" s="2">
        <v>0.98</v>
      </c>
      <c r="L122" s="1" t="s">
        <v>14</v>
      </c>
      <c r="M122" s="1" t="s">
        <v>54</v>
      </c>
      <c r="N122">
        <f t="shared" si="1"/>
        <v>6</v>
      </c>
    </row>
    <row r="123" spans="1:14" x14ac:dyDescent="0.25">
      <c r="A123" s="1" t="s">
        <v>10</v>
      </c>
      <c r="B123" s="1" t="s">
        <v>43</v>
      </c>
      <c r="C123" s="1" t="s">
        <v>44</v>
      </c>
      <c r="D123" s="1" t="s">
        <v>18</v>
      </c>
      <c r="E123" s="2">
        <v>270</v>
      </c>
      <c r="F123" s="1" t="s">
        <v>12</v>
      </c>
      <c r="G123" s="2">
        <v>3</v>
      </c>
      <c r="H123" s="2">
        <v>2</v>
      </c>
      <c r="I123" s="1" t="s">
        <v>30</v>
      </c>
      <c r="J123" s="2">
        <v>65149</v>
      </c>
      <c r="K123" s="2">
        <v>1.22</v>
      </c>
      <c r="L123" s="1" t="s">
        <v>16</v>
      </c>
      <c r="M123" s="1" t="s">
        <v>54</v>
      </c>
      <c r="N123">
        <f t="shared" si="1"/>
        <v>5</v>
      </c>
    </row>
    <row r="124" spans="1:14" x14ac:dyDescent="0.25">
      <c r="A124" s="1" t="s">
        <v>10</v>
      </c>
      <c r="B124" s="1" t="s">
        <v>43</v>
      </c>
      <c r="C124" s="1" t="s">
        <v>44</v>
      </c>
      <c r="D124" s="1" t="s">
        <v>18</v>
      </c>
      <c r="E124" s="2">
        <v>270</v>
      </c>
      <c r="F124" s="1" t="s">
        <v>12</v>
      </c>
      <c r="G124" s="2">
        <v>3</v>
      </c>
      <c r="H124" s="2">
        <v>3</v>
      </c>
      <c r="I124" s="1" t="s">
        <v>26</v>
      </c>
      <c r="J124" s="2">
        <v>121862</v>
      </c>
      <c r="K124" s="2">
        <v>0.88</v>
      </c>
      <c r="L124" s="1" t="s">
        <v>16</v>
      </c>
      <c r="M124" s="1" t="s">
        <v>54</v>
      </c>
      <c r="N124">
        <f t="shared" si="1"/>
        <v>4</v>
      </c>
    </row>
    <row r="125" spans="1:14" x14ac:dyDescent="0.25">
      <c r="A125" s="1" t="s">
        <v>10</v>
      </c>
      <c r="B125" s="1" t="s">
        <v>43</v>
      </c>
      <c r="C125" s="1" t="s">
        <v>44</v>
      </c>
      <c r="D125" s="1" t="s">
        <v>18</v>
      </c>
      <c r="E125" s="2">
        <v>270</v>
      </c>
      <c r="F125" s="1" t="s">
        <v>12</v>
      </c>
      <c r="G125" s="2">
        <v>3</v>
      </c>
      <c r="H125" s="2">
        <v>4</v>
      </c>
      <c r="I125" s="1" t="s">
        <v>13</v>
      </c>
      <c r="J125" s="2">
        <v>2235</v>
      </c>
      <c r="K125" s="2">
        <v>0.01</v>
      </c>
      <c r="L125" s="1" t="s">
        <v>16</v>
      </c>
      <c r="M125" s="1" t="s">
        <v>54</v>
      </c>
      <c r="N125">
        <f t="shared" si="1"/>
        <v>3</v>
      </c>
    </row>
    <row r="126" spans="1:14" x14ac:dyDescent="0.25">
      <c r="A126" s="1" t="s">
        <v>10</v>
      </c>
      <c r="B126" s="1" t="s">
        <v>43</v>
      </c>
      <c r="C126" s="1" t="s">
        <v>44</v>
      </c>
      <c r="D126" s="1" t="s">
        <v>18</v>
      </c>
      <c r="E126" s="2">
        <v>270</v>
      </c>
      <c r="F126" s="1" t="s">
        <v>12</v>
      </c>
      <c r="G126" s="2">
        <v>4</v>
      </c>
      <c r="H126" s="2">
        <v>1</v>
      </c>
      <c r="I126" s="1" t="s">
        <v>29</v>
      </c>
      <c r="J126" s="2">
        <v>2437</v>
      </c>
      <c r="K126" s="2">
        <v>2.66</v>
      </c>
      <c r="L126" s="1" t="s">
        <v>14</v>
      </c>
      <c r="M126" s="1" t="s">
        <v>55</v>
      </c>
      <c r="N126">
        <f t="shared" si="1"/>
        <v>6</v>
      </c>
    </row>
    <row r="127" spans="1:14" x14ac:dyDescent="0.25">
      <c r="A127" s="1" t="s">
        <v>10</v>
      </c>
      <c r="B127" s="1" t="s">
        <v>43</v>
      </c>
      <c r="C127" s="1" t="s">
        <v>44</v>
      </c>
      <c r="D127" s="1" t="s">
        <v>18</v>
      </c>
      <c r="E127" s="2">
        <v>270</v>
      </c>
      <c r="F127" s="1" t="s">
        <v>12</v>
      </c>
      <c r="G127" s="2">
        <v>4</v>
      </c>
      <c r="H127" s="2">
        <v>2</v>
      </c>
      <c r="I127" s="1" t="s">
        <v>30</v>
      </c>
      <c r="J127" s="2">
        <v>154393</v>
      </c>
      <c r="K127" s="2">
        <v>4.07</v>
      </c>
      <c r="L127" s="1" t="s">
        <v>16</v>
      </c>
      <c r="M127" s="1" t="s">
        <v>55</v>
      </c>
      <c r="N127">
        <f t="shared" si="1"/>
        <v>5</v>
      </c>
    </row>
    <row r="128" spans="1:14" x14ac:dyDescent="0.25">
      <c r="A128" s="1" t="s">
        <v>10</v>
      </c>
      <c r="B128" s="1" t="s">
        <v>43</v>
      </c>
      <c r="C128" s="1" t="s">
        <v>44</v>
      </c>
      <c r="D128" s="1" t="s">
        <v>18</v>
      </c>
      <c r="E128" s="2">
        <v>270</v>
      </c>
      <c r="F128" s="1" t="s">
        <v>12</v>
      </c>
      <c r="G128" s="2">
        <v>4</v>
      </c>
      <c r="H128" s="2">
        <v>3</v>
      </c>
      <c r="I128" s="1" t="s">
        <v>26</v>
      </c>
      <c r="J128" s="2">
        <v>305412</v>
      </c>
      <c r="K128" s="2">
        <v>2.2999999999999998</v>
      </c>
      <c r="L128" s="1" t="s">
        <v>16</v>
      </c>
      <c r="M128" s="1" t="s">
        <v>55</v>
      </c>
      <c r="N128">
        <f t="shared" si="1"/>
        <v>4</v>
      </c>
    </row>
    <row r="129" spans="1:14" x14ac:dyDescent="0.25">
      <c r="A129" s="1" t="s">
        <v>10</v>
      </c>
      <c r="B129" s="1" t="s">
        <v>43</v>
      </c>
      <c r="C129" s="1" t="s">
        <v>44</v>
      </c>
      <c r="D129" s="1" t="s">
        <v>18</v>
      </c>
      <c r="E129" s="2">
        <v>270</v>
      </c>
      <c r="F129" s="1" t="s">
        <v>12</v>
      </c>
      <c r="G129" s="2">
        <v>4</v>
      </c>
      <c r="H129" s="2">
        <v>4</v>
      </c>
      <c r="I129" s="1" t="s">
        <v>13</v>
      </c>
      <c r="J129" s="2">
        <v>2366</v>
      </c>
      <c r="K129" s="2">
        <v>0.02</v>
      </c>
      <c r="L129" s="1" t="s">
        <v>16</v>
      </c>
      <c r="M129" s="1" t="s">
        <v>55</v>
      </c>
      <c r="N129">
        <f t="shared" si="1"/>
        <v>3</v>
      </c>
    </row>
    <row r="130" spans="1:14" x14ac:dyDescent="0.25">
      <c r="A130" s="1" t="s">
        <v>10</v>
      </c>
      <c r="B130" s="1" t="s">
        <v>43</v>
      </c>
      <c r="C130" s="1" t="s">
        <v>44</v>
      </c>
      <c r="D130" s="1" t="s">
        <v>18</v>
      </c>
      <c r="E130" s="2">
        <v>270</v>
      </c>
      <c r="F130" s="1" t="s">
        <v>12</v>
      </c>
      <c r="G130" s="2">
        <v>6</v>
      </c>
      <c r="H130" s="2">
        <v>1</v>
      </c>
      <c r="I130" s="1" t="s">
        <v>29</v>
      </c>
      <c r="J130" s="2">
        <v>40</v>
      </c>
      <c r="K130" s="2">
        <v>0.02</v>
      </c>
      <c r="L130" s="1" t="s">
        <v>16</v>
      </c>
      <c r="M130" s="1" t="s">
        <v>56</v>
      </c>
      <c r="N130">
        <f t="shared" si="1"/>
        <v>6</v>
      </c>
    </row>
    <row r="131" spans="1:14" x14ac:dyDescent="0.25">
      <c r="A131" s="1" t="s">
        <v>10</v>
      </c>
      <c r="B131" s="1" t="s">
        <v>43</v>
      </c>
      <c r="C131" s="1" t="s">
        <v>44</v>
      </c>
      <c r="D131" s="1" t="s">
        <v>18</v>
      </c>
      <c r="E131" s="2">
        <v>270</v>
      </c>
      <c r="F131" s="1" t="s">
        <v>12</v>
      </c>
      <c r="G131" s="2">
        <v>6</v>
      </c>
      <c r="H131" s="2">
        <v>2</v>
      </c>
      <c r="I131" s="1" t="s">
        <v>30</v>
      </c>
      <c r="J131" s="2">
        <v>323</v>
      </c>
      <c r="K131" s="2">
        <v>0.47</v>
      </c>
      <c r="L131" s="1" t="s">
        <v>16</v>
      </c>
      <c r="M131" s="1" t="s">
        <v>56</v>
      </c>
      <c r="N131">
        <f t="shared" ref="N131:N194" si="2">VALUE(D131)-VALUE(I131)</f>
        <v>5</v>
      </c>
    </row>
    <row r="132" spans="1:14" x14ac:dyDescent="0.25">
      <c r="A132" s="1" t="s">
        <v>10</v>
      </c>
      <c r="B132" s="1" t="s">
        <v>43</v>
      </c>
      <c r="C132" s="1" t="s">
        <v>44</v>
      </c>
      <c r="D132" s="1" t="s">
        <v>18</v>
      </c>
      <c r="E132" s="2">
        <v>270</v>
      </c>
      <c r="F132" s="1" t="s">
        <v>12</v>
      </c>
      <c r="G132" s="2">
        <v>6</v>
      </c>
      <c r="H132" s="2">
        <v>3</v>
      </c>
      <c r="I132" s="1" t="s">
        <v>26</v>
      </c>
      <c r="J132" s="2">
        <v>214</v>
      </c>
      <c r="K132" s="2">
        <v>0.13</v>
      </c>
      <c r="L132" s="1" t="s">
        <v>16</v>
      </c>
      <c r="M132" s="1" t="s">
        <v>56</v>
      </c>
      <c r="N132">
        <f t="shared" si="2"/>
        <v>4</v>
      </c>
    </row>
    <row r="133" spans="1:14" x14ac:dyDescent="0.25">
      <c r="A133" s="1" t="s">
        <v>10</v>
      </c>
      <c r="B133" s="1" t="s">
        <v>43</v>
      </c>
      <c r="C133" s="1" t="s">
        <v>44</v>
      </c>
      <c r="D133" s="1" t="s">
        <v>33</v>
      </c>
      <c r="E133" s="2">
        <v>71</v>
      </c>
      <c r="F133" s="1" t="s">
        <v>12</v>
      </c>
      <c r="G133" s="2">
        <v>1</v>
      </c>
      <c r="H133" s="2">
        <v>1</v>
      </c>
      <c r="I133" s="1" t="s">
        <v>30</v>
      </c>
      <c r="J133" s="2">
        <v>18293</v>
      </c>
      <c r="K133" s="3"/>
      <c r="L133" s="1" t="s">
        <v>16</v>
      </c>
      <c r="M133" s="1" t="s">
        <v>52</v>
      </c>
      <c r="N133">
        <f t="shared" si="2"/>
        <v>6</v>
      </c>
    </row>
    <row r="134" spans="1:14" x14ac:dyDescent="0.25">
      <c r="A134" s="1" t="s">
        <v>10</v>
      </c>
      <c r="B134" s="1" t="s">
        <v>43</v>
      </c>
      <c r="C134" s="1" t="s">
        <v>44</v>
      </c>
      <c r="D134" s="1" t="s">
        <v>33</v>
      </c>
      <c r="E134" s="2">
        <v>71</v>
      </c>
      <c r="F134" s="1" t="s">
        <v>12</v>
      </c>
      <c r="G134" s="2">
        <v>1</v>
      </c>
      <c r="H134" s="2">
        <v>2</v>
      </c>
      <c r="I134" s="1" t="s">
        <v>26</v>
      </c>
      <c r="J134" s="2">
        <v>357917</v>
      </c>
      <c r="K134" s="3"/>
      <c r="L134" s="1" t="s">
        <v>16</v>
      </c>
      <c r="M134" s="1" t="s">
        <v>52</v>
      </c>
      <c r="N134">
        <f t="shared" si="2"/>
        <v>5</v>
      </c>
    </row>
    <row r="135" spans="1:14" x14ac:dyDescent="0.25">
      <c r="A135" s="1" t="s">
        <v>10</v>
      </c>
      <c r="B135" s="1" t="s">
        <v>43</v>
      </c>
      <c r="C135" s="1" t="s">
        <v>44</v>
      </c>
      <c r="D135" s="1" t="s">
        <v>33</v>
      </c>
      <c r="E135" s="2">
        <v>71</v>
      </c>
      <c r="F135" s="1" t="s">
        <v>12</v>
      </c>
      <c r="G135" s="2">
        <v>1</v>
      </c>
      <c r="H135" s="2">
        <v>3</v>
      </c>
      <c r="I135" s="1" t="s">
        <v>13</v>
      </c>
      <c r="J135" s="2">
        <v>423217</v>
      </c>
      <c r="K135" s="3"/>
      <c r="L135" s="1" t="s">
        <v>16</v>
      </c>
      <c r="M135" s="1" t="s">
        <v>52</v>
      </c>
      <c r="N135">
        <f t="shared" si="2"/>
        <v>4</v>
      </c>
    </row>
    <row r="136" spans="1:14" x14ac:dyDescent="0.25">
      <c r="A136" s="1" t="s">
        <v>10</v>
      </c>
      <c r="B136" s="1" t="s">
        <v>43</v>
      </c>
      <c r="C136" s="1" t="s">
        <v>44</v>
      </c>
      <c r="D136" s="1" t="s">
        <v>33</v>
      </c>
      <c r="E136" s="2">
        <v>71</v>
      </c>
      <c r="F136" s="1" t="s">
        <v>12</v>
      </c>
      <c r="G136" s="2">
        <v>1</v>
      </c>
      <c r="H136" s="2">
        <v>4</v>
      </c>
      <c r="I136" s="1" t="s">
        <v>15</v>
      </c>
      <c r="J136" s="2">
        <v>39187</v>
      </c>
      <c r="K136" s="3"/>
      <c r="L136" s="1" t="s">
        <v>16</v>
      </c>
      <c r="M136" s="1" t="s">
        <v>52</v>
      </c>
      <c r="N136">
        <f t="shared" si="2"/>
        <v>3</v>
      </c>
    </row>
    <row r="137" spans="1:14" x14ac:dyDescent="0.25">
      <c r="A137" s="1" t="s">
        <v>10</v>
      </c>
      <c r="B137" s="1" t="s">
        <v>43</v>
      </c>
      <c r="C137" s="1" t="s">
        <v>44</v>
      </c>
      <c r="D137" s="1" t="s">
        <v>33</v>
      </c>
      <c r="E137" s="2">
        <v>71</v>
      </c>
      <c r="F137" s="1" t="s">
        <v>12</v>
      </c>
      <c r="G137" s="2">
        <v>2</v>
      </c>
      <c r="H137" s="2">
        <v>1</v>
      </c>
      <c r="I137" s="1" t="s">
        <v>30</v>
      </c>
      <c r="J137" s="2">
        <v>21798</v>
      </c>
      <c r="K137" s="3"/>
      <c r="L137" s="1" t="s">
        <v>16</v>
      </c>
      <c r="M137" s="1" t="s">
        <v>53</v>
      </c>
      <c r="N137">
        <f t="shared" si="2"/>
        <v>6</v>
      </c>
    </row>
    <row r="138" spans="1:14" x14ac:dyDescent="0.25">
      <c r="A138" s="1" t="s">
        <v>10</v>
      </c>
      <c r="B138" s="1" t="s">
        <v>43</v>
      </c>
      <c r="C138" s="1" t="s">
        <v>44</v>
      </c>
      <c r="D138" s="1" t="s">
        <v>33</v>
      </c>
      <c r="E138" s="2">
        <v>71</v>
      </c>
      <c r="F138" s="1" t="s">
        <v>12</v>
      </c>
      <c r="G138" s="2">
        <v>2</v>
      </c>
      <c r="H138" s="2">
        <v>2</v>
      </c>
      <c r="I138" s="1" t="s">
        <v>26</v>
      </c>
      <c r="J138" s="2">
        <v>461161</v>
      </c>
      <c r="K138" s="3"/>
      <c r="L138" s="1" t="s">
        <v>16</v>
      </c>
      <c r="M138" s="1" t="s">
        <v>53</v>
      </c>
      <c r="N138">
        <f t="shared" si="2"/>
        <v>5</v>
      </c>
    </row>
    <row r="139" spans="1:14" x14ac:dyDescent="0.25">
      <c r="A139" s="1" t="s">
        <v>10</v>
      </c>
      <c r="B139" s="1" t="s">
        <v>43</v>
      </c>
      <c r="C139" s="1" t="s">
        <v>44</v>
      </c>
      <c r="D139" s="1" t="s">
        <v>33</v>
      </c>
      <c r="E139" s="2">
        <v>71</v>
      </c>
      <c r="F139" s="1" t="s">
        <v>12</v>
      </c>
      <c r="G139" s="2">
        <v>2</v>
      </c>
      <c r="H139" s="2">
        <v>3</v>
      </c>
      <c r="I139" s="1" t="s">
        <v>13</v>
      </c>
      <c r="J139" s="2">
        <v>843191</v>
      </c>
      <c r="K139" s="3"/>
      <c r="L139" s="1" t="s">
        <v>16</v>
      </c>
      <c r="M139" s="1" t="s">
        <v>53</v>
      </c>
      <c r="N139">
        <f t="shared" si="2"/>
        <v>4</v>
      </c>
    </row>
    <row r="140" spans="1:14" x14ac:dyDescent="0.25">
      <c r="A140" s="1" t="s">
        <v>10</v>
      </c>
      <c r="B140" s="1" t="s">
        <v>43</v>
      </c>
      <c r="C140" s="1" t="s">
        <v>44</v>
      </c>
      <c r="D140" s="1" t="s">
        <v>33</v>
      </c>
      <c r="E140" s="2">
        <v>71</v>
      </c>
      <c r="F140" s="1" t="s">
        <v>12</v>
      </c>
      <c r="G140" s="2">
        <v>2</v>
      </c>
      <c r="H140" s="2">
        <v>4</v>
      </c>
      <c r="I140" s="1" t="s">
        <v>15</v>
      </c>
      <c r="J140" s="2">
        <v>59545</v>
      </c>
      <c r="K140" s="3"/>
      <c r="L140" s="1" t="s">
        <v>16</v>
      </c>
      <c r="M140" s="1" t="s">
        <v>53</v>
      </c>
      <c r="N140">
        <f t="shared" si="2"/>
        <v>3</v>
      </c>
    </row>
    <row r="141" spans="1:14" x14ac:dyDescent="0.25">
      <c r="A141" s="1" t="s">
        <v>10</v>
      </c>
      <c r="B141" s="1" t="s">
        <v>43</v>
      </c>
      <c r="C141" s="1" t="s">
        <v>44</v>
      </c>
      <c r="D141" s="1" t="s">
        <v>33</v>
      </c>
      <c r="E141" s="2">
        <v>71</v>
      </c>
      <c r="F141" s="1" t="s">
        <v>12</v>
      </c>
      <c r="G141" s="2">
        <v>3</v>
      </c>
      <c r="H141" s="2">
        <v>1</v>
      </c>
      <c r="I141" s="1" t="s">
        <v>30</v>
      </c>
      <c r="J141" s="2">
        <v>3442</v>
      </c>
      <c r="K141" s="3"/>
      <c r="L141" s="1" t="s">
        <v>16</v>
      </c>
      <c r="M141" s="1" t="s">
        <v>54</v>
      </c>
      <c r="N141">
        <f t="shared" si="2"/>
        <v>6</v>
      </c>
    </row>
    <row r="142" spans="1:14" x14ac:dyDescent="0.25">
      <c r="A142" s="1" t="s">
        <v>10</v>
      </c>
      <c r="B142" s="1" t="s">
        <v>43</v>
      </c>
      <c r="C142" s="1" t="s">
        <v>44</v>
      </c>
      <c r="D142" s="1" t="s">
        <v>33</v>
      </c>
      <c r="E142" s="2">
        <v>71</v>
      </c>
      <c r="F142" s="1" t="s">
        <v>12</v>
      </c>
      <c r="G142" s="2">
        <v>3</v>
      </c>
      <c r="H142" s="2">
        <v>2</v>
      </c>
      <c r="I142" s="1" t="s">
        <v>26</v>
      </c>
      <c r="J142" s="2">
        <v>57812</v>
      </c>
      <c r="K142" s="3"/>
      <c r="L142" s="1" t="s">
        <v>16</v>
      </c>
      <c r="M142" s="1" t="s">
        <v>54</v>
      </c>
      <c r="N142">
        <f t="shared" si="2"/>
        <v>5</v>
      </c>
    </row>
    <row r="143" spans="1:14" x14ac:dyDescent="0.25">
      <c r="A143" s="1" t="s">
        <v>10</v>
      </c>
      <c r="B143" s="1" t="s">
        <v>43</v>
      </c>
      <c r="C143" s="1" t="s">
        <v>44</v>
      </c>
      <c r="D143" s="1" t="s">
        <v>33</v>
      </c>
      <c r="E143" s="2">
        <v>71</v>
      </c>
      <c r="F143" s="1" t="s">
        <v>12</v>
      </c>
      <c r="G143" s="2">
        <v>3</v>
      </c>
      <c r="H143" s="2">
        <v>3</v>
      </c>
      <c r="I143" s="1" t="s">
        <v>13</v>
      </c>
      <c r="J143" s="2">
        <v>87445</v>
      </c>
      <c r="K143" s="3"/>
      <c r="L143" s="1" t="s">
        <v>16</v>
      </c>
      <c r="M143" s="1" t="s">
        <v>54</v>
      </c>
      <c r="N143">
        <f t="shared" si="2"/>
        <v>4</v>
      </c>
    </row>
    <row r="144" spans="1:14" x14ac:dyDescent="0.25">
      <c r="A144" s="1" t="s">
        <v>10</v>
      </c>
      <c r="B144" s="1" t="s">
        <v>43</v>
      </c>
      <c r="C144" s="1" t="s">
        <v>44</v>
      </c>
      <c r="D144" s="1" t="s">
        <v>33</v>
      </c>
      <c r="E144" s="2">
        <v>71</v>
      </c>
      <c r="F144" s="1" t="s">
        <v>12</v>
      </c>
      <c r="G144" s="2">
        <v>3</v>
      </c>
      <c r="H144" s="2">
        <v>4</v>
      </c>
      <c r="I144" s="1" t="s">
        <v>15</v>
      </c>
      <c r="J144" s="2">
        <v>8488</v>
      </c>
      <c r="K144" s="3"/>
      <c r="L144" s="1" t="s">
        <v>16</v>
      </c>
      <c r="M144" s="1" t="s">
        <v>54</v>
      </c>
      <c r="N144">
        <f t="shared" si="2"/>
        <v>3</v>
      </c>
    </row>
    <row r="145" spans="1:14" x14ac:dyDescent="0.25">
      <c r="A145" s="1" t="s">
        <v>10</v>
      </c>
      <c r="B145" s="1" t="s">
        <v>43</v>
      </c>
      <c r="C145" s="1" t="s">
        <v>44</v>
      </c>
      <c r="D145" s="1" t="s">
        <v>33</v>
      </c>
      <c r="E145" s="2">
        <v>71</v>
      </c>
      <c r="F145" s="1" t="s">
        <v>12</v>
      </c>
      <c r="G145" s="2">
        <v>4</v>
      </c>
      <c r="H145" s="2">
        <v>1</v>
      </c>
      <c r="I145" s="1" t="s">
        <v>30</v>
      </c>
      <c r="J145" s="2">
        <v>7177</v>
      </c>
      <c r="K145" s="3"/>
      <c r="L145" s="1" t="s">
        <v>16</v>
      </c>
      <c r="M145" s="1" t="s">
        <v>55</v>
      </c>
      <c r="N145">
        <f t="shared" si="2"/>
        <v>6</v>
      </c>
    </row>
    <row r="146" spans="1:14" x14ac:dyDescent="0.25">
      <c r="A146" s="1" t="s">
        <v>10</v>
      </c>
      <c r="B146" s="1" t="s">
        <v>43</v>
      </c>
      <c r="C146" s="1" t="s">
        <v>44</v>
      </c>
      <c r="D146" s="1" t="s">
        <v>33</v>
      </c>
      <c r="E146" s="2">
        <v>71</v>
      </c>
      <c r="F146" s="1" t="s">
        <v>12</v>
      </c>
      <c r="G146" s="2">
        <v>4</v>
      </c>
      <c r="H146" s="2">
        <v>2</v>
      </c>
      <c r="I146" s="1" t="s">
        <v>26</v>
      </c>
      <c r="J146" s="2">
        <v>93927</v>
      </c>
      <c r="K146" s="3"/>
      <c r="L146" s="1" t="s">
        <v>16</v>
      </c>
      <c r="M146" s="1" t="s">
        <v>55</v>
      </c>
      <c r="N146">
        <f t="shared" si="2"/>
        <v>5</v>
      </c>
    </row>
    <row r="147" spans="1:14" x14ac:dyDescent="0.25">
      <c r="A147" s="1" t="s">
        <v>10</v>
      </c>
      <c r="B147" s="1" t="s">
        <v>43</v>
      </c>
      <c r="C147" s="1" t="s">
        <v>44</v>
      </c>
      <c r="D147" s="1" t="s">
        <v>33</v>
      </c>
      <c r="E147" s="2">
        <v>71</v>
      </c>
      <c r="F147" s="1" t="s">
        <v>12</v>
      </c>
      <c r="G147" s="2">
        <v>4</v>
      </c>
      <c r="H147" s="2">
        <v>3</v>
      </c>
      <c r="I147" s="1" t="s">
        <v>13</v>
      </c>
      <c r="J147" s="2">
        <v>166428</v>
      </c>
      <c r="K147" s="3"/>
      <c r="L147" s="1" t="s">
        <v>16</v>
      </c>
      <c r="M147" s="1" t="s">
        <v>55</v>
      </c>
      <c r="N147">
        <f t="shared" si="2"/>
        <v>4</v>
      </c>
    </row>
    <row r="148" spans="1:14" x14ac:dyDescent="0.25">
      <c r="A148" s="1" t="s">
        <v>10</v>
      </c>
      <c r="B148" s="1" t="s">
        <v>43</v>
      </c>
      <c r="C148" s="1" t="s">
        <v>44</v>
      </c>
      <c r="D148" s="1" t="s">
        <v>33</v>
      </c>
      <c r="E148" s="2">
        <v>71</v>
      </c>
      <c r="F148" s="1" t="s">
        <v>12</v>
      </c>
      <c r="G148" s="2">
        <v>4</v>
      </c>
      <c r="H148" s="2">
        <v>4</v>
      </c>
      <c r="I148" s="1" t="s">
        <v>15</v>
      </c>
      <c r="J148" s="2">
        <v>8993</v>
      </c>
      <c r="K148" s="3"/>
      <c r="L148" s="1" t="s">
        <v>16</v>
      </c>
      <c r="M148" s="1" t="s">
        <v>55</v>
      </c>
      <c r="N148">
        <f t="shared" si="2"/>
        <v>3</v>
      </c>
    </row>
    <row r="149" spans="1:14" x14ac:dyDescent="0.25">
      <c r="A149" s="1" t="s">
        <v>10</v>
      </c>
      <c r="B149" s="1" t="s">
        <v>43</v>
      </c>
      <c r="C149" s="1" t="s">
        <v>44</v>
      </c>
      <c r="D149" s="1" t="s">
        <v>37</v>
      </c>
      <c r="E149" s="2">
        <v>64</v>
      </c>
      <c r="F149" s="1" t="s">
        <v>12</v>
      </c>
      <c r="G149" s="2">
        <v>1</v>
      </c>
      <c r="H149" s="2">
        <v>1</v>
      </c>
      <c r="I149" s="1" t="s">
        <v>33</v>
      </c>
      <c r="J149" s="2">
        <v>12105</v>
      </c>
      <c r="K149" s="2">
        <v>1.2</v>
      </c>
      <c r="L149" s="1" t="s">
        <v>14</v>
      </c>
      <c r="M149" s="1" t="s">
        <v>52</v>
      </c>
      <c r="N149">
        <f t="shared" si="2"/>
        <v>6</v>
      </c>
    </row>
    <row r="150" spans="1:14" x14ac:dyDescent="0.25">
      <c r="A150" s="1" t="s">
        <v>10</v>
      </c>
      <c r="B150" s="1" t="s">
        <v>43</v>
      </c>
      <c r="C150" s="1" t="s">
        <v>44</v>
      </c>
      <c r="D150" s="1" t="s">
        <v>37</v>
      </c>
      <c r="E150" s="2">
        <v>64</v>
      </c>
      <c r="F150" s="1" t="s">
        <v>12</v>
      </c>
      <c r="G150" s="2">
        <v>1</v>
      </c>
      <c r="H150" s="2">
        <v>2</v>
      </c>
      <c r="I150" s="1" t="s">
        <v>19</v>
      </c>
      <c r="J150" s="2">
        <v>238253</v>
      </c>
      <c r="K150" s="2">
        <v>2.8</v>
      </c>
      <c r="L150" s="1" t="s">
        <v>16</v>
      </c>
      <c r="M150" s="1" t="s">
        <v>52</v>
      </c>
      <c r="N150">
        <f t="shared" si="2"/>
        <v>5</v>
      </c>
    </row>
    <row r="151" spans="1:14" x14ac:dyDescent="0.25">
      <c r="A151" s="1" t="s">
        <v>10</v>
      </c>
      <c r="B151" s="1" t="s">
        <v>43</v>
      </c>
      <c r="C151" s="1" t="s">
        <v>44</v>
      </c>
      <c r="D151" s="1" t="s">
        <v>37</v>
      </c>
      <c r="E151" s="2">
        <v>64</v>
      </c>
      <c r="F151" s="1" t="s">
        <v>12</v>
      </c>
      <c r="G151" s="2">
        <v>1</v>
      </c>
      <c r="H151" s="2">
        <v>3</v>
      </c>
      <c r="I151" s="1" t="s">
        <v>11</v>
      </c>
      <c r="J151" s="2">
        <v>507260</v>
      </c>
      <c r="K151" s="2">
        <v>1.5</v>
      </c>
      <c r="L151" s="1" t="s">
        <v>16</v>
      </c>
      <c r="M151" s="1" t="s">
        <v>52</v>
      </c>
      <c r="N151">
        <f t="shared" si="2"/>
        <v>4</v>
      </c>
    </row>
    <row r="152" spans="1:14" x14ac:dyDescent="0.25">
      <c r="A152" s="1" t="s">
        <v>10</v>
      </c>
      <c r="B152" s="1" t="s">
        <v>43</v>
      </c>
      <c r="C152" s="1" t="s">
        <v>44</v>
      </c>
      <c r="D152" s="1" t="s">
        <v>37</v>
      </c>
      <c r="E152" s="2">
        <v>64</v>
      </c>
      <c r="F152" s="1" t="s">
        <v>12</v>
      </c>
      <c r="G152" s="2">
        <v>1</v>
      </c>
      <c r="H152" s="2">
        <v>4</v>
      </c>
      <c r="I152" s="1" t="s">
        <v>34</v>
      </c>
      <c r="J152" s="2">
        <v>13569</v>
      </c>
      <c r="K152" s="2">
        <v>0</v>
      </c>
      <c r="L152" s="1" t="s">
        <v>16</v>
      </c>
      <c r="M152" s="1" t="s">
        <v>52</v>
      </c>
      <c r="N152">
        <f t="shared" si="2"/>
        <v>3</v>
      </c>
    </row>
    <row r="153" spans="1:14" x14ac:dyDescent="0.25">
      <c r="A153" s="1" t="s">
        <v>10</v>
      </c>
      <c r="B153" s="1" t="s">
        <v>43</v>
      </c>
      <c r="C153" s="1" t="s">
        <v>44</v>
      </c>
      <c r="D153" s="1" t="s">
        <v>37</v>
      </c>
      <c r="E153" s="2">
        <v>64</v>
      </c>
      <c r="F153" s="1" t="s">
        <v>12</v>
      </c>
      <c r="G153" s="2">
        <v>2</v>
      </c>
      <c r="H153" s="2">
        <v>1</v>
      </c>
      <c r="I153" s="1" t="s">
        <v>33</v>
      </c>
      <c r="J153" s="2">
        <v>30389</v>
      </c>
      <c r="K153" s="2">
        <v>1.7</v>
      </c>
      <c r="L153" s="1" t="s">
        <v>14</v>
      </c>
      <c r="M153" s="1" t="s">
        <v>53</v>
      </c>
      <c r="N153">
        <f t="shared" si="2"/>
        <v>6</v>
      </c>
    </row>
    <row r="154" spans="1:14" x14ac:dyDescent="0.25">
      <c r="A154" s="1" t="s">
        <v>10</v>
      </c>
      <c r="B154" s="1" t="s">
        <v>43</v>
      </c>
      <c r="C154" s="1" t="s">
        <v>44</v>
      </c>
      <c r="D154" s="1" t="s">
        <v>37</v>
      </c>
      <c r="E154" s="2">
        <v>64</v>
      </c>
      <c r="F154" s="1" t="s">
        <v>12</v>
      </c>
      <c r="G154" s="2">
        <v>2</v>
      </c>
      <c r="H154" s="2">
        <v>2</v>
      </c>
      <c r="I154" s="1" t="s">
        <v>19</v>
      </c>
      <c r="J154" s="2">
        <v>368079</v>
      </c>
      <c r="K154" s="2">
        <v>3</v>
      </c>
      <c r="L154" s="1" t="s">
        <v>16</v>
      </c>
      <c r="M154" s="1" t="s">
        <v>53</v>
      </c>
      <c r="N154">
        <f t="shared" si="2"/>
        <v>5</v>
      </c>
    </row>
    <row r="155" spans="1:14" x14ac:dyDescent="0.25">
      <c r="A155" s="1" t="s">
        <v>10</v>
      </c>
      <c r="B155" s="1" t="s">
        <v>43</v>
      </c>
      <c r="C155" s="1" t="s">
        <v>44</v>
      </c>
      <c r="D155" s="1" t="s">
        <v>37</v>
      </c>
      <c r="E155" s="2">
        <v>64</v>
      </c>
      <c r="F155" s="1" t="s">
        <v>12</v>
      </c>
      <c r="G155" s="2">
        <v>2</v>
      </c>
      <c r="H155" s="2">
        <v>3</v>
      </c>
      <c r="I155" s="1" t="s">
        <v>11</v>
      </c>
      <c r="J155" s="2">
        <v>880690</v>
      </c>
      <c r="K155" s="2">
        <v>2.1</v>
      </c>
      <c r="L155" s="1" t="s">
        <v>16</v>
      </c>
      <c r="M155" s="1" t="s">
        <v>53</v>
      </c>
      <c r="N155">
        <f t="shared" si="2"/>
        <v>4</v>
      </c>
    </row>
    <row r="156" spans="1:14" x14ac:dyDescent="0.25">
      <c r="A156" s="1" t="s">
        <v>10</v>
      </c>
      <c r="B156" s="1" t="s">
        <v>43</v>
      </c>
      <c r="C156" s="1" t="s">
        <v>44</v>
      </c>
      <c r="D156" s="1" t="s">
        <v>37</v>
      </c>
      <c r="E156" s="2">
        <v>64</v>
      </c>
      <c r="F156" s="1" t="s">
        <v>12</v>
      </c>
      <c r="G156" s="2">
        <v>2</v>
      </c>
      <c r="H156" s="2">
        <v>4</v>
      </c>
      <c r="I156" s="1" t="s">
        <v>34</v>
      </c>
      <c r="J156" s="2">
        <v>17813</v>
      </c>
      <c r="K156" s="2">
        <v>0</v>
      </c>
      <c r="L156" s="1" t="s">
        <v>16</v>
      </c>
      <c r="M156" s="1" t="s">
        <v>53</v>
      </c>
      <c r="N156">
        <f t="shared" si="2"/>
        <v>3</v>
      </c>
    </row>
    <row r="157" spans="1:14" x14ac:dyDescent="0.25">
      <c r="A157" s="1" t="s">
        <v>10</v>
      </c>
      <c r="B157" s="1" t="s">
        <v>43</v>
      </c>
      <c r="C157" s="1" t="s">
        <v>44</v>
      </c>
      <c r="D157" s="1" t="s">
        <v>37</v>
      </c>
      <c r="E157" s="2">
        <v>64</v>
      </c>
      <c r="F157" s="1" t="s">
        <v>12</v>
      </c>
      <c r="G157" s="2">
        <v>3</v>
      </c>
      <c r="H157" s="2">
        <v>1</v>
      </c>
      <c r="I157" s="1" t="s">
        <v>33</v>
      </c>
      <c r="J157" s="2">
        <v>1724</v>
      </c>
      <c r="K157" s="2">
        <v>0.6</v>
      </c>
      <c r="L157" s="1" t="s">
        <v>14</v>
      </c>
      <c r="M157" s="1" t="s">
        <v>54</v>
      </c>
      <c r="N157">
        <f t="shared" si="2"/>
        <v>6</v>
      </c>
    </row>
    <row r="158" spans="1:14" x14ac:dyDescent="0.25">
      <c r="A158" s="1" t="s">
        <v>10</v>
      </c>
      <c r="B158" s="1" t="s">
        <v>43</v>
      </c>
      <c r="C158" s="1" t="s">
        <v>44</v>
      </c>
      <c r="D158" s="1" t="s">
        <v>37</v>
      </c>
      <c r="E158" s="2">
        <v>64</v>
      </c>
      <c r="F158" s="1" t="s">
        <v>12</v>
      </c>
      <c r="G158" s="2">
        <v>3</v>
      </c>
      <c r="H158" s="2">
        <v>2</v>
      </c>
      <c r="I158" s="1" t="s">
        <v>19</v>
      </c>
      <c r="J158" s="2">
        <v>41833</v>
      </c>
      <c r="K158" s="2">
        <v>1.1000000000000001</v>
      </c>
      <c r="L158" s="1" t="s">
        <v>16</v>
      </c>
      <c r="M158" s="1" t="s">
        <v>54</v>
      </c>
      <c r="N158">
        <f t="shared" si="2"/>
        <v>5</v>
      </c>
    </row>
    <row r="159" spans="1:14" x14ac:dyDescent="0.25">
      <c r="A159" s="1" t="s">
        <v>10</v>
      </c>
      <c r="B159" s="1" t="s">
        <v>43</v>
      </c>
      <c r="C159" s="1" t="s">
        <v>44</v>
      </c>
      <c r="D159" s="1" t="s">
        <v>37</v>
      </c>
      <c r="E159" s="2">
        <v>64</v>
      </c>
      <c r="F159" s="1" t="s">
        <v>12</v>
      </c>
      <c r="G159" s="2">
        <v>3</v>
      </c>
      <c r="H159" s="2">
        <v>3</v>
      </c>
      <c r="I159" s="1" t="s">
        <v>11</v>
      </c>
      <c r="J159" s="2">
        <v>90695</v>
      </c>
      <c r="K159" s="2">
        <v>0.6</v>
      </c>
      <c r="L159" s="1" t="s">
        <v>16</v>
      </c>
      <c r="M159" s="1" t="s">
        <v>54</v>
      </c>
      <c r="N159">
        <f t="shared" si="2"/>
        <v>4</v>
      </c>
    </row>
    <row r="160" spans="1:14" x14ac:dyDescent="0.25">
      <c r="A160" s="1" t="s">
        <v>10</v>
      </c>
      <c r="B160" s="1" t="s">
        <v>43</v>
      </c>
      <c r="C160" s="1" t="s">
        <v>44</v>
      </c>
      <c r="D160" s="1" t="s">
        <v>37</v>
      </c>
      <c r="E160" s="2">
        <v>64</v>
      </c>
      <c r="F160" s="1" t="s">
        <v>12</v>
      </c>
      <c r="G160" s="2">
        <v>3</v>
      </c>
      <c r="H160" s="2">
        <v>4</v>
      </c>
      <c r="I160" s="1" t="s">
        <v>34</v>
      </c>
      <c r="J160" s="2">
        <v>2517</v>
      </c>
      <c r="K160" s="2">
        <v>0</v>
      </c>
      <c r="L160" s="1" t="s">
        <v>16</v>
      </c>
      <c r="M160" s="1" t="s">
        <v>54</v>
      </c>
      <c r="N160">
        <f t="shared" si="2"/>
        <v>3</v>
      </c>
    </row>
    <row r="161" spans="1:14" x14ac:dyDescent="0.25">
      <c r="A161" s="1" t="s">
        <v>10</v>
      </c>
      <c r="B161" s="1" t="s">
        <v>43</v>
      </c>
      <c r="C161" s="1" t="s">
        <v>44</v>
      </c>
      <c r="D161" s="1" t="s">
        <v>37</v>
      </c>
      <c r="E161" s="2">
        <v>64</v>
      </c>
      <c r="F161" s="1" t="s">
        <v>12</v>
      </c>
      <c r="G161" s="2">
        <v>4</v>
      </c>
      <c r="H161" s="2">
        <v>1</v>
      </c>
      <c r="I161" s="1" t="s">
        <v>33</v>
      </c>
      <c r="J161" s="2">
        <v>8104</v>
      </c>
      <c r="K161" s="2">
        <v>2.8</v>
      </c>
      <c r="L161" s="1" t="s">
        <v>14</v>
      </c>
      <c r="M161" s="1" t="s">
        <v>55</v>
      </c>
      <c r="N161">
        <f t="shared" si="2"/>
        <v>6</v>
      </c>
    </row>
    <row r="162" spans="1:14" x14ac:dyDescent="0.25">
      <c r="A162" s="1" t="s">
        <v>10</v>
      </c>
      <c r="B162" s="1" t="s">
        <v>43</v>
      </c>
      <c r="C162" s="1" t="s">
        <v>44</v>
      </c>
      <c r="D162" s="1" t="s">
        <v>37</v>
      </c>
      <c r="E162" s="2">
        <v>64</v>
      </c>
      <c r="F162" s="1" t="s">
        <v>12</v>
      </c>
      <c r="G162" s="2">
        <v>4</v>
      </c>
      <c r="H162" s="2">
        <v>2</v>
      </c>
      <c r="I162" s="1" t="s">
        <v>19</v>
      </c>
      <c r="J162" s="2">
        <v>123776</v>
      </c>
      <c r="K162" s="2">
        <v>2.5</v>
      </c>
      <c r="L162" s="1" t="s">
        <v>16</v>
      </c>
      <c r="M162" s="1" t="s">
        <v>55</v>
      </c>
      <c r="N162">
        <f t="shared" si="2"/>
        <v>5</v>
      </c>
    </row>
    <row r="163" spans="1:14" x14ac:dyDescent="0.25">
      <c r="A163" s="1" t="s">
        <v>10</v>
      </c>
      <c r="B163" s="1" t="s">
        <v>43</v>
      </c>
      <c r="C163" s="1" t="s">
        <v>44</v>
      </c>
      <c r="D163" s="1" t="s">
        <v>37</v>
      </c>
      <c r="E163" s="2">
        <v>64</v>
      </c>
      <c r="F163" s="1" t="s">
        <v>12</v>
      </c>
      <c r="G163" s="2">
        <v>4</v>
      </c>
      <c r="H163" s="2">
        <v>3</v>
      </c>
      <c r="I163" s="1" t="s">
        <v>11</v>
      </c>
      <c r="J163" s="2">
        <v>360757</v>
      </c>
      <c r="K163" s="2">
        <v>1.7</v>
      </c>
      <c r="L163" s="1" t="s">
        <v>16</v>
      </c>
      <c r="M163" s="1" t="s">
        <v>55</v>
      </c>
      <c r="N163">
        <f t="shared" si="2"/>
        <v>4</v>
      </c>
    </row>
    <row r="164" spans="1:14" x14ac:dyDescent="0.25">
      <c r="A164" s="1" t="s">
        <v>10</v>
      </c>
      <c r="B164" s="1" t="s">
        <v>43</v>
      </c>
      <c r="C164" s="1" t="s">
        <v>44</v>
      </c>
      <c r="D164" s="1" t="s">
        <v>37</v>
      </c>
      <c r="E164" s="2">
        <v>64</v>
      </c>
      <c r="F164" s="1" t="s">
        <v>12</v>
      </c>
      <c r="G164" s="2">
        <v>4</v>
      </c>
      <c r="H164" s="2">
        <v>4</v>
      </c>
      <c r="I164" s="1" t="s">
        <v>34</v>
      </c>
      <c r="J164" s="2">
        <v>3423</v>
      </c>
      <c r="K164" s="2">
        <v>0</v>
      </c>
      <c r="L164" s="1" t="s">
        <v>16</v>
      </c>
      <c r="M164" s="1" t="s">
        <v>55</v>
      </c>
      <c r="N164">
        <f t="shared" si="2"/>
        <v>3</v>
      </c>
    </row>
    <row r="165" spans="1:14" x14ac:dyDescent="0.25">
      <c r="A165" s="1" t="s">
        <v>10</v>
      </c>
      <c r="B165" s="1" t="s">
        <v>43</v>
      </c>
      <c r="C165" s="1" t="s">
        <v>44</v>
      </c>
      <c r="D165" s="1" t="s">
        <v>36</v>
      </c>
      <c r="E165" s="2">
        <v>96</v>
      </c>
      <c r="F165" s="1" t="s">
        <v>12</v>
      </c>
      <c r="G165" s="2">
        <v>1</v>
      </c>
      <c r="H165" s="2">
        <v>1</v>
      </c>
      <c r="I165" s="1" t="s">
        <v>19</v>
      </c>
      <c r="J165" s="2">
        <v>15391</v>
      </c>
      <c r="K165" s="2">
        <v>2.8</v>
      </c>
      <c r="L165" s="1" t="s">
        <v>14</v>
      </c>
      <c r="M165" s="1" t="s">
        <v>52</v>
      </c>
      <c r="N165">
        <f t="shared" si="2"/>
        <v>6</v>
      </c>
    </row>
    <row r="166" spans="1:14" x14ac:dyDescent="0.25">
      <c r="A166" s="1" t="s">
        <v>10</v>
      </c>
      <c r="B166" s="1" t="s">
        <v>43</v>
      </c>
      <c r="C166" s="1" t="s">
        <v>44</v>
      </c>
      <c r="D166" s="1" t="s">
        <v>36</v>
      </c>
      <c r="E166" s="2">
        <v>96</v>
      </c>
      <c r="F166" s="1" t="s">
        <v>12</v>
      </c>
      <c r="G166" s="2">
        <v>1</v>
      </c>
      <c r="H166" s="2">
        <v>2</v>
      </c>
      <c r="I166" s="1" t="s">
        <v>11</v>
      </c>
      <c r="J166" s="2">
        <v>320607</v>
      </c>
      <c r="K166" s="2">
        <v>2.5</v>
      </c>
      <c r="L166" s="1" t="s">
        <v>16</v>
      </c>
      <c r="M166" s="1" t="s">
        <v>52</v>
      </c>
      <c r="N166">
        <f t="shared" si="2"/>
        <v>5</v>
      </c>
    </row>
    <row r="167" spans="1:14" x14ac:dyDescent="0.25">
      <c r="A167" s="1" t="s">
        <v>10</v>
      </c>
      <c r="B167" s="1" t="s">
        <v>43</v>
      </c>
      <c r="C167" s="1" t="s">
        <v>44</v>
      </c>
      <c r="D167" s="1" t="s">
        <v>36</v>
      </c>
      <c r="E167" s="2">
        <v>96</v>
      </c>
      <c r="F167" s="1" t="s">
        <v>12</v>
      </c>
      <c r="G167" s="2">
        <v>1</v>
      </c>
      <c r="H167" s="2">
        <v>3</v>
      </c>
      <c r="I167" s="1" t="s">
        <v>34</v>
      </c>
      <c r="J167" s="2">
        <v>1349508</v>
      </c>
      <c r="K167" s="2">
        <v>3.8</v>
      </c>
      <c r="L167" s="1" t="s">
        <v>16</v>
      </c>
      <c r="M167" s="1" t="s">
        <v>52</v>
      </c>
      <c r="N167">
        <f t="shared" si="2"/>
        <v>4</v>
      </c>
    </row>
    <row r="168" spans="1:14" x14ac:dyDescent="0.25">
      <c r="A168" s="1" t="s">
        <v>10</v>
      </c>
      <c r="B168" s="1" t="s">
        <v>43</v>
      </c>
      <c r="C168" s="1" t="s">
        <v>44</v>
      </c>
      <c r="D168" s="1" t="s">
        <v>36</v>
      </c>
      <c r="E168" s="2">
        <v>96</v>
      </c>
      <c r="F168" s="1" t="s">
        <v>12</v>
      </c>
      <c r="G168" s="2">
        <v>1</v>
      </c>
      <c r="H168" s="2">
        <v>4</v>
      </c>
      <c r="I168" s="1" t="s">
        <v>35</v>
      </c>
      <c r="J168" s="2">
        <v>22278</v>
      </c>
      <c r="K168" s="2">
        <v>0.1</v>
      </c>
      <c r="L168" s="1" t="s">
        <v>16</v>
      </c>
      <c r="M168" s="1" t="s">
        <v>52</v>
      </c>
      <c r="N168">
        <f t="shared" si="2"/>
        <v>3</v>
      </c>
    </row>
    <row r="169" spans="1:14" x14ac:dyDescent="0.25">
      <c r="A169" s="1" t="s">
        <v>10</v>
      </c>
      <c r="B169" s="1" t="s">
        <v>43</v>
      </c>
      <c r="C169" s="1" t="s">
        <v>44</v>
      </c>
      <c r="D169" s="1" t="s">
        <v>36</v>
      </c>
      <c r="E169" s="2">
        <v>96</v>
      </c>
      <c r="F169" s="1" t="s">
        <v>12</v>
      </c>
      <c r="G169" s="2">
        <v>2</v>
      </c>
      <c r="H169" s="2">
        <v>1</v>
      </c>
      <c r="I169" s="1" t="s">
        <v>19</v>
      </c>
      <c r="J169" s="2">
        <v>13416</v>
      </c>
      <c r="K169" s="2">
        <v>3</v>
      </c>
      <c r="L169" s="1" t="s">
        <v>14</v>
      </c>
      <c r="M169" s="1" t="s">
        <v>53</v>
      </c>
      <c r="N169">
        <f t="shared" si="2"/>
        <v>6</v>
      </c>
    </row>
    <row r="170" spans="1:14" x14ac:dyDescent="0.25">
      <c r="A170" s="1" t="s">
        <v>10</v>
      </c>
      <c r="B170" s="1" t="s">
        <v>43</v>
      </c>
      <c r="C170" s="1" t="s">
        <v>44</v>
      </c>
      <c r="D170" s="1" t="s">
        <v>36</v>
      </c>
      <c r="E170" s="2">
        <v>96</v>
      </c>
      <c r="F170" s="1" t="s">
        <v>12</v>
      </c>
      <c r="G170" s="2">
        <v>2</v>
      </c>
      <c r="H170" s="2">
        <v>2</v>
      </c>
      <c r="I170" s="1" t="s">
        <v>11</v>
      </c>
      <c r="J170" s="2">
        <v>564855</v>
      </c>
      <c r="K170" s="2">
        <v>3.5</v>
      </c>
      <c r="L170" s="1" t="s">
        <v>16</v>
      </c>
      <c r="M170" s="1" t="s">
        <v>53</v>
      </c>
      <c r="N170">
        <f t="shared" si="2"/>
        <v>5</v>
      </c>
    </row>
    <row r="171" spans="1:14" x14ac:dyDescent="0.25">
      <c r="A171" s="1" t="s">
        <v>10</v>
      </c>
      <c r="B171" s="1" t="s">
        <v>43</v>
      </c>
      <c r="C171" s="1" t="s">
        <v>44</v>
      </c>
      <c r="D171" s="1" t="s">
        <v>36</v>
      </c>
      <c r="E171" s="2">
        <v>96</v>
      </c>
      <c r="F171" s="1" t="s">
        <v>12</v>
      </c>
      <c r="G171" s="2">
        <v>2</v>
      </c>
      <c r="H171" s="2">
        <v>3</v>
      </c>
      <c r="I171" s="1" t="s">
        <v>34</v>
      </c>
      <c r="J171" s="2">
        <v>1094042</v>
      </c>
      <c r="K171" s="2">
        <v>2.6</v>
      </c>
      <c r="L171" s="1" t="s">
        <v>16</v>
      </c>
      <c r="M171" s="1" t="s">
        <v>53</v>
      </c>
      <c r="N171">
        <f t="shared" si="2"/>
        <v>4</v>
      </c>
    </row>
    <row r="172" spans="1:14" x14ac:dyDescent="0.25">
      <c r="A172" s="1" t="s">
        <v>10</v>
      </c>
      <c r="B172" s="1" t="s">
        <v>43</v>
      </c>
      <c r="C172" s="1" t="s">
        <v>44</v>
      </c>
      <c r="D172" s="1" t="s">
        <v>36</v>
      </c>
      <c r="E172" s="2">
        <v>96</v>
      </c>
      <c r="F172" s="1" t="s">
        <v>12</v>
      </c>
      <c r="G172" s="2">
        <v>2</v>
      </c>
      <c r="H172" s="2">
        <v>4</v>
      </c>
      <c r="I172" s="1" t="s">
        <v>35</v>
      </c>
      <c r="J172" s="2">
        <v>48188</v>
      </c>
      <c r="K172" s="2">
        <v>0.1</v>
      </c>
      <c r="L172" s="1" t="s">
        <v>16</v>
      </c>
      <c r="M172" s="1" t="s">
        <v>53</v>
      </c>
      <c r="N172">
        <f t="shared" si="2"/>
        <v>3</v>
      </c>
    </row>
    <row r="173" spans="1:14" x14ac:dyDescent="0.25">
      <c r="A173" s="1" t="s">
        <v>10</v>
      </c>
      <c r="B173" s="1" t="s">
        <v>43</v>
      </c>
      <c r="C173" s="1" t="s">
        <v>44</v>
      </c>
      <c r="D173" s="1" t="s">
        <v>36</v>
      </c>
      <c r="E173" s="2">
        <v>96</v>
      </c>
      <c r="F173" s="1" t="s">
        <v>12</v>
      </c>
      <c r="G173" s="2">
        <v>3</v>
      </c>
      <c r="H173" s="2">
        <v>1</v>
      </c>
      <c r="I173" s="1" t="s">
        <v>19</v>
      </c>
      <c r="J173" s="2">
        <v>1304</v>
      </c>
      <c r="K173" s="2">
        <v>1.1000000000000001</v>
      </c>
      <c r="L173" s="1" t="s">
        <v>14</v>
      </c>
      <c r="M173" s="1" t="s">
        <v>54</v>
      </c>
      <c r="N173">
        <f t="shared" si="2"/>
        <v>6</v>
      </c>
    </row>
    <row r="174" spans="1:14" x14ac:dyDescent="0.25">
      <c r="A174" s="1" t="s">
        <v>10</v>
      </c>
      <c r="B174" s="1" t="s">
        <v>43</v>
      </c>
      <c r="C174" s="1" t="s">
        <v>44</v>
      </c>
      <c r="D174" s="1" t="s">
        <v>36</v>
      </c>
      <c r="E174" s="2">
        <v>96</v>
      </c>
      <c r="F174" s="1" t="s">
        <v>12</v>
      </c>
      <c r="G174" s="2">
        <v>3</v>
      </c>
      <c r="H174" s="2">
        <v>2</v>
      </c>
      <c r="I174" s="1" t="s">
        <v>11</v>
      </c>
      <c r="J174" s="2">
        <v>48423</v>
      </c>
      <c r="K174" s="2">
        <v>1</v>
      </c>
      <c r="L174" s="1" t="s">
        <v>16</v>
      </c>
      <c r="M174" s="1" t="s">
        <v>54</v>
      </c>
      <c r="N174">
        <f t="shared" si="2"/>
        <v>5</v>
      </c>
    </row>
    <row r="175" spans="1:14" x14ac:dyDescent="0.25">
      <c r="A175" s="1" t="s">
        <v>10</v>
      </c>
      <c r="B175" s="1" t="s">
        <v>43</v>
      </c>
      <c r="C175" s="1" t="s">
        <v>44</v>
      </c>
      <c r="D175" s="1" t="s">
        <v>36</v>
      </c>
      <c r="E175" s="2">
        <v>96</v>
      </c>
      <c r="F175" s="1" t="s">
        <v>12</v>
      </c>
      <c r="G175" s="2">
        <v>3</v>
      </c>
      <c r="H175" s="2">
        <v>3</v>
      </c>
      <c r="I175" s="1" t="s">
        <v>34</v>
      </c>
      <c r="J175" s="2">
        <v>221985</v>
      </c>
      <c r="K175" s="2">
        <v>1.5</v>
      </c>
      <c r="L175" s="1" t="s">
        <v>16</v>
      </c>
      <c r="M175" s="1" t="s">
        <v>54</v>
      </c>
      <c r="N175">
        <f t="shared" si="2"/>
        <v>4</v>
      </c>
    </row>
    <row r="176" spans="1:14" x14ac:dyDescent="0.25">
      <c r="A176" s="1" t="s">
        <v>10</v>
      </c>
      <c r="B176" s="1" t="s">
        <v>43</v>
      </c>
      <c r="C176" s="1" t="s">
        <v>44</v>
      </c>
      <c r="D176" s="1" t="s">
        <v>36</v>
      </c>
      <c r="E176" s="2">
        <v>96</v>
      </c>
      <c r="F176" s="1" t="s">
        <v>12</v>
      </c>
      <c r="G176" s="2">
        <v>3</v>
      </c>
      <c r="H176" s="2">
        <v>4</v>
      </c>
      <c r="I176" s="1" t="s">
        <v>35</v>
      </c>
      <c r="J176" s="2">
        <v>2857</v>
      </c>
      <c r="K176" s="2">
        <v>0</v>
      </c>
      <c r="L176" s="1" t="s">
        <v>16</v>
      </c>
      <c r="M176" s="1" t="s">
        <v>54</v>
      </c>
      <c r="N176">
        <f t="shared" si="2"/>
        <v>3</v>
      </c>
    </row>
    <row r="177" spans="1:14" x14ac:dyDescent="0.25">
      <c r="A177" s="1" t="s">
        <v>10</v>
      </c>
      <c r="B177" s="1" t="s">
        <v>43</v>
      </c>
      <c r="C177" s="1" t="s">
        <v>44</v>
      </c>
      <c r="D177" s="1" t="s">
        <v>36</v>
      </c>
      <c r="E177" s="2">
        <v>96</v>
      </c>
      <c r="F177" s="1" t="s">
        <v>12</v>
      </c>
      <c r="G177" s="2">
        <v>4</v>
      </c>
      <c r="H177" s="2">
        <v>1</v>
      </c>
      <c r="I177" s="1" t="s">
        <v>19</v>
      </c>
      <c r="J177" s="2">
        <v>9115</v>
      </c>
      <c r="K177" s="2">
        <v>2.5</v>
      </c>
      <c r="L177" s="1" t="s">
        <v>14</v>
      </c>
      <c r="M177" s="1" t="s">
        <v>55</v>
      </c>
      <c r="N177">
        <f t="shared" si="2"/>
        <v>6</v>
      </c>
    </row>
    <row r="178" spans="1:14" x14ac:dyDescent="0.25">
      <c r="A178" s="1" t="s">
        <v>10</v>
      </c>
      <c r="B178" s="1" t="s">
        <v>43</v>
      </c>
      <c r="C178" s="1" t="s">
        <v>44</v>
      </c>
      <c r="D178" s="1" t="s">
        <v>36</v>
      </c>
      <c r="E178" s="2">
        <v>96</v>
      </c>
      <c r="F178" s="1" t="s">
        <v>12</v>
      </c>
      <c r="G178" s="2">
        <v>4</v>
      </c>
      <c r="H178" s="2">
        <v>2</v>
      </c>
      <c r="I178" s="1" t="s">
        <v>11</v>
      </c>
      <c r="J178" s="2">
        <v>329063</v>
      </c>
      <c r="K178" s="2">
        <v>3.1</v>
      </c>
      <c r="L178" s="1" t="s">
        <v>16</v>
      </c>
      <c r="M178" s="1" t="s">
        <v>55</v>
      </c>
      <c r="N178">
        <f t="shared" si="2"/>
        <v>5</v>
      </c>
    </row>
    <row r="179" spans="1:14" x14ac:dyDescent="0.25">
      <c r="A179" s="1" t="s">
        <v>10</v>
      </c>
      <c r="B179" s="1" t="s">
        <v>43</v>
      </c>
      <c r="C179" s="1" t="s">
        <v>44</v>
      </c>
      <c r="D179" s="1" t="s">
        <v>36</v>
      </c>
      <c r="E179" s="2">
        <v>96</v>
      </c>
      <c r="F179" s="1" t="s">
        <v>12</v>
      </c>
      <c r="G179" s="2">
        <v>4</v>
      </c>
      <c r="H179" s="2">
        <v>3</v>
      </c>
      <c r="I179" s="1" t="s">
        <v>34</v>
      </c>
      <c r="J179" s="2">
        <v>512251</v>
      </c>
      <c r="K179" s="2">
        <v>2.2999999999999998</v>
      </c>
      <c r="L179" s="1" t="s">
        <v>16</v>
      </c>
      <c r="M179" s="1" t="s">
        <v>55</v>
      </c>
      <c r="N179">
        <f t="shared" si="2"/>
        <v>4</v>
      </c>
    </row>
    <row r="180" spans="1:14" x14ac:dyDescent="0.25">
      <c r="A180" s="1" t="s">
        <v>10</v>
      </c>
      <c r="B180" s="1" t="s">
        <v>43</v>
      </c>
      <c r="C180" s="1" t="s">
        <v>44</v>
      </c>
      <c r="D180" s="1" t="s">
        <v>36</v>
      </c>
      <c r="E180" s="2">
        <v>96</v>
      </c>
      <c r="F180" s="1" t="s">
        <v>12</v>
      </c>
      <c r="G180" s="2">
        <v>4</v>
      </c>
      <c r="H180" s="2">
        <v>4</v>
      </c>
      <c r="I180" s="1" t="s">
        <v>35</v>
      </c>
      <c r="J180" s="2">
        <v>25024</v>
      </c>
      <c r="K180" s="2">
        <v>0.1</v>
      </c>
      <c r="L180" s="1" t="s">
        <v>16</v>
      </c>
      <c r="M180" s="1" t="s">
        <v>55</v>
      </c>
      <c r="N180">
        <f t="shared" si="2"/>
        <v>3</v>
      </c>
    </row>
    <row r="181" spans="1:14" x14ac:dyDescent="0.25">
      <c r="A181" s="1" t="s">
        <v>10</v>
      </c>
      <c r="B181" s="1" t="s">
        <v>43</v>
      </c>
      <c r="C181" s="1" t="s">
        <v>44</v>
      </c>
      <c r="D181" s="1" t="s">
        <v>39</v>
      </c>
      <c r="E181" s="2">
        <v>929</v>
      </c>
      <c r="F181" s="1" t="s">
        <v>12</v>
      </c>
      <c r="G181" s="2">
        <v>1</v>
      </c>
      <c r="H181" s="2">
        <v>1</v>
      </c>
      <c r="I181" s="1" t="s">
        <v>35</v>
      </c>
      <c r="J181" s="2">
        <v>1033</v>
      </c>
      <c r="K181" s="2">
        <v>0.22</v>
      </c>
      <c r="L181" s="1" t="s">
        <v>14</v>
      </c>
      <c r="M181" s="1" t="s">
        <v>52</v>
      </c>
      <c r="N181">
        <f t="shared" si="2"/>
        <v>6</v>
      </c>
    </row>
    <row r="182" spans="1:14" x14ac:dyDescent="0.25">
      <c r="A182" s="1" t="s">
        <v>10</v>
      </c>
      <c r="B182" s="1" t="s">
        <v>43</v>
      </c>
      <c r="C182" s="1" t="s">
        <v>44</v>
      </c>
      <c r="D182" s="1" t="s">
        <v>39</v>
      </c>
      <c r="E182" s="2">
        <v>929</v>
      </c>
      <c r="F182" s="1" t="s">
        <v>12</v>
      </c>
      <c r="G182" s="2">
        <v>1</v>
      </c>
      <c r="H182" s="2">
        <v>2</v>
      </c>
      <c r="I182" s="1" t="s">
        <v>32</v>
      </c>
      <c r="J182" s="2">
        <v>21407</v>
      </c>
      <c r="K182" s="2">
        <v>0.49</v>
      </c>
      <c r="L182" s="1" t="s">
        <v>16</v>
      </c>
      <c r="M182" s="1" t="s">
        <v>52</v>
      </c>
      <c r="N182">
        <f t="shared" si="2"/>
        <v>5</v>
      </c>
    </row>
    <row r="183" spans="1:14" x14ac:dyDescent="0.25">
      <c r="A183" s="1" t="s">
        <v>10</v>
      </c>
      <c r="B183" s="1" t="s">
        <v>43</v>
      </c>
      <c r="C183" s="1" t="s">
        <v>44</v>
      </c>
      <c r="D183" s="1" t="s">
        <v>39</v>
      </c>
      <c r="E183" s="2">
        <v>929</v>
      </c>
      <c r="F183" s="1" t="s">
        <v>12</v>
      </c>
      <c r="G183" s="2">
        <v>1</v>
      </c>
      <c r="H183" s="2">
        <v>3</v>
      </c>
      <c r="I183" s="1" t="s">
        <v>37</v>
      </c>
      <c r="J183" s="2">
        <v>176823</v>
      </c>
      <c r="K183" s="2">
        <v>0.36</v>
      </c>
      <c r="L183" s="1" t="s">
        <v>16</v>
      </c>
      <c r="M183" s="1" t="s">
        <v>52</v>
      </c>
      <c r="N183">
        <f t="shared" si="2"/>
        <v>4</v>
      </c>
    </row>
    <row r="184" spans="1:14" x14ac:dyDescent="0.25">
      <c r="A184" s="1" t="s">
        <v>10</v>
      </c>
      <c r="B184" s="1" t="s">
        <v>43</v>
      </c>
      <c r="C184" s="1" t="s">
        <v>44</v>
      </c>
      <c r="D184" s="1" t="s">
        <v>39</v>
      </c>
      <c r="E184" s="2">
        <v>929</v>
      </c>
      <c r="F184" s="1" t="s">
        <v>12</v>
      </c>
      <c r="G184" s="2">
        <v>1</v>
      </c>
      <c r="H184" s="2">
        <v>4</v>
      </c>
      <c r="I184" s="1" t="s">
        <v>36</v>
      </c>
      <c r="J184" s="2">
        <v>61857</v>
      </c>
      <c r="K184" s="2">
        <v>0.14000000000000001</v>
      </c>
      <c r="L184" s="1" t="s">
        <v>16</v>
      </c>
      <c r="M184" s="1" t="s">
        <v>52</v>
      </c>
      <c r="N184">
        <f t="shared" si="2"/>
        <v>3</v>
      </c>
    </row>
    <row r="185" spans="1:14" x14ac:dyDescent="0.25">
      <c r="A185" s="1" t="s">
        <v>10</v>
      </c>
      <c r="B185" s="1" t="s">
        <v>43</v>
      </c>
      <c r="C185" s="1" t="s">
        <v>44</v>
      </c>
      <c r="D185" s="1" t="s">
        <v>39</v>
      </c>
      <c r="E185" s="2">
        <v>929</v>
      </c>
      <c r="F185" s="1" t="s">
        <v>12</v>
      </c>
      <c r="G185" s="2">
        <v>2</v>
      </c>
      <c r="H185" s="2">
        <v>1</v>
      </c>
      <c r="I185" s="1" t="s">
        <v>35</v>
      </c>
      <c r="J185" s="2">
        <v>3914</v>
      </c>
      <c r="K185" s="2">
        <v>1.7</v>
      </c>
      <c r="L185" s="1" t="s">
        <v>14</v>
      </c>
      <c r="M185" s="1" t="s">
        <v>53</v>
      </c>
      <c r="N185">
        <f t="shared" si="2"/>
        <v>6</v>
      </c>
    </row>
    <row r="186" spans="1:14" x14ac:dyDescent="0.25">
      <c r="A186" s="1" t="s">
        <v>10</v>
      </c>
      <c r="B186" s="1" t="s">
        <v>43</v>
      </c>
      <c r="C186" s="1" t="s">
        <v>44</v>
      </c>
      <c r="D186" s="1" t="s">
        <v>39</v>
      </c>
      <c r="E186" s="2">
        <v>929</v>
      </c>
      <c r="F186" s="1" t="s">
        <v>12</v>
      </c>
      <c r="G186" s="2">
        <v>2</v>
      </c>
      <c r="H186" s="2">
        <v>2</v>
      </c>
      <c r="I186" s="1" t="s">
        <v>32</v>
      </c>
      <c r="J186" s="2">
        <v>47057</v>
      </c>
      <c r="K186" s="2">
        <v>2.7</v>
      </c>
      <c r="L186" s="1" t="s">
        <v>16</v>
      </c>
      <c r="M186" s="1" t="s">
        <v>53</v>
      </c>
      <c r="N186">
        <f t="shared" si="2"/>
        <v>5</v>
      </c>
    </row>
    <row r="187" spans="1:14" x14ac:dyDescent="0.25">
      <c r="A187" s="1" t="s">
        <v>10</v>
      </c>
      <c r="B187" s="1" t="s">
        <v>43</v>
      </c>
      <c r="C187" s="1" t="s">
        <v>44</v>
      </c>
      <c r="D187" s="1" t="s">
        <v>39</v>
      </c>
      <c r="E187" s="2">
        <v>929</v>
      </c>
      <c r="F187" s="1" t="s">
        <v>12</v>
      </c>
      <c r="G187" s="2">
        <v>2</v>
      </c>
      <c r="H187" s="2">
        <v>3</v>
      </c>
      <c r="I187" s="1" t="s">
        <v>37</v>
      </c>
      <c r="J187" s="2">
        <v>199046</v>
      </c>
      <c r="K187" s="2">
        <v>0.7</v>
      </c>
      <c r="L187" s="1" t="s">
        <v>16</v>
      </c>
      <c r="M187" s="1" t="s">
        <v>53</v>
      </c>
      <c r="N187">
        <f t="shared" si="2"/>
        <v>4</v>
      </c>
    </row>
    <row r="188" spans="1:14" x14ac:dyDescent="0.25">
      <c r="A188" s="1" t="s">
        <v>10</v>
      </c>
      <c r="B188" s="1" t="s">
        <v>43</v>
      </c>
      <c r="C188" s="1" t="s">
        <v>44</v>
      </c>
      <c r="D188" s="1" t="s">
        <v>39</v>
      </c>
      <c r="E188" s="2">
        <v>929</v>
      </c>
      <c r="F188" s="1" t="s">
        <v>12</v>
      </c>
      <c r="G188" s="2">
        <v>2</v>
      </c>
      <c r="H188" s="2">
        <v>4</v>
      </c>
      <c r="I188" s="1" t="s">
        <v>36</v>
      </c>
      <c r="J188" s="2">
        <v>74273</v>
      </c>
      <c r="K188" s="2">
        <v>0.2</v>
      </c>
      <c r="L188" s="1" t="s">
        <v>16</v>
      </c>
      <c r="M188" s="1" t="s">
        <v>53</v>
      </c>
      <c r="N188">
        <f t="shared" si="2"/>
        <v>3</v>
      </c>
    </row>
    <row r="189" spans="1:14" x14ac:dyDescent="0.25">
      <c r="A189" s="1" t="s">
        <v>10</v>
      </c>
      <c r="B189" s="1" t="s">
        <v>43</v>
      </c>
      <c r="C189" s="1" t="s">
        <v>44</v>
      </c>
      <c r="D189" s="1" t="s">
        <v>39</v>
      </c>
      <c r="E189" s="2">
        <v>929</v>
      </c>
      <c r="F189" s="1" t="s">
        <v>12</v>
      </c>
      <c r="G189" s="2">
        <v>3</v>
      </c>
      <c r="H189" s="2">
        <v>1</v>
      </c>
      <c r="I189" s="1" t="s">
        <v>35</v>
      </c>
      <c r="J189" s="2">
        <v>156</v>
      </c>
      <c r="K189" s="2">
        <v>0.5</v>
      </c>
      <c r="L189" s="1" t="s">
        <v>14</v>
      </c>
      <c r="M189" s="1" t="s">
        <v>54</v>
      </c>
      <c r="N189">
        <f t="shared" si="2"/>
        <v>6</v>
      </c>
    </row>
    <row r="190" spans="1:14" x14ac:dyDescent="0.25">
      <c r="A190" s="1" t="s">
        <v>10</v>
      </c>
      <c r="B190" s="1" t="s">
        <v>43</v>
      </c>
      <c r="C190" s="1" t="s">
        <v>44</v>
      </c>
      <c r="D190" s="1" t="s">
        <v>39</v>
      </c>
      <c r="E190" s="2">
        <v>929</v>
      </c>
      <c r="F190" s="1" t="s">
        <v>12</v>
      </c>
      <c r="G190" s="2">
        <v>3</v>
      </c>
      <c r="H190" s="2">
        <v>2</v>
      </c>
      <c r="I190" s="1" t="s">
        <v>32</v>
      </c>
      <c r="J190" s="2">
        <v>2728</v>
      </c>
      <c r="K190" s="2">
        <v>0.6</v>
      </c>
      <c r="L190" s="1" t="s">
        <v>16</v>
      </c>
      <c r="M190" s="1" t="s">
        <v>54</v>
      </c>
      <c r="N190">
        <f t="shared" si="2"/>
        <v>5</v>
      </c>
    </row>
    <row r="191" spans="1:14" x14ac:dyDescent="0.25">
      <c r="A191" s="1" t="s">
        <v>10</v>
      </c>
      <c r="B191" s="1" t="s">
        <v>43</v>
      </c>
      <c r="C191" s="1" t="s">
        <v>44</v>
      </c>
      <c r="D191" s="1" t="s">
        <v>39</v>
      </c>
      <c r="E191" s="2">
        <v>929</v>
      </c>
      <c r="F191" s="1" t="s">
        <v>12</v>
      </c>
      <c r="G191" s="2">
        <v>3</v>
      </c>
      <c r="H191" s="2">
        <v>3</v>
      </c>
      <c r="I191" s="1" t="s">
        <v>37</v>
      </c>
      <c r="J191" s="2">
        <v>25472</v>
      </c>
      <c r="K191" s="2">
        <v>0.2</v>
      </c>
      <c r="L191" s="1" t="s">
        <v>16</v>
      </c>
      <c r="M191" s="1" t="s">
        <v>54</v>
      </c>
      <c r="N191">
        <f t="shared" si="2"/>
        <v>4</v>
      </c>
    </row>
    <row r="192" spans="1:14" x14ac:dyDescent="0.25">
      <c r="A192" s="1" t="s">
        <v>10</v>
      </c>
      <c r="B192" s="1" t="s">
        <v>43</v>
      </c>
      <c r="C192" s="1" t="s">
        <v>44</v>
      </c>
      <c r="D192" s="1" t="s">
        <v>39</v>
      </c>
      <c r="E192" s="2">
        <v>929</v>
      </c>
      <c r="F192" s="1" t="s">
        <v>12</v>
      </c>
      <c r="G192" s="2">
        <v>3</v>
      </c>
      <c r="H192" s="2">
        <v>4</v>
      </c>
      <c r="I192" s="1" t="s">
        <v>36</v>
      </c>
      <c r="J192" s="2">
        <v>5878</v>
      </c>
      <c r="K192" s="2">
        <v>0.1</v>
      </c>
      <c r="L192" s="1" t="s">
        <v>16</v>
      </c>
      <c r="M192" s="1" t="s">
        <v>54</v>
      </c>
      <c r="N192">
        <f t="shared" si="2"/>
        <v>3</v>
      </c>
    </row>
    <row r="193" spans="1:14" x14ac:dyDescent="0.25">
      <c r="A193" s="1" t="s">
        <v>10</v>
      </c>
      <c r="B193" s="1" t="s">
        <v>43</v>
      </c>
      <c r="C193" s="1" t="s">
        <v>44</v>
      </c>
      <c r="D193" s="1" t="s">
        <v>39</v>
      </c>
      <c r="E193" s="2">
        <v>929</v>
      </c>
      <c r="F193" s="1" t="s">
        <v>12</v>
      </c>
      <c r="G193" s="2">
        <v>4</v>
      </c>
      <c r="H193" s="2">
        <v>1</v>
      </c>
      <c r="I193" s="1" t="s">
        <v>35</v>
      </c>
      <c r="J193" s="2">
        <v>2060</v>
      </c>
      <c r="K193" s="2">
        <v>1.6</v>
      </c>
      <c r="L193" s="1" t="s">
        <v>14</v>
      </c>
      <c r="M193" s="1" t="s">
        <v>55</v>
      </c>
      <c r="N193">
        <f t="shared" si="2"/>
        <v>6</v>
      </c>
    </row>
    <row r="194" spans="1:14" x14ac:dyDescent="0.25">
      <c r="A194" s="1" t="s">
        <v>10</v>
      </c>
      <c r="B194" s="1" t="s">
        <v>43</v>
      </c>
      <c r="C194" s="1" t="s">
        <v>44</v>
      </c>
      <c r="D194" s="1" t="s">
        <v>39</v>
      </c>
      <c r="E194" s="2">
        <v>929</v>
      </c>
      <c r="F194" s="1" t="s">
        <v>12</v>
      </c>
      <c r="G194" s="2">
        <v>4</v>
      </c>
      <c r="H194" s="2">
        <v>2</v>
      </c>
      <c r="I194" s="1" t="s">
        <v>32</v>
      </c>
      <c r="J194" s="2">
        <v>26071</v>
      </c>
      <c r="K194" s="2">
        <v>3</v>
      </c>
      <c r="L194" s="1" t="s">
        <v>16</v>
      </c>
      <c r="M194" s="1" t="s">
        <v>55</v>
      </c>
      <c r="N194">
        <f t="shared" si="2"/>
        <v>5</v>
      </c>
    </row>
    <row r="195" spans="1:14" x14ac:dyDescent="0.25">
      <c r="A195" s="1" t="s">
        <v>10</v>
      </c>
      <c r="B195" s="1" t="s">
        <v>43</v>
      </c>
      <c r="C195" s="1" t="s">
        <v>44</v>
      </c>
      <c r="D195" s="1" t="s">
        <v>39</v>
      </c>
      <c r="E195" s="2">
        <v>929</v>
      </c>
      <c r="F195" s="1" t="s">
        <v>12</v>
      </c>
      <c r="G195" s="2">
        <v>4</v>
      </c>
      <c r="H195" s="2">
        <v>3</v>
      </c>
      <c r="I195" s="1" t="s">
        <v>37</v>
      </c>
      <c r="J195" s="2">
        <v>107247</v>
      </c>
      <c r="K195" s="2">
        <v>0.6</v>
      </c>
      <c r="L195" s="1" t="s">
        <v>16</v>
      </c>
      <c r="M195" s="1" t="s">
        <v>55</v>
      </c>
      <c r="N195">
        <f t="shared" ref="N195:N258" si="3">VALUE(D195)-VALUE(I195)</f>
        <v>4</v>
      </c>
    </row>
    <row r="196" spans="1:14" x14ac:dyDescent="0.25">
      <c r="A196" s="1" t="s">
        <v>10</v>
      </c>
      <c r="B196" s="1" t="s">
        <v>43</v>
      </c>
      <c r="C196" s="1" t="s">
        <v>44</v>
      </c>
      <c r="D196" s="1" t="s">
        <v>39</v>
      </c>
      <c r="E196" s="2">
        <v>929</v>
      </c>
      <c r="F196" s="1" t="s">
        <v>12</v>
      </c>
      <c r="G196" s="2">
        <v>4</v>
      </c>
      <c r="H196" s="2">
        <v>4</v>
      </c>
      <c r="I196" s="1" t="s">
        <v>36</v>
      </c>
      <c r="J196" s="2">
        <v>36669</v>
      </c>
      <c r="K196" s="2">
        <v>0.2</v>
      </c>
      <c r="L196" s="1" t="s">
        <v>16</v>
      </c>
      <c r="M196" s="1" t="s">
        <v>55</v>
      </c>
      <c r="N196">
        <f t="shared" si="3"/>
        <v>3</v>
      </c>
    </row>
    <row r="197" spans="1:14" x14ac:dyDescent="0.25">
      <c r="A197" s="1" t="s">
        <v>10</v>
      </c>
      <c r="B197" s="1" t="s">
        <v>43</v>
      </c>
      <c r="C197" s="1" t="s">
        <v>44</v>
      </c>
      <c r="D197" s="1" t="s">
        <v>27</v>
      </c>
      <c r="E197" s="2">
        <v>763</v>
      </c>
      <c r="F197" s="1" t="s">
        <v>12</v>
      </c>
      <c r="G197" s="2">
        <v>2</v>
      </c>
      <c r="H197" s="2">
        <v>2</v>
      </c>
      <c r="I197" s="1" t="s">
        <v>22</v>
      </c>
      <c r="J197" s="2">
        <v>434293</v>
      </c>
      <c r="K197" s="3"/>
      <c r="L197" s="1" t="s">
        <v>16</v>
      </c>
      <c r="M197" s="1" t="s">
        <v>53</v>
      </c>
      <c r="N197">
        <f t="shared" si="3"/>
        <v>5</v>
      </c>
    </row>
    <row r="198" spans="1:14" x14ac:dyDescent="0.25">
      <c r="A198" s="1" t="s">
        <v>10</v>
      </c>
      <c r="B198" s="1" t="s">
        <v>43</v>
      </c>
      <c r="C198" s="1" t="s">
        <v>44</v>
      </c>
      <c r="D198" s="1" t="s">
        <v>27</v>
      </c>
      <c r="E198" s="2">
        <v>763</v>
      </c>
      <c r="F198" s="1" t="s">
        <v>12</v>
      </c>
      <c r="G198" s="2">
        <v>2</v>
      </c>
      <c r="H198" s="2">
        <v>3</v>
      </c>
      <c r="I198" s="1" t="s">
        <v>23</v>
      </c>
      <c r="J198" s="2">
        <v>264446</v>
      </c>
      <c r="K198" s="3"/>
      <c r="L198" s="1" t="s">
        <v>16</v>
      </c>
      <c r="M198" s="1" t="s">
        <v>53</v>
      </c>
      <c r="N198">
        <f t="shared" si="3"/>
        <v>4</v>
      </c>
    </row>
    <row r="199" spans="1:14" x14ac:dyDescent="0.25">
      <c r="A199" s="1" t="s">
        <v>10</v>
      </c>
      <c r="B199" s="1" t="s">
        <v>43</v>
      </c>
      <c r="C199" s="1" t="s">
        <v>44</v>
      </c>
      <c r="D199" s="1" t="s">
        <v>27</v>
      </c>
      <c r="E199" s="2">
        <v>763</v>
      </c>
      <c r="F199" s="1" t="s">
        <v>12</v>
      </c>
      <c r="G199" s="2">
        <v>2</v>
      </c>
      <c r="H199" s="2">
        <v>4</v>
      </c>
      <c r="I199" s="1" t="s">
        <v>24</v>
      </c>
      <c r="J199" s="2">
        <v>45582</v>
      </c>
      <c r="K199" s="3"/>
      <c r="L199" s="1" t="s">
        <v>16</v>
      </c>
      <c r="M199" s="1" t="s">
        <v>53</v>
      </c>
      <c r="N199">
        <f t="shared" si="3"/>
        <v>3</v>
      </c>
    </row>
    <row r="200" spans="1:14" x14ac:dyDescent="0.25">
      <c r="A200" s="1" t="s">
        <v>10</v>
      </c>
      <c r="B200" s="1" t="s">
        <v>43</v>
      </c>
      <c r="C200" s="1" t="s">
        <v>44</v>
      </c>
      <c r="D200" s="1" t="s">
        <v>27</v>
      </c>
      <c r="E200" s="2">
        <v>763</v>
      </c>
      <c r="F200" s="1" t="s">
        <v>12</v>
      </c>
      <c r="G200" s="2">
        <v>3</v>
      </c>
      <c r="H200" s="2">
        <v>1</v>
      </c>
      <c r="I200" s="1" t="s">
        <v>28</v>
      </c>
      <c r="J200" s="2">
        <v>2029</v>
      </c>
      <c r="K200" s="3"/>
      <c r="L200" s="1" t="s">
        <v>16</v>
      </c>
      <c r="M200" s="1" t="s">
        <v>54</v>
      </c>
      <c r="N200">
        <f t="shared" si="3"/>
        <v>6</v>
      </c>
    </row>
    <row r="201" spans="1:14" x14ac:dyDescent="0.25">
      <c r="A201" s="1" t="s">
        <v>10</v>
      </c>
      <c r="B201" s="1" t="s">
        <v>43</v>
      </c>
      <c r="C201" s="1" t="s">
        <v>44</v>
      </c>
      <c r="D201" s="1" t="s">
        <v>27</v>
      </c>
      <c r="E201" s="2">
        <v>763</v>
      </c>
      <c r="F201" s="1" t="s">
        <v>12</v>
      </c>
      <c r="G201" s="2">
        <v>3</v>
      </c>
      <c r="H201" s="2">
        <v>2</v>
      </c>
      <c r="I201" s="1" t="s">
        <v>22</v>
      </c>
      <c r="J201" s="2">
        <v>45838</v>
      </c>
      <c r="K201" s="3"/>
      <c r="L201" s="1" t="s">
        <v>16</v>
      </c>
      <c r="M201" s="1" t="s">
        <v>54</v>
      </c>
      <c r="N201">
        <f t="shared" si="3"/>
        <v>5</v>
      </c>
    </row>
    <row r="202" spans="1:14" x14ac:dyDescent="0.25">
      <c r="A202" s="1" t="s">
        <v>10</v>
      </c>
      <c r="B202" s="1" t="s">
        <v>43</v>
      </c>
      <c r="C202" s="1" t="s">
        <v>44</v>
      </c>
      <c r="D202" s="1" t="s">
        <v>27</v>
      </c>
      <c r="E202" s="2">
        <v>763</v>
      </c>
      <c r="F202" s="1" t="s">
        <v>12</v>
      </c>
      <c r="G202" s="2">
        <v>3</v>
      </c>
      <c r="H202" s="2">
        <v>3</v>
      </c>
      <c r="I202" s="1" t="s">
        <v>23</v>
      </c>
      <c r="J202" s="2">
        <v>47923</v>
      </c>
      <c r="K202" s="3"/>
      <c r="L202" s="1" t="s">
        <v>16</v>
      </c>
      <c r="M202" s="1" t="s">
        <v>54</v>
      </c>
      <c r="N202">
        <f t="shared" si="3"/>
        <v>4</v>
      </c>
    </row>
    <row r="203" spans="1:14" x14ac:dyDescent="0.25">
      <c r="A203" s="1" t="s">
        <v>10</v>
      </c>
      <c r="B203" s="1" t="s">
        <v>43</v>
      </c>
      <c r="C203" s="1" t="s">
        <v>44</v>
      </c>
      <c r="D203" s="1" t="s">
        <v>40</v>
      </c>
      <c r="E203" s="2">
        <v>549</v>
      </c>
      <c r="F203" s="1" t="s">
        <v>12</v>
      </c>
      <c r="G203" s="2">
        <v>1</v>
      </c>
      <c r="H203" s="2">
        <v>1</v>
      </c>
      <c r="I203" s="1" t="s">
        <v>34</v>
      </c>
      <c r="J203" s="2">
        <v>13200</v>
      </c>
      <c r="K203" s="2">
        <v>5.61</v>
      </c>
      <c r="L203" s="1" t="s">
        <v>14</v>
      </c>
      <c r="M203" s="1" t="s">
        <v>52</v>
      </c>
      <c r="N203">
        <f t="shared" si="3"/>
        <v>6</v>
      </c>
    </row>
    <row r="204" spans="1:14" x14ac:dyDescent="0.25">
      <c r="A204" s="1" t="s">
        <v>10</v>
      </c>
      <c r="B204" s="1" t="s">
        <v>43</v>
      </c>
      <c r="C204" s="1" t="s">
        <v>44</v>
      </c>
      <c r="D204" s="1" t="s">
        <v>40</v>
      </c>
      <c r="E204" s="2">
        <v>549</v>
      </c>
      <c r="F204" s="1" t="s">
        <v>12</v>
      </c>
      <c r="G204" s="2">
        <v>1</v>
      </c>
      <c r="H204" s="2">
        <v>2</v>
      </c>
      <c r="I204" s="1" t="s">
        <v>35</v>
      </c>
      <c r="J204" s="2">
        <v>50500</v>
      </c>
      <c r="K204" s="2">
        <v>0.96</v>
      </c>
      <c r="L204" s="1" t="s">
        <v>16</v>
      </c>
      <c r="M204" s="1" t="s">
        <v>52</v>
      </c>
      <c r="N204">
        <f t="shared" si="3"/>
        <v>5</v>
      </c>
    </row>
    <row r="205" spans="1:14" x14ac:dyDescent="0.25">
      <c r="A205" s="1" t="s">
        <v>10</v>
      </c>
      <c r="B205" s="1" t="s">
        <v>43</v>
      </c>
      <c r="C205" s="1" t="s">
        <v>44</v>
      </c>
      <c r="D205" s="1" t="s">
        <v>40</v>
      </c>
      <c r="E205" s="2">
        <v>549</v>
      </c>
      <c r="F205" s="1" t="s">
        <v>12</v>
      </c>
      <c r="G205" s="2">
        <v>1</v>
      </c>
      <c r="H205" s="2">
        <v>3</v>
      </c>
      <c r="I205" s="1" t="s">
        <v>32</v>
      </c>
      <c r="J205" s="2">
        <v>327700</v>
      </c>
      <c r="K205" s="2">
        <v>1.31</v>
      </c>
      <c r="L205" s="1" t="s">
        <v>16</v>
      </c>
      <c r="M205" s="1" t="s">
        <v>52</v>
      </c>
      <c r="N205">
        <f t="shared" si="3"/>
        <v>4</v>
      </c>
    </row>
    <row r="206" spans="1:14" x14ac:dyDescent="0.25">
      <c r="A206" s="1" t="s">
        <v>10</v>
      </c>
      <c r="B206" s="1" t="s">
        <v>43</v>
      </c>
      <c r="C206" s="1" t="s">
        <v>44</v>
      </c>
      <c r="D206" s="1" t="s">
        <v>40</v>
      </c>
      <c r="E206" s="2">
        <v>549</v>
      </c>
      <c r="F206" s="1" t="s">
        <v>12</v>
      </c>
      <c r="G206" s="2">
        <v>1</v>
      </c>
      <c r="H206" s="2">
        <v>4</v>
      </c>
      <c r="I206" s="1" t="s">
        <v>37</v>
      </c>
      <c r="J206" s="2">
        <v>25600</v>
      </c>
      <c r="K206" s="2">
        <v>0.08</v>
      </c>
      <c r="L206" s="1" t="s">
        <v>16</v>
      </c>
      <c r="M206" s="1" t="s">
        <v>52</v>
      </c>
      <c r="N206">
        <f t="shared" si="3"/>
        <v>3</v>
      </c>
    </row>
    <row r="207" spans="1:14" x14ac:dyDescent="0.25">
      <c r="A207" s="1" t="s">
        <v>10</v>
      </c>
      <c r="B207" s="1" t="s">
        <v>43</v>
      </c>
      <c r="C207" s="1" t="s">
        <v>44</v>
      </c>
      <c r="D207" s="1" t="s">
        <v>27</v>
      </c>
      <c r="E207" s="2">
        <v>763</v>
      </c>
      <c r="F207" s="1" t="s">
        <v>12</v>
      </c>
      <c r="G207" s="2">
        <v>2</v>
      </c>
      <c r="H207" s="2">
        <v>1</v>
      </c>
      <c r="I207" s="1" t="s">
        <v>28</v>
      </c>
      <c r="J207" s="2">
        <v>17077</v>
      </c>
      <c r="K207" s="3"/>
      <c r="L207" s="1" t="s">
        <v>16</v>
      </c>
      <c r="M207" s="1" t="s">
        <v>53</v>
      </c>
      <c r="N207">
        <f t="shared" si="3"/>
        <v>6</v>
      </c>
    </row>
    <row r="208" spans="1:14" x14ac:dyDescent="0.25">
      <c r="A208" s="1" t="s">
        <v>10</v>
      </c>
      <c r="B208" s="1" t="s">
        <v>43</v>
      </c>
      <c r="C208" s="1" t="s">
        <v>44</v>
      </c>
      <c r="D208" s="1" t="s">
        <v>27</v>
      </c>
      <c r="E208" s="2">
        <v>763</v>
      </c>
      <c r="F208" s="1" t="s">
        <v>12</v>
      </c>
      <c r="G208" s="2">
        <v>3</v>
      </c>
      <c r="H208" s="2">
        <v>4</v>
      </c>
      <c r="I208" s="1" t="s">
        <v>24</v>
      </c>
      <c r="J208" s="2">
        <v>1264</v>
      </c>
      <c r="K208" s="3"/>
      <c r="L208" s="1" t="s">
        <v>16</v>
      </c>
      <c r="M208" s="1" t="s">
        <v>54</v>
      </c>
      <c r="N208">
        <f t="shared" si="3"/>
        <v>3</v>
      </c>
    </row>
    <row r="209" spans="1:14" x14ac:dyDescent="0.25">
      <c r="A209" s="1" t="s">
        <v>10</v>
      </c>
      <c r="B209" s="1" t="s">
        <v>43</v>
      </c>
      <c r="C209" s="1" t="s">
        <v>44</v>
      </c>
      <c r="D209" s="1" t="s">
        <v>27</v>
      </c>
      <c r="E209" s="2">
        <v>763</v>
      </c>
      <c r="F209" s="1" t="s">
        <v>12</v>
      </c>
      <c r="G209" s="2">
        <v>4</v>
      </c>
      <c r="H209" s="2">
        <v>1</v>
      </c>
      <c r="I209" s="1" t="s">
        <v>28</v>
      </c>
      <c r="J209" s="2">
        <v>1884</v>
      </c>
      <c r="K209" s="3"/>
      <c r="L209" s="1" t="s">
        <v>16</v>
      </c>
      <c r="M209" s="1" t="s">
        <v>55</v>
      </c>
      <c r="N209">
        <f t="shared" si="3"/>
        <v>6</v>
      </c>
    </row>
    <row r="210" spans="1:14" x14ac:dyDescent="0.25">
      <c r="A210" s="1" t="s">
        <v>10</v>
      </c>
      <c r="B210" s="1" t="s">
        <v>43</v>
      </c>
      <c r="C210" s="1" t="s">
        <v>44</v>
      </c>
      <c r="D210" s="1" t="s">
        <v>27</v>
      </c>
      <c r="E210" s="2">
        <v>763</v>
      </c>
      <c r="F210" s="1" t="s">
        <v>12</v>
      </c>
      <c r="G210" s="2">
        <v>4</v>
      </c>
      <c r="H210" s="2">
        <v>2</v>
      </c>
      <c r="I210" s="1" t="s">
        <v>22</v>
      </c>
      <c r="J210" s="2">
        <v>47916</v>
      </c>
      <c r="K210" s="3"/>
      <c r="L210" s="1" t="s">
        <v>16</v>
      </c>
      <c r="M210" s="1" t="s">
        <v>55</v>
      </c>
      <c r="N210">
        <f t="shared" si="3"/>
        <v>5</v>
      </c>
    </row>
    <row r="211" spans="1:14" x14ac:dyDescent="0.25">
      <c r="A211" s="1" t="s">
        <v>10</v>
      </c>
      <c r="B211" s="1" t="s">
        <v>43</v>
      </c>
      <c r="C211" s="1" t="s">
        <v>44</v>
      </c>
      <c r="D211" s="1" t="s">
        <v>27</v>
      </c>
      <c r="E211" s="2">
        <v>763</v>
      </c>
      <c r="F211" s="1" t="s">
        <v>12</v>
      </c>
      <c r="G211" s="2">
        <v>4</v>
      </c>
      <c r="H211" s="2">
        <v>3</v>
      </c>
      <c r="I211" s="1" t="s">
        <v>23</v>
      </c>
      <c r="J211" s="2">
        <v>29176</v>
      </c>
      <c r="K211" s="3"/>
      <c r="L211" s="1" t="s">
        <v>16</v>
      </c>
      <c r="M211" s="1" t="s">
        <v>55</v>
      </c>
      <c r="N211">
        <f t="shared" si="3"/>
        <v>4</v>
      </c>
    </row>
    <row r="212" spans="1:14" x14ac:dyDescent="0.25">
      <c r="A212" s="1" t="s">
        <v>10</v>
      </c>
      <c r="B212" s="1" t="s">
        <v>43</v>
      </c>
      <c r="C212" s="1" t="s">
        <v>44</v>
      </c>
      <c r="D212" s="1" t="s">
        <v>27</v>
      </c>
      <c r="E212" s="2">
        <v>763</v>
      </c>
      <c r="F212" s="1" t="s">
        <v>12</v>
      </c>
      <c r="G212" s="2">
        <v>4</v>
      </c>
      <c r="H212" s="2">
        <v>4</v>
      </c>
      <c r="I212" s="1" t="s">
        <v>24</v>
      </c>
      <c r="J212" s="2">
        <v>5029</v>
      </c>
      <c r="K212" s="3"/>
      <c r="L212" s="1" t="s">
        <v>16</v>
      </c>
      <c r="M212" s="1" t="s">
        <v>55</v>
      </c>
      <c r="N212">
        <f t="shared" si="3"/>
        <v>3</v>
      </c>
    </row>
    <row r="213" spans="1:14" x14ac:dyDescent="0.25">
      <c r="A213" s="1" t="s">
        <v>10</v>
      </c>
      <c r="B213" s="1" t="s">
        <v>43</v>
      </c>
      <c r="C213" s="1" t="s">
        <v>44</v>
      </c>
      <c r="D213" s="1" t="s">
        <v>26</v>
      </c>
      <c r="E213" s="2">
        <v>767</v>
      </c>
      <c r="F213" s="1" t="s">
        <v>12</v>
      </c>
      <c r="G213" s="2">
        <v>1</v>
      </c>
      <c r="H213" s="2">
        <v>1</v>
      </c>
      <c r="I213" s="1" t="s">
        <v>25</v>
      </c>
      <c r="J213" s="2">
        <v>5038</v>
      </c>
      <c r="K213" s="3"/>
      <c r="L213" s="1" t="s">
        <v>16</v>
      </c>
      <c r="M213" s="1" t="s">
        <v>52</v>
      </c>
      <c r="N213">
        <f t="shared" si="3"/>
        <v>6</v>
      </c>
    </row>
    <row r="214" spans="1:14" x14ac:dyDescent="0.25">
      <c r="A214" s="1" t="s">
        <v>10</v>
      </c>
      <c r="B214" s="1" t="s">
        <v>43</v>
      </c>
      <c r="C214" s="1" t="s">
        <v>44</v>
      </c>
      <c r="D214" s="1" t="s">
        <v>26</v>
      </c>
      <c r="E214" s="2">
        <v>767</v>
      </c>
      <c r="F214" s="1" t="s">
        <v>12</v>
      </c>
      <c r="G214" s="2">
        <v>1</v>
      </c>
      <c r="H214" s="2">
        <v>2</v>
      </c>
      <c r="I214" s="1" t="s">
        <v>31</v>
      </c>
      <c r="J214" s="2">
        <v>75608</v>
      </c>
      <c r="K214" s="3"/>
      <c r="L214" s="1" t="s">
        <v>16</v>
      </c>
      <c r="M214" s="1" t="s">
        <v>52</v>
      </c>
      <c r="N214">
        <f t="shared" si="3"/>
        <v>5</v>
      </c>
    </row>
    <row r="215" spans="1:14" x14ac:dyDescent="0.25">
      <c r="A215" s="1" t="s">
        <v>10</v>
      </c>
      <c r="B215" s="1" t="s">
        <v>43</v>
      </c>
      <c r="C215" s="1" t="s">
        <v>44</v>
      </c>
      <c r="D215" s="1" t="s">
        <v>26</v>
      </c>
      <c r="E215" s="2">
        <v>767</v>
      </c>
      <c r="F215" s="1" t="s">
        <v>12</v>
      </c>
      <c r="G215" s="2">
        <v>1</v>
      </c>
      <c r="H215" s="2">
        <v>3</v>
      </c>
      <c r="I215" s="1" t="s">
        <v>27</v>
      </c>
      <c r="J215" s="2">
        <v>131002</v>
      </c>
      <c r="K215" s="3"/>
      <c r="L215" s="1" t="s">
        <v>16</v>
      </c>
      <c r="M215" s="1" t="s">
        <v>52</v>
      </c>
      <c r="N215">
        <f t="shared" si="3"/>
        <v>4</v>
      </c>
    </row>
    <row r="216" spans="1:14" x14ac:dyDescent="0.25">
      <c r="A216" s="1" t="s">
        <v>10</v>
      </c>
      <c r="B216" s="1" t="s">
        <v>43</v>
      </c>
      <c r="C216" s="1" t="s">
        <v>44</v>
      </c>
      <c r="D216" s="1" t="s">
        <v>26</v>
      </c>
      <c r="E216" s="2">
        <v>767</v>
      </c>
      <c r="F216" s="1" t="s">
        <v>12</v>
      </c>
      <c r="G216" s="2">
        <v>1</v>
      </c>
      <c r="H216" s="2">
        <v>4</v>
      </c>
      <c r="I216" s="1" t="s">
        <v>21</v>
      </c>
      <c r="J216" s="2">
        <v>101952</v>
      </c>
      <c r="K216" s="3"/>
      <c r="L216" s="1" t="s">
        <v>16</v>
      </c>
      <c r="M216" s="1" t="s">
        <v>52</v>
      </c>
      <c r="N216">
        <f t="shared" si="3"/>
        <v>3</v>
      </c>
    </row>
    <row r="217" spans="1:14" x14ac:dyDescent="0.25">
      <c r="A217" s="1" t="s">
        <v>10</v>
      </c>
      <c r="B217" s="1" t="s">
        <v>43</v>
      </c>
      <c r="C217" s="1" t="s">
        <v>44</v>
      </c>
      <c r="D217" s="1" t="s">
        <v>26</v>
      </c>
      <c r="E217" s="2">
        <v>767</v>
      </c>
      <c r="F217" s="1" t="s">
        <v>12</v>
      </c>
      <c r="G217" s="2">
        <v>2</v>
      </c>
      <c r="H217" s="2">
        <v>1</v>
      </c>
      <c r="I217" s="1" t="s">
        <v>25</v>
      </c>
      <c r="J217" s="2">
        <v>16247</v>
      </c>
      <c r="K217" s="3"/>
      <c r="L217" s="1" t="s">
        <v>16</v>
      </c>
      <c r="M217" s="1" t="s">
        <v>53</v>
      </c>
      <c r="N217">
        <f t="shared" si="3"/>
        <v>6</v>
      </c>
    </row>
    <row r="218" spans="1:14" x14ac:dyDescent="0.25">
      <c r="A218" s="1" t="s">
        <v>10</v>
      </c>
      <c r="B218" s="1" t="s">
        <v>43</v>
      </c>
      <c r="C218" s="1" t="s">
        <v>44</v>
      </c>
      <c r="D218" s="1" t="s">
        <v>26</v>
      </c>
      <c r="E218" s="2">
        <v>767</v>
      </c>
      <c r="F218" s="1" t="s">
        <v>12</v>
      </c>
      <c r="G218" s="2">
        <v>2</v>
      </c>
      <c r="H218" s="2">
        <v>2</v>
      </c>
      <c r="I218" s="1" t="s">
        <v>31</v>
      </c>
      <c r="J218" s="2">
        <v>213277</v>
      </c>
      <c r="K218" s="3"/>
      <c r="L218" s="1" t="s">
        <v>16</v>
      </c>
      <c r="M218" s="1" t="s">
        <v>53</v>
      </c>
      <c r="N218">
        <f t="shared" si="3"/>
        <v>5</v>
      </c>
    </row>
    <row r="219" spans="1:14" x14ac:dyDescent="0.25">
      <c r="A219" s="1" t="s">
        <v>10</v>
      </c>
      <c r="B219" s="1" t="s">
        <v>43</v>
      </c>
      <c r="C219" s="1" t="s">
        <v>44</v>
      </c>
      <c r="D219" s="1" t="s">
        <v>26</v>
      </c>
      <c r="E219" s="2">
        <v>767</v>
      </c>
      <c r="F219" s="1" t="s">
        <v>12</v>
      </c>
      <c r="G219" s="2">
        <v>2</v>
      </c>
      <c r="H219" s="2">
        <v>3</v>
      </c>
      <c r="I219" s="1" t="s">
        <v>27</v>
      </c>
      <c r="J219" s="2">
        <v>35558</v>
      </c>
      <c r="K219" s="3"/>
      <c r="L219" s="1" t="s">
        <v>16</v>
      </c>
      <c r="M219" s="1" t="s">
        <v>53</v>
      </c>
      <c r="N219">
        <f t="shared" si="3"/>
        <v>4</v>
      </c>
    </row>
    <row r="220" spans="1:14" x14ac:dyDescent="0.25">
      <c r="A220" s="1" t="s">
        <v>10</v>
      </c>
      <c r="B220" s="1" t="s">
        <v>43</v>
      </c>
      <c r="C220" s="1" t="s">
        <v>44</v>
      </c>
      <c r="D220" s="1" t="s">
        <v>26</v>
      </c>
      <c r="E220" s="2">
        <v>767</v>
      </c>
      <c r="F220" s="1" t="s">
        <v>12</v>
      </c>
      <c r="G220" s="2">
        <v>2</v>
      </c>
      <c r="H220" s="2">
        <v>4</v>
      </c>
      <c r="I220" s="1" t="s">
        <v>21</v>
      </c>
      <c r="J220" s="2">
        <v>83191</v>
      </c>
      <c r="K220" s="3"/>
      <c r="L220" s="1" t="s">
        <v>16</v>
      </c>
      <c r="M220" s="1" t="s">
        <v>53</v>
      </c>
      <c r="N220">
        <f t="shared" si="3"/>
        <v>3</v>
      </c>
    </row>
    <row r="221" spans="1:14" x14ac:dyDescent="0.25">
      <c r="A221" s="1" t="s">
        <v>10</v>
      </c>
      <c r="B221" s="1" t="s">
        <v>43</v>
      </c>
      <c r="C221" s="1" t="s">
        <v>44</v>
      </c>
      <c r="D221" s="1" t="s">
        <v>26</v>
      </c>
      <c r="E221" s="2">
        <v>767</v>
      </c>
      <c r="F221" s="1" t="s">
        <v>12</v>
      </c>
      <c r="G221" s="2">
        <v>3</v>
      </c>
      <c r="H221" s="2">
        <v>1</v>
      </c>
      <c r="I221" s="1" t="s">
        <v>25</v>
      </c>
      <c r="J221" s="2">
        <v>109</v>
      </c>
      <c r="K221" s="3"/>
      <c r="L221" s="1" t="s">
        <v>16</v>
      </c>
      <c r="M221" s="1" t="s">
        <v>54</v>
      </c>
      <c r="N221">
        <f t="shared" si="3"/>
        <v>6</v>
      </c>
    </row>
    <row r="222" spans="1:14" x14ac:dyDescent="0.25">
      <c r="A222" s="1" t="s">
        <v>10</v>
      </c>
      <c r="B222" s="1" t="s">
        <v>43</v>
      </c>
      <c r="C222" s="1" t="s">
        <v>44</v>
      </c>
      <c r="D222" s="1" t="s">
        <v>26</v>
      </c>
      <c r="E222" s="2">
        <v>767</v>
      </c>
      <c r="F222" s="1" t="s">
        <v>12</v>
      </c>
      <c r="G222" s="2">
        <v>3</v>
      </c>
      <c r="H222" s="2">
        <v>2</v>
      </c>
      <c r="I222" s="1" t="s">
        <v>31</v>
      </c>
      <c r="J222" s="2">
        <v>7302</v>
      </c>
      <c r="K222" s="3"/>
      <c r="L222" s="1" t="s">
        <v>16</v>
      </c>
      <c r="M222" s="1" t="s">
        <v>54</v>
      </c>
      <c r="N222">
        <f t="shared" si="3"/>
        <v>5</v>
      </c>
    </row>
    <row r="223" spans="1:14" x14ac:dyDescent="0.25">
      <c r="A223" s="1" t="s">
        <v>10</v>
      </c>
      <c r="B223" s="1" t="s">
        <v>43</v>
      </c>
      <c r="C223" s="1" t="s">
        <v>44</v>
      </c>
      <c r="D223" s="1" t="s">
        <v>26</v>
      </c>
      <c r="E223" s="2">
        <v>767</v>
      </c>
      <c r="F223" s="1" t="s">
        <v>12</v>
      </c>
      <c r="G223" s="2">
        <v>3</v>
      </c>
      <c r="H223" s="2">
        <v>3</v>
      </c>
      <c r="I223" s="1" t="s">
        <v>27</v>
      </c>
      <c r="J223" s="2">
        <v>14405</v>
      </c>
      <c r="K223" s="3"/>
      <c r="L223" s="1" t="s">
        <v>16</v>
      </c>
      <c r="M223" s="1" t="s">
        <v>54</v>
      </c>
      <c r="N223">
        <f t="shared" si="3"/>
        <v>4</v>
      </c>
    </row>
    <row r="224" spans="1:14" x14ac:dyDescent="0.25">
      <c r="A224" s="1" t="s">
        <v>10</v>
      </c>
      <c r="B224" s="1" t="s">
        <v>43</v>
      </c>
      <c r="C224" s="1" t="s">
        <v>44</v>
      </c>
      <c r="D224" s="1" t="s">
        <v>26</v>
      </c>
      <c r="E224" s="2">
        <v>767</v>
      </c>
      <c r="F224" s="1" t="s">
        <v>12</v>
      </c>
      <c r="G224" s="2">
        <v>3</v>
      </c>
      <c r="H224" s="2">
        <v>4</v>
      </c>
      <c r="I224" s="1" t="s">
        <v>21</v>
      </c>
      <c r="J224" s="2">
        <v>7393</v>
      </c>
      <c r="K224" s="3"/>
      <c r="L224" s="1" t="s">
        <v>16</v>
      </c>
      <c r="M224" s="1" t="s">
        <v>54</v>
      </c>
      <c r="N224">
        <f t="shared" si="3"/>
        <v>3</v>
      </c>
    </row>
    <row r="225" spans="1:14" x14ac:dyDescent="0.25">
      <c r="A225" s="1" t="s">
        <v>10</v>
      </c>
      <c r="B225" s="1" t="s">
        <v>43</v>
      </c>
      <c r="C225" s="1" t="s">
        <v>44</v>
      </c>
      <c r="D225" s="1" t="s">
        <v>26</v>
      </c>
      <c r="E225" s="2">
        <v>767</v>
      </c>
      <c r="F225" s="1" t="s">
        <v>12</v>
      </c>
      <c r="G225" s="2">
        <v>4</v>
      </c>
      <c r="H225" s="2">
        <v>1</v>
      </c>
      <c r="I225" s="1" t="s">
        <v>25</v>
      </c>
      <c r="J225" s="2">
        <v>528</v>
      </c>
      <c r="K225" s="3"/>
      <c r="L225" s="1" t="s">
        <v>16</v>
      </c>
      <c r="M225" s="1" t="s">
        <v>55</v>
      </c>
      <c r="N225">
        <f t="shared" si="3"/>
        <v>6</v>
      </c>
    </row>
    <row r="226" spans="1:14" x14ac:dyDescent="0.25">
      <c r="A226" s="1" t="s">
        <v>10</v>
      </c>
      <c r="B226" s="1" t="s">
        <v>43</v>
      </c>
      <c r="C226" s="1" t="s">
        <v>44</v>
      </c>
      <c r="D226" s="1" t="s">
        <v>26</v>
      </c>
      <c r="E226" s="2">
        <v>767</v>
      </c>
      <c r="F226" s="1" t="s">
        <v>12</v>
      </c>
      <c r="G226" s="2">
        <v>4</v>
      </c>
      <c r="H226" s="2">
        <v>2</v>
      </c>
      <c r="I226" s="1" t="s">
        <v>31</v>
      </c>
      <c r="J226" s="2">
        <v>83715</v>
      </c>
      <c r="K226" s="3"/>
      <c r="L226" s="1" t="s">
        <v>16</v>
      </c>
      <c r="M226" s="1" t="s">
        <v>55</v>
      </c>
      <c r="N226">
        <f t="shared" si="3"/>
        <v>5</v>
      </c>
    </row>
    <row r="227" spans="1:14" x14ac:dyDescent="0.25">
      <c r="A227" s="1" t="s">
        <v>10</v>
      </c>
      <c r="B227" s="1" t="s">
        <v>43</v>
      </c>
      <c r="C227" s="1" t="s">
        <v>44</v>
      </c>
      <c r="D227" s="1" t="s">
        <v>26</v>
      </c>
      <c r="E227" s="2">
        <v>767</v>
      </c>
      <c r="F227" s="1" t="s">
        <v>12</v>
      </c>
      <c r="G227" s="2">
        <v>4</v>
      </c>
      <c r="H227" s="2">
        <v>3</v>
      </c>
      <c r="I227" s="1" t="s">
        <v>27</v>
      </c>
      <c r="J227" s="2">
        <v>29029</v>
      </c>
      <c r="K227" s="3"/>
      <c r="L227" s="1" t="s">
        <v>16</v>
      </c>
      <c r="M227" s="1" t="s">
        <v>55</v>
      </c>
      <c r="N227">
        <f t="shared" si="3"/>
        <v>4</v>
      </c>
    </row>
    <row r="228" spans="1:14" x14ac:dyDescent="0.25">
      <c r="A228" s="1" t="s">
        <v>10</v>
      </c>
      <c r="B228" s="1" t="s">
        <v>43</v>
      </c>
      <c r="C228" s="1" t="s">
        <v>44</v>
      </c>
      <c r="D228" s="1" t="s">
        <v>26</v>
      </c>
      <c r="E228" s="2">
        <v>767</v>
      </c>
      <c r="F228" s="1" t="s">
        <v>12</v>
      </c>
      <c r="G228" s="2">
        <v>4</v>
      </c>
      <c r="H228" s="2">
        <v>4</v>
      </c>
      <c r="I228" s="1" t="s">
        <v>21</v>
      </c>
      <c r="J228" s="2">
        <v>18261</v>
      </c>
      <c r="K228" s="3"/>
      <c r="L228" s="1" t="s">
        <v>16</v>
      </c>
      <c r="M228" s="1" t="s">
        <v>55</v>
      </c>
      <c r="N228">
        <f t="shared" si="3"/>
        <v>3</v>
      </c>
    </row>
    <row r="229" spans="1:14" x14ac:dyDescent="0.25">
      <c r="A229" s="1" t="s">
        <v>10</v>
      </c>
      <c r="B229" s="1" t="s">
        <v>43</v>
      </c>
      <c r="C229" s="1" t="s">
        <v>44</v>
      </c>
      <c r="D229" s="1" t="s">
        <v>40</v>
      </c>
      <c r="E229" s="2">
        <v>549</v>
      </c>
      <c r="F229" s="1" t="s">
        <v>12</v>
      </c>
      <c r="G229" s="2">
        <v>2</v>
      </c>
      <c r="H229" s="2">
        <v>1</v>
      </c>
      <c r="I229" s="1" t="s">
        <v>34</v>
      </c>
      <c r="J229" s="2">
        <v>16900</v>
      </c>
      <c r="K229" s="2">
        <v>3.66</v>
      </c>
      <c r="L229" s="1" t="s">
        <v>14</v>
      </c>
      <c r="M229" s="1" t="s">
        <v>53</v>
      </c>
      <c r="N229">
        <f t="shared" si="3"/>
        <v>6</v>
      </c>
    </row>
    <row r="230" spans="1:14" x14ac:dyDescent="0.25">
      <c r="A230" s="1" t="s">
        <v>10</v>
      </c>
      <c r="B230" s="1" t="s">
        <v>43</v>
      </c>
      <c r="C230" s="1" t="s">
        <v>44</v>
      </c>
      <c r="D230" s="1" t="s">
        <v>40</v>
      </c>
      <c r="E230" s="2">
        <v>549</v>
      </c>
      <c r="F230" s="1" t="s">
        <v>12</v>
      </c>
      <c r="G230" s="2">
        <v>2</v>
      </c>
      <c r="H230" s="2">
        <v>2</v>
      </c>
      <c r="I230" s="1" t="s">
        <v>35</v>
      </c>
      <c r="J230" s="2">
        <v>127900</v>
      </c>
      <c r="K230" s="2">
        <v>1.65</v>
      </c>
      <c r="L230" s="1" t="s">
        <v>16</v>
      </c>
      <c r="M230" s="1" t="s">
        <v>53</v>
      </c>
      <c r="N230">
        <f t="shared" si="3"/>
        <v>5</v>
      </c>
    </row>
    <row r="231" spans="1:14" x14ac:dyDescent="0.25">
      <c r="A231" s="1" t="s">
        <v>10</v>
      </c>
      <c r="B231" s="1" t="s">
        <v>43</v>
      </c>
      <c r="C231" s="1" t="s">
        <v>44</v>
      </c>
      <c r="D231" s="1" t="s">
        <v>40</v>
      </c>
      <c r="E231" s="2">
        <v>549</v>
      </c>
      <c r="F231" s="1" t="s">
        <v>12</v>
      </c>
      <c r="G231" s="2">
        <v>2</v>
      </c>
      <c r="H231" s="2">
        <v>3</v>
      </c>
      <c r="I231" s="1" t="s">
        <v>32</v>
      </c>
      <c r="J231" s="2">
        <v>667500</v>
      </c>
      <c r="K231" s="2">
        <v>2.57</v>
      </c>
      <c r="L231" s="1" t="s">
        <v>16</v>
      </c>
      <c r="M231" s="1" t="s">
        <v>53</v>
      </c>
      <c r="N231">
        <f t="shared" si="3"/>
        <v>4</v>
      </c>
    </row>
    <row r="232" spans="1:14" x14ac:dyDescent="0.25">
      <c r="A232" s="1" t="s">
        <v>10</v>
      </c>
      <c r="B232" s="1" t="s">
        <v>43</v>
      </c>
      <c r="C232" s="1" t="s">
        <v>44</v>
      </c>
      <c r="D232" s="1" t="s">
        <v>40</v>
      </c>
      <c r="E232" s="2">
        <v>549</v>
      </c>
      <c r="F232" s="1" t="s">
        <v>12</v>
      </c>
      <c r="G232" s="2">
        <v>2</v>
      </c>
      <c r="H232" s="2">
        <v>4</v>
      </c>
      <c r="I232" s="1" t="s">
        <v>37</v>
      </c>
      <c r="J232" s="2">
        <v>28700</v>
      </c>
      <c r="K232" s="2">
        <v>0.09</v>
      </c>
      <c r="L232" s="1" t="s">
        <v>16</v>
      </c>
      <c r="M232" s="1" t="s">
        <v>53</v>
      </c>
      <c r="N232">
        <f t="shared" si="3"/>
        <v>3</v>
      </c>
    </row>
    <row r="233" spans="1:14" x14ac:dyDescent="0.25">
      <c r="A233" s="1" t="s">
        <v>10</v>
      </c>
      <c r="B233" s="1" t="s">
        <v>43</v>
      </c>
      <c r="C233" s="1" t="s">
        <v>44</v>
      </c>
      <c r="D233" s="1" t="s">
        <v>40</v>
      </c>
      <c r="E233" s="2">
        <v>549</v>
      </c>
      <c r="F233" s="1" t="s">
        <v>12</v>
      </c>
      <c r="G233" s="2">
        <v>3</v>
      </c>
      <c r="H233" s="2">
        <v>1</v>
      </c>
      <c r="I233" s="1" t="s">
        <v>34</v>
      </c>
      <c r="J233" s="2">
        <v>3000</v>
      </c>
      <c r="K233" s="2">
        <v>2.15</v>
      </c>
      <c r="L233" s="1" t="s">
        <v>14</v>
      </c>
      <c r="M233" s="1" t="s">
        <v>54</v>
      </c>
      <c r="N233">
        <f t="shared" si="3"/>
        <v>6</v>
      </c>
    </row>
    <row r="234" spans="1:14" x14ac:dyDescent="0.25">
      <c r="A234" s="1" t="s">
        <v>10</v>
      </c>
      <c r="B234" s="1" t="s">
        <v>43</v>
      </c>
      <c r="C234" s="1" t="s">
        <v>44</v>
      </c>
      <c r="D234" s="1" t="s">
        <v>40</v>
      </c>
      <c r="E234" s="2">
        <v>549</v>
      </c>
      <c r="F234" s="1" t="s">
        <v>12</v>
      </c>
      <c r="G234" s="2">
        <v>3</v>
      </c>
      <c r="H234" s="2">
        <v>2</v>
      </c>
      <c r="I234" s="1" t="s">
        <v>35</v>
      </c>
      <c r="J234" s="2">
        <v>10600</v>
      </c>
      <c r="K234" s="2">
        <v>0.47</v>
      </c>
      <c r="L234" s="1" t="s">
        <v>16</v>
      </c>
      <c r="M234" s="1" t="s">
        <v>54</v>
      </c>
      <c r="N234">
        <f t="shared" si="3"/>
        <v>5</v>
      </c>
    </row>
    <row r="235" spans="1:14" x14ac:dyDescent="0.25">
      <c r="A235" s="1" t="s">
        <v>10</v>
      </c>
      <c r="B235" s="1" t="s">
        <v>43</v>
      </c>
      <c r="C235" s="1" t="s">
        <v>44</v>
      </c>
      <c r="D235" s="1" t="s">
        <v>40</v>
      </c>
      <c r="E235" s="2">
        <v>549</v>
      </c>
      <c r="F235" s="1" t="s">
        <v>12</v>
      </c>
      <c r="G235" s="2">
        <v>3</v>
      </c>
      <c r="H235" s="2">
        <v>3</v>
      </c>
      <c r="I235" s="1" t="s">
        <v>32</v>
      </c>
      <c r="J235" s="2">
        <v>61300</v>
      </c>
      <c r="K235" s="2">
        <v>0.57999999999999996</v>
      </c>
      <c r="L235" s="1" t="s">
        <v>16</v>
      </c>
      <c r="M235" s="1" t="s">
        <v>54</v>
      </c>
      <c r="N235">
        <f t="shared" si="3"/>
        <v>4</v>
      </c>
    </row>
    <row r="236" spans="1:14" x14ac:dyDescent="0.25">
      <c r="A236" s="1" t="s">
        <v>10</v>
      </c>
      <c r="B236" s="1" t="s">
        <v>43</v>
      </c>
      <c r="C236" s="1" t="s">
        <v>44</v>
      </c>
      <c r="D236" s="1" t="s">
        <v>40</v>
      </c>
      <c r="E236" s="2">
        <v>549</v>
      </c>
      <c r="F236" s="1" t="s">
        <v>12</v>
      </c>
      <c r="G236" s="2">
        <v>3</v>
      </c>
      <c r="H236" s="2">
        <v>4</v>
      </c>
      <c r="I236" s="1" t="s">
        <v>37</v>
      </c>
      <c r="J236" s="2">
        <v>6700</v>
      </c>
      <c r="K236" s="2">
        <v>0.05</v>
      </c>
      <c r="L236" s="1" t="s">
        <v>16</v>
      </c>
      <c r="M236" s="1" t="s">
        <v>54</v>
      </c>
      <c r="N236">
        <f t="shared" si="3"/>
        <v>3</v>
      </c>
    </row>
    <row r="237" spans="1:14" x14ac:dyDescent="0.25">
      <c r="A237" s="1" t="s">
        <v>10</v>
      </c>
      <c r="B237" s="1" t="s">
        <v>43</v>
      </c>
      <c r="C237" s="1" t="s">
        <v>44</v>
      </c>
      <c r="D237" s="1" t="s">
        <v>40</v>
      </c>
      <c r="E237" s="2">
        <v>549</v>
      </c>
      <c r="F237" s="1" t="s">
        <v>12</v>
      </c>
      <c r="G237" s="2">
        <v>4</v>
      </c>
      <c r="H237" s="2">
        <v>1</v>
      </c>
      <c r="I237" s="1" t="s">
        <v>34</v>
      </c>
      <c r="J237" s="2">
        <v>6200</v>
      </c>
      <c r="K237" s="2">
        <v>3.18</v>
      </c>
      <c r="L237" s="1" t="s">
        <v>14</v>
      </c>
      <c r="M237" s="1" t="s">
        <v>55</v>
      </c>
      <c r="N237">
        <f t="shared" si="3"/>
        <v>6</v>
      </c>
    </row>
    <row r="238" spans="1:14" x14ac:dyDescent="0.25">
      <c r="A238" s="1" t="s">
        <v>10</v>
      </c>
      <c r="B238" s="1" t="s">
        <v>43</v>
      </c>
      <c r="C238" s="1" t="s">
        <v>44</v>
      </c>
      <c r="D238" s="1" t="s">
        <v>40</v>
      </c>
      <c r="E238" s="2">
        <v>549</v>
      </c>
      <c r="F238" s="1" t="s">
        <v>12</v>
      </c>
      <c r="G238" s="2">
        <v>4</v>
      </c>
      <c r="H238" s="2">
        <v>2</v>
      </c>
      <c r="I238" s="1" t="s">
        <v>35</v>
      </c>
      <c r="J238" s="2">
        <v>76400</v>
      </c>
      <c r="K238" s="2">
        <v>1.61</v>
      </c>
      <c r="L238" s="1" t="s">
        <v>16</v>
      </c>
      <c r="M238" s="1" t="s">
        <v>55</v>
      </c>
      <c r="N238">
        <f t="shared" si="3"/>
        <v>5</v>
      </c>
    </row>
    <row r="239" spans="1:14" x14ac:dyDescent="0.25">
      <c r="A239" s="1" t="s">
        <v>10</v>
      </c>
      <c r="B239" s="1" t="s">
        <v>43</v>
      </c>
      <c r="C239" s="1" t="s">
        <v>44</v>
      </c>
      <c r="D239" s="1" t="s">
        <v>40</v>
      </c>
      <c r="E239" s="2">
        <v>549</v>
      </c>
      <c r="F239" s="1" t="s">
        <v>12</v>
      </c>
      <c r="G239" s="2">
        <v>4</v>
      </c>
      <c r="H239" s="2">
        <v>3</v>
      </c>
      <c r="I239" s="1" t="s">
        <v>32</v>
      </c>
      <c r="J239" s="2">
        <v>514800</v>
      </c>
      <c r="K239" s="2">
        <v>2.9</v>
      </c>
      <c r="L239" s="1" t="s">
        <v>16</v>
      </c>
      <c r="M239" s="1" t="s">
        <v>55</v>
      </c>
      <c r="N239">
        <f t="shared" si="3"/>
        <v>4</v>
      </c>
    </row>
    <row r="240" spans="1:14" x14ac:dyDescent="0.25">
      <c r="A240" s="1" t="s">
        <v>10</v>
      </c>
      <c r="B240" s="1" t="s">
        <v>43</v>
      </c>
      <c r="C240" s="1" t="s">
        <v>44</v>
      </c>
      <c r="D240" s="1" t="s">
        <v>40</v>
      </c>
      <c r="E240" s="2">
        <v>549</v>
      </c>
      <c r="F240" s="1" t="s">
        <v>12</v>
      </c>
      <c r="G240" s="2">
        <v>4</v>
      </c>
      <c r="H240" s="2">
        <v>4</v>
      </c>
      <c r="I240" s="1" t="s">
        <v>37</v>
      </c>
      <c r="J240" s="2">
        <v>14100</v>
      </c>
      <c r="K240" s="2">
        <v>7.0000000000000007E-2</v>
      </c>
      <c r="L240" s="1" t="s">
        <v>16</v>
      </c>
      <c r="M240" s="1" t="s">
        <v>55</v>
      </c>
      <c r="N240">
        <f t="shared" si="3"/>
        <v>3</v>
      </c>
    </row>
    <row r="241" spans="1:14" x14ac:dyDescent="0.25">
      <c r="A241" s="1" t="s">
        <v>10</v>
      </c>
      <c r="B241" s="1" t="s">
        <v>43</v>
      </c>
      <c r="C241" s="1" t="s">
        <v>44</v>
      </c>
      <c r="D241" s="1" t="s">
        <v>38</v>
      </c>
      <c r="E241" s="2">
        <v>549</v>
      </c>
      <c r="F241" s="1" t="s">
        <v>20</v>
      </c>
      <c r="G241" s="2">
        <v>2</v>
      </c>
      <c r="H241" s="2">
        <v>1</v>
      </c>
      <c r="I241" s="1" t="s">
        <v>32</v>
      </c>
      <c r="J241" s="2">
        <v>58712</v>
      </c>
      <c r="K241" s="2">
        <v>0.05</v>
      </c>
      <c r="L241" s="1" t="s">
        <v>16</v>
      </c>
      <c r="M241" s="1" t="s">
        <v>52</v>
      </c>
      <c r="N241">
        <f t="shared" si="3"/>
        <v>3</v>
      </c>
    </row>
    <row r="242" spans="1:14" x14ac:dyDescent="0.25">
      <c r="A242" s="1" t="s">
        <v>10</v>
      </c>
      <c r="B242" s="1" t="s">
        <v>43</v>
      </c>
      <c r="C242" s="1" t="s">
        <v>44</v>
      </c>
      <c r="D242" s="1" t="s">
        <v>38</v>
      </c>
      <c r="E242" s="2">
        <v>549</v>
      </c>
      <c r="F242" s="1" t="s">
        <v>20</v>
      </c>
      <c r="G242" s="2">
        <v>2</v>
      </c>
      <c r="H242" s="2">
        <v>2</v>
      </c>
      <c r="I242" s="1" t="s">
        <v>35</v>
      </c>
      <c r="J242" s="2">
        <v>247475</v>
      </c>
      <c r="K242" s="2">
        <v>0.82</v>
      </c>
      <c r="L242" s="1" t="s">
        <v>16</v>
      </c>
      <c r="M242" s="1" t="s">
        <v>52</v>
      </c>
      <c r="N242">
        <f t="shared" si="3"/>
        <v>4</v>
      </c>
    </row>
    <row r="243" spans="1:14" x14ac:dyDescent="0.25">
      <c r="A243" s="1" t="s">
        <v>10</v>
      </c>
      <c r="B243" s="1" t="s">
        <v>43</v>
      </c>
      <c r="C243" s="1" t="s">
        <v>44</v>
      </c>
      <c r="D243" s="1" t="s">
        <v>38</v>
      </c>
      <c r="E243" s="2">
        <v>549</v>
      </c>
      <c r="F243" s="1" t="s">
        <v>20</v>
      </c>
      <c r="G243" s="2">
        <v>2</v>
      </c>
      <c r="H243" s="2">
        <v>3</v>
      </c>
      <c r="I243" s="1" t="s">
        <v>34</v>
      </c>
      <c r="J243" s="2">
        <v>611488</v>
      </c>
      <c r="K243" s="2">
        <v>5.61</v>
      </c>
      <c r="L243" s="1" t="s">
        <v>16</v>
      </c>
      <c r="M243" s="1" t="s">
        <v>52</v>
      </c>
      <c r="N243">
        <f t="shared" si="3"/>
        <v>5</v>
      </c>
    </row>
    <row r="244" spans="1:14" x14ac:dyDescent="0.25">
      <c r="A244" s="1" t="s">
        <v>10</v>
      </c>
      <c r="B244" s="1" t="s">
        <v>43</v>
      </c>
      <c r="C244" s="1" t="s">
        <v>44</v>
      </c>
      <c r="D244" s="1" t="s">
        <v>38</v>
      </c>
      <c r="E244" s="2">
        <v>549</v>
      </c>
      <c r="F244" s="1" t="s">
        <v>20</v>
      </c>
      <c r="G244" s="2">
        <v>2</v>
      </c>
      <c r="H244" s="2">
        <v>4</v>
      </c>
      <c r="I244" s="1" t="s">
        <v>11</v>
      </c>
      <c r="J244" s="2">
        <v>9752</v>
      </c>
      <c r="K244" s="2">
        <v>2.48</v>
      </c>
      <c r="L244" s="1" t="s">
        <v>14</v>
      </c>
      <c r="M244" s="1" t="s">
        <v>52</v>
      </c>
      <c r="N244">
        <f t="shared" si="3"/>
        <v>6</v>
      </c>
    </row>
    <row r="245" spans="1:14" x14ac:dyDescent="0.25">
      <c r="A245" s="1" t="s">
        <v>10</v>
      </c>
      <c r="B245" s="1" t="s">
        <v>43</v>
      </c>
      <c r="C245" s="1" t="s">
        <v>44</v>
      </c>
      <c r="D245" s="1" t="s">
        <v>38</v>
      </c>
      <c r="E245" s="2">
        <v>549</v>
      </c>
      <c r="F245" s="1" t="s">
        <v>20</v>
      </c>
      <c r="G245" s="2">
        <v>3</v>
      </c>
      <c r="H245" s="2">
        <v>1</v>
      </c>
      <c r="I245" s="1" t="s">
        <v>11</v>
      </c>
      <c r="J245" s="2">
        <v>17097</v>
      </c>
      <c r="K245" s="2">
        <v>3.54</v>
      </c>
      <c r="L245" s="1" t="s">
        <v>14</v>
      </c>
      <c r="M245" s="1" t="s">
        <v>53</v>
      </c>
      <c r="N245">
        <f t="shared" si="3"/>
        <v>6</v>
      </c>
    </row>
    <row r="246" spans="1:14" x14ac:dyDescent="0.25">
      <c r="A246" s="1" t="s">
        <v>10</v>
      </c>
      <c r="B246" s="1" t="s">
        <v>43</v>
      </c>
      <c r="C246" s="1" t="s">
        <v>44</v>
      </c>
      <c r="D246" s="1" t="s">
        <v>38</v>
      </c>
      <c r="E246" s="2">
        <v>549</v>
      </c>
      <c r="F246" s="1" t="s">
        <v>20</v>
      </c>
      <c r="G246" s="2">
        <v>3</v>
      </c>
      <c r="H246" s="2">
        <v>2</v>
      </c>
      <c r="I246" s="1" t="s">
        <v>34</v>
      </c>
      <c r="J246" s="2">
        <v>422241</v>
      </c>
      <c r="K246" s="2">
        <v>3.62</v>
      </c>
      <c r="L246" s="1" t="s">
        <v>16</v>
      </c>
      <c r="M246" s="1" t="s">
        <v>53</v>
      </c>
      <c r="N246">
        <f t="shared" si="3"/>
        <v>5</v>
      </c>
    </row>
    <row r="247" spans="1:14" x14ac:dyDescent="0.25">
      <c r="A247" s="1" t="s">
        <v>10</v>
      </c>
      <c r="B247" s="1" t="s">
        <v>43</v>
      </c>
      <c r="C247" s="1" t="s">
        <v>44</v>
      </c>
      <c r="D247" s="1" t="s">
        <v>38</v>
      </c>
      <c r="E247" s="2">
        <v>549</v>
      </c>
      <c r="F247" s="1" t="s">
        <v>20</v>
      </c>
      <c r="G247" s="2">
        <v>3</v>
      </c>
      <c r="H247" s="2">
        <v>3</v>
      </c>
      <c r="I247" s="1" t="s">
        <v>35</v>
      </c>
      <c r="J247" s="2">
        <v>476329</v>
      </c>
      <c r="K247" s="2">
        <v>1.32</v>
      </c>
      <c r="L247" s="1" t="s">
        <v>16</v>
      </c>
      <c r="M247" s="1" t="s">
        <v>53</v>
      </c>
      <c r="N247">
        <f t="shared" si="3"/>
        <v>4</v>
      </c>
    </row>
    <row r="248" spans="1:14" x14ac:dyDescent="0.25">
      <c r="A248" s="1" t="s">
        <v>10</v>
      </c>
      <c r="B248" s="1" t="s">
        <v>43</v>
      </c>
      <c r="C248" s="1" t="s">
        <v>44</v>
      </c>
      <c r="D248" s="1" t="s">
        <v>38</v>
      </c>
      <c r="E248" s="2">
        <v>549</v>
      </c>
      <c r="F248" s="1" t="s">
        <v>20</v>
      </c>
      <c r="G248" s="2">
        <v>3</v>
      </c>
      <c r="H248" s="2">
        <v>4</v>
      </c>
      <c r="I248" s="1" t="s">
        <v>32</v>
      </c>
      <c r="J248" s="2">
        <v>144042</v>
      </c>
      <c r="K248" s="2">
        <v>0.45</v>
      </c>
      <c r="L248" s="1" t="s">
        <v>16</v>
      </c>
      <c r="M248" s="1" t="s">
        <v>53</v>
      </c>
      <c r="N248">
        <f t="shared" si="3"/>
        <v>3</v>
      </c>
    </row>
    <row r="249" spans="1:14" x14ac:dyDescent="0.25">
      <c r="A249" s="1" t="s">
        <v>10</v>
      </c>
      <c r="B249" s="1" t="s">
        <v>43</v>
      </c>
      <c r="C249" s="1" t="s">
        <v>44</v>
      </c>
      <c r="D249" s="1" t="s">
        <v>38</v>
      </c>
      <c r="E249" s="2">
        <v>549</v>
      </c>
      <c r="F249" s="1" t="s">
        <v>20</v>
      </c>
      <c r="G249" s="2">
        <v>4</v>
      </c>
      <c r="H249" s="2">
        <v>1</v>
      </c>
      <c r="I249" s="1" t="s">
        <v>11</v>
      </c>
      <c r="J249" s="2">
        <v>955</v>
      </c>
      <c r="K249" s="2">
        <v>0.96</v>
      </c>
      <c r="L249" s="1" t="s">
        <v>14</v>
      </c>
      <c r="M249" s="1" t="s">
        <v>54</v>
      </c>
      <c r="N249">
        <f t="shared" si="3"/>
        <v>6</v>
      </c>
    </row>
    <row r="250" spans="1:14" x14ac:dyDescent="0.25">
      <c r="A250" s="1" t="s">
        <v>10</v>
      </c>
      <c r="B250" s="1" t="s">
        <v>43</v>
      </c>
      <c r="C250" s="1" t="s">
        <v>44</v>
      </c>
      <c r="D250" s="1" t="s">
        <v>38</v>
      </c>
      <c r="E250" s="2">
        <v>549</v>
      </c>
      <c r="F250" s="1" t="s">
        <v>20</v>
      </c>
      <c r="G250" s="2">
        <v>4</v>
      </c>
      <c r="H250" s="2">
        <v>2</v>
      </c>
      <c r="I250" s="1" t="s">
        <v>34</v>
      </c>
      <c r="J250" s="2">
        <v>93227</v>
      </c>
      <c r="K250" s="2">
        <v>2.13</v>
      </c>
      <c r="L250" s="1" t="s">
        <v>16</v>
      </c>
      <c r="M250" s="1" t="s">
        <v>54</v>
      </c>
      <c r="N250">
        <f t="shared" si="3"/>
        <v>5</v>
      </c>
    </row>
    <row r="251" spans="1:14" x14ac:dyDescent="0.25">
      <c r="A251" s="1" t="s">
        <v>10</v>
      </c>
      <c r="B251" s="1" t="s">
        <v>43</v>
      </c>
      <c r="C251" s="1" t="s">
        <v>44</v>
      </c>
      <c r="D251" s="1" t="s">
        <v>38</v>
      </c>
      <c r="E251" s="2">
        <v>549</v>
      </c>
      <c r="F251" s="1" t="s">
        <v>20</v>
      </c>
      <c r="G251" s="2">
        <v>4</v>
      </c>
      <c r="H251" s="2">
        <v>3</v>
      </c>
      <c r="I251" s="1" t="s">
        <v>35</v>
      </c>
      <c r="J251" s="2">
        <v>49552</v>
      </c>
      <c r="K251" s="2">
        <v>0.39</v>
      </c>
      <c r="L251" s="1" t="s">
        <v>16</v>
      </c>
      <c r="M251" s="1" t="s">
        <v>54</v>
      </c>
      <c r="N251">
        <f t="shared" si="3"/>
        <v>4</v>
      </c>
    </row>
    <row r="252" spans="1:14" x14ac:dyDescent="0.25">
      <c r="A252" s="1" t="s">
        <v>10</v>
      </c>
      <c r="B252" s="1" t="s">
        <v>43</v>
      </c>
      <c r="C252" s="1" t="s">
        <v>44</v>
      </c>
      <c r="D252" s="1" t="s">
        <v>38</v>
      </c>
      <c r="E252" s="2">
        <v>549</v>
      </c>
      <c r="F252" s="1" t="s">
        <v>20</v>
      </c>
      <c r="G252" s="2">
        <v>4</v>
      </c>
      <c r="H252" s="2">
        <v>4</v>
      </c>
      <c r="I252" s="1" t="s">
        <v>32</v>
      </c>
      <c r="J252" s="2">
        <v>14750</v>
      </c>
      <c r="K252" s="2">
        <v>0.11</v>
      </c>
      <c r="L252" s="1" t="s">
        <v>16</v>
      </c>
      <c r="M252" s="1" t="s">
        <v>54</v>
      </c>
      <c r="N252">
        <f t="shared" si="3"/>
        <v>3</v>
      </c>
    </row>
    <row r="253" spans="1:14" x14ac:dyDescent="0.25">
      <c r="A253" s="1" t="s">
        <v>10</v>
      </c>
      <c r="B253" s="1" t="s">
        <v>43</v>
      </c>
      <c r="C253" s="1" t="s">
        <v>44</v>
      </c>
      <c r="D253" s="1" t="s">
        <v>38</v>
      </c>
      <c r="E253" s="2">
        <v>549</v>
      </c>
      <c r="F253" s="1" t="s">
        <v>20</v>
      </c>
      <c r="G253" s="2">
        <v>5</v>
      </c>
      <c r="H253" s="2">
        <v>1</v>
      </c>
      <c r="I253" s="1" t="s">
        <v>11</v>
      </c>
      <c r="J253" s="2">
        <v>11274</v>
      </c>
      <c r="K253" s="2">
        <v>3.17</v>
      </c>
      <c r="L253" s="1" t="s">
        <v>14</v>
      </c>
      <c r="M253" s="1" t="s">
        <v>55</v>
      </c>
      <c r="N253">
        <f t="shared" si="3"/>
        <v>6</v>
      </c>
    </row>
    <row r="254" spans="1:14" x14ac:dyDescent="0.25">
      <c r="A254" s="1" t="s">
        <v>10</v>
      </c>
      <c r="B254" s="1" t="s">
        <v>43</v>
      </c>
      <c r="C254" s="1" t="s">
        <v>44</v>
      </c>
      <c r="D254" s="1" t="s">
        <v>38</v>
      </c>
      <c r="E254" s="2">
        <v>549</v>
      </c>
      <c r="F254" s="1" t="s">
        <v>20</v>
      </c>
      <c r="G254" s="2">
        <v>5</v>
      </c>
      <c r="H254" s="2">
        <v>2</v>
      </c>
      <c r="I254" s="1" t="s">
        <v>34</v>
      </c>
      <c r="J254" s="2">
        <v>207265</v>
      </c>
      <c r="K254" s="2">
        <v>3.16</v>
      </c>
      <c r="L254" s="1" t="s">
        <v>16</v>
      </c>
      <c r="M254" s="1" t="s">
        <v>55</v>
      </c>
      <c r="N254">
        <f t="shared" si="3"/>
        <v>5</v>
      </c>
    </row>
    <row r="255" spans="1:14" x14ac:dyDescent="0.25">
      <c r="A255" s="1" t="s">
        <v>10</v>
      </c>
      <c r="B255" s="1" t="s">
        <v>43</v>
      </c>
      <c r="C255" s="1" t="s">
        <v>44</v>
      </c>
      <c r="D255" s="1" t="s">
        <v>38</v>
      </c>
      <c r="E255" s="2">
        <v>549</v>
      </c>
      <c r="F255" s="1" t="s">
        <v>20</v>
      </c>
      <c r="G255" s="2">
        <v>5</v>
      </c>
      <c r="H255" s="2">
        <v>3</v>
      </c>
      <c r="I255" s="1" t="s">
        <v>35</v>
      </c>
      <c r="J255" s="2">
        <v>236934</v>
      </c>
      <c r="K255" s="2">
        <v>1.24</v>
      </c>
      <c r="L255" s="1" t="s">
        <v>16</v>
      </c>
      <c r="M255" s="1" t="s">
        <v>55</v>
      </c>
      <c r="N255">
        <f t="shared" si="3"/>
        <v>4</v>
      </c>
    </row>
    <row r="256" spans="1:14" x14ac:dyDescent="0.25">
      <c r="A256" s="1" t="s">
        <v>10</v>
      </c>
      <c r="B256" s="1" t="s">
        <v>43</v>
      </c>
      <c r="C256" s="1" t="s">
        <v>44</v>
      </c>
      <c r="D256" s="1" t="s">
        <v>38</v>
      </c>
      <c r="E256" s="2">
        <v>549</v>
      </c>
      <c r="F256" s="1" t="s">
        <v>20</v>
      </c>
      <c r="G256" s="2">
        <v>5</v>
      </c>
      <c r="H256" s="2">
        <v>4</v>
      </c>
      <c r="I256" s="1" t="s">
        <v>32</v>
      </c>
      <c r="J256" s="2">
        <v>84644</v>
      </c>
      <c r="K256" s="2">
        <v>0.41</v>
      </c>
      <c r="L256" s="1" t="s">
        <v>16</v>
      </c>
      <c r="M256" s="1" t="s">
        <v>55</v>
      </c>
      <c r="N256">
        <f t="shared" si="3"/>
        <v>3</v>
      </c>
    </row>
    <row r="257" spans="1:14" x14ac:dyDescent="0.25">
      <c r="A257" s="1" t="s">
        <v>10</v>
      </c>
      <c r="B257" s="1" t="s">
        <v>43</v>
      </c>
      <c r="C257" s="1" t="s">
        <v>44</v>
      </c>
      <c r="D257" s="1" t="s">
        <v>21</v>
      </c>
      <c r="E257" s="2">
        <v>764</v>
      </c>
      <c r="F257" s="1" t="s">
        <v>12</v>
      </c>
      <c r="G257" s="2">
        <v>1</v>
      </c>
      <c r="H257" s="2">
        <v>2</v>
      </c>
      <c r="I257" s="1" t="s">
        <v>23</v>
      </c>
      <c r="J257" s="2">
        <v>98616</v>
      </c>
      <c r="K257" s="3"/>
      <c r="L257" s="1" t="s">
        <v>16</v>
      </c>
      <c r="M257" s="1" t="s">
        <v>52</v>
      </c>
      <c r="N257">
        <f t="shared" si="3"/>
        <v>5</v>
      </c>
    </row>
    <row r="258" spans="1:14" x14ac:dyDescent="0.25">
      <c r="A258" s="1" t="s">
        <v>10</v>
      </c>
      <c r="B258" s="1" t="s">
        <v>43</v>
      </c>
      <c r="C258" s="1" t="s">
        <v>44</v>
      </c>
      <c r="D258" s="1" t="s">
        <v>21</v>
      </c>
      <c r="E258" s="2">
        <v>764</v>
      </c>
      <c r="F258" s="1" t="s">
        <v>12</v>
      </c>
      <c r="G258" s="2">
        <v>1</v>
      </c>
      <c r="H258" s="2">
        <v>3</v>
      </c>
      <c r="I258" s="1" t="s">
        <v>24</v>
      </c>
      <c r="J258" s="2">
        <v>89689</v>
      </c>
      <c r="K258" s="3"/>
      <c r="L258" s="1" t="s">
        <v>16</v>
      </c>
      <c r="M258" s="1" t="s">
        <v>52</v>
      </c>
      <c r="N258">
        <f t="shared" si="3"/>
        <v>4</v>
      </c>
    </row>
    <row r="259" spans="1:14" x14ac:dyDescent="0.25">
      <c r="A259" s="1" t="s">
        <v>10</v>
      </c>
      <c r="B259" s="1" t="s">
        <v>43</v>
      </c>
      <c r="C259" s="1" t="s">
        <v>44</v>
      </c>
      <c r="D259" s="1" t="s">
        <v>21</v>
      </c>
      <c r="E259" s="2">
        <v>764</v>
      </c>
      <c r="F259" s="1" t="s">
        <v>12</v>
      </c>
      <c r="G259" s="2">
        <v>1</v>
      </c>
      <c r="H259" s="2">
        <v>4</v>
      </c>
      <c r="I259" s="1" t="s">
        <v>25</v>
      </c>
      <c r="J259" s="2">
        <v>17962</v>
      </c>
      <c r="K259" s="3"/>
      <c r="L259" s="1" t="s">
        <v>16</v>
      </c>
      <c r="M259" s="1" t="s">
        <v>52</v>
      </c>
      <c r="N259">
        <f t="shared" ref="N259:N320" si="4">VALUE(D259)-VALUE(I259)</f>
        <v>3</v>
      </c>
    </row>
    <row r="260" spans="1:14" x14ac:dyDescent="0.25">
      <c r="A260" s="1" t="s">
        <v>10</v>
      </c>
      <c r="B260" s="1" t="s">
        <v>43</v>
      </c>
      <c r="C260" s="1" t="s">
        <v>44</v>
      </c>
      <c r="D260" s="1" t="s">
        <v>21</v>
      </c>
      <c r="E260" s="2">
        <v>764</v>
      </c>
      <c r="F260" s="1" t="s">
        <v>12</v>
      </c>
      <c r="G260" s="2">
        <v>2</v>
      </c>
      <c r="H260" s="2">
        <v>1</v>
      </c>
      <c r="I260" s="1" t="s">
        <v>22</v>
      </c>
      <c r="J260" s="2">
        <v>2774</v>
      </c>
      <c r="K260" s="3"/>
      <c r="L260" s="1" t="s">
        <v>16</v>
      </c>
      <c r="M260" s="1" t="s">
        <v>53</v>
      </c>
      <c r="N260">
        <f t="shared" si="4"/>
        <v>6</v>
      </c>
    </row>
    <row r="261" spans="1:14" x14ac:dyDescent="0.25">
      <c r="A261" s="1" t="s">
        <v>10</v>
      </c>
      <c r="B261" s="1" t="s">
        <v>43</v>
      </c>
      <c r="C261" s="1" t="s">
        <v>44</v>
      </c>
      <c r="D261" s="1" t="s">
        <v>21</v>
      </c>
      <c r="E261" s="2">
        <v>764</v>
      </c>
      <c r="F261" s="1" t="s">
        <v>12</v>
      </c>
      <c r="G261" s="2">
        <v>2</v>
      </c>
      <c r="H261" s="2">
        <v>2</v>
      </c>
      <c r="I261" s="1" t="s">
        <v>23</v>
      </c>
      <c r="J261" s="2">
        <v>436055</v>
      </c>
      <c r="K261" s="3"/>
      <c r="L261" s="1" t="s">
        <v>16</v>
      </c>
      <c r="M261" s="1" t="s">
        <v>53</v>
      </c>
      <c r="N261">
        <f t="shared" si="4"/>
        <v>5</v>
      </c>
    </row>
    <row r="262" spans="1:14" x14ac:dyDescent="0.25">
      <c r="A262" s="1" t="s">
        <v>10</v>
      </c>
      <c r="B262" s="1" t="s">
        <v>43</v>
      </c>
      <c r="C262" s="1" t="s">
        <v>44</v>
      </c>
      <c r="D262" s="1" t="s">
        <v>21</v>
      </c>
      <c r="E262" s="2">
        <v>764</v>
      </c>
      <c r="F262" s="1" t="s">
        <v>12</v>
      </c>
      <c r="G262" s="2">
        <v>2</v>
      </c>
      <c r="H262" s="2">
        <v>3</v>
      </c>
      <c r="I262" s="1" t="s">
        <v>24</v>
      </c>
      <c r="J262" s="2">
        <v>1065898</v>
      </c>
      <c r="K262" s="3"/>
      <c r="L262" s="1" t="s">
        <v>16</v>
      </c>
      <c r="M262" s="1" t="s">
        <v>53</v>
      </c>
      <c r="N262">
        <f t="shared" si="4"/>
        <v>4</v>
      </c>
    </row>
    <row r="263" spans="1:14" x14ac:dyDescent="0.25">
      <c r="A263" s="1" t="s">
        <v>10</v>
      </c>
      <c r="B263" s="1" t="s">
        <v>43</v>
      </c>
      <c r="C263" s="1" t="s">
        <v>44</v>
      </c>
      <c r="D263" s="1" t="s">
        <v>21</v>
      </c>
      <c r="E263" s="2">
        <v>764</v>
      </c>
      <c r="F263" s="1" t="s">
        <v>12</v>
      </c>
      <c r="G263" s="2">
        <v>2</v>
      </c>
      <c r="H263" s="2">
        <v>4</v>
      </c>
      <c r="I263" s="1" t="s">
        <v>25</v>
      </c>
      <c r="J263" s="2">
        <v>99086</v>
      </c>
      <c r="K263" s="3"/>
      <c r="L263" s="1" t="s">
        <v>16</v>
      </c>
      <c r="M263" s="1" t="s">
        <v>53</v>
      </c>
      <c r="N263">
        <f t="shared" si="4"/>
        <v>3</v>
      </c>
    </row>
    <row r="264" spans="1:14" x14ac:dyDescent="0.25">
      <c r="A264" s="1" t="s">
        <v>10</v>
      </c>
      <c r="B264" s="1" t="s">
        <v>43</v>
      </c>
      <c r="C264" s="1" t="s">
        <v>44</v>
      </c>
      <c r="D264" s="1" t="s">
        <v>21</v>
      </c>
      <c r="E264" s="2">
        <v>764</v>
      </c>
      <c r="F264" s="1" t="s">
        <v>12</v>
      </c>
      <c r="G264" s="2">
        <v>3</v>
      </c>
      <c r="H264" s="2">
        <v>1</v>
      </c>
      <c r="I264" s="1" t="s">
        <v>22</v>
      </c>
      <c r="J264" s="2">
        <v>494</v>
      </c>
      <c r="K264" s="3"/>
      <c r="L264" s="1" t="s">
        <v>16</v>
      </c>
      <c r="M264" s="1" t="s">
        <v>54</v>
      </c>
      <c r="N264">
        <f t="shared" si="4"/>
        <v>6</v>
      </c>
    </row>
    <row r="265" spans="1:14" x14ac:dyDescent="0.25">
      <c r="A265" s="1" t="s">
        <v>10</v>
      </c>
      <c r="B265" s="1" t="s">
        <v>43</v>
      </c>
      <c r="C265" s="1" t="s">
        <v>44</v>
      </c>
      <c r="D265" s="1" t="s">
        <v>21</v>
      </c>
      <c r="E265" s="2">
        <v>764</v>
      </c>
      <c r="F265" s="1" t="s">
        <v>12</v>
      </c>
      <c r="G265" s="2">
        <v>3</v>
      </c>
      <c r="H265" s="2">
        <v>2</v>
      </c>
      <c r="I265" s="1" t="s">
        <v>23</v>
      </c>
      <c r="J265" s="2">
        <v>28140</v>
      </c>
      <c r="K265" s="3"/>
      <c r="L265" s="1" t="s">
        <v>16</v>
      </c>
      <c r="M265" s="1" t="s">
        <v>54</v>
      </c>
      <c r="N265">
        <f t="shared" si="4"/>
        <v>5</v>
      </c>
    </row>
    <row r="266" spans="1:14" x14ac:dyDescent="0.25">
      <c r="A266" s="1" t="s">
        <v>10</v>
      </c>
      <c r="B266" s="1" t="s">
        <v>43</v>
      </c>
      <c r="C266" s="1" t="s">
        <v>44</v>
      </c>
      <c r="D266" s="1" t="s">
        <v>21</v>
      </c>
      <c r="E266" s="2">
        <v>764</v>
      </c>
      <c r="F266" s="1" t="s">
        <v>12</v>
      </c>
      <c r="G266" s="2">
        <v>3</v>
      </c>
      <c r="H266" s="2">
        <v>3</v>
      </c>
      <c r="I266" s="1" t="s">
        <v>24</v>
      </c>
      <c r="J266" s="2">
        <v>66691</v>
      </c>
      <c r="K266" s="3"/>
      <c r="L266" s="1" t="s">
        <v>16</v>
      </c>
      <c r="M266" s="1" t="s">
        <v>54</v>
      </c>
      <c r="N266">
        <f t="shared" si="4"/>
        <v>4</v>
      </c>
    </row>
    <row r="267" spans="1:14" x14ac:dyDescent="0.25">
      <c r="A267" s="1" t="s">
        <v>10</v>
      </c>
      <c r="B267" s="1" t="s">
        <v>43</v>
      </c>
      <c r="C267" s="1" t="s">
        <v>44</v>
      </c>
      <c r="D267" s="1" t="s">
        <v>21</v>
      </c>
      <c r="E267" s="2">
        <v>764</v>
      </c>
      <c r="F267" s="1" t="s">
        <v>12</v>
      </c>
      <c r="G267" s="2">
        <v>3</v>
      </c>
      <c r="H267" s="2">
        <v>4</v>
      </c>
      <c r="I267" s="1" t="s">
        <v>25</v>
      </c>
      <c r="J267" s="2">
        <v>11271</v>
      </c>
      <c r="K267" s="3"/>
      <c r="L267" s="1" t="s">
        <v>16</v>
      </c>
      <c r="M267" s="1" t="s">
        <v>54</v>
      </c>
      <c r="N267">
        <f t="shared" si="4"/>
        <v>3</v>
      </c>
    </row>
    <row r="268" spans="1:14" x14ac:dyDescent="0.25">
      <c r="A268" s="1" t="s">
        <v>10</v>
      </c>
      <c r="B268" s="1" t="s">
        <v>43</v>
      </c>
      <c r="C268" s="1" t="s">
        <v>44</v>
      </c>
      <c r="D268" s="1" t="s">
        <v>21</v>
      </c>
      <c r="E268" s="2">
        <v>764</v>
      </c>
      <c r="F268" s="1" t="s">
        <v>12</v>
      </c>
      <c r="G268" s="2">
        <v>4</v>
      </c>
      <c r="H268" s="2">
        <v>1</v>
      </c>
      <c r="I268" s="1" t="s">
        <v>22</v>
      </c>
      <c r="J268" s="2">
        <v>261</v>
      </c>
      <c r="K268" s="3"/>
      <c r="L268" s="1" t="s">
        <v>16</v>
      </c>
      <c r="M268" s="1" t="s">
        <v>55</v>
      </c>
      <c r="N268">
        <f t="shared" si="4"/>
        <v>6</v>
      </c>
    </row>
    <row r="269" spans="1:14" x14ac:dyDescent="0.25">
      <c r="A269" s="1" t="s">
        <v>10</v>
      </c>
      <c r="B269" s="1" t="s">
        <v>43</v>
      </c>
      <c r="C269" s="1" t="s">
        <v>44</v>
      </c>
      <c r="D269" s="1" t="s">
        <v>21</v>
      </c>
      <c r="E269" s="2">
        <v>764</v>
      </c>
      <c r="F269" s="1" t="s">
        <v>12</v>
      </c>
      <c r="G269" s="2">
        <v>4</v>
      </c>
      <c r="H269" s="2">
        <v>2</v>
      </c>
      <c r="I269" s="1" t="s">
        <v>23</v>
      </c>
      <c r="J269" s="2">
        <v>37848</v>
      </c>
      <c r="K269" s="3"/>
      <c r="L269" s="1" t="s">
        <v>16</v>
      </c>
      <c r="M269" s="1" t="s">
        <v>55</v>
      </c>
      <c r="N269">
        <f t="shared" si="4"/>
        <v>5</v>
      </c>
    </row>
    <row r="270" spans="1:14" x14ac:dyDescent="0.25">
      <c r="A270" s="1" t="s">
        <v>10</v>
      </c>
      <c r="B270" s="1" t="s">
        <v>43</v>
      </c>
      <c r="C270" s="1" t="s">
        <v>44</v>
      </c>
      <c r="D270" s="1" t="s">
        <v>21</v>
      </c>
      <c r="E270" s="2">
        <v>764</v>
      </c>
      <c r="F270" s="1" t="s">
        <v>12</v>
      </c>
      <c r="G270" s="2">
        <v>4</v>
      </c>
      <c r="H270" s="2">
        <v>3</v>
      </c>
      <c r="I270" s="1" t="s">
        <v>24</v>
      </c>
      <c r="J270" s="2">
        <v>98698</v>
      </c>
      <c r="K270" s="3"/>
      <c r="L270" s="1" t="s">
        <v>16</v>
      </c>
      <c r="M270" s="1" t="s">
        <v>55</v>
      </c>
      <c r="N270">
        <f t="shared" si="4"/>
        <v>4</v>
      </c>
    </row>
    <row r="271" spans="1:14" x14ac:dyDescent="0.25">
      <c r="A271" s="1" t="s">
        <v>10</v>
      </c>
      <c r="B271" s="1" t="s">
        <v>43</v>
      </c>
      <c r="C271" s="1" t="s">
        <v>44</v>
      </c>
      <c r="D271" s="1" t="s">
        <v>21</v>
      </c>
      <c r="E271" s="2">
        <v>764</v>
      </c>
      <c r="F271" s="1" t="s">
        <v>12</v>
      </c>
      <c r="G271" s="2">
        <v>1</v>
      </c>
      <c r="H271" s="2">
        <v>1</v>
      </c>
      <c r="I271" s="1" t="s">
        <v>22</v>
      </c>
      <c r="J271" s="2">
        <v>1211</v>
      </c>
      <c r="K271" s="3"/>
      <c r="L271" s="1" t="s">
        <v>16</v>
      </c>
      <c r="M271" s="1" t="s">
        <v>52</v>
      </c>
      <c r="N271">
        <f t="shared" si="4"/>
        <v>6</v>
      </c>
    </row>
    <row r="272" spans="1:14" x14ac:dyDescent="0.25">
      <c r="A272" s="1" t="s">
        <v>10</v>
      </c>
      <c r="B272" s="1" t="s">
        <v>43</v>
      </c>
      <c r="C272" s="1" t="s">
        <v>44</v>
      </c>
      <c r="D272" s="1" t="s">
        <v>21</v>
      </c>
      <c r="E272" s="2">
        <v>764</v>
      </c>
      <c r="F272" s="1" t="s">
        <v>12</v>
      </c>
      <c r="G272" s="2">
        <v>4</v>
      </c>
      <c r="H272" s="2">
        <v>4</v>
      </c>
      <c r="I272" s="1" t="s">
        <v>25</v>
      </c>
      <c r="J272" s="2">
        <v>7105</v>
      </c>
      <c r="K272" s="3"/>
      <c r="L272" s="1" t="s">
        <v>16</v>
      </c>
      <c r="M272" s="1" t="s">
        <v>55</v>
      </c>
      <c r="N272">
        <f t="shared" si="4"/>
        <v>3</v>
      </c>
    </row>
    <row r="273" spans="1:14" x14ac:dyDescent="0.25">
      <c r="A273" s="1" t="s">
        <v>10</v>
      </c>
      <c r="B273" s="1" t="s">
        <v>43</v>
      </c>
      <c r="C273" s="1" t="s">
        <v>44</v>
      </c>
      <c r="D273" s="1" t="s">
        <v>29</v>
      </c>
      <c r="E273" s="2">
        <v>765</v>
      </c>
      <c r="F273" s="1" t="s">
        <v>12</v>
      </c>
      <c r="G273" s="2">
        <v>1</v>
      </c>
      <c r="H273" s="2">
        <v>1</v>
      </c>
      <c r="I273" s="1" t="s">
        <v>23</v>
      </c>
      <c r="J273" s="2">
        <v>1394</v>
      </c>
      <c r="K273" s="3"/>
      <c r="L273" s="1" t="s">
        <v>16</v>
      </c>
      <c r="M273" s="1" t="s">
        <v>52</v>
      </c>
      <c r="N273">
        <f t="shared" si="4"/>
        <v>6</v>
      </c>
    </row>
    <row r="274" spans="1:14" x14ac:dyDescent="0.25">
      <c r="A274" s="1" t="s">
        <v>10</v>
      </c>
      <c r="B274" s="1" t="s">
        <v>43</v>
      </c>
      <c r="C274" s="1" t="s">
        <v>44</v>
      </c>
      <c r="D274" s="1" t="s">
        <v>29</v>
      </c>
      <c r="E274" s="2">
        <v>765</v>
      </c>
      <c r="F274" s="1" t="s">
        <v>12</v>
      </c>
      <c r="G274" s="2">
        <v>1</v>
      </c>
      <c r="H274" s="2">
        <v>2</v>
      </c>
      <c r="I274" s="1" t="s">
        <v>24</v>
      </c>
      <c r="J274" s="2">
        <v>18091</v>
      </c>
      <c r="K274" s="3"/>
      <c r="L274" s="1" t="s">
        <v>16</v>
      </c>
      <c r="M274" s="1" t="s">
        <v>52</v>
      </c>
      <c r="N274">
        <f t="shared" si="4"/>
        <v>5</v>
      </c>
    </row>
    <row r="275" spans="1:14" x14ac:dyDescent="0.25">
      <c r="A275" s="1" t="s">
        <v>10</v>
      </c>
      <c r="B275" s="1" t="s">
        <v>43</v>
      </c>
      <c r="C275" s="1" t="s">
        <v>44</v>
      </c>
      <c r="D275" s="1" t="s">
        <v>29</v>
      </c>
      <c r="E275" s="2">
        <v>765</v>
      </c>
      <c r="F275" s="1" t="s">
        <v>12</v>
      </c>
      <c r="G275" s="2">
        <v>1</v>
      </c>
      <c r="H275" s="2">
        <v>3</v>
      </c>
      <c r="I275" s="1" t="s">
        <v>25</v>
      </c>
      <c r="J275" s="2">
        <v>261064</v>
      </c>
      <c r="K275" s="3"/>
      <c r="L275" s="1" t="s">
        <v>16</v>
      </c>
      <c r="M275" s="1" t="s">
        <v>52</v>
      </c>
      <c r="N275">
        <f t="shared" si="4"/>
        <v>4</v>
      </c>
    </row>
    <row r="276" spans="1:14" x14ac:dyDescent="0.25">
      <c r="A276" s="1" t="s">
        <v>10</v>
      </c>
      <c r="B276" s="1" t="s">
        <v>43</v>
      </c>
      <c r="C276" s="1" t="s">
        <v>44</v>
      </c>
      <c r="D276" s="1" t="s">
        <v>29</v>
      </c>
      <c r="E276" s="2">
        <v>765</v>
      </c>
      <c r="F276" s="1" t="s">
        <v>12</v>
      </c>
      <c r="G276" s="2">
        <v>1</v>
      </c>
      <c r="H276" s="2">
        <v>4</v>
      </c>
      <c r="I276" s="1" t="s">
        <v>31</v>
      </c>
      <c r="J276" s="2">
        <v>11367</v>
      </c>
      <c r="K276" s="3"/>
      <c r="L276" s="1" t="s">
        <v>16</v>
      </c>
      <c r="M276" s="1" t="s">
        <v>52</v>
      </c>
      <c r="N276">
        <f t="shared" si="4"/>
        <v>3</v>
      </c>
    </row>
    <row r="277" spans="1:14" x14ac:dyDescent="0.25">
      <c r="A277" s="1" t="s">
        <v>10</v>
      </c>
      <c r="B277" s="1" t="s">
        <v>43</v>
      </c>
      <c r="C277" s="1" t="s">
        <v>44</v>
      </c>
      <c r="D277" s="1" t="s">
        <v>29</v>
      </c>
      <c r="E277" s="2">
        <v>765</v>
      </c>
      <c r="F277" s="1" t="s">
        <v>12</v>
      </c>
      <c r="G277" s="2">
        <v>2</v>
      </c>
      <c r="H277" s="2">
        <v>1</v>
      </c>
      <c r="I277" s="1" t="s">
        <v>23</v>
      </c>
      <c r="J277" s="2">
        <v>23949</v>
      </c>
      <c r="K277" s="3"/>
      <c r="L277" s="1" t="s">
        <v>16</v>
      </c>
      <c r="M277" s="1" t="s">
        <v>53</v>
      </c>
      <c r="N277">
        <f t="shared" si="4"/>
        <v>6</v>
      </c>
    </row>
    <row r="278" spans="1:14" x14ac:dyDescent="0.25">
      <c r="A278" s="1" t="s">
        <v>10</v>
      </c>
      <c r="B278" s="1" t="s">
        <v>43</v>
      </c>
      <c r="C278" s="1" t="s">
        <v>44</v>
      </c>
      <c r="D278" s="1" t="s">
        <v>29</v>
      </c>
      <c r="E278" s="2">
        <v>765</v>
      </c>
      <c r="F278" s="1" t="s">
        <v>12</v>
      </c>
      <c r="G278" s="2">
        <v>2</v>
      </c>
      <c r="H278" s="2">
        <v>2</v>
      </c>
      <c r="I278" s="1" t="s">
        <v>24</v>
      </c>
      <c r="J278" s="2">
        <v>262386</v>
      </c>
      <c r="K278" s="3"/>
      <c r="L278" s="1" t="s">
        <v>16</v>
      </c>
      <c r="M278" s="1" t="s">
        <v>53</v>
      </c>
      <c r="N278">
        <f t="shared" si="4"/>
        <v>5</v>
      </c>
    </row>
    <row r="279" spans="1:14" x14ac:dyDescent="0.25">
      <c r="A279" s="1" t="s">
        <v>10</v>
      </c>
      <c r="B279" s="1" t="s">
        <v>43</v>
      </c>
      <c r="C279" s="1" t="s">
        <v>44</v>
      </c>
      <c r="D279" s="1" t="s">
        <v>29</v>
      </c>
      <c r="E279" s="2">
        <v>765</v>
      </c>
      <c r="F279" s="1" t="s">
        <v>12</v>
      </c>
      <c r="G279" s="2">
        <v>2</v>
      </c>
      <c r="H279" s="2">
        <v>3</v>
      </c>
      <c r="I279" s="1" t="s">
        <v>25</v>
      </c>
      <c r="J279" s="2">
        <v>1817129</v>
      </c>
      <c r="K279" s="3"/>
      <c r="L279" s="1" t="s">
        <v>16</v>
      </c>
      <c r="M279" s="1" t="s">
        <v>53</v>
      </c>
      <c r="N279">
        <f t="shared" si="4"/>
        <v>4</v>
      </c>
    </row>
    <row r="280" spans="1:14" x14ac:dyDescent="0.25">
      <c r="A280" s="1" t="s">
        <v>10</v>
      </c>
      <c r="B280" s="1" t="s">
        <v>43</v>
      </c>
      <c r="C280" s="1" t="s">
        <v>44</v>
      </c>
      <c r="D280" s="1" t="s">
        <v>29</v>
      </c>
      <c r="E280" s="2">
        <v>765</v>
      </c>
      <c r="F280" s="1" t="s">
        <v>12</v>
      </c>
      <c r="G280" s="2">
        <v>2</v>
      </c>
      <c r="H280" s="2">
        <v>4</v>
      </c>
      <c r="I280" s="1" t="s">
        <v>31</v>
      </c>
      <c r="J280" s="2">
        <v>52873</v>
      </c>
      <c r="K280" s="3"/>
      <c r="L280" s="1" t="s">
        <v>16</v>
      </c>
      <c r="M280" s="1" t="s">
        <v>53</v>
      </c>
      <c r="N280">
        <f t="shared" si="4"/>
        <v>3</v>
      </c>
    </row>
    <row r="281" spans="1:14" x14ac:dyDescent="0.25">
      <c r="A281" s="1" t="s">
        <v>10</v>
      </c>
      <c r="B281" s="1" t="s">
        <v>43</v>
      </c>
      <c r="C281" s="1" t="s">
        <v>44</v>
      </c>
      <c r="D281" s="1" t="s">
        <v>29</v>
      </c>
      <c r="E281" s="2">
        <v>765</v>
      </c>
      <c r="F281" s="1" t="s">
        <v>12</v>
      </c>
      <c r="G281" s="2">
        <v>3</v>
      </c>
      <c r="H281" s="2">
        <v>1</v>
      </c>
      <c r="I281" s="1" t="s">
        <v>23</v>
      </c>
      <c r="J281" s="2">
        <v>908</v>
      </c>
      <c r="K281" s="3"/>
      <c r="L281" s="1" t="s">
        <v>16</v>
      </c>
      <c r="M281" s="1" t="s">
        <v>54</v>
      </c>
      <c r="N281">
        <f t="shared" si="4"/>
        <v>6</v>
      </c>
    </row>
    <row r="282" spans="1:14" x14ac:dyDescent="0.25">
      <c r="A282" s="1" t="s">
        <v>10</v>
      </c>
      <c r="B282" s="1" t="s">
        <v>43</v>
      </c>
      <c r="C282" s="1" t="s">
        <v>44</v>
      </c>
      <c r="D282" s="1" t="s">
        <v>29</v>
      </c>
      <c r="E282" s="2">
        <v>765</v>
      </c>
      <c r="F282" s="1" t="s">
        <v>12</v>
      </c>
      <c r="G282" s="2">
        <v>3</v>
      </c>
      <c r="H282" s="2">
        <v>2</v>
      </c>
      <c r="I282" s="1" t="s">
        <v>24</v>
      </c>
      <c r="J282" s="2">
        <v>6595</v>
      </c>
      <c r="K282" s="3"/>
      <c r="L282" s="1" t="s">
        <v>16</v>
      </c>
      <c r="M282" s="1" t="s">
        <v>54</v>
      </c>
      <c r="N282">
        <f t="shared" si="4"/>
        <v>5</v>
      </c>
    </row>
    <row r="283" spans="1:14" x14ac:dyDescent="0.25">
      <c r="A283" s="1" t="s">
        <v>10</v>
      </c>
      <c r="B283" s="1" t="s">
        <v>43</v>
      </c>
      <c r="C283" s="1" t="s">
        <v>44</v>
      </c>
      <c r="D283" s="1" t="s">
        <v>29</v>
      </c>
      <c r="E283" s="2">
        <v>765</v>
      </c>
      <c r="F283" s="1" t="s">
        <v>12</v>
      </c>
      <c r="G283" s="2">
        <v>3</v>
      </c>
      <c r="H283" s="2">
        <v>3</v>
      </c>
      <c r="I283" s="1" t="s">
        <v>25</v>
      </c>
      <c r="J283" s="2">
        <v>59639</v>
      </c>
      <c r="K283" s="3"/>
      <c r="L283" s="1" t="s">
        <v>16</v>
      </c>
      <c r="M283" s="1" t="s">
        <v>54</v>
      </c>
      <c r="N283">
        <f t="shared" si="4"/>
        <v>4</v>
      </c>
    </row>
    <row r="284" spans="1:14" x14ac:dyDescent="0.25">
      <c r="A284" s="1" t="s">
        <v>10</v>
      </c>
      <c r="B284" s="1" t="s">
        <v>43</v>
      </c>
      <c r="C284" s="1" t="s">
        <v>44</v>
      </c>
      <c r="D284" s="1" t="s">
        <v>29</v>
      </c>
      <c r="E284" s="2">
        <v>765</v>
      </c>
      <c r="F284" s="1" t="s">
        <v>12</v>
      </c>
      <c r="G284" s="2">
        <v>3</v>
      </c>
      <c r="H284" s="2">
        <v>4</v>
      </c>
      <c r="I284" s="1" t="s">
        <v>31</v>
      </c>
      <c r="J284" s="2">
        <v>1170</v>
      </c>
      <c r="K284" s="3"/>
      <c r="L284" s="1" t="s">
        <v>16</v>
      </c>
      <c r="M284" s="1" t="s">
        <v>54</v>
      </c>
      <c r="N284">
        <f t="shared" si="4"/>
        <v>3</v>
      </c>
    </row>
    <row r="285" spans="1:14" x14ac:dyDescent="0.25">
      <c r="A285" s="1" t="s">
        <v>10</v>
      </c>
      <c r="B285" s="1" t="s">
        <v>43</v>
      </c>
      <c r="C285" s="1" t="s">
        <v>44</v>
      </c>
      <c r="D285" s="1" t="s">
        <v>29</v>
      </c>
      <c r="E285" s="2">
        <v>765</v>
      </c>
      <c r="F285" s="1" t="s">
        <v>12</v>
      </c>
      <c r="G285" s="2">
        <v>4</v>
      </c>
      <c r="H285" s="2">
        <v>1</v>
      </c>
      <c r="I285" s="1" t="s">
        <v>23</v>
      </c>
      <c r="J285" s="2">
        <v>1316</v>
      </c>
      <c r="K285" s="3"/>
      <c r="L285" s="1" t="s">
        <v>16</v>
      </c>
      <c r="M285" s="1" t="s">
        <v>55</v>
      </c>
      <c r="N285">
        <f t="shared" si="4"/>
        <v>6</v>
      </c>
    </row>
    <row r="286" spans="1:14" x14ac:dyDescent="0.25">
      <c r="A286" s="1" t="s">
        <v>10</v>
      </c>
      <c r="B286" s="1" t="s">
        <v>43</v>
      </c>
      <c r="C286" s="1" t="s">
        <v>44</v>
      </c>
      <c r="D286" s="1" t="s">
        <v>29</v>
      </c>
      <c r="E286" s="2">
        <v>765</v>
      </c>
      <c r="F286" s="1" t="s">
        <v>12</v>
      </c>
      <c r="G286" s="2">
        <v>4</v>
      </c>
      <c r="H286" s="2">
        <v>2</v>
      </c>
      <c r="I286" s="1" t="s">
        <v>24</v>
      </c>
      <c r="J286" s="2">
        <v>19196</v>
      </c>
      <c r="K286" s="3"/>
      <c r="L286" s="1" t="s">
        <v>16</v>
      </c>
      <c r="M286" s="1" t="s">
        <v>55</v>
      </c>
      <c r="N286">
        <f t="shared" si="4"/>
        <v>5</v>
      </c>
    </row>
    <row r="287" spans="1:14" x14ac:dyDescent="0.25">
      <c r="A287" s="1" t="s">
        <v>10</v>
      </c>
      <c r="B287" s="1" t="s">
        <v>43</v>
      </c>
      <c r="C287" s="1" t="s">
        <v>44</v>
      </c>
      <c r="D287" s="1" t="s">
        <v>29</v>
      </c>
      <c r="E287" s="2">
        <v>765</v>
      </c>
      <c r="F287" s="1" t="s">
        <v>12</v>
      </c>
      <c r="G287" s="2">
        <v>4</v>
      </c>
      <c r="H287" s="2">
        <v>3</v>
      </c>
      <c r="I287" s="1" t="s">
        <v>25</v>
      </c>
      <c r="J287" s="2">
        <v>65205</v>
      </c>
      <c r="K287" s="3"/>
      <c r="L287" s="1" t="s">
        <v>16</v>
      </c>
      <c r="M287" s="1" t="s">
        <v>55</v>
      </c>
      <c r="N287">
        <f t="shared" si="4"/>
        <v>4</v>
      </c>
    </row>
    <row r="288" spans="1:14" x14ac:dyDescent="0.25">
      <c r="A288" s="1" t="s">
        <v>10</v>
      </c>
      <c r="B288" s="1" t="s">
        <v>43</v>
      </c>
      <c r="C288" s="1" t="s">
        <v>44</v>
      </c>
      <c r="D288" s="1" t="s">
        <v>29</v>
      </c>
      <c r="E288" s="2">
        <v>765</v>
      </c>
      <c r="F288" s="1" t="s">
        <v>12</v>
      </c>
      <c r="G288" s="2">
        <v>4</v>
      </c>
      <c r="H288" s="2">
        <v>4</v>
      </c>
      <c r="I288" s="1" t="s">
        <v>31</v>
      </c>
      <c r="J288" s="2">
        <v>17429</v>
      </c>
      <c r="K288" s="3"/>
      <c r="L288" s="1" t="s">
        <v>16</v>
      </c>
      <c r="M288" s="1" t="s">
        <v>55</v>
      </c>
      <c r="N288">
        <f t="shared" si="4"/>
        <v>3</v>
      </c>
    </row>
    <row r="289" spans="1:14" x14ac:dyDescent="0.25">
      <c r="A289" s="1" t="s">
        <v>10</v>
      </c>
      <c r="B289" s="1" t="s">
        <v>43</v>
      </c>
      <c r="C289" s="1" t="s">
        <v>44</v>
      </c>
      <c r="D289" s="1" t="s">
        <v>13</v>
      </c>
      <c r="E289" s="2">
        <v>768</v>
      </c>
      <c r="F289" s="1" t="s">
        <v>12</v>
      </c>
      <c r="G289" s="2">
        <v>1</v>
      </c>
      <c r="H289" s="2">
        <v>1</v>
      </c>
      <c r="I289" s="1" t="s">
        <v>31</v>
      </c>
      <c r="J289" s="2">
        <v>5024</v>
      </c>
      <c r="K289" s="3"/>
      <c r="L289" s="1" t="s">
        <v>16</v>
      </c>
      <c r="M289" s="1" t="s">
        <v>52</v>
      </c>
      <c r="N289">
        <f t="shared" si="4"/>
        <v>6</v>
      </c>
    </row>
    <row r="290" spans="1:14" x14ac:dyDescent="0.25">
      <c r="A290" s="1" t="s">
        <v>10</v>
      </c>
      <c r="B290" s="1" t="s">
        <v>43</v>
      </c>
      <c r="C290" s="1" t="s">
        <v>44</v>
      </c>
      <c r="D290" s="1" t="s">
        <v>13</v>
      </c>
      <c r="E290" s="2">
        <v>768</v>
      </c>
      <c r="F290" s="1" t="s">
        <v>12</v>
      </c>
      <c r="G290" s="2">
        <v>1</v>
      </c>
      <c r="H290" s="2">
        <v>2</v>
      </c>
      <c r="I290" s="1" t="s">
        <v>27</v>
      </c>
      <c r="J290" s="2">
        <v>75648</v>
      </c>
      <c r="K290" s="3"/>
      <c r="L290" s="1" t="s">
        <v>16</v>
      </c>
      <c r="M290" s="1" t="s">
        <v>52</v>
      </c>
      <c r="N290">
        <f t="shared" si="4"/>
        <v>5</v>
      </c>
    </row>
    <row r="291" spans="1:14" x14ac:dyDescent="0.25">
      <c r="A291" s="1" t="s">
        <v>10</v>
      </c>
      <c r="B291" s="1" t="s">
        <v>43</v>
      </c>
      <c r="C291" s="1" t="s">
        <v>44</v>
      </c>
      <c r="D291" s="1" t="s">
        <v>13</v>
      </c>
      <c r="E291" s="2">
        <v>768</v>
      </c>
      <c r="F291" s="1" t="s">
        <v>12</v>
      </c>
      <c r="G291" s="2">
        <v>1</v>
      </c>
      <c r="H291" s="2">
        <v>3</v>
      </c>
      <c r="I291" s="1" t="s">
        <v>21</v>
      </c>
      <c r="J291" s="2">
        <v>1781603</v>
      </c>
      <c r="K291" s="3"/>
      <c r="L291" s="1" t="s">
        <v>16</v>
      </c>
      <c r="M291" s="1" t="s">
        <v>52</v>
      </c>
      <c r="N291">
        <f t="shared" si="4"/>
        <v>4</v>
      </c>
    </row>
    <row r="292" spans="1:14" x14ac:dyDescent="0.25">
      <c r="A292" s="1" t="s">
        <v>10</v>
      </c>
      <c r="B292" s="1" t="s">
        <v>43</v>
      </c>
      <c r="C292" s="1" t="s">
        <v>44</v>
      </c>
      <c r="D292" s="1" t="s">
        <v>13</v>
      </c>
      <c r="E292" s="2">
        <v>768</v>
      </c>
      <c r="F292" s="1" t="s">
        <v>12</v>
      </c>
      <c r="G292" s="2">
        <v>1</v>
      </c>
      <c r="H292" s="2">
        <v>4</v>
      </c>
      <c r="I292" s="1" t="s">
        <v>29</v>
      </c>
      <c r="J292" s="2">
        <v>94344</v>
      </c>
      <c r="K292" s="3"/>
      <c r="L292" s="1" t="s">
        <v>16</v>
      </c>
      <c r="M292" s="1" t="s">
        <v>52</v>
      </c>
      <c r="N292">
        <f t="shared" si="4"/>
        <v>3</v>
      </c>
    </row>
    <row r="293" spans="1:14" x14ac:dyDescent="0.25">
      <c r="A293" s="1" t="s">
        <v>10</v>
      </c>
      <c r="B293" s="1" t="s">
        <v>43</v>
      </c>
      <c r="C293" s="1" t="s">
        <v>44</v>
      </c>
      <c r="D293" s="1" t="s">
        <v>13</v>
      </c>
      <c r="E293" s="2">
        <v>768</v>
      </c>
      <c r="F293" s="1" t="s">
        <v>12</v>
      </c>
      <c r="G293" s="2">
        <v>2</v>
      </c>
      <c r="H293" s="2">
        <v>1</v>
      </c>
      <c r="I293" s="1" t="s">
        <v>31</v>
      </c>
      <c r="J293" s="2">
        <v>13666</v>
      </c>
      <c r="K293" s="3"/>
      <c r="L293" s="1" t="s">
        <v>16</v>
      </c>
      <c r="M293" s="1" t="s">
        <v>53</v>
      </c>
      <c r="N293">
        <f t="shared" si="4"/>
        <v>6</v>
      </c>
    </row>
    <row r="294" spans="1:14" x14ac:dyDescent="0.25">
      <c r="A294" s="1" t="s">
        <v>10</v>
      </c>
      <c r="B294" s="1" t="s">
        <v>43</v>
      </c>
      <c r="C294" s="1" t="s">
        <v>44</v>
      </c>
      <c r="D294" s="1" t="s">
        <v>13</v>
      </c>
      <c r="E294" s="2">
        <v>768</v>
      </c>
      <c r="F294" s="1" t="s">
        <v>12</v>
      </c>
      <c r="G294" s="2">
        <v>2</v>
      </c>
      <c r="H294" s="2">
        <v>2</v>
      </c>
      <c r="I294" s="1" t="s">
        <v>27</v>
      </c>
      <c r="J294" s="2">
        <v>7487</v>
      </c>
      <c r="K294" s="3"/>
      <c r="L294" s="1" t="s">
        <v>16</v>
      </c>
      <c r="M294" s="1" t="s">
        <v>53</v>
      </c>
      <c r="N294">
        <f t="shared" si="4"/>
        <v>5</v>
      </c>
    </row>
    <row r="295" spans="1:14" x14ac:dyDescent="0.25">
      <c r="A295" s="1" t="s">
        <v>10</v>
      </c>
      <c r="B295" s="1" t="s">
        <v>43</v>
      </c>
      <c r="C295" s="1" t="s">
        <v>44</v>
      </c>
      <c r="D295" s="1" t="s">
        <v>13</v>
      </c>
      <c r="E295" s="2">
        <v>768</v>
      </c>
      <c r="F295" s="1" t="s">
        <v>12</v>
      </c>
      <c r="G295" s="2">
        <v>2</v>
      </c>
      <c r="H295" s="2">
        <v>3</v>
      </c>
      <c r="I295" s="1" t="s">
        <v>21</v>
      </c>
      <c r="J295" s="2">
        <v>2038524</v>
      </c>
      <c r="K295" s="3"/>
      <c r="L295" s="1" t="s">
        <v>16</v>
      </c>
      <c r="M295" s="1" t="s">
        <v>53</v>
      </c>
      <c r="N295">
        <f t="shared" si="4"/>
        <v>4</v>
      </c>
    </row>
    <row r="296" spans="1:14" x14ac:dyDescent="0.25">
      <c r="A296" s="1" t="s">
        <v>10</v>
      </c>
      <c r="B296" s="1" t="s">
        <v>43</v>
      </c>
      <c r="C296" s="1" t="s">
        <v>44</v>
      </c>
      <c r="D296" s="1" t="s">
        <v>13</v>
      </c>
      <c r="E296" s="2">
        <v>768</v>
      </c>
      <c r="F296" s="1" t="s">
        <v>12</v>
      </c>
      <c r="G296" s="2">
        <v>2</v>
      </c>
      <c r="H296" s="2">
        <v>4</v>
      </c>
      <c r="I296" s="1" t="s">
        <v>29</v>
      </c>
      <c r="J296" s="2">
        <v>49840</v>
      </c>
      <c r="K296" s="3"/>
      <c r="L296" s="1" t="s">
        <v>16</v>
      </c>
      <c r="M296" s="1" t="s">
        <v>53</v>
      </c>
      <c r="N296">
        <f t="shared" si="4"/>
        <v>3</v>
      </c>
    </row>
    <row r="297" spans="1:14" x14ac:dyDescent="0.25">
      <c r="A297" s="1" t="s">
        <v>10</v>
      </c>
      <c r="B297" s="1" t="s">
        <v>43</v>
      </c>
      <c r="C297" s="1" t="s">
        <v>44</v>
      </c>
      <c r="D297" s="1" t="s">
        <v>13</v>
      </c>
      <c r="E297" s="2">
        <v>768</v>
      </c>
      <c r="F297" s="1" t="s">
        <v>12</v>
      </c>
      <c r="G297" s="2">
        <v>3</v>
      </c>
      <c r="H297" s="2">
        <v>1</v>
      </c>
      <c r="I297" s="1" t="s">
        <v>31</v>
      </c>
      <c r="J297" s="2">
        <v>457</v>
      </c>
      <c r="K297" s="3"/>
      <c r="L297" s="1" t="s">
        <v>16</v>
      </c>
      <c r="M297" s="1" t="s">
        <v>54</v>
      </c>
      <c r="N297">
        <f t="shared" si="4"/>
        <v>6</v>
      </c>
    </row>
    <row r="298" spans="1:14" x14ac:dyDescent="0.25">
      <c r="A298" s="1" t="s">
        <v>10</v>
      </c>
      <c r="B298" s="1" t="s">
        <v>43</v>
      </c>
      <c r="C298" s="1" t="s">
        <v>44</v>
      </c>
      <c r="D298" s="1" t="s">
        <v>13</v>
      </c>
      <c r="E298" s="2">
        <v>768</v>
      </c>
      <c r="F298" s="1" t="s">
        <v>12</v>
      </c>
      <c r="G298" s="2">
        <v>3</v>
      </c>
      <c r="H298" s="2">
        <v>2</v>
      </c>
      <c r="I298" s="1" t="s">
        <v>27</v>
      </c>
      <c r="J298" s="2">
        <v>10864</v>
      </c>
      <c r="K298" s="3"/>
      <c r="L298" s="1" t="s">
        <v>16</v>
      </c>
      <c r="M298" s="1" t="s">
        <v>54</v>
      </c>
      <c r="N298">
        <f t="shared" si="4"/>
        <v>5</v>
      </c>
    </row>
    <row r="299" spans="1:14" x14ac:dyDescent="0.25">
      <c r="A299" s="1" t="s">
        <v>10</v>
      </c>
      <c r="B299" s="1" t="s">
        <v>43</v>
      </c>
      <c r="C299" s="1" t="s">
        <v>44</v>
      </c>
      <c r="D299" s="1" t="s">
        <v>13</v>
      </c>
      <c r="E299" s="2">
        <v>768</v>
      </c>
      <c r="F299" s="1" t="s">
        <v>12</v>
      </c>
      <c r="G299" s="2">
        <v>3</v>
      </c>
      <c r="H299" s="2">
        <v>3</v>
      </c>
      <c r="I299" s="1" t="s">
        <v>21</v>
      </c>
      <c r="J299" s="2">
        <v>70692</v>
      </c>
      <c r="K299" s="3"/>
      <c r="L299" s="1" t="s">
        <v>16</v>
      </c>
      <c r="M299" s="1" t="s">
        <v>54</v>
      </c>
      <c r="N299">
        <f t="shared" si="4"/>
        <v>4</v>
      </c>
    </row>
    <row r="300" spans="1:14" x14ac:dyDescent="0.25">
      <c r="A300" s="1" t="s">
        <v>10</v>
      </c>
      <c r="B300" s="1" t="s">
        <v>43</v>
      </c>
      <c r="C300" s="1" t="s">
        <v>44</v>
      </c>
      <c r="D300" s="1" t="s">
        <v>13</v>
      </c>
      <c r="E300" s="2">
        <v>768</v>
      </c>
      <c r="F300" s="1" t="s">
        <v>12</v>
      </c>
      <c r="G300" s="2">
        <v>3</v>
      </c>
      <c r="H300" s="2">
        <v>4</v>
      </c>
      <c r="I300" s="1" t="s">
        <v>29</v>
      </c>
      <c r="J300" s="2">
        <v>6397</v>
      </c>
      <c r="K300" s="3"/>
      <c r="L300" s="1" t="s">
        <v>16</v>
      </c>
      <c r="M300" s="1" t="s">
        <v>54</v>
      </c>
      <c r="N300">
        <f t="shared" si="4"/>
        <v>3</v>
      </c>
    </row>
    <row r="301" spans="1:14" x14ac:dyDescent="0.25">
      <c r="A301" s="1" t="s">
        <v>10</v>
      </c>
      <c r="B301" s="1" t="s">
        <v>43</v>
      </c>
      <c r="C301" s="1" t="s">
        <v>44</v>
      </c>
      <c r="D301" s="1" t="s">
        <v>13</v>
      </c>
      <c r="E301" s="2">
        <v>768</v>
      </c>
      <c r="F301" s="1" t="s">
        <v>12</v>
      </c>
      <c r="G301" s="2">
        <v>4</v>
      </c>
      <c r="H301" s="2">
        <v>1</v>
      </c>
      <c r="I301" s="1" t="s">
        <v>31</v>
      </c>
      <c r="J301" s="2">
        <v>1567</v>
      </c>
      <c r="K301" s="3"/>
      <c r="L301" s="1" t="s">
        <v>16</v>
      </c>
      <c r="M301" s="1" t="s">
        <v>55</v>
      </c>
      <c r="N301">
        <f t="shared" si="4"/>
        <v>6</v>
      </c>
    </row>
    <row r="302" spans="1:14" x14ac:dyDescent="0.25">
      <c r="A302" s="1" t="s">
        <v>10</v>
      </c>
      <c r="B302" s="1" t="s">
        <v>43</v>
      </c>
      <c r="C302" s="1" t="s">
        <v>44</v>
      </c>
      <c r="D302" s="1" t="s">
        <v>13</v>
      </c>
      <c r="E302" s="2">
        <v>768</v>
      </c>
      <c r="F302" s="1" t="s">
        <v>12</v>
      </c>
      <c r="G302" s="2">
        <v>4</v>
      </c>
      <c r="H302" s="2">
        <v>2</v>
      </c>
      <c r="I302" s="1" t="s">
        <v>27</v>
      </c>
      <c r="J302" s="2">
        <v>25519</v>
      </c>
      <c r="K302" s="3"/>
      <c r="L302" s="1" t="s">
        <v>16</v>
      </c>
      <c r="M302" s="1" t="s">
        <v>55</v>
      </c>
      <c r="N302">
        <f t="shared" si="4"/>
        <v>5</v>
      </c>
    </row>
    <row r="303" spans="1:14" x14ac:dyDescent="0.25">
      <c r="A303" s="1" t="s">
        <v>10</v>
      </c>
      <c r="B303" s="1" t="s">
        <v>43</v>
      </c>
      <c r="C303" s="1" t="s">
        <v>44</v>
      </c>
      <c r="D303" s="1" t="s">
        <v>13</v>
      </c>
      <c r="E303" s="2">
        <v>768</v>
      </c>
      <c r="F303" s="1" t="s">
        <v>12</v>
      </c>
      <c r="G303" s="2">
        <v>4</v>
      </c>
      <c r="H303" s="2">
        <v>3</v>
      </c>
      <c r="I303" s="1" t="s">
        <v>21</v>
      </c>
      <c r="J303" s="2">
        <v>519240</v>
      </c>
      <c r="K303" s="3"/>
      <c r="L303" s="1" t="s">
        <v>16</v>
      </c>
      <c r="M303" s="1" t="s">
        <v>55</v>
      </c>
      <c r="N303">
        <f t="shared" si="4"/>
        <v>4</v>
      </c>
    </row>
    <row r="304" spans="1:14" x14ac:dyDescent="0.25">
      <c r="A304" s="1" t="s">
        <v>10</v>
      </c>
      <c r="B304" s="1" t="s">
        <v>43</v>
      </c>
      <c r="C304" s="1" t="s">
        <v>44</v>
      </c>
      <c r="D304" s="1" t="s">
        <v>13</v>
      </c>
      <c r="E304" s="2">
        <v>768</v>
      </c>
      <c r="F304" s="1" t="s">
        <v>12</v>
      </c>
      <c r="G304" s="2">
        <v>4</v>
      </c>
      <c r="H304" s="2">
        <v>4</v>
      </c>
      <c r="I304" s="1" t="s">
        <v>29</v>
      </c>
      <c r="J304" s="2">
        <v>19570</v>
      </c>
      <c r="K304" s="3"/>
      <c r="L304" s="1" t="s">
        <v>16</v>
      </c>
      <c r="M304" s="1" t="s">
        <v>55</v>
      </c>
      <c r="N304">
        <f t="shared" si="4"/>
        <v>3</v>
      </c>
    </row>
    <row r="305" spans="1:14" x14ac:dyDescent="0.25">
      <c r="A305" s="13" t="s">
        <v>10</v>
      </c>
      <c r="B305" s="13" t="s">
        <v>43</v>
      </c>
      <c r="C305" s="13" t="s">
        <v>44</v>
      </c>
      <c r="D305" s="13" t="s">
        <v>61</v>
      </c>
      <c r="E305" s="14">
        <v>997</v>
      </c>
      <c r="F305" s="13" t="s">
        <v>12</v>
      </c>
      <c r="G305" s="14">
        <v>1</v>
      </c>
      <c r="H305" s="14">
        <v>1</v>
      </c>
      <c r="I305" s="13" t="s">
        <v>32</v>
      </c>
      <c r="J305" s="14">
        <v>219</v>
      </c>
      <c r="K305" s="14">
        <v>0.49</v>
      </c>
      <c r="L305" s="13" t="s">
        <v>14</v>
      </c>
      <c r="M305" s="13" t="s">
        <v>52</v>
      </c>
      <c r="N305">
        <f t="shared" si="4"/>
        <v>6</v>
      </c>
    </row>
    <row r="306" spans="1:14" x14ac:dyDescent="0.25">
      <c r="A306" s="13" t="s">
        <v>10</v>
      </c>
      <c r="B306" s="13" t="s">
        <v>43</v>
      </c>
      <c r="C306" s="13" t="s">
        <v>44</v>
      </c>
      <c r="D306" s="13" t="s">
        <v>61</v>
      </c>
      <c r="E306" s="14">
        <v>997</v>
      </c>
      <c r="F306" s="13" t="s">
        <v>12</v>
      </c>
      <c r="G306" s="14">
        <v>1</v>
      </c>
      <c r="H306" s="14">
        <v>2</v>
      </c>
      <c r="I306" s="13" t="s">
        <v>37</v>
      </c>
      <c r="J306" s="14">
        <v>28862</v>
      </c>
      <c r="K306" s="14">
        <v>0.42</v>
      </c>
      <c r="L306" s="13" t="s">
        <v>16</v>
      </c>
      <c r="M306" s="13" t="s">
        <v>52</v>
      </c>
      <c r="N306">
        <f t="shared" si="4"/>
        <v>5</v>
      </c>
    </row>
    <row r="307" spans="1:14" x14ac:dyDescent="0.25">
      <c r="A307" s="13" t="s">
        <v>10</v>
      </c>
      <c r="B307" s="13" t="s">
        <v>43</v>
      </c>
      <c r="C307" s="13" t="s">
        <v>44</v>
      </c>
      <c r="D307" s="13" t="s">
        <v>61</v>
      </c>
      <c r="E307" s="14">
        <v>997</v>
      </c>
      <c r="F307" s="13" t="s">
        <v>12</v>
      </c>
      <c r="G307" s="14">
        <v>1</v>
      </c>
      <c r="H307" s="14">
        <v>3</v>
      </c>
      <c r="I307" s="13" t="s">
        <v>36</v>
      </c>
      <c r="J307" s="14">
        <v>367447</v>
      </c>
      <c r="K307" s="14">
        <v>0.81</v>
      </c>
      <c r="L307" s="13" t="s">
        <v>16</v>
      </c>
      <c r="M307" s="13" t="s">
        <v>52</v>
      </c>
      <c r="N307">
        <f t="shared" si="4"/>
        <v>4</v>
      </c>
    </row>
    <row r="308" spans="1:14" x14ac:dyDescent="0.25">
      <c r="A308" s="13" t="s">
        <v>10</v>
      </c>
      <c r="B308" s="13" t="s">
        <v>43</v>
      </c>
      <c r="C308" s="13" t="s">
        <v>44</v>
      </c>
      <c r="D308" s="13" t="s">
        <v>61</v>
      </c>
      <c r="E308" s="14">
        <v>997</v>
      </c>
      <c r="F308" s="13" t="s">
        <v>12</v>
      </c>
      <c r="G308" s="14">
        <v>1</v>
      </c>
      <c r="H308" s="14">
        <v>4</v>
      </c>
      <c r="I308" s="13" t="s">
        <v>38</v>
      </c>
      <c r="J308" s="14">
        <v>7713</v>
      </c>
      <c r="K308" s="14">
        <v>0.01</v>
      </c>
      <c r="L308" s="13" t="s">
        <v>16</v>
      </c>
      <c r="M308" s="13" t="s">
        <v>52</v>
      </c>
      <c r="N308">
        <f t="shared" si="4"/>
        <v>3</v>
      </c>
    </row>
    <row r="309" spans="1:14" x14ac:dyDescent="0.25">
      <c r="A309" s="13" t="s">
        <v>10</v>
      </c>
      <c r="B309" s="13" t="s">
        <v>43</v>
      </c>
      <c r="C309" s="13" t="s">
        <v>44</v>
      </c>
      <c r="D309" s="13" t="s">
        <v>61</v>
      </c>
      <c r="E309" s="14">
        <v>997</v>
      </c>
      <c r="F309" s="13" t="s">
        <v>12</v>
      </c>
      <c r="G309" s="14">
        <v>2</v>
      </c>
      <c r="H309" s="14">
        <v>1</v>
      </c>
      <c r="I309" s="13" t="s">
        <v>32</v>
      </c>
      <c r="J309" s="14">
        <v>119</v>
      </c>
      <c r="K309" s="14">
        <v>2.72</v>
      </c>
      <c r="L309" s="13" t="s">
        <v>14</v>
      </c>
      <c r="M309" s="13" t="s">
        <v>53</v>
      </c>
      <c r="N309">
        <f t="shared" si="4"/>
        <v>6</v>
      </c>
    </row>
    <row r="310" spans="1:14" x14ac:dyDescent="0.25">
      <c r="A310" s="13" t="s">
        <v>10</v>
      </c>
      <c r="B310" s="13" t="s">
        <v>43</v>
      </c>
      <c r="C310" s="13" t="s">
        <v>44</v>
      </c>
      <c r="D310" s="13" t="s">
        <v>61</v>
      </c>
      <c r="E310" s="14">
        <v>997</v>
      </c>
      <c r="F310" s="13" t="s">
        <v>12</v>
      </c>
      <c r="G310" s="14">
        <v>2</v>
      </c>
      <c r="H310" s="14">
        <v>2</v>
      </c>
      <c r="I310" s="13" t="s">
        <v>37</v>
      </c>
      <c r="J310" s="14">
        <v>33769</v>
      </c>
      <c r="K310" s="14">
        <v>0.78</v>
      </c>
      <c r="L310" s="13" t="s">
        <v>16</v>
      </c>
      <c r="M310" s="13" t="s">
        <v>53</v>
      </c>
      <c r="N310">
        <f t="shared" si="4"/>
        <v>5</v>
      </c>
    </row>
    <row r="311" spans="1:14" x14ac:dyDescent="0.25">
      <c r="A311" s="13" t="s">
        <v>10</v>
      </c>
      <c r="B311" s="13" t="s">
        <v>43</v>
      </c>
      <c r="C311" s="13" t="s">
        <v>44</v>
      </c>
      <c r="D311" s="13" t="s">
        <v>61</v>
      </c>
      <c r="E311" s="14">
        <v>997</v>
      </c>
      <c r="F311" s="13" t="s">
        <v>12</v>
      </c>
      <c r="G311" s="14">
        <v>2</v>
      </c>
      <c r="H311" s="14">
        <v>3</v>
      </c>
      <c r="I311" s="13" t="s">
        <v>36</v>
      </c>
      <c r="J311" s="14">
        <v>589541</v>
      </c>
      <c r="K311" s="14">
        <v>1.49</v>
      </c>
      <c r="L311" s="13" t="s">
        <v>16</v>
      </c>
      <c r="M311" s="13" t="s">
        <v>53</v>
      </c>
      <c r="N311">
        <f t="shared" si="4"/>
        <v>4</v>
      </c>
    </row>
    <row r="312" spans="1:14" x14ac:dyDescent="0.25">
      <c r="A312" s="13" t="s">
        <v>10</v>
      </c>
      <c r="B312" s="13" t="s">
        <v>43</v>
      </c>
      <c r="C312" s="13" t="s">
        <v>44</v>
      </c>
      <c r="D312" s="13" t="s">
        <v>61</v>
      </c>
      <c r="E312" s="14">
        <v>997</v>
      </c>
      <c r="F312" s="13" t="s">
        <v>12</v>
      </c>
      <c r="G312" s="14">
        <v>2</v>
      </c>
      <c r="H312" s="14">
        <v>4</v>
      </c>
      <c r="I312" s="13" t="s">
        <v>38</v>
      </c>
      <c r="J312" s="14">
        <v>34375</v>
      </c>
      <c r="K312" s="14">
        <v>0.08</v>
      </c>
      <c r="L312" s="13" t="s">
        <v>16</v>
      </c>
      <c r="M312" s="13" t="s">
        <v>53</v>
      </c>
      <c r="N312">
        <f t="shared" si="4"/>
        <v>3</v>
      </c>
    </row>
    <row r="313" spans="1:14" x14ac:dyDescent="0.25">
      <c r="A313" s="13" t="s">
        <v>10</v>
      </c>
      <c r="B313" s="13" t="s">
        <v>43</v>
      </c>
      <c r="C313" s="13" t="s">
        <v>44</v>
      </c>
      <c r="D313" s="13" t="s">
        <v>61</v>
      </c>
      <c r="E313" s="14">
        <v>997</v>
      </c>
      <c r="F313" s="13" t="s">
        <v>12</v>
      </c>
      <c r="G313" s="14">
        <v>3</v>
      </c>
      <c r="H313" s="14">
        <v>1</v>
      </c>
      <c r="I313" s="13" t="s">
        <v>32</v>
      </c>
      <c r="J313" s="14">
        <v>101</v>
      </c>
      <c r="K313" s="14">
        <v>0.6</v>
      </c>
      <c r="L313" s="13" t="s">
        <v>14</v>
      </c>
      <c r="M313" s="13" t="s">
        <v>54</v>
      </c>
      <c r="N313">
        <f t="shared" si="4"/>
        <v>6</v>
      </c>
    </row>
    <row r="314" spans="1:14" x14ac:dyDescent="0.25">
      <c r="A314" s="13" t="s">
        <v>10</v>
      </c>
      <c r="B314" s="13" t="s">
        <v>43</v>
      </c>
      <c r="C314" s="13" t="s">
        <v>44</v>
      </c>
      <c r="D314" s="13" t="s">
        <v>61</v>
      </c>
      <c r="E314" s="14">
        <v>997</v>
      </c>
      <c r="F314" s="13" t="s">
        <v>12</v>
      </c>
      <c r="G314" s="14">
        <v>3</v>
      </c>
      <c r="H314" s="14">
        <v>2</v>
      </c>
      <c r="I314" s="13" t="s">
        <v>37</v>
      </c>
      <c r="J314" s="14">
        <v>4058</v>
      </c>
      <c r="K314" s="14">
        <v>0.27</v>
      </c>
      <c r="L314" s="13" t="s">
        <v>16</v>
      </c>
      <c r="M314" s="13" t="s">
        <v>54</v>
      </c>
      <c r="N314">
        <f t="shared" si="4"/>
        <v>5</v>
      </c>
    </row>
    <row r="315" spans="1:14" x14ac:dyDescent="0.25">
      <c r="A315" s="13" t="s">
        <v>10</v>
      </c>
      <c r="B315" s="13" t="s">
        <v>43</v>
      </c>
      <c r="C315" s="13" t="s">
        <v>44</v>
      </c>
      <c r="D315" s="13" t="s">
        <v>61</v>
      </c>
      <c r="E315" s="14">
        <v>997</v>
      </c>
      <c r="F315" s="13" t="s">
        <v>12</v>
      </c>
      <c r="G315" s="14">
        <v>3</v>
      </c>
      <c r="H315" s="14">
        <v>3</v>
      </c>
      <c r="I315" s="13" t="s">
        <v>36</v>
      </c>
      <c r="J315" s="14">
        <v>53118</v>
      </c>
      <c r="K315" s="14">
        <v>0.5</v>
      </c>
      <c r="L315" s="13" t="s">
        <v>16</v>
      </c>
      <c r="M315" s="13" t="s">
        <v>54</v>
      </c>
      <c r="N315">
        <f t="shared" si="4"/>
        <v>4</v>
      </c>
    </row>
    <row r="316" spans="1:14" x14ac:dyDescent="0.25">
      <c r="A316" s="13" t="s">
        <v>10</v>
      </c>
      <c r="B316" s="13" t="s">
        <v>43</v>
      </c>
      <c r="C316" s="13" t="s">
        <v>44</v>
      </c>
      <c r="D316" s="13" t="s">
        <v>61</v>
      </c>
      <c r="E316" s="14">
        <v>997</v>
      </c>
      <c r="F316" s="13" t="s">
        <v>12</v>
      </c>
      <c r="G316" s="14">
        <v>3</v>
      </c>
      <c r="H316" s="14">
        <v>4</v>
      </c>
      <c r="I316" s="13" t="s">
        <v>38</v>
      </c>
      <c r="J316" s="14">
        <v>1362</v>
      </c>
      <c r="K316" s="14">
        <v>0.01</v>
      </c>
      <c r="L316" s="13" t="s">
        <v>16</v>
      </c>
      <c r="M316" s="13" t="s">
        <v>54</v>
      </c>
      <c r="N316">
        <f t="shared" si="4"/>
        <v>3</v>
      </c>
    </row>
    <row r="317" spans="1:14" x14ac:dyDescent="0.25">
      <c r="A317" s="13" t="s">
        <v>10</v>
      </c>
      <c r="B317" s="13" t="s">
        <v>43</v>
      </c>
      <c r="C317" s="13" t="s">
        <v>44</v>
      </c>
      <c r="D317" s="13" t="s">
        <v>61</v>
      </c>
      <c r="E317" s="14">
        <v>997</v>
      </c>
      <c r="F317" s="13" t="s">
        <v>12</v>
      </c>
      <c r="G317" s="14">
        <v>4</v>
      </c>
      <c r="H317" s="14">
        <v>1</v>
      </c>
      <c r="I317" s="13" t="s">
        <v>32</v>
      </c>
      <c r="J317" s="14">
        <v>5</v>
      </c>
      <c r="K317" s="14">
        <v>3.03</v>
      </c>
      <c r="L317" s="13" t="s">
        <v>14</v>
      </c>
      <c r="M317" s="13" t="s">
        <v>55</v>
      </c>
      <c r="N317">
        <f t="shared" si="4"/>
        <v>6</v>
      </c>
    </row>
    <row r="318" spans="1:14" x14ac:dyDescent="0.25">
      <c r="A318" s="13" t="s">
        <v>10</v>
      </c>
      <c r="B318" s="13" t="s">
        <v>43</v>
      </c>
      <c r="C318" s="13" t="s">
        <v>44</v>
      </c>
      <c r="D318" s="13" t="s">
        <v>61</v>
      </c>
      <c r="E318" s="14">
        <v>997</v>
      </c>
      <c r="F318" s="13" t="s">
        <v>12</v>
      </c>
      <c r="G318" s="14">
        <v>4</v>
      </c>
      <c r="H318" s="14">
        <v>2</v>
      </c>
      <c r="I318" s="13" t="s">
        <v>37</v>
      </c>
      <c r="J318" s="14">
        <v>15474</v>
      </c>
      <c r="K318" s="14">
        <v>0.71</v>
      </c>
      <c r="L318" s="13" t="s">
        <v>16</v>
      </c>
      <c r="M318" s="13" t="s">
        <v>55</v>
      </c>
      <c r="N318">
        <f t="shared" si="4"/>
        <v>5</v>
      </c>
    </row>
    <row r="319" spans="1:14" x14ac:dyDescent="0.25">
      <c r="A319" s="13" t="s">
        <v>10</v>
      </c>
      <c r="B319" s="13" t="s">
        <v>43</v>
      </c>
      <c r="C319" s="13" t="s">
        <v>44</v>
      </c>
      <c r="D319" s="13" t="s">
        <v>61</v>
      </c>
      <c r="E319" s="14">
        <v>997</v>
      </c>
      <c r="F319" s="13" t="s">
        <v>12</v>
      </c>
      <c r="G319" s="14">
        <v>4</v>
      </c>
      <c r="H319" s="14">
        <v>3</v>
      </c>
      <c r="I319" s="13" t="s">
        <v>36</v>
      </c>
      <c r="J319" s="14">
        <v>256087</v>
      </c>
      <c r="K319" s="14">
        <v>1.48</v>
      </c>
      <c r="L319" s="13" t="s">
        <v>16</v>
      </c>
      <c r="M319" s="13" t="s">
        <v>55</v>
      </c>
      <c r="N319">
        <f t="shared" si="4"/>
        <v>4</v>
      </c>
    </row>
    <row r="320" spans="1:14" x14ac:dyDescent="0.25">
      <c r="A320" s="13" t="s">
        <v>10</v>
      </c>
      <c r="B320" s="13" t="s">
        <v>43</v>
      </c>
      <c r="C320" s="13" t="s">
        <v>44</v>
      </c>
      <c r="D320" s="13" t="s">
        <v>61</v>
      </c>
      <c r="E320" s="14">
        <v>997</v>
      </c>
      <c r="F320" s="13" t="s">
        <v>12</v>
      </c>
      <c r="G320" s="14">
        <v>4</v>
      </c>
      <c r="H320" s="14">
        <v>4</v>
      </c>
      <c r="I320" s="13" t="s">
        <v>38</v>
      </c>
      <c r="J320" s="14">
        <v>9800</v>
      </c>
      <c r="K320" s="14">
        <v>0.05</v>
      </c>
      <c r="L320" s="13" t="s">
        <v>16</v>
      </c>
      <c r="M320" s="13" t="s">
        <v>55</v>
      </c>
      <c r="N320">
        <f t="shared" si="4"/>
        <v>3</v>
      </c>
    </row>
    <row r="321" spans="1:10" x14ac:dyDescent="0.25">
      <c r="A321" s="1"/>
      <c r="B321" s="1"/>
      <c r="C321" s="2"/>
      <c r="D321" s="1"/>
      <c r="E321" s="2"/>
      <c r="F321" s="2"/>
      <c r="G321" s="1"/>
      <c r="H321" s="2"/>
      <c r="I321" s="3"/>
      <c r="J321" s="1"/>
    </row>
    <row r="322" spans="1:10" x14ac:dyDescent="0.25">
      <c r="A322" s="1"/>
      <c r="B322" s="1"/>
      <c r="C322" s="2"/>
      <c r="D322" s="1"/>
      <c r="E322" s="2"/>
      <c r="F322" s="2"/>
      <c r="G322" s="1"/>
      <c r="H322" s="2"/>
      <c r="I322" s="3"/>
      <c r="J322" s="1"/>
    </row>
    <row r="323" spans="1:10" x14ac:dyDescent="0.25">
      <c r="A323" s="1"/>
      <c r="B323" s="1"/>
      <c r="C323" s="2"/>
      <c r="D323" s="1"/>
      <c r="E323" s="2"/>
      <c r="F323" s="2"/>
      <c r="G323" s="1"/>
      <c r="H323" s="2"/>
      <c r="I323" s="3"/>
      <c r="J323" s="1"/>
    </row>
    <row r="324" spans="1:10" x14ac:dyDescent="0.25">
      <c r="A324" s="1"/>
      <c r="B324" s="1"/>
      <c r="C324" s="2"/>
      <c r="D324" s="1"/>
      <c r="E324" s="2"/>
      <c r="F324" s="2"/>
      <c r="G324" s="1"/>
      <c r="H324" s="2"/>
      <c r="I324" s="3"/>
      <c r="J324" s="1"/>
    </row>
    <row r="325" spans="1:10" x14ac:dyDescent="0.25">
      <c r="A325" s="1"/>
      <c r="B325" s="1"/>
      <c r="C325" s="2"/>
      <c r="D325" s="1"/>
      <c r="E325" s="2"/>
      <c r="F325" s="2"/>
      <c r="G325" s="1"/>
      <c r="H325" s="2"/>
      <c r="I325" s="3"/>
      <c r="J325" s="1"/>
    </row>
    <row r="326" spans="1:10" x14ac:dyDescent="0.25">
      <c r="A326" s="1"/>
      <c r="B326" s="1"/>
      <c r="C326" s="2"/>
      <c r="D326" s="1"/>
      <c r="E326" s="2"/>
      <c r="F326" s="2"/>
      <c r="G326" s="1"/>
      <c r="H326" s="2"/>
      <c r="I326" s="3"/>
      <c r="J326" s="1"/>
    </row>
    <row r="327" spans="1:10" x14ac:dyDescent="0.25">
      <c r="A327" s="1"/>
      <c r="B327" s="1"/>
      <c r="C327" s="2"/>
      <c r="D327" s="1"/>
      <c r="E327" s="2"/>
      <c r="F327" s="2"/>
      <c r="G327" s="1"/>
      <c r="H327" s="2"/>
      <c r="I327" s="3"/>
      <c r="J327" s="1"/>
    </row>
    <row r="328" spans="1:10" x14ac:dyDescent="0.25">
      <c r="A328" s="1"/>
      <c r="B328" s="1"/>
      <c r="C328" s="2"/>
      <c r="D328" s="1"/>
      <c r="E328" s="2"/>
      <c r="F328" s="2"/>
      <c r="G328" s="1"/>
      <c r="H328" s="2"/>
      <c r="I328" s="3"/>
      <c r="J328" s="1"/>
    </row>
    <row r="329" spans="1:10" x14ac:dyDescent="0.25">
      <c r="A329" s="1"/>
      <c r="B329" s="1"/>
      <c r="C329" s="2"/>
      <c r="D329" s="1"/>
      <c r="E329" s="2"/>
      <c r="F329" s="2"/>
      <c r="G329" s="1"/>
      <c r="H329" s="2"/>
      <c r="I329" s="3"/>
      <c r="J329" s="1"/>
    </row>
    <row r="330" spans="1:10" x14ac:dyDescent="0.25">
      <c r="A330" s="1"/>
      <c r="B330" s="1"/>
      <c r="C330" s="2"/>
      <c r="D330" s="1"/>
      <c r="E330" s="2"/>
      <c r="F330" s="2"/>
      <c r="G330" s="1"/>
      <c r="H330" s="2"/>
      <c r="I330" s="2"/>
      <c r="J330" s="1"/>
    </row>
    <row r="331" spans="1:10" x14ac:dyDescent="0.25">
      <c r="A331" s="1"/>
      <c r="B331" s="1"/>
      <c r="C331" s="2"/>
      <c r="D331" s="1"/>
      <c r="E331" s="2"/>
      <c r="F331" s="2"/>
      <c r="G331" s="1"/>
      <c r="H331" s="2"/>
      <c r="I331" s="2"/>
      <c r="J331" s="1"/>
    </row>
    <row r="332" spans="1:10" x14ac:dyDescent="0.25">
      <c r="A332" s="1"/>
      <c r="B332" s="1"/>
      <c r="C332" s="2"/>
      <c r="D332" s="1"/>
      <c r="E332" s="2"/>
      <c r="F332" s="2"/>
      <c r="G332" s="1"/>
      <c r="H332" s="2"/>
      <c r="I332" s="2"/>
      <c r="J332" s="1"/>
    </row>
    <row r="333" spans="1:10" x14ac:dyDescent="0.25">
      <c r="A333" s="1"/>
      <c r="B333" s="1"/>
      <c r="C333" s="2"/>
      <c r="D333" s="1"/>
      <c r="E333" s="2"/>
      <c r="F333" s="2"/>
      <c r="G333" s="1"/>
      <c r="H333" s="2"/>
      <c r="I333" s="2"/>
      <c r="J333" s="1"/>
    </row>
    <row r="334" spans="1:10" x14ac:dyDescent="0.25">
      <c r="A334" s="1"/>
      <c r="B334" s="1"/>
      <c r="C334" s="2"/>
      <c r="D334" s="1"/>
      <c r="E334" s="2"/>
      <c r="F334" s="2"/>
      <c r="G334" s="1"/>
      <c r="H334" s="2"/>
      <c r="I334" s="2"/>
      <c r="J334" s="1"/>
    </row>
    <row r="335" spans="1:10" x14ac:dyDescent="0.25">
      <c r="A335" s="1"/>
      <c r="B335" s="1"/>
      <c r="C335" s="2"/>
      <c r="D335" s="1"/>
      <c r="E335" s="2"/>
      <c r="F335" s="2"/>
      <c r="G335" s="1"/>
      <c r="H335" s="2"/>
      <c r="I335" s="2"/>
      <c r="J335" s="1"/>
    </row>
    <row r="336" spans="1:10" x14ac:dyDescent="0.25">
      <c r="A336" s="1"/>
      <c r="B336" s="1"/>
      <c r="C336" s="2"/>
      <c r="D336" s="1"/>
      <c r="E336" s="2"/>
      <c r="F336" s="2"/>
      <c r="G336" s="1"/>
      <c r="H336" s="2"/>
      <c r="I336" s="2"/>
      <c r="J336" s="1"/>
    </row>
    <row r="337" spans="1:10" x14ac:dyDescent="0.25">
      <c r="A337" s="1"/>
      <c r="B337" s="1"/>
      <c r="C337" s="2"/>
      <c r="D337" s="1"/>
      <c r="E337" s="2"/>
      <c r="F337" s="2"/>
      <c r="G337" s="1"/>
      <c r="H337" s="2"/>
      <c r="I337" s="2"/>
      <c r="J337" s="1"/>
    </row>
    <row r="338" spans="1:10" x14ac:dyDescent="0.25">
      <c r="A338" s="1"/>
      <c r="B338" s="1"/>
      <c r="C338" s="2"/>
      <c r="D338" s="1"/>
      <c r="E338" s="2"/>
      <c r="F338" s="2"/>
      <c r="G338" s="1"/>
      <c r="H338" s="2"/>
      <c r="I338" s="3"/>
      <c r="J338" s="1"/>
    </row>
    <row r="339" spans="1:10" x14ac:dyDescent="0.25">
      <c r="A339" s="1"/>
      <c r="B339" s="1"/>
      <c r="C339" s="2"/>
      <c r="D339" s="1"/>
      <c r="E339" s="2"/>
      <c r="F339" s="2"/>
      <c r="G339" s="1"/>
      <c r="H339" s="2"/>
      <c r="I339" s="3"/>
      <c r="J339" s="1"/>
    </row>
    <row r="340" spans="1:10" x14ac:dyDescent="0.25">
      <c r="A340" s="1"/>
      <c r="B340" s="1"/>
      <c r="C340" s="2"/>
      <c r="D340" s="1"/>
      <c r="E340" s="2"/>
      <c r="F340" s="2"/>
      <c r="G340" s="1"/>
      <c r="H340" s="2"/>
      <c r="I340" s="3"/>
      <c r="J340" s="1"/>
    </row>
    <row r="341" spans="1:10" x14ac:dyDescent="0.25">
      <c r="A341" s="1"/>
      <c r="B341" s="1"/>
      <c r="C341" s="2"/>
      <c r="D341" s="1"/>
      <c r="E341" s="2"/>
      <c r="F341" s="2"/>
      <c r="G341" s="1"/>
      <c r="H341" s="2"/>
      <c r="I341" s="3"/>
      <c r="J341" s="1"/>
    </row>
    <row r="342" spans="1:10" x14ac:dyDescent="0.25">
      <c r="A342" s="1"/>
      <c r="B342" s="1"/>
      <c r="C342" s="2"/>
      <c r="D342" s="1"/>
      <c r="E342" s="2"/>
      <c r="F342" s="2"/>
      <c r="G342" s="1"/>
      <c r="H342" s="2"/>
      <c r="I342" s="2"/>
      <c r="J342" s="1"/>
    </row>
    <row r="343" spans="1:10" x14ac:dyDescent="0.25">
      <c r="A343" s="1"/>
      <c r="B343" s="1"/>
      <c r="C343" s="2"/>
      <c r="D343" s="1"/>
      <c r="E343" s="2"/>
      <c r="F343" s="2"/>
      <c r="G343" s="1"/>
      <c r="H343" s="2"/>
      <c r="I343" s="2"/>
      <c r="J343" s="1"/>
    </row>
    <row r="344" spans="1:10" x14ac:dyDescent="0.25">
      <c r="A344" s="1"/>
      <c r="B344" s="1"/>
      <c r="C344" s="2"/>
      <c r="D344" s="1"/>
      <c r="E344" s="2"/>
      <c r="F344" s="2"/>
      <c r="G344" s="1"/>
      <c r="H344" s="2"/>
      <c r="I344" s="2"/>
      <c r="J344" s="1"/>
    </row>
    <row r="345" spans="1:10" x14ac:dyDescent="0.25">
      <c r="A345" s="1"/>
      <c r="B345" s="1"/>
      <c r="C345" s="2"/>
      <c r="D345" s="1"/>
      <c r="E345" s="2"/>
      <c r="F345" s="2"/>
      <c r="G345" s="1"/>
      <c r="H345" s="2"/>
      <c r="I345" s="2"/>
      <c r="J345" s="1"/>
    </row>
    <row r="346" spans="1:10" x14ac:dyDescent="0.25">
      <c r="A346" s="1"/>
      <c r="B346" s="1"/>
      <c r="C346" s="2"/>
      <c r="D346" s="1"/>
      <c r="E346" s="2"/>
      <c r="F346" s="2"/>
      <c r="G346" s="1"/>
      <c r="H346" s="2"/>
      <c r="I346" s="2"/>
      <c r="J346" s="1"/>
    </row>
    <row r="347" spans="1:10" x14ac:dyDescent="0.25">
      <c r="A347" s="1"/>
      <c r="B347" s="1"/>
      <c r="C347" s="2"/>
      <c r="D347" s="1"/>
      <c r="E347" s="2"/>
      <c r="F347" s="2"/>
      <c r="G347" s="1"/>
      <c r="H347" s="2"/>
      <c r="I347" s="2"/>
      <c r="J347" s="1"/>
    </row>
    <row r="348" spans="1:10" x14ac:dyDescent="0.25">
      <c r="A348" s="1"/>
      <c r="B348" s="1"/>
      <c r="C348" s="2"/>
      <c r="D348" s="1"/>
      <c r="E348" s="2"/>
      <c r="F348" s="2"/>
      <c r="G348" s="1"/>
      <c r="H348" s="2"/>
      <c r="I348" s="2"/>
      <c r="J348" s="1"/>
    </row>
    <row r="349" spans="1:10" x14ac:dyDescent="0.25">
      <c r="A349" s="1"/>
      <c r="B349" s="1"/>
      <c r="C349" s="2"/>
      <c r="D349" s="1"/>
      <c r="E349" s="2"/>
      <c r="F349" s="2"/>
      <c r="G349" s="1"/>
      <c r="H349" s="2"/>
      <c r="I349" s="2"/>
      <c r="J349" s="1"/>
    </row>
    <row r="350" spans="1:10" x14ac:dyDescent="0.25">
      <c r="A350" s="1"/>
      <c r="B350" s="1"/>
      <c r="C350" s="2"/>
      <c r="D350" s="1"/>
      <c r="E350" s="2"/>
      <c r="F350" s="2"/>
      <c r="G350" s="1"/>
      <c r="H350" s="2"/>
      <c r="I350" s="2"/>
      <c r="J350" s="1"/>
    </row>
    <row r="351" spans="1:10" x14ac:dyDescent="0.25">
      <c r="A351" s="1"/>
      <c r="B351" s="1"/>
      <c r="C351" s="2"/>
      <c r="D351" s="1"/>
      <c r="E351" s="2"/>
      <c r="F351" s="2"/>
      <c r="G351" s="1"/>
      <c r="H351" s="2"/>
      <c r="I351" s="2"/>
      <c r="J351" s="1"/>
    </row>
    <row r="352" spans="1:10" x14ac:dyDescent="0.25">
      <c r="A352" s="1"/>
      <c r="B352" s="1"/>
      <c r="C352" s="2"/>
      <c r="D352" s="1"/>
      <c r="E352" s="2"/>
      <c r="F352" s="2"/>
      <c r="G352" s="1"/>
      <c r="H352" s="2"/>
      <c r="I352" s="2"/>
      <c r="J352" s="1"/>
    </row>
    <row r="353" spans="1:10" x14ac:dyDescent="0.25">
      <c r="A353" s="1"/>
      <c r="B353" s="1"/>
      <c r="C353" s="2"/>
      <c r="D353" s="1"/>
      <c r="E353" s="2"/>
      <c r="F353" s="2"/>
      <c r="G353" s="1"/>
      <c r="H353" s="2"/>
      <c r="I353" s="2"/>
      <c r="J353" s="1"/>
    </row>
    <row r="354" spans="1:10" x14ac:dyDescent="0.25">
      <c r="A354" s="1"/>
      <c r="B354" s="1"/>
      <c r="C354" s="2"/>
      <c r="D354" s="1"/>
      <c r="E354" s="2"/>
      <c r="F354" s="2"/>
      <c r="G354" s="1"/>
      <c r="H354" s="2"/>
      <c r="I354" s="2"/>
      <c r="J354" s="1"/>
    </row>
    <row r="355" spans="1:10" x14ac:dyDescent="0.25">
      <c r="A355" s="1"/>
      <c r="B355" s="1"/>
      <c r="C355" s="2"/>
      <c r="D355" s="1"/>
      <c r="E355" s="2"/>
      <c r="F355" s="2"/>
      <c r="G355" s="1"/>
      <c r="H355" s="2"/>
      <c r="I355" s="2"/>
      <c r="J355" s="1"/>
    </row>
    <row r="356" spans="1:10" x14ac:dyDescent="0.25">
      <c r="A356" s="1"/>
      <c r="B356" s="1"/>
      <c r="C356" s="2"/>
      <c r="D356" s="1"/>
      <c r="E356" s="2"/>
      <c r="F356" s="2"/>
      <c r="G356" s="1"/>
      <c r="H356" s="2"/>
      <c r="I356" s="2"/>
      <c r="J356" s="1"/>
    </row>
    <row r="357" spans="1:10" x14ac:dyDescent="0.25">
      <c r="A357" s="1"/>
      <c r="B357" s="1"/>
      <c r="C357" s="2"/>
      <c r="D357" s="1"/>
      <c r="E357" s="2"/>
      <c r="F357" s="2"/>
      <c r="G357" s="1"/>
      <c r="H357" s="2"/>
      <c r="I357" s="2"/>
      <c r="J357" s="1"/>
    </row>
    <row r="358" spans="1:10" x14ac:dyDescent="0.25">
      <c r="A358" s="1"/>
      <c r="B358" s="1"/>
      <c r="C358" s="2"/>
      <c r="D358" s="1"/>
      <c r="E358" s="2"/>
      <c r="F358" s="2"/>
      <c r="G358" s="1"/>
      <c r="H358" s="2"/>
      <c r="I358" s="2"/>
      <c r="J358" s="1"/>
    </row>
    <row r="359" spans="1:10" x14ac:dyDescent="0.25">
      <c r="A359" s="1"/>
      <c r="B359" s="1"/>
      <c r="C359" s="2"/>
      <c r="D359" s="1"/>
      <c r="E359" s="2"/>
      <c r="F359" s="2"/>
      <c r="G359" s="1"/>
      <c r="H359" s="2"/>
      <c r="I359" s="2"/>
      <c r="J359" s="1"/>
    </row>
    <row r="360" spans="1:10" x14ac:dyDescent="0.25">
      <c r="A360" s="1"/>
      <c r="B360" s="1"/>
      <c r="C360" s="2"/>
      <c r="D360" s="1"/>
      <c r="E360" s="2"/>
      <c r="F360" s="2"/>
      <c r="G360" s="1"/>
      <c r="H360" s="2"/>
      <c r="I360" s="2"/>
      <c r="J360" s="1"/>
    </row>
    <row r="361" spans="1:10" x14ac:dyDescent="0.25">
      <c r="A361" s="1"/>
      <c r="B361" s="1"/>
      <c r="C361" s="2"/>
      <c r="D361" s="1"/>
      <c r="E361" s="2"/>
      <c r="F361" s="2"/>
      <c r="G361" s="1"/>
      <c r="H361" s="2"/>
      <c r="I361" s="2"/>
      <c r="J361" s="1"/>
    </row>
    <row r="362" spans="1:10" x14ac:dyDescent="0.25">
      <c r="A362" s="1"/>
      <c r="B362" s="1"/>
      <c r="C362" s="2"/>
      <c r="D362" s="1"/>
      <c r="E362" s="2"/>
      <c r="F362" s="2"/>
      <c r="G362" s="1"/>
      <c r="H362" s="2"/>
      <c r="I362" s="2"/>
      <c r="J362" s="1"/>
    </row>
    <row r="363" spans="1:10" x14ac:dyDescent="0.25">
      <c r="A363" s="1"/>
      <c r="B363" s="1"/>
      <c r="C363" s="2"/>
      <c r="D363" s="1"/>
      <c r="E363" s="2"/>
      <c r="F363" s="2"/>
      <c r="G363" s="1"/>
      <c r="H363" s="2"/>
      <c r="I363" s="2"/>
      <c r="J363" s="1"/>
    </row>
    <row r="364" spans="1:10" x14ac:dyDescent="0.25">
      <c r="A364" s="1"/>
      <c r="B364" s="1"/>
      <c r="C364" s="2"/>
      <c r="D364" s="1"/>
      <c r="E364" s="2"/>
      <c r="F364" s="2"/>
      <c r="G364" s="1"/>
      <c r="H364" s="2"/>
      <c r="I364" s="2"/>
      <c r="J364" s="1"/>
    </row>
    <row r="365" spans="1:10" x14ac:dyDescent="0.25">
      <c r="A365" s="1"/>
      <c r="B365" s="1"/>
      <c r="C365" s="2"/>
      <c r="D365" s="1"/>
      <c r="E365" s="2"/>
      <c r="F365" s="2"/>
      <c r="G365" s="1"/>
      <c r="H365" s="2"/>
      <c r="I365" s="2"/>
      <c r="J365" s="1"/>
    </row>
    <row r="366" spans="1:10" x14ac:dyDescent="0.25">
      <c r="A366" s="1"/>
      <c r="B366" s="1"/>
      <c r="C366" s="2"/>
      <c r="D366" s="1"/>
      <c r="E366" s="2"/>
      <c r="F366" s="2"/>
      <c r="G366" s="1"/>
      <c r="H366" s="2"/>
      <c r="I366" s="2"/>
      <c r="J366" s="1"/>
    </row>
    <row r="367" spans="1:10" x14ac:dyDescent="0.25">
      <c r="A367" s="1"/>
      <c r="B367" s="1"/>
      <c r="C367" s="2"/>
      <c r="D367" s="1"/>
      <c r="E367" s="2"/>
      <c r="F367" s="2"/>
      <c r="G367" s="1"/>
      <c r="H367" s="2"/>
      <c r="I367" s="2"/>
      <c r="J367" s="1"/>
    </row>
    <row r="368" spans="1:10" x14ac:dyDescent="0.25">
      <c r="A368" s="1"/>
      <c r="B368" s="1"/>
      <c r="C368" s="2"/>
      <c r="D368" s="1"/>
      <c r="E368" s="2"/>
      <c r="F368" s="2"/>
      <c r="G368" s="1"/>
      <c r="H368" s="2"/>
      <c r="I368" s="2"/>
      <c r="J368" s="1"/>
    </row>
    <row r="369" spans="1:10" x14ac:dyDescent="0.25">
      <c r="A369" s="1"/>
      <c r="B369" s="1"/>
      <c r="C369" s="2"/>
      <c r="D369" s="1"/>
      <c r="E369" s="2"/>
      <c r="F369" s="2"/>
      <c r="G369" s="1"/>
      <c r="H369" s="2"/>
      <c r="I369" s="2"/>
      <c r="J369" s="1"/>
    </row>
    <row r="370" spans="1:10" x14ac:dyDescent="0.25">
      <c r="A370" s="1"/>
      <c r="B370" s="1"/>
      <c r="C370" s="2"/>
      <c r="D370" s="1"/>
      <c r="E370" s="2"/>
      <c r="F370" s="2"/>
      <c r="G370" s="1"/>
      <c r="H370" s="2"/>
      <c r="I370" s="2"/>
      <c r="J370" s="1"/>
    </row>
    <row r="371" spans="1:10" x14ac:dyDescent="0.25">
      <c r="A371" s="1"/>
      <c r="B371" s="1"/>
      <c r="C371" s="2"/>
      <c r="D371" s="1"/>
      <c r="E371" s="2"/>
      <c r="F371" s="2"/>
      <c r="G371" s="1"/>
      <c r="H371" s="2"/>
      <c r="I371" s="2"/>
      <c r="J371" s="1"/>
    </row>
    <row r="372" spans="1:10" x14ac:dyDescent="0.25">
      <c r="A372" s="1"/>
      <c r="B372" s="1"/>
      <c r="C372" s="2"/>
      <c r="D372" s="1"/>
      <c r="E372" s="2"/>
      <c r="F372" s="2"/>
      <c r="G372" s="1"/>
      <c r="H372" s="2"/>
      <c r="I372" s="2"/>
      <c r="J372" s="1"/>
    </row>
    <row r="373" spans="1:10" x14ac:dyDescent="0.25">
      <c r="A373" s="1"/>
      <c r="B373" s="1"/>
      <c r="C373" s="2"/>
      <c r="D373" s="1"/>
      <c r="E373" s="2"/>
      <c r="F373" s="2"/>
      <c r="G373" s="1"/>
      <c r="H373" s="2"/>
      <c r="I373" s="2"/>
      <c r="J373" s="1"/>
    </row>
    <row r="374" spans="1:10" x14ac:dyDescent="0.25">
      <c r="A374" s="1"/>
      <c r="B374" s="1"/>
      <c r="C374" s="2"/>
      <c r="D374" s="1"/>
      <c r="E374" s="2"/>
      <c r="F374" s="2"/>
      <c r="G374" s="1"/>
      <c r="H374" s="2"/>
      <c r="I374" s="2"/>
      <c r="J374" s="1"/>
    </row>
    <row r="375" spans="1:10" x14ac:dyDescent="0.25">
      <c r="A375" s="1"/>
      <c r="B375" s="1"/>
      <c r="C375" s="2"/>
      <c r="D375" s="1"/>
      <c r="E375" s="2"/>
      <c r="F375" s="2"/>
      <c r="G375" s="1"/>
      <c r="H375" s="2"/>
      <c r="I375" s="2"/>
      <c r="J375" s="1"/>
    </row>
    <row r="376" spans="1:10" x14ac:dyDescent="0.25">
      <c r="A376" s="1"/>
      <c r="B376" s="1"/>
      <c r="C376" s="2"/>
      <c r="D376" s="1"/>
      <c r="E376" s="2"/>
      <c r="F376" s="2"/>
      <c r="G376" s="1"/>
      <c r="H376" s="2"/>
      <c r="I376" s="2"/>
      <c r="J376" s="1"/>
    </row>
    <row r="377" spans="1:10" x14ac:dyDescent="0.25">
      <c r="A377" s="1"/>
      <c r="B377" s="1"/>
      <c r="C377" s="2"/>
      <c r="D377" s="1"/>
      <c r="E377" s="2"/>
      <c r="F377" s="2"/>
      <c r="G377" s="1"/>
      <c r="H377" s="2"/>
      <c r="I377" s="2"/>
      <c r="J377" s="1"/>
    </row>
    <row r="378" spans="1:10" x14ac:dyDescent="0.25">
      <c r="A378" s="1"/>
      <c r="B378" s="1"/>
      <c r="C378" s="2"/>
      <c r="D378" s="1"/>
      <c r="E378" s="2"/>
      <c r="F378" s="2"/>
      <c r="G378" s="1"/>
      <c r="H378" s="2"/>
      <c r="I378" s="2"/>
      <c r="J378" s="1"/>
    </row>
    <row r="379" spans="1:10" x14ac:dyDescent="0.25">
      <c r="A379" s="1"/>
      <c r="B379" s="1"/>
      <c r="C379" s="2"/>
      <c r="D379" s="1"/>
      <c r="E379" s="2"/>
      <c r="F379" s="2"/>
      <c r="G379" s="1"/>
      <c r="H379" s="2"/>
      <c r="I379" s="2"/>
      <c r="J379" s="1"/>
    </row>
    <row r="380" spans="1:10" x14ac:dyDescent="0.25">
      <c r="A380" s="1"/>
      <c r="B380" s="1"/>
      <c r="C380" s="2"/>
      <c r="D380" s="1"/>
      <c r="E380" s="2"/>
      <c r="F380" s="2"/>
      <c r="G380" s="1"/>
      <c r="H380" s="2"/>
      <c r="I380" s="2"/>
      <c r="J380" s="1"/>
    </row>
    <row r="381" spans="1:10" x14ac:dyDescent="0.25">
      <c r="A381" s="1"/>
      <c r="B381" s="1"/>
      <c r="C381" s="2"/>
      <c r="D381" s="1"/>
      <c r="E381" s="2"/>
      <c r="F381" s="2"/>
      <c r="G381" s="1"/>
      <c r="H381" s="2"/>
      <c r="I381" s="2"/>
      <c r="J381" s="1"/>
    </row>
    <row r="382" spans="1:10" x14ac:dyDescent="0.25">
      <c r="A382" s="1"/>
      <c r="B382" s="1"/>
      <c r="C382" s="2"/>
      <c r="D382" s="1"/>
      <c r="E382" s="2"/>
      <c r="F382" s="2"/>
      <c r="G382" s="1"/>
      <c r="H382" s="2"/>
      <c r="I382" s="2"/>
      <c r="J382" s="1"/>
    </row>
    <row r="383" spans="1:10" x14ac:dyDescent="0.25">
      <c r="A383" s="1"/>
      <c r="B383" s="1"/>
      <c r="C383" s="2"/>
      <c r="D383" s="1"/>
      <c r="E383" s="2"/>
      <c r="F383" s="2"/>
      <c r="G383" s="1"/>
      <c r="H383" s="2"/>
      <c r="I383" s="2"/>
      <c r="J383" s="1"/>
    </row>
    <row r="384" spans="1:10" x14ac:dyDescent="0.25">
      <c r="A384" s="1"/>
      <c r="B384" s="1"/>
      <c r="C384" s="2"/>
      <c r="D384" s="1"/>
      <c r="E384" s="2"/>
      <c r="F384" s="2"/>
      <c r="G384" s="1"/>
      <c r="H384" s="2"/>
      <c r="I384" s="2"/>
      <c r="J384" s="1"/>
    </row>
    <row r="385" spans="1:10" x14ac:dyDescent="0.25">
      <c r="A385" s="1"/>
      <c r="B385" s="1"/>
      <c r="C385" s="2"/>
      <c r="D385" s="1"/>
      <c r="E385" s="2"/>
      <c r="F385" s="2"/>
      <c r="G385" s="1"/>
      <c r="H385" s="2"/>
      <c r="I385" s="2"/>
      <c r="J385" s="1"/>
    </row>
    <row r="386" spans="1:10" x14ac:dyDescent="0.25">
      <c r="A386" s="1"/>
      <c r="B386" s="1"/>
      <c r="C386" s="2"/>
      <c r="D386" s="1"/>
      <c r="E386" s="2"/>
      <c r="F386" s="2"/>
      <c r="G386" s="1"/>
      <c r="H386" s="2"/>
      <c r="I386" s="3"/>
      <c r="J386" s="1"/>
    </row>
    <row r="387" spans="1:10" x14ac:dyDescent="0.25">
      <c r="A387" s="1"/>
      <c r="B387" s="1"/>
      <c r="C387" s="2"/>
      <c r="D387" s="1"/>
      <c r="E387" s="2"/>
      <c r="F387" s="2"/>
      <c r="G387" s="1"/>
      <c r="H387" s="2"/>
      <c r="I387" s="3"/>
      <c r="J387" s="1"/>
    </row>
    <row r="388" spans="1:10" x14ac:dyDescent="0.25">
      <c r="A388" s="1"/>
      <c r="B388" s="1"/>
      <c r="C388" s="2"/>
      <c r="D388" s="1"/>
      <c r="E388" s="2"/>
      <c r="F388" s="2"/>
      <c r="G388" s="1"/>
      <c r="H388" s="2"/>
      <c r="I388" s="3"/>
      <c r="J388" s="1"/>
    </row>
    <row r="389" spans="1:10" x14ac:dyDescent="0.25">
      <c r="A389" s="1"/>
      <c r="B389" s="1"/>
      <c r="C389" s="2"/>
      <c r="D389" s="1"/>
      <c r="E389" s="2"/>
      <c r="F389" s="2"/>
      <c r="G389" s="1"/>
      <c r="H389" s="2"/>
      <c r="I389" s="3"/>
      <c r="J389" s="1"/>
    </row>
    <row r="390" spans="1:10" x14ac:dyDescent="0.25">
      <c r="A390" s="1"/>
      <c r="B390" s="1"/>
      <c r="C390" s="2"/>
      <c r="D390" s="1"/>
      <c r="E390" s="2"/>
      <c r="F390" s="2"/>
      <c r="G390" s="1"/>
      <c r="H390" s="2"/>
      <c r="I390" s="3"/>
      <c r="J390" s="1"/>
    </row>
    <row r="391" spans="1:10" x14ac:dyDescent="0.25">
      <c r="A391" s="1"/>
      <c r="B391" s="1"/>
      <c r="C391" s="2"/>
      <c r="D391" s="1"/>
      <c r="E391" s="2"/>
      <c r="F391" s="2"/>
      <c r="G391" s="1"/>
      <c r="H391" s="2"/>
      <c r="I391" s="2"/>
      <c r="J391" s="1"/>
    </row>
    <row r="392" spans="1:10" x14ac:dyDescent="0.25">
      <c r="A392" s="1"/>
      <c r="B392" s="1"/>
      <c r="C392" s="2"/>
      <c r="D392" s="1"/>
      <c r="E392" s="2"/>
      <c r="F392" s="2"/>
      <c r="G392" s="1"/>
      <c r="H392" s="2"/>
      <c r="I392" s="2"/>
      <c r="J392" s="1"/>
    </row>
    <row r="393" spans="1:10" x14ac:dyDescent="0.25">
      <c r="A393" s="1"/>
      <c r="B393" s="1"/>
      <c r="C393" s="2"/>
      <c r="D393" s="1"/>
      <c r="E393" s="2"/>
      <c r="F393" s="2"/>
      <c r="G393" s="1"/>
      <c r="H393" s="2"/>
      <c r="I393" s="2"/>
      <c r="J393" s="1"/>
    </row>
    <row r="394" spans="1:10" x14ac:dyDescent="0.25">
      <c r="A394" s="1"/>
      <c r="B394" s="1"/>
      <c r="C394" s="2"/>
      <c r="D394" s="1"/>
      <c r="E394" s="2"/>
      <c r="F394" s="2"/>
      <c r="G394" s="1"/>
      <c r="H394" s="2"/>
      <c r="I394" s="2"/>
      <c r="J394" s="1"/>
    </row>
    <row r="395" spans="1:10" x14ac:dyDescent="0.25">
      <c r="A395" s="1"/>
      <c r="B395" s="1"/>
      <c r="C395" s="2"/>
      <c r="D395" s="1"/>
      <c r="E395" s="2"/>
      <c r="F395" s="2"/>
      <c r="G395" s="1"/>
      <c r="H395" s="2"/>
      <c r="I395" s="2"/>
      <c r="J395" s="1"/>
    </row>
    <row r="396" spans="1:10" x14ac:dyDescent="0.25">
      <c r="A396" s="1"/>
      <c r="B396" s="1"/>
      <c r="C396" s="2"/>
      <c r="D396" s="1"/>
      <c r="E396" s="2"/>
      <c r="F396" s="2"/>
      <c r="G396" s="1"/>
      <c r="H396" s="2"/>
      <c r="I396" s="2"/>
      <c r="J396" s="1"/>
    </row>
    <row r="397" spans="1:10" x14ac:dyDescent="0.25">
      <c r="A397" s="1"/>
      <c r="B397" s="1"/>
      <c r="C397" s="2"/>
      <c r="D397" s="1"/>
      <c r="E397" s="2"/>
      <c r="F397" s="2"/>
      <c r="G397" s="1"/>
      <c r="H397" s="2"/>
      <c r="I397" s="2"/>
      <c r="J397" s="1"/>
    </row>
    <row r="398" spans="1:10" x14ac:dyDescent="0.25">
      <c r="A398" s="1"/>
      <c r="B398" s="1"/>
      <c r="C398" s="2"/>
      <c r="D398" s="1"/>
      <c r="E398" s="2"/>
      <c r="F398" s="2"/>
      <c r="G398" s="1"/>
      <c r="H398" s="2"/>
      <c r="I398" s="2"/>
      <c r="J398" s="1"/>
    </row>
    <row r="399" spans="1:10" x14ac:dyDescent="0.25">
      <c r="A399" s="1"/>
      <c r="B399" s="1"/>
      <c r="C399" s="2"/>
      <c r="D399" s="1"/>
      <c r="E399" s="2"/>
      <c r="F399" s="2"/>
      <c r="G399" s="1"/>
      <c r="H399" s="2"/>
      <c r="I399" s="2"/>
      <c r="J399" s="1"/>
    </row>
    <row r="400" spans="1:10" x14ac:dyDescent="0.25">
      <c r="A400" s="1"/>
      <c r="B400" s="1"/>
      <c r="C400" s="2"/>
      <c r="D400" s="1"/>
      <c r="E400" s="2"/>
      <c r="F400" s="2"/>
      <c r="G400" s="1"/>
      <c r="H400" s="2"/>
      <c r="I400" s="2"/>
      <c r="J400" s="1"/>
    </row>
    <row r="401" spans="1:10" x14ac:dyDescent="0.25">
      <c r="A401" s="1"/>
      <c r="B401" s="1"/>
      <c r="C401" s="2"/>
      <c r="D401" s="1"/>
      <c r="E401" s="2"/>
      <c r="F401" s="2"/>
      <c r="G401" s="1"/>
      <c r="H401" s="2"/>
      <c r="I401" s="2"/>
      <c r="J401" s="1"/>
    </row>
    <row r="402" spans="1:10" x14ac:dyDescent="0.25">
      <c r="A402" s="1"/>
      <c r="B402" s="1"/>
      <c r="C402" s="2"/>
      <c r="D402" s="1"/>
      <c r="E402" s="2"/>
      <c r="F402" s="2"/>
      <c r="G402" s="1"/>
      <c r="H402" s="2"/>
      <c r="I402" s="2"/>
      <c r="J402" s="1"/>
    </row>
    <row r="403" spans="1:10" x14ac:dyDescent="0.25">
      <c r="A403" s="1"/>
      <c r="B403" s="1"/>
      <c r="C403" s="2"/>
      <c r="D403" s="1"/>
      <c r="E403" s="2"/>
      <c r="F403" s="2"/>
      <c r="G403" s="1"/>
      <c r="H403" s="2"/>
      <c r="I403" s="2"/>
      <c r="J403" s="1"/>
    </row>
    <row r="404" spans="1:10" x14ac:dyDescent="0.25">
      <c r="A404" s="1"/>
      <c r="B404" s="1"/>
      <c r="C404" s="2"/>
      <c r="D404" s="1"/>
      <c r="E404" s="2"/>
      <c r="F404" s="2"/>
      <c r="G404" s="1"/>
      <c r="H404" s="2"/>
      <c r="I404" s="2"/>
      <c r="J404" s="1"/>
    </row>
    <row r="405" spans="1:10" x14ac:dyDescent="0.25">
      <c r="A405" s="1"/>
      <c r="B405" s="1"/>
      <c r="C405" s="2"/>
      <c r="D405" s="1"/>
      <c r="E405" s="2"/>
      <c r="F405" s="2"/>
      <c r="G405" s="1"/>
      <c r="H405" s="2"/>
      <c r="I405" s="2"/>
      <c r="J405" s="1"/>
    </row>
    <row r="406" spans="1:10" x14ac:dyDescent="0.25">
      <c r="A406" s="1"/>
      <c r="B406" s="1"/>
      <c r="C406" s="2"/>
      <c r="D406" s="1"/>
      <c r="E406" s="2"/>
      <c r="F406" s="2"/>
      <c r="G406" s="1"/>
      <c r="H406" s="2"/>
      <c r="I406" s="2"/>
      <c r="J406" s="1"/>
    </row>
    <row r="407" spans="1:10" x14ac:dyDescent="0.25">
      <c r="A407" s="1"/>
      <c r="B407" s="1"/>
      <c r="C407" s="2"/>
      <c r="D407" s="1"/>
      <c r="E407" s="2"/>
      <c r="F407" s="2"/>
      <c r="G407" s="1"/>
      <c r="H407" s="2"/>
      <c r="I407" s="2"/>
      <c r="J407" s="1"/>
    </row>
    <row r="408" spans="1:10" x14ac:dyDescent="0.25">
      <c r="A408" s="1"/>
      <c r="B408" s="1"/>
      <c r="C408" s="2"/>
      <c r="D408" s="1"/>
      <c r="E408" s="2"/>
      <c r="F408" s="2"/>
      <c r="G408" s="1"/>
      <c r="H408" s="2"/>
      <c r="I408" s="2"/>
      <c r="J408" s="1"/>
    </row>
    <row r="409" spans="1:10" x14ac:dyDescent="0.25">
      <c r="A409" s="1"/>
      <c r="B409" s="1"/>
      <c r="C409" s="2"/>
      <c r="D409" s="1"/>
      <c r="E409" s="2"/>
      <c r="F409" s="2"/>
      <c r="G409" s="1"/>
      <c r="H409" s="2"/>
      <c r="I409" s="2"/>
      <c r="J409" s="1"/>
    </row>
    <row r="410" spans="1:10" x14ac:dyDescent="0.25">
      <c r="A410" s="1"/>
      <c r="B410" s="1"/>
      <c r="C410" s="2"/>
      <c r="D410" s="1"/>
      <c r="E410" s="2"/>
      <c r="F410" s="2"/>
      <c r="G410" s="1"/>
      <c r="H410" s="2"/>
      <c r="I410" s="2"/>
      <c r="J410" s="1"/>
    </row>
    <row r="411" spans="1:10" x14ac:dyDescent="0.25">
      <c r="A411" s="1"/>
      <c r="B411" s="1"/>
      <c r="C411" s="2"/>
      <c r="D411" s="1"/>
      <c r="E411" s="2"/>
      <c r="F411" s="2"/>
      <c r="G411" s="1"/>
      <c r="H411" s="2"/>
      <c r="I411" s="2"/>
      <c r="J411" s="1"/>
    </row>
    <row r="412" spans="1:10" x14ac:dyDescent="0.25">
      <c r="A412" s="1"/>
      <c r="B412" s="1"/>
      <c r="C412" s="2"/>
      <c r="D412" s="1"/>
      <c r="E412" s="2"/>
      <c r="F412" s="2"/>
      <c r="G412" s="1"/>
      <c r="H412" s="2"/>
      <c r="I412" s="2"/>
      <c r="J412" s="1"/>
    </row>
    <row r="413" spans="1:10" x14ac:dyDescent="0.25">
      <c r="A413" s="1"/>
      <c r="B413" s="1"/>
      <c r="C413" s="2"/>
      <c r="D413" s="1"/>
      <c r="E413" s="2"/>
      <c r="F413" s="2"/>
      <c r="G413" s="1"/>
      <c r="H413" s="2"/>
      <c r="I413" s="2"/>
      <c r="J413" s="1"/>
    </row>
    <row r="414" spans="1:10" x14ac:dyDescent="0.25">
      <c r="A414" s="1"/>
      <c r="B414" s="1"/>
      <c r="C414" s="2"/>
      <c r="D414" s="1"/>
      <c r="E414" s="2"/>
      <c r="F414" s="2"/>
      <c r="G414" s="1"/>
      <c r="H414" s="2"/>
      <c r="I414" s="2"/>
      <c r="J414" s="1"/>
    </row>
    <row r="415" spans="1:10" x14ac:dyDescent="0.25">
      <c r="A415" s="1"/>
      <c r="B415" s="1"/>
      <c r="C415" s="2"/>
      <c r="D415" s="1"/>
      <c r="E415" s="2"/>
      <c r="F415" s="2"/>
      <c r="G415" s="1"/>
      <c r="H415" s="2"/>
      <c r="I415" s="2"/>
      <c r="J415" s="1"/>
    </row>
    <row r="416" spans="1:10" x14ac:dyDescent="0.25">
      <c r="A416" s="1"/>
      <c r="B416" s="1"/>
      <c r="C416" s="2"/>
      <c r="D416" s="1"/>
      <c r="E416" s="2"/>
      <c r="F416" s="2"/>
      <c r="G416" s="1"/>
      <c r="H416" s="2"/>
      <c r="I416" s="2"/>
      <c r="J416" s="1"/>
    </row>
    <row r="417" spans="1:10" x14ac:dyDescent="0.25">
      <c r="A417" s="1"/>
      <c r="B417" s="1"/>
      <c r="C417" s="2"/>
      <c r="D417" s="1"/>
      <c r="E417" s="2"/>
      <c r="F417" s="2"/>
      <c r="G417" s="1"/>
      <c r="H417" s="2"/>
      <c r="I417" s="2"/>
      <c r="J417" s="1"/>
    </row>
    <row r="418" spans="1:10" x14ac:dyDescent="0.25">
      <c r="A418" s="1"/>
      <c r="B418" s="1"/>
      <c r="C418" s="2"/>
      <c r="D418" s="1"/>
      <c r="E418" s="2"/>
      <c r="F418" s="2"/>
      <c r="G418" s="1"/>
      <c r="H418" s="2"/>
      <c r="I418" s="2"/>
      <c r="J418" s="1"/>
    </row>
    <row r="419" spans="1:10" x14ac:dyDescent="0.25">
      <c r="A419" s="1"/>
      <c r="B419" s="1"/>
      <c r="C419" s="2"/>
      <c r="D419" s="1"/>
      <c r="E419" s="2"/>
      <c r="F419" s="2"/>
      <c r="G419" s="1"/>
      <c r="H419" s="2"/>
      <c r="I419" s="2"/>
      <c r="J419" s="1"/>
    </row>
    <row r="420" spans="1:10" x14ac:dyDescent="0.25">
      <c r="A420" s="1"/>
      <c r="B420" s="1"/>
      <c r="C420" s="2"/>
      <c r="D420" s="1"/>
      <c r="E420" s="2"/>
      <c r="F420" s="2"/>
      <c r="G420" s="1"/>
      <c r="H420" s="2"/>
      <c r="I420" s="2"/>
      <c r="J420" s="1"/>
    </row>
    <row r="421" spans="1:10" x14ac:dyDescent="0.25">
      <c r="A421" s="1"/>
      <c r="B421" s="1"/>
      <c r="C421" s="2"/>
      <c r="D421" s="1"/>
      <c r="E421" s="2"/>
      <c r="F421" s="2"/>
      <c r="G421" s="1"/>
      <c r="H421" s="2"/>
      <c r="I421" s="3"/>
      <c r="J421" s="1"/>
    </row>
    <row r="422" spans="1:10" x14ac:dyDescent="0.25">
      <c r="A422" s="1"/>
      <c r="B422" s="1"/>
      <c r="C422" s="2"/>
      <c r="D422" s="1"/>
      <c r="E422" s="2"/>
      <c r="F422" s="2"/>
      <c r="G422" s="1"/>
      <c r="H422" s="2"/>
      <c r="I422" s="3"/>
      <c r="J422" s="1"/>
    </row>
    <row r="423" spans="1:10" x14ac:dyDescent="0.25">
      <c r="A423" s="1"/>
      <c r="B423" s="1"/>
      <c r="C423" s="2"/>
      <c r="D423" s="1"/>
      <c r="E423" s="2"/>
      <c r="F423" s="2"/>
      <c r="G423" s="1"/>
      <c r="H423" s="2"/>
      <c r="I423" s="3"/>
      <c r="J423" s="1"/>
    </row>
    <row r="424" spans="1:10" x14ac:dyDescent="0.25">
      <c r="A424" s="1"/>
      <c r="B424" s="1"/>
      <c r="C424" s="2"/>
      <c r="D424" s="1"/>
      <c r="E424" s="2"/>
      <c r="F424" s="2"/>
      <c r="G424" s="1"/>
      <c r="H424" s="2"/>
      <c r="I424" s="3"/>
      <c r="J424" s="1"/>
    </row>
    <row r="425" spans="1:10" x14ac:dyDescent="0.25">
      <c r="A425" s="1"/>
      <c r="B425" s="1"/>
      <c r="C425" s="2"/>
      <c r="D425" s="1"/>
      <c r="E425" s="2"/>
      <c r="F425" s="2"/>
      <c r="G425" s="1"/>
      <c r="H425" s="2"/>
      <c r="I425" s="3"/>
      <c r="J425" s="1"/>
    </row>
    <row r="426" spans="1:10" x14ac:dyDescent="0.25">
      <c r="A426" s="1"/>
      <c r="B426" s="1"/>
      <c r="C426" s="2"/>
      <c r="D426" s="1"/>
      <c r="E426" s="2"/>
      <c r="F426" s="2"/>
      <c r="G426" s="1"/>
      <c r="H426" s="2"/>
      <c r="I426" s="3"/>
      <c r="J426" s="1"/>
    </row>
    <row r="427" spans="1:10" x14ac:dyDescent="0.25">
      <c r="A427" s="1"/>
      <c r="B427" s="1"/>
      <c r="C427" s="2"/>
      <c r="D427" s="1"/>
      <c r="E427" s="2"/>
      <c r="F427" s="2"/>
      <c r="G427" s="1"/>
      <c r="H427" s="2"/>
      <c r="I427" s="3"/>
      <c r="J427" s="1"/>
    </row>
    <row r="428" spans="1:10" x14ac:dyDescent="0.25">
      <c r="A428" s="1"/>
      <c r="B428" s="1"/>
      <c r="C428" s="2"/>
      <c r="D428" s="1"/>
      <c r="E428" s="2"/>
      <c r="F428" s="2"/>
      <c r="G428" s="1"/>
      <c r="H428" s="2"/>
      <c r="I428" s="3"/>
      <c r="J428" s="1"/>
    </row>
    <row r="429" spans="1:10" x14ac:dyDescent="0.25">
      <c r="A429" s="1"/>
      <c r="B429" s="1"/>
      <c r="C429" s="2"/>
      <c r="D429" s="1"/>
      <c r="E429" s="2"/>
      <c r="F429" s="2"/>
      <c r="G429" s="1"/>
      <c r="H429" s="2"/>
      <c r="I429" s="3"/>
      <c r="J429" s="1"/>
    </row>
    <row r="430" spans="1:10" x14ac:dyDescent="0.25">
      <c r="A430" s="1"/>
      <c r="B430" s="1"/>
      <c r="C430" s="2"/>
      <c r="D430" s="1"/>
      <c r="E430" s="2"/>
      <c r="F430" s="2"/>
      <c r="G430" s="1"/>
      <c r="H430" s="2"/>
      <c r="I430" s="3"/>
      <c r="J430" s="1"/>
    </row>
    <row r="431" spans="1:10" x14ac:dyDescent="0.25">
      <c r="A431" s="1"/>
      <c r="B431" s="1"/>
      <c r="C431" s="2"/>
      <c r="D431" s="1"/>
      <c r="E431" s="2"/>
      <c r="F431" s="2"/>
      <c r="G431" s="1"/>
      <c r="H431" s="2"/>
      <c r="I431" s="3"/>
      <c r="J431" s="1"/>
    </row>
    <row r="432" spans="1:10" x14ac:dyDescent="0.25">
      <c r="A432" s="1"/>
      <c r="B432" s="1"/>
      <c r="C432" s="2"/>
      <c r="D432" s="1"/>
      <c r="E432" s="2"/>
      <c r="F432" s="2"/>
      <c r="G432" s="1"/>
      <c r="H432" s="2"/>
      <c r="I432" s="3"/>
      <c r="J432" s="1"/>
    </row>
    <row r="433" spans="1:10" x14ac:dyDescent="0.25">
      <c r="A433" s="1"/>
      <c r="B433" s="1"/>
      <c r="C433" s="2"/>
      <c r="D433" s="1"/>
      <c r="E433" s="2"/>
      <c r="F433" s="2"/>
      <c r="G433" s="1"/>
      <c r="H433" s="2"/>
      <c r="I433" s="3"/>
      <c r="J433" s="1"/>
    </row>
    <row r="434" spans="1:10" x14ac:dyDescent="0.25">
      <c r="A434" s="1"/>
      <c r="B434" s="1"/>
      <c r="C434" s="2"/>
      <c r="D434" s="1"/>
      <c r="E434" s="2"/>
      <c r="F434" s="2"/>
      <c r="G434" s="1"/>
      <c r="H434" s="2"/>
      <c r="I434" s="3"/>
      <c r="J434" s="1"/>
    </row>
    <row r="435" spans="1:10" x14ac:dyDescent="0.25">
      <c r="A435" s="1"/>
      <c r="B435" s="1"/>
      <c r="C435" s="2"/>
      <c r="D435" s="1"/>
      <c r="E435" s="2"/>
      <c r="F435" s="2"/>
      <c r="G435" s="1"/>
      <c r="H435" s="2"/>
      <c r="I435" s="3"/>
      <c r="J435" s="1"/>
    </row>
    <row r="436" spans="1:10" x14ac:dyDescent="0.25">
      <c r="A436" s="1"/>
      <c r="B436" s="1"/>
      <c r="C436" s="2"/>
      <c r="D436" s="1"/>
      <c r="E436" s="2"/>
      <c r="F436" s="2"/>
      <c r="G436" s="1"/>
      <c r="H436" s="2"/>
      <c r="I436" s="3"/>
      <c r="J436" s="1"/>
    </row>
    <row r="437" spans="1:10" x14ac:dyDescent="0.25">
      <c r="A437" s="1"/>
      <c r="B437" s="1"/>
      <c r="C437" s="2"/>
      <c r="D437" s="1"/>
      <c r="E437" s="2"/>
      <c r="F437" s="2"/>
      <c r="G437" s="1"/>
      <c r="H437" s="2"/>
      <c r="I437" s="3"/>
      <c r="J437" s="1"/>
    </row>
    <row r="438" spans="1:10" x14ac:dyDescent="0.25">
      <c r="A438" s="1"/>
      <c r="B438" s="1"/>
      <c r="C438" s="2"/>
      <c r="D438" s="1"/>
      <c r="E438" s="2"/>
      <c r="F438" s="2"/>
      <c r="G438" s="1"/>
      <c r="H438" s="2"/>
      <c r="I438" s="3"/>
      <c r="J438" s="1"/>
    </row>
    <row r="439" spans="1:10" x14ac:dyDescent="0.25">
      <c r="A439" s="1"/>
      <c r="B439" s="1"/>
      <c r="C439" s="2"/>
      <c r="D439" s="1"/>
      <c r="E439" s="2"/>
      <c r="F439" s="2"/>
      <c r="G439" s="1"/>
      <c r="H439" s="2"/>
      <c r="I439" s="3"/>
      <c r="J439" s="1"/>
    </row>
    <row r="440" spans="1:10" x14ac:dyDescent="0.25">
      <c r="A440" s="1"/>
      <c r="B440" s="1"/>
      <c r="C440" s="2"/>
      <c r="D440" s="1"/>
      <c r="E440" s="2"/>
      <c r="F440" s="2"/>
      <c r="G440" s="1"/>
      <c r="H440" s="2"/>
      <c r="I440" s="2"/>
      <c r="J440" s="1"/>
    </row>
    <row r="441" spans="1:10" x14ac:dyDescent="0.25">
      <c r="A441" s="1"/>
      <c r="B441" s="1"/>
      <c r="C441" s="2"/>
      <c r="D441" s="1"/>
      <c r="E441" s="2"/>
      <c r="F441" s="2"/>
      <c r="G441" s="1"/>
      <c r="H441" s="2"/>
      <c r="I441" s="2"/>
      <c r="J441" s="1"/>
    </row>
    <row r="442" spans="1:10" x14ac:dyDescent="0.25">
      <c r="A442" s="1"/>
      <c r="B442" s="1"/>
      <c r="C442" s="2"/>
      <c r="D442" s="1"/>
      <c r="E442" s="2"/>
      <c r="F442" s="2"/>
      <c r="G442" s="1"/>
      <c r="H442" s="2"/>
      <c r="I442" s="2"/>
      <c r="J442" s="1"/>
    </row>
    <row r="443" spans="1:10" x14ac:dyDescent="0.25">
      <c r="A443" s="1"/>
      <c r="B443" s="1"/>
      <c r="C443" s="2"/>
      <c r="D443" s="1"/>
      <c r="E443" s="2"/>
      <c r="F443" s="2"/>
      <c r="G443" s="1"/>
      <c r="H443" s="2"/>
      <c r="I443" s="2"/>
      <c r="J443" s="1"/>
    </row>
    <row r="444" spans="1:10" x14ac:dyDescent="0.25">
      <c r="A444" s="1"/>
      <c r="B444" s="1"/>
      <c r="C444" s="2"/>
      <c r="D444" s="1"/>
      <c r="E444" s="2"/>
      <c r="F444" s="2"/>
      <c r="G444" s="1"/>
      <c r="H444" s="2"/>
      <c r="I444" s="3"/>
      <c r="J444" s="1"/>
    </row>
    <row r="445" spans="1:10" x14ac:dyDescent="0.25">
      <c r="A445" s="1"/>
      <c r="B445" s="1"/>
      <c r="C445" s="2"/>
      <c r="D445" s="1"/>
      <c r="E445" s="2"/>
      <c r="F445" s="2"/>
      <c r="G445" s="1"/>
      <c r="H445" s="2"/>
      <c r="I445" s="3"/>
      <c r="J445" s="1"/>
    </row>
    <row r="446" spans="1:10" x14ac:dyDescent="0.25">
      <c r="A446" s="1"/>
      <c r="B446" s="1"/>
      <c r="C446" s="2"/>
      <c r="D446" s="1"/>
      <c r="E446" s="2"/>
      <c r="F446" s="2"/>
      <c r="G446" s="1"/>
      <c r="H446" s="2"/>
      <c r="I446" s="3"/>
      <c r="J446" s="1"/>
    </row>
    <row r="447" spans="1:10" x14ac:dyDescent="0.25">
      <c r="A447" s="1"/>
      <c r="B447" s="1"/>
      <c r="C447" s="2"/>
      <c r="D447" s="1"/>
      <c r="E447" s="2"/>
      <c r="F447" s="2"/>
      <c r="G447" s="1"/>
      <c r="H447" s="2"/>
      <c r="I447" s="3"/>
      <c r="J447" s="1"/>
    </row>
    <row r="448" spans="1:10" x14ac:dyDescent="0.25">
      <c r="A448" s="1"/>
      <c r="B448" s="1"/>
      <c r="C448" s="2"/>
      <c r="D448" s="1"/>
      <c r="E448" s="2"/>
      <c r="F448" s="2"/>
      <c r="G448" s="1"/>
      <c r="H448" s="2"/>
      <c r="I448" s="3"/>
      <c r="J448" s="1"/>
    </row>
    <row r="449" spans="1:10" x14ac:dyDescent="0.25">
      <c r="A449" s="1"/>
      <c r="B449" s="1"/>
      <c r="C449" s="2"/>
      <c r="D449" s="1"/>
      <c r="E449" s="2"/>
      <c r="F449" s="2"/>
      <c r="G449" s="1"/>
      <c r="H449" s="2"/>
      <c r="I449" s="3"/>
      <c r="J449" s="1"/>
    </row>
    <row r="450" spans="1:10" x14ac:dyDescent="0.25">
      <c r="A450" s="1"/>
      <c r="B450" s="1"/>
      <c r="C450" s="2"/>
      <c r="D450" s="1"/>
      <c r="E450" s="2"/>
      <c r="F450" s="2"/>
      <c r="G450" s="1"/>
      <c r="H450" s="2"/>
      <c r="I450" s="3"/>
      <c r="J450" s="1"/>
    </row>
    <row r="451" spans="1:10" x14ac:dyDescent="0.25">
      <c r="A451" s="1"/>
      <c r="B451" s="1"/>
      <c r="C451" s="2"/>
      <c r="D451" s="1"/>
      <c r="E451" s="2"/>
      <c r="F451" s="2"/>
      <c r="G451" s="1"/>
      <c r="H451" s="2"/>
      <c r="I451" s="3"/>
      <c r="J451" s="1"/>
    </row>
    <row r="452" spans="1:10" x14ac:dyDescent="0.25">
      <c r="A452" s="1"/>
      <c r="B452" s="1"/>
      <c r="C452" s="2"/>
      <c r="D452" s="1"/>
      <c r="E452" s="2"/>
      <c r="F452" s="2"/>
      <c r="G452" s="1"/>
      <c r="H452" s="2"/>
      <c r="I452" s="3"/>
      <c r="J452" s="1"/>
    </row>
    <row r="453" spans="1:10" x14ac:dyDescent="0.25">
      <c r="A453" s="1"/>
      <c r="B453" s="1"/>
      <c r="C453" s="2"/>
      <c r="D453" s="1"/>
      <c r="E453" s="2"/>
      <c r="F453" s="2"/>
      <c r="G453" s="1"/>
      <c r="H453" s="2"/>
      <c r="I453" s="3"/>
      <c r="J453" s="1"/>
    </row>
    <row r="454" spans="1:10" x14ac:dyDescent="0.25">
      <c r="A454" s="1"/>
      <c r="B454" s="1"/>
      <c r="C454" s="2"/>
      <c r="D454" s="1"/>
      <c r="E454" s="2"/>
      <c r="F454" s="2"/>
      <c r="G454" s="1"/>
      <c r="H454" s="2"/>
      <c r="I454" s="3"/>
      <c r="J454" s="1"/>
    </row>
    <row r="455" spans="1:10" x14ac:dyDescent="0.25">
      <c r="A455" s="1"/>
      <c r="B455" s="1"/>
      <c r="C455" s="2"/>
      <c r="D455" s="1"/>
      <c r="E455" s="2"/>
      <c r="F455" s="2"/>
      <c r="G455" s="1"/>
      <c r="H455" s="2"/>
      <c r="I455" s="3"/>
      <c r="J455" s="1"/>
    </row>
    <row r="456" spans="1:10" x14ac:dyDescent="0.25">
      <c r="A456" s="1"/>
      <c r="B456" s="1"/>
      <c r="C456" s="2"/>
      <c r="D456" s="1"/>
      <c r="E456" s="2"/>
      <c r="F456" s="2"/>
      <c r="G456" s="1"/>
      <c r="H456" s="2"/>
      <c r="I456" s="3"/>
      <c r="J456" s="1"/>
    </row>
    <row r="457" spans="1:10" x14ac:dyDescent="0.25">
      <c r="A457" s="1"/>
      <c r="B457" s="1"/>
      <c r="C457" s="2"/>
      <c r="D457" s="1"/>
      <c r="E457" s="2"/>
      <c r="F457" s="2"/>
      <c r="G457" s="1"/>
      <c r="H457" s="2"/>
      <c r="I457" s="3"/>
      <c r="J457" s="1"/>
    </row>
    <row r="458" spans="1:10" x14ac:dyDescent="0.25">
      <c r="A458" s="1"/>
      <c r="B458" s="1"/>
      <c r="C458" s="2"/>
      <c r="D458" s="1"/>
      <c r="E458" s="2"/>
      <c r="F458" s="2"/>
      <c r="G458" s="1"/>
      <c r="H458" s="2"/>
      <c r="I458" s="3"/>
      <c r="J458" s="1"/>
    </row>
    <row r="459" spans="1:10" x14ac:dyDescent="0.25">
      <c r="A459" s="1"/>
      <c r="B459" s="1"/>
      <c r="C459" s="2"/>
      <c r="D459" s="1"/>
      <c r="E459" s="2"/>
      <c r="F459" s="2"/>
      <c r="G459" s="1"/>
      <c r="H459" s="2"/>
      <c r="I459" s="3"/>
      <c r="J459" s="1"/>
    </row>
    <row r="460" spans="1:10" x14ac:dyDescent="0.25">
      <c r="A460" s="1"/>
      <c r="B460" s="1"/>
      <c r="C460" s="2"/>
      <c r="D460" s="1"/>
      <c r="E460" s="2"/>
      <c r="F460" s="2"/>
      <c r="G460" s="1"/>
      <c r="H460" s="2"/>
      <c r="I460" s="3"/>
      <c r="J460" s="1"/>
    </row>
    <row r="461" spans="1:10" x14ac:dyDescent="0.25">
      <c r="A461" s="1"/>
      <c r="B461" s="1"/>
      <c r="C461" s="2"/>
      <c r="D461" s="1"/>
      <c r="E461" s="2"/>
      <c r="F461" s="2"/>
      <c r="G461" s="1"/>
      <c r="H461" s="2"/>
      <c r="I461" s="3"/>
      <c r="J461" s="1"/>
    </row>
    <row r="462" spans="1:10" x14ac:dyDescent="0.25">
      <c r="A462" s="1"/>
      <c r="B462" s="1"/>
      <c r="C462" s="2"/>
      <c r="D462" s="1"/>
      <c r="E462" s="2"/>
      <c r="F462" s="2"/>
      <c r="G462" s="1"/>
      <c r="H462" s="2"/>
      <c r="I462" s="3"/>
      <c r="J462" s="1"/>
    </row>
    <row r="463" spans="1:10" x14ac:dyDescent="0.25">
      <c r="A463" s="1"/>
      <c r="B463" s="1"/>
      <c r="C463" s="2"/>
      <c r="D463" s="1"/>
      <c r="E463" s="2"/>
      <c r="F463" s="2"/>
      <c r="G463" s="1"/>
      <c r="H463" s="2"/>
      <c r="I463" s="3"/>
      <c r="J463" s="1"/>
    </row>
    <row r="464" spans="1:10" x14ac:dyDescent="0.25">
      <c r="A464" s="1"/>
      <c r="B464" s="1"/>
      <c r="C464" s="2"/>
      <c r="D464" s="1"/>
      <c r="E464" s="2"/>
      <c r="F464" s="2"/>
      <c r="G464" s="1"/>
      <c r="H464" s="2"/>
      <c r="I464" s="3"/>
      <c r="J464" s="1"/>
    </row>
    <row r="465" spans="1:10" x14ac:dyDescent="0.25">
      <c r="A465" s="1"/>
      <c r="B465" s="1"/>
      <c r="C465" s="2"/>
      <c r="D465" s="1"/>
      <c r="E465" s="2"/>
      <c r="F465" s="2"/>
      <c r="G465" s="1"/>
      <c r="H465" s="2"/>
      <c r="I465" s="3"/>
      <c r="J465" s="1"/>
    </row>
    <row r="466" spans="1:10" x14ac:dyDescent="0.25">
      <c r="A466" s="1"/>
      <c r="B466" s="1"/>
      <c r="C466" s="2"/>
      <c r="D466" s="1"/>
      <c r="E466" s="2"/>
      <c r="F466" s="2"/>
      <c r="G466" s="1"/>
      <c r="H466" s="2"/>
      <c r="I466" s="3"/>
      <c r="J466" s="1"/>
    </row>
    <row r="467" spans="1:10" x14ac:dyDescent="0.25">
      <c r="A467" s="1"/>
      <c r="B467" s="1"/>
      <c r="C467" s="2"/>
      <c r="D467" s="1"/>
      <c r="E467" s="2"/>
      <c r="F467" s="2"/>
      <c r="G467" s="1"/>
      <c r="H467" s="2"/>
      <c r="I467" s="3"/>
      <c r="J467" s="1"/>
    </row>
    <row r="468" spans="1:10" x14ac:dyDescent="0.25">
      <c r="A468" s="1"/>
      <c r="B468" s="1"/>
      <c r="C468" s="2"/>
      <c r="D468" s="1"/>
      <c r="E468" s="2"/>
      <c r="F468" s="2"/>
      <c r="G468" s="1"/>
      <c r="H468" s="2"/>
      <c r="I468" s="3"/>
      <c r="J468" s="1"/>
    </row>
    <row r="469" spans="1:10" x14ac:dyDescent="0.25">
      <c r="A469" s="1"/>
      <c r="B469" s="1"/>
      <c r="C469" s="2"/>
      <c r="D469" s="1"/>
      <c r="E469" s="2"/>
      <c r="F469" s="2"/>
      <c r="G469" s="1"/>
      <c r="H469" s="2"/>
      <c r="I469" s="3"/>
      <c r="J469" s="1"/>
    </row>
    <row r="470" spans="1:10" x14ac:dyDescent="0.25">
      <c r="A470" s="1"/>
      <c r="B470" s="1"/>
      <c r="C470" s="2"/>
      <c r="D470" s="1"/>
      <c r="E470" s="2"/>
      <c r="F470" s="2"/>
      <c r="G470" s="1"/>
      <c r="H470" s="2"/>
      <c r="I470" s="3"/>
      <c r="J470" s="1"/>
    </row>
    <row r="471" spans="1:10" x14ac:dyDescent="0.25">
      <c r="A471" s="1"/>
      <c r="B471" s="1"/>
      <c r="C471" s="2"/>
      <c r="D471" s="1"/>
      <c r="E471" s="2"/>
      <c r="F471" s="2"/>
      <c r="G471" s="1"/>
      <c r="H471" s="2"/>
      <c r="I471" s="3"/>
      <c r="J471" s="1"/>
    </row>
    <row r="472" spans="1:10" x14ac:dyDescent="0.25">
      <c r="A472" s="1"/>
      <c r="B472" s="1"/>
      <c r="C472" s="2"/>
      <c r="D472" s="1"/>
      <c r="E472" s="2"/>
      <c r="F472" s="2"/>
      <c r="G472" s="1"/>
      <c r="H472" s="2"/>
      <c r="I472" s="3"/>
      <c r="J472" s="1"/>
    </row>
    <row r="473" spans="1:10" x14ac:dyDescent="0.25">
      <c r="A473" s="1"/>
      <c r="B473" s="1"/>
      <c r="C473" s="2"/>
      <c r="D473" s="1"/>
      <c r="E473" s="2"/>
      <c r="F473" s="2"/>
      <c r="G473" s="1"/>
      <c r="H473" s="2"/>
      <c r="I473" s="3"/>
      <c r="J473" s="1"/>
    </row>
    <row r="474" spans="1:10" x14ac:dyDescent="0.25">
      <c r="A474" s="1"/>
      <c r="B474" s="1"/>
      <c r="C474" s="2"/>
      <c r="D474" s="1"/>
      <c r="E474" s="2"/>
      <c r="F474" s="2"/>
      <c r="G474" s="1"/>
      <c r="H474" s="2"/>
      <c r="I474" s="3"/>
      <c r="J474" s="1"/>
    </row>
    <row r="475" spans="1:10" x14ac:dyDescent="0.25">
      <c r="A475" s="1"/>
      <c r="B475" s="1"/>
      <c r="C475" s="2"/>
      <c r="D475" s="1"/>
      <c r="E475" s="2"/>
      <c r="F475" s="2"/>
      <c r="G475" s="1"/>
      <c r="H475" s="2"/>
      <c r="I475" s="3"/>
      <c r="J475" s="1"/>
    </row>
    <row r="476" spans="1:10" x14ac:dyDescent="0.25">
      <c r="A476" s="1"/>
      <c r="B476" s="1"/>
      <c r="C476" s="2"/>
      <c r="D476" s="1"/>
      <c r="E476" s="2"/>
      <c r="F476" s="2"/>
      <c r="G476" s="1"/>
      <c r="H476" s="2"/>
      <c r="I476" s="3"/>
      <c r="J476" s="1"/>
    </row>
    <row r="477" spans="1:10" x14ac:dyDescent="0.25">
      <c r="A477" s="1"/>
      <c r="B477" s="1"/>
      <c r="C477" s="2"/>
      <c r="D477" s="1"/>
      <c r="E477" s="2"/>
      <c r="F477" s="2"/>
      <c r="G477" s="1"/>
      <c r="H477" s="2"/>
      <c r="I477" s="3"/>
      <c r="J477" s="1"/>
    </row>
    <row r="478" spans="1:10" x14ac:dyDescent="0.25">
      <c r="A478" s="1"/>
      <c r="B478" s="1"/>
      <c r="C478" s="2"/>
      <c r="D478" s="1"/>
      <c r="E478" s="2"/>
      <c r="F478" s="2"/>
      <c r="G478" s="1"/>
      <c r="H478" s="2"/>
      <c r="I478" s="3"/>
      <c r="J478" s="1"/>
    </row>
    <row r="479" spans="1:10" x14ac:dyDescent="0.25">
      <c r="A479" s="1"/>
      <c r="B479" s="1"/>
      <c r="C479" s="2"/>
      <c r="D479" s="1"/>
      <c r="E479" s="2"/>
      <c r="F479" s="2"/>
      <c r="G479" s="1"/>
      <c r="H479" s="2"/>
      <c r="I479" s="3"/>
      <c r="J479" s="1"/>
    </row>
    <row r="480" spans="1:10" x14ac:dyDescent="0.25">
      <c r="A480" s="1"/>
      <c r="B480" s="1"/>
      <c r="C480" s="2"/>
      <c r="D480" s="1"/>
      <c r="E480" s="2"/>
      <c r="F480" s="2"/>
      <c r="G480" s="1"/>
      <c r="H480" s="2"/>
      <c r="I480" s="3"/>
      <c r="J480" s="1"/>
    </row>
    <row r="481" spans="1:10" x14ac:dyDescent="0.25">
      <c r="A481" s="1"/>
      <c r="B481" s="1"/>
      <c r="C481" s="2"/>
      <c r="D481" s="1"/>
      <c r="E481" s="2"/>
      <c r="F481" s="2"/>
      <c r="G481" s="1"/>
      <c r="H481" s="2"/>
      <c r="I481" s="3"/>
      <c r="J481" s="1"/>
    </row>
    <row r="482" spans="1:10" x14ac:dyDescent="0.25">
      <c r="A482" s="1"/>
      <c r="B482" s="1"/>
      <c r="C482" s="2"/>
      <c r="D482" s="1"/>
      <c r="E482" s="2"/>
      <c r="F482" s="2"/>
      <c r="G482" s="1"/>
      <c r="H482" s="2"/>
      <c r="I482" s="3"/>
      <c r="J482" s="1"/>
    </row>
    <row r="483" spans="1:10" x14ac:dyDescent="0.25">
      <c r="A483" s="1"/>
      <c r="B483" s="1"/>
      <c r="C483" s="2"/>
      <c r="D483" s="1"/>
      <c r="E483" s="2"/>
      <c r="F483" s="2"/>
      <c r="G483" s="1"/>
      <c r="H483" s="2"/>
      <c r="I483" s="2"/>
      <c r="J483" s="1"/>
    </row>
    <row r="484" spans="1:10" x14ac:dyDescent="0.25">
      <c r="A484" s="1"/>
      <c r="B484" s="1"/>
      <c r="C484" s="2"/>
      <c r="D484" s="1"/>
      <c r="E484" s="2"/>
      <c r="F484" s="2"/>
      <c r="G484" s="1"/>
      <c r="H484" s="2"/>
      <c r="I484" s="2"/>
      <c r="J484" s="1"/>
    </row>
    <row r="485" spans="1:10" x14ac:dyDescent="0.25">
      <c r="A485" s="1"/>
      <c r="B485" s="1"/>
      <c r="C485" s="2"/>
      <c r="D485" s="1"/>
      <c r="E485" s="2"/>
      <c r="F485" s="2"/>
      <c r="G485" s="1"/>
      <c r="H485" s="2"/>
      <c r="I485" s="2"/>
      <c r="J485" s="1"/>
    </row>
    <row r="486" spans="1:10" x14ac:dyDescent="0.25">
      <c r="A486" s="1"/>
      <c r="B486" s="1"/>
      <c r="C486" s="2"/>
      <c r="D486" s="1"/>
      <c r="E486" s="2"/>
      <c r="F486" s="2"/>
      <c r="G486" s="1"/>
      <c r="H486" s="2"/>
      <c r="I486" s="2"/>
      <c r="J486" s="1"/>
    </row>
    <row r="487" spans="1:10" x14ac:dyDescent="0.25">
      <c r="A487" s="1"/>
      <c r="B487" s="1"/>
      <c r="C487" s="2"/>
      <c r="D487" s="1"/>
      <c r="E487" s="2"/>
      <c r="F487" s="2"/>
      <c r="G487" s="1"/>
      <c r="H487" s="2"/>
      <c r="I487" s="2"/>
      <c r="J487" s="1"/>
    </row>
    <row r="488" spans="1:10" x14ac:dyDescent="0.25">
      <c r="A488" s="1"/>
      <c r="B488" s="1"/>
      <c r="C488" s="2"/>
      <c r="D488" s="1"/>
      <c r="E488" s="2"/>
      <c r="F488" s="2"/>
      <c r="G488" s="1"/>
      <c r="H488" s="2"/>
      <c r="I488" s="2"/>
      <c r="J488" s="1"/>
    </row>
    <row r="489" spans="1:10" x14ac:dyDescent="0.25">
      <c r="A489" s="1"/>
      <c r="B489" s="1"/>
      <c r="C489" s="2"/>
      <c r="D489" s="1"/>
      <c r="E489" s="2"/>
      <c r="F489" s="2"/>
      <c r="G489" s="1"/>
      <c r="H489" s="2"/>
      <c r="I489" s="2"/>
      <c r="J489" s="1"/>
    </row>
    <row r="490" spans="1:10" x14ac:dyDescent="0.25">
      <c r="A490" s="1"/>
      <c r="B490" s="1"/>
      <c r="C490" s="2"/>
      <c r="D490" s="1"/>
      <c r="E490" s="2"/>
      <c r="F490" s="2"/>
      <c r="G490" s="1"/>
      <c r="H490" s="2"/>
      <c r="I490" s="2"/>
      <c r="J490" s="1"/>
    </row>
    <row r="491" spans="1:10" x14ac:dyDescent="0.25">
      <c r="A491" s="1"/>
      <c r="B491" s="1"/>
      <c r="C491" s="2"/>
      <c r="D491" s="1"/>
      <c r="E491" s="2"/>
      <c r="F491" s="2"/>
      <c r="G491" s="1"/>
      <c r="H491" s="2"/>
      <c r="I491" s="2"/>
      <c r="J491" s="1"/>
    </row>
    <row r="492" spans="1:10" x14ac:dyDescent="0.25">
      <c r="A492" s="1"/>
      <c r="B492" s="1"/>
      <c r="C492" s="2"/>
      <c r="D492" s="1"/>
      <c r="E492" s="2"/>
      <c r="F492" s="2"/>
      <c r="G492" s="1"/>
      <c r="H492" s="2"/>
      <c r="I492" s="2"/>
      <c r="J492" s="1"/>
    </row>
    <row r="493" spans="1:10" x14ac:dyDescent="0.25">
      <c r="A493" s="1"/>
      <c r="B493" s="1"/>
      <c r="C493" s="2"/>
      <c r="D493" s="1"/>
      <c r="E493" s="2"/>
      <c r="F493" s="2"/>
      <c r="G493" s="1"/>
      <c r="H493" s="2"/>
      <c r="I493" s="2"/>
      <c r="J493" s="1"/>
    </row>
    <row r="494" spans="1:10" x14ac:dyDescent="0.25">
      <c r="A494" s="1"/>
      <c r="B494" s="1"/>
      <c r="C494" s="2"/>
      <c r="D494" s="1"/>
      <c r="E494" s="2"/>
      <c r="F494" s="2"/>
      <c r="G494" s="1"/>
      <c r="H494" s="2"/>
      <c r="I494" s="2"/>
      <c r="J494" s="1"/>
    </row>
    <row r="495" spans="1:10" x14ac:dyDescent="0.25">
      <c r="A495" s="1"/>
      <c r="B495" s="1"/>
      <c r="C495" s="2"/>
      <c r="D495" s="1"/>
      <c r="E495" s="2"/>
      <c r="F495" s="2"/>
      <c r="G495" s="1"/>
      <c r="H495" s="2"/>
      <c r="I495" s="2"/>
      <c r="J495" s="1"/>
    </row>
    <row r="496" spans="1:10" x14ac:dyDescent="0.25">
      <c r="A496" s="1"/>
      <c r="B496" s="1"/>
      <c r="C496" s="2"/>
      <c r="D496" s="1"/>
      <c r="E496" s="2"/>
      <c r="F496" s="2"/>
      <c r="G496" s="1"/>
      <c r="H496" s="2"/>
      <c r="I496" s="2"/>
      <c r="J496" s="1"/>
    </row>
    <row r="497" spans="1:10" x14ac:dyDescent="0.25">
      <c r="A497" s="1"/>
      <c r="B497" s="1"/>
      <c r="C497" s="2"/>
      <c r="D497" s="1"/>
      <c r="E497" s="2"/>
      <c r="F497" s="2"/>
      <c r="G497" s="1"/>
      <c r="H497" s="2"/>
      <c r="I497" s="2"/>
      <c r="J497" s="1"/>
    </row>
    <row r="498" spans="1:10" x14ac:dyDescent="0.25">
      <c r="A498" s="1"/>
      <c r="B498" s="1"/>
      <c r="C498" s="2"/>
      <c r="D498" s="1"/>
      <c r="E498" s="2"/>
      <c r="F498" s="2"/>
      <c r="G498" s="1"/>
      <c r="H498" s="2"/>
      <c r="I498" s="2"/>
      <c r="J498" s="1"/>
    </row>
    <row r="499" spans="1:10" x14ac:dyDescent="0.25">
      <c r="A499" s="1"/>
      <c r="B499" s="1"/>
      <c r="C499" s="2"/>
      <c r="D499" s="1"/>
      <c r="E499" s="2"/>
      <c r="F499" s="2"/>
      <c r="G499" s="1"/>
      <c r="H499" s="2"/>
      <c r="I499" s="2"/>
      <c r="J499" s="1"/>
    </row>
    <row r="500" spans="1:10" x14ac:dyDescent="0.25">
      <c r="A500" s="1"/>
      <c r="B500" s="1"/>
      <c r="C500" s="2"/>
      <c r="D500" s="1"/>
      <c r="E500" s="2"/>
      <c r="F500" s="2"/>
      <c r="G500" s="1"/>
      <c r="H500" s="2"/>
      <c r="I500" s="2"/>
      <c r="J500" s="1"/>
    </row>
    <row r="501" spans="1:10" x14ac:dyDescent="0.25">
      <c r="A501" s="1"/>
      <c r="B501" s="1"/>
      <c r="C501" s="2"/>
      <c r="D501" s="1"/>
      <c r="E501" s="2"/>
      <c r="F501" s="2"/>
      <c r="G501" s="1"/>
      <c r="H501" s="2"/>
      <c r="I501" s="2"/>
      <c r="J501" s="1"/>
    </row>
    <row r="502" spans="1:10" x14ac:dyDescent="0.25">
      <c r="A502" s="1"/>
      <c r="B502" s="1"/>
      <c r="C502" s="2"/>
      <c r="D502" s="1"/>
      <c r="E502" s="2"/>
      <c r="F502" s="2"/>
      <c r="G502" s="1"/>
      <c r="H502" s="2"/>
      <c r="I502" s="2"/>
      <c r="J502" s="1"/>
    </row>
    <row r="503" spans="1:10" x14ac:dyDescent="0.25">
      <c r="A503" s="1"/>
      <c r="B503" s="1"/>
      <c r="C503" s="2"/>
      <c r="D503" s="1"/>
      <c r="E503" s="2"/>
      <c r="F503" s="2"/>
      <c r="G503" s="1"/>
      <c r="H503" s="2"/>
      <c r="I503" s="2"/>
      <c r="J503" s="1"/>
    </row>
    <row r="504" spans="1:10" x14ac:dyDescent="0.25">
      <c r="A504" s="1"/>
      <c r="B504" s="1"/>
      <c r="C504" s="2"/>
      <c r="D504" s="1"/>
      <c r="E504" s="2"/>
      <c r="F504" s="2"/>
      <c r="G504" s="1"/>
      <c r="H504" s="2"/>
      <c r="I504" s="2"/>
      <c r="J504" s="1"/>
    </row>
    <row r="505" spans="1:10" x14ac:dyDescent="0.25">
      <c r="A505" s="1"/>
      <c r="B505" s="1"/>
      <c r="C505" s="2"/>
      <c r="D505" s="1"/>
      <c r="E505" s="2"/>
      <c r="F505" s="2"/>
      <c r="G505" s="1"/>
      <c r="H505" s="2"/>
      <c r="I505" s="2"/>
      <c r="J505" s="1"/>
    </row>
    <row r="506" spans="1:10" x14ac:dyDescent="0.25">
      <c r="A506" s="1"/>
      <c r="B506" s="1"/>
      <c r="C506" s="2"/>
      <c r="D506" s="1"/>
      <c r="E506" s="2"/>
      <c r="F506" s="2"/>
      <c r="G506" s="1"/>
      <c r="H506" s="2"/>
      <c r="I506" s="2"/>
      <c r="J506" s="1"/>
    </row>
    <row r="507" spans="1:10" x14ac:dyDescent="0.25">
      <c r="A507" s="1"/>
      <c r="B507" s="1"/>
      <c r="C507" s="2"/>
      <c r="D507" s="1"/>
      <c r="E507" s="2"/>
      <c r="F507" s="2"/>
      <c r="G507" s="1"/>
      <c r="H507" s="2"/>
      <c r="I507" s="2"/>
      <c r="J507" s="1"/>
    </row>
    <row r="508" spans="1:10" x14ac:dyDescent="0.25">
      <c r="A508" s="1"/>
      <c r="B508" s="1"/>
      <c r="C508" s="2"/>
      <c r="D508" s="1"/>
      <c r="E508" s="2"/>
      <c r="F508" s="2"/>
      <c r="G508" s="1"/>
      <c r="H508" s="2"/>
      <c r="I508" s="2"/>
      <c r="J508" s="1"/>
    </row>
    <row r="509" spans="1:10" x14ac:dyDescent="0.25">
      <c r="A509" s="1"/>
      <c r="B509" s="1"/>
      <c r="C509" s="2"/>
      <c r="D509" s="1"/>
      <c r="E509" s="2"/>
      <c r="F509" s="2"/>
      <c r="G509" s="1"/>
      <c r="H509" s="2"/>
      <c r="I509" s="2"/>
      <c r="J509" s="1"/>
    </row>
    <row r="510" spans="1:10" x14ac:dyDescent="0.25">
      <c r="A510" s="1"/>
      <c r="B510" s="1"/>
      <c r="C510" s="2"/>
      <c r="D510" s="1"/>
      <c r="E510" s="2"/>
      <c r="F510" s="2"/>
      <c r="G510" s="1"/>
      <c r="H510" s="2"/>
      <c r="I510" s="2"/>
      <c r="J510" s="1"/>
    </row>
    <row r="511" spans="1:10" x14ac:dyDescent="0.25">
      <c r="A511" s="1"/>
      <c r="B511" s="1"/>
      <c r="C511" s="2"/>
      <c r="D511" s="1"/>
      <c r="E511" s="2"/>
      <c r="F511" s="2"/>
      <c r="G511" s="1"/>
      <c r="H511" s="2"/>
      <c r="I511" s="2"/>
      <c r="J511" s="1"/>
    </row>
    <row r="512" spans="1:10" x14ac:dyDescent="0.25">
      <c r="A512" s="1"/>
      <c r="B512" s="1"/>
      <c r="C512" s="2"/>
      <c r="D512" s="1"/>
      <c r="E512" s="2"/>
      <c r="F512" s="2"/>
      <c r="G512" s="1"/>
      <c r="H512" s="2"/>
      <c r="I512" s="2"/>
      <c r="J512" s="1"/>
    </row>
    <row r="513" spans="1:10" x14ac:dyDescent="0.25">
      <c r="A513" s="1"/>
      <c r="B513" s="1"/>
      <c r="C513" s="2"/>
      <c r="D513" s="1"/>
      <c r="E513" s="2"/>
      <c r="F513" s="2"/>
      <c r="G513" s="1"/>
      <c r="H513" s="2"/>
      <c r="I513" s="2"/>
      <c r="J513" s="1"/>
    </row>
    <row r="514" spans="1:10" x14ac:dyDescent="0.25">
      <c r="A514" s="1"/>
      <c r="B514" s="1"/>
      <c r="C514" s="2"/>
      <c r="D514" s="1"/>
      <c r="E514" s="2"/>
      <c r="F514" s="2"/>
      <c r="G514" s="1"/>
      <c r="H514" s="2"/>
      <c r="I514" s="2"/>
      <c r="J514" s="1"/>
    </row>
    <row r="515" spans="1:10" x14ac:dyDescent="0.25">
      <c r="A515" s="1"/>
      <c r="B515" s="1"/>
      <c r="C515" s="2"/>
      <c r="D515" s="1"/>
      <c r="E515" s="2"/>
      <c r="F515" s="2"/>
      <c r="G515" s="1"/>
      <c r="H515" s="2"/>
      <c r="I515" s="2"/>
      <c r="J515" s="1"/>
    </row>
    <row r="516" spans="1:10" x14ac:dyDescent="0.25">
      <c r="A516" s="1"/>
      <c r="B516" s="1"/>
      <c r="C516" s="2"/>
      <c r="D516" s="1"/>
      <c r="E516" s="2"/>
      <c r="F516" s="2"/>
      <c r="G516" s="1"/>
      <c r="H516" s="2"/>
      <c r="I516" s="3"/>
      <c r="J516" s="1"/>
    </row>
    <row r="517" spans="1:10" x14ac:dyDescent="0.25">
      <c r="A517" s="1"/>
      <c r="B517" s="1"/>
      <c r="C517" s="2"/>
      <c r="D517" s="1"/>
      <c r="E517" s="2"/>
      <c r="F517" s="2"/>
      <c r="G517" s="1"/>
      <c r="H517" s="2"/>
      <c r="I517" s="3"/>
      <c r="J517" s="1"/>
    </row>
    <row r="518" spans="1:10" x14ac:dyDescent="0.25">
      <c r="A518" s="1"/>
      <c r="B518" s="1"/>
      <c r="C518" s="2"/>
      <c r="D518" s="1"/>
      <c r="E518" s="2"/>
      <c r="F518" s="2"/>
      <c r="G518" s="1"/>
      <c r="H518" s="2"/>
      <c r="I518" s="3"/>
      <c r="J518" s="1"/>
    </row>
    <row r="519" spans="1:10" x14ac:dyDescent="0.25">
      <c r="A519" s="1"/>
      <c r="B519" s="1"/>
      <c r="C519" s="2"/>
      <c r="D519" s="1"/>
      <c r="E519" s="2"/>
      <c r="F519" s="2"/>
      <c r="G519" s="1"/>
      <c r="H519" s="2"/>
      <c r="I519" s="3"/>
      <c r="J519" s="1"/>
    </row>
    <row r="520" spans="1:10" x14ac:dyDescent="0.25">
      <c r="A520" s="1"/>
      <c r="B520" s="1"/>
      <c r="C520" s="2"/>
      <c r="D520" s="1"/>
      <c r="E520" s="2"/>
      <c r="F520" s="2"/>
      <c r="G520" s="1"/>
      <c r="H520" s="2"/>
      <c r="I520" s="3"/>
      <c r="J520" s="1"/>
    </row>
    <row r="521" spans="1:10" x14ac:dyDescent="0.25">
      <c r="A521" s="1"/>
      <c r="B521" s="1"/>
      <c r="C521" s="2"/>
      <c r="D521" s="1"/>
      <c r="E521" s="2"/>
      <c r="F521" s="2"/>
      <c r="G521" s="1"/>
      <c r="H521" s="2"/>
      <c r="I521" s="3"/>
      <c r="J521" s="1"/>
    </row>
    <row r="522" spans="1:10" x14ac:dyDescent="0.25">
      <c r="A522" s="1"/>
      <c r="B522" s="1"/>
      <c r="C522" s="2"/>
      <c r="D522" s="1"/>
      <c r="E522" s="2"/>
      <c r="F522" s="2"/>
      <c r="G522" s="1"/>
      <c r="H522" s="2"/>
      <c r="I522" s="3"/>
      <c r="J522" s="1"/>
    </row>
    <row r="523" spans="1:10" x14ac:dyDescent="0.25">
      <c r="A523" s="1"/>
      <c r="B523" s="1"/>
      <c r="C523" s="2"/>
      <c r="D523" s="1"/>
      <c r="E523" s="2"/>
      <c r="F523" s="2"/>
      <c r="G523" s="1"/>
      <c r="H523" s="2"/>
      <c r="I523" s="3"/>
      <c r="J523" s="1"/>
    </row>
    <row r="524" spans="1:10" x14ac:dyDescent="0.25">
      <c r="A524" s="1"/>
      <c r="B524" s="1"/>
      <c r="C524" s="2"/>
      <c r="D524" s="1"/>
      <c r="E524" s="2"/>
      <c r="F524" s="2"/>
      <c r="G524" s="1"/>
      <c r="H524" s="2"/>
      <c r="I524" s="3"/>
      <c r="J524" s="1"/>
    </row>
    <row r="525" spans="1:10" x14ac:dyDescent="0.25">
      <c r="A525" s="1"/>
      <c r="B525" s="1"/>
      <c r="C525" s="2"/>
      <c r="D525" s="1"/>
      <c r="E525" s="2"/>
      <c r="F525" s="2"/>
      <c r="G525" s="1"/>
      <c r="H525" s="2"/>
      <c r="I525" s="3"/>
      <c r="J525" s="1"/>
    </row>
    <row r="526" spans="1:10" x14ac:dyDescent="0.25">
      <c r="A526" s="1"/>
      <c r="B526" s="1"/>
      <c r="C526" s="2"/>
      <c r="D526" s="1"/>
      <c r="E526" s="2"/>
      <c r="F526" s="2"/>
      <c r="G526" s="1"/>
      <c r="H526" s="2"/>
      <c r="I526" s="2"/>
      <c r="J526" s="1"/>
    </row>
    <row r="527" spans="1:10" x14ac:dyDescent="0.25">
      <c r="A527" s="1"/>
      <c r="B527" s="1"/>
      <c r="C527" s="2"/>
      <c r="D527" s="1"/>
      <c r="E527" s="2"/>
      <c r="F527" s="2"/>
      <c r="G527" s="1"/>
      <c r="H527" s="2"/>
      <c r="I527" s="2"/>
      <c r="J527" s="1"/>
    </row>
    <row r="528" spans="1:10" x14ac:dyDescent="0.25">
      <c r="A528" s="1"/>
      <c r="B528" s="1"/>
      <c r="C528" s="2"/>
      <c r="D528" s="1"/>
      <c r="E528" s="2"/>
      <c r="F528" s="2"/>
      <c r="G528" s="1"/>
      <c r="H528" s="2"/>
      <c r="I528" s="2"/>
      <c r="J528" s="1"/>
    </row>
    <row r="529" spans="1:10" x14ac:dyDescent="0.25">
      <c r="A529" s="1"/>
      <c r="B529" s="1"/>
      <c r="C529" s="2"/>
      <c r="D529" s="1"/>
      <c r="E529" s="2"/>
      <c r="F529" s="2"/>
      <c r="G529" s="1"/>
      <c r="H529" s="2"/>
      <c r="I529" s="2"/>
      <c r="J529" s="1"/>
    </row>
    <row r="530" spans="1:10" x14ac:dyDescent="0.25">
      <c r="A530" s="1"/>
      <c r="B530" s="1"/>
      <c r="C530" s="2"/>
      <c r="D530" s="1"/>
      <c r="E530" s="2"/>
      <c r="F530" s="2"/>
      <c r="G530" s="1"/>
      <c r="H530" s="2"/>
      <c r="I530" s="2"/>
      <c r="J530" s="1"/>
    </row>
    <row r="531" spans="1:10" x14ac:dyDescent="0.25">
      <c r="A531" s="1"/>
      <c r="B531" s="1"/>
      <c r="C531" s="2"/>
      <c r="D531" s="1"/>
      <c r="E531" s="2"/>
      <c r="F531" s="2"/>
      <c r="G531" s="1"/>
      <c r="H531" s="2"/>
      <c r="I531" s="2"/>
      <c r="J531" s="1"/>
    </row>
    <row r="532" spans="1:10" x14ac:dyDescent="0.25">
      <c r="A532" s="1"/>
      <c r="B532" s="1"/>
      <c r="C532" s="2"/>
      <c r="D532" s="1"/>
      <c r="E532" s="2"/>
      <c r="F532" s="2"/>
      <c r="G532" s="1"/>
      <c r="H532" s="2"/>
      <c r="I532" s="2"/>
      <c r="J532" s="1"/>
    </row>
    <row r="533" spans="1:10" x14ac:dyDescent="0.25">
      <c r="A533" s="1"/>
      <c r="B533" s="1"/>
      <c r="C533" s="2"/>
      <c r="D533" s="1"/>
      <c r="E533" s="2"/>
      <c r="F533" s="2"/>
      <c r="G533" s="1"/>
      <c r="H533" s="2"/>
      <c r="I533" s="2"/>
      <c r="J533" s="1"/>
    </row>
    <row r="534" spans="1:10" x14ac:dyDescent="0.25">
      <c r="A534" s="1"/>
      <c r="B534" s="1"/>
      <c r="C534" s="2"/>
      <c r="D534" s="1"/>
      <c r="E534" s="2"/>
      <c r="F534" s="2"/>
      <c r="G534" s="1"/>
      <c r="H534" s="2"/>
      <c r="I534" s="3"/>
      <c r="J534" s="1"/>
    </row>
    <row r="535" spans="1:10" x14ac:dyDescent="0.25">
      <c r="A535" s="1"/>
      <c r="B535" s="1"/>
      <c r="C535" s="2"/>
      <c r="D535" s="1"/>
      <c r="E535" s="2"/>
      <c r="F535" s="2"/>
      <c r="G535" s="1"/>
      <c r="H535" s="2"/>
      <c r="I535" s="3"/>
      <c r="J535" s="1"/>
    </row>
    <row r="536" spans="1:10" x14ac:dyDescent="0.25">
      <c r="A536" s="1"/>
      <c r="B536" s="1"/>
      <c r="C536" s="2"/>
      <c r="D536" s="1"/>
      <c r="E536" s="2"/>
      <c r="F536" s="2"/>
      <c r="G536" s="1"/>
      <c r="H536" s="2"/>
      <c r="I536" s="3"/>
      <c r="J536" s="1"/>
    </row>
    <row r="537" spans="1:10" x14ac:dyDescent="0.25">
      <c r="A537" s="1"/>
      <c r="B537" s="1"/>
      <c r="C537" s="2"/>
      <c r="D537" s="1"/>
      <c r="E537" s="2"/>
      <c r="F537" s="2"/>
      <c r="G537" s="1"/>
      <c r="H537" s="2"/>
      <c r="I537" s="3"/>
      <c r="J537" s="1"/>
    </row>
    <row r="538" spans="1:10" x14ac:dyDescent="0.25">
      <c r="A538" s="1"/>
      <c r="B538" s="1"/>
      <c r="C538" s="2"/>
      <c r="D538" s="1"/>
      <c r="E538" s="2"/>
      <c r="F538" s="2"/>
      <c r="G538" s="1"/>
      <c r="H538" s="2"/>
      <c r="I538" s="3"/>
      <c r="J538" s="1"/>
    </row>
    <row r="539" spans="1:10" x14ac:dyDescent="0.25">
      <c r="A539" s="1"/>
      <c r="B539" s="1"/>
      <c r="C539" s="2"/>
      <c r="D539" s="1"/>
      <c r="E539" s="2"/>
      <c r="F539" s="2"/>
      <c r="G539" s="1"/>
      <c r="H539" s="2"/>
      <c r="I539" s="3"/>
      <c r="J539" s="1"/>
    </row>
    <row r="540" spans="1:10" x14ac:dyDescent="0.25">
      <c r="A540" s="1"/>
      <c r="B540" s="1"/>
      <c r="C540" s="2"/>
      <c r="D540" s="1"/>
      <c r="E540" s="2"/>
      <c r="F540" s="2"/>
      <c r="G540" s="1"/>
      <c r="H540" s="2"/>
      <c r="I540" s="3"/>
      <c r="J540" s="1"/>
    </row>
    <row r="541" spans="1:10" x14ac:dyDescent="0.25">
      <c r="A541" s="1"/>
      <c r="B541" s="1"/>
      <c r="C541" s="2"/>
      <c r="D541" s="1"/>
      <c r="E541" s="2"/>
      <c r="F541" s="2"/>
      <c r="G541" s="1"/>
      <c r="H541" s="2"/>
      <c r="I541" s="3"/>
      <c r="J541" s="1"/>
    </row>
    <row r="542" spans="1:10" x14ac:dyDescent="0.25">
      <c r="A542" s="1"/>
      <c r="B542" s="1"/>
      <c r="C542" s="2"/>
      <c r="D542" s="1"/>
      <c r="E542" s="2"/>
      <c r="F542" s="2"/>
      <c r="G542" s="1"/>
      <c r="H542" s="2"/>
      <c r="I542" s="3"/>
      <c r="J542" s="1"/>
    </row>
    <row r="543" spans="1:10" x14ac:dyDescent="0.25">
      <c r="A543" s="1"/>
      <c r="B543" s="1"/>
      <c r="C543" s="2"/>
      <c r="D543" s="1"/>
      <c r="E543" s="2"/>
      <c r="F543" s="2"/>
      <c r="G543" s="1"/>
      <c r="H543" s="2"/>
      <c r="I543" s="3"/>
      <c r="J543" s="1"/>
    </row>
    <row r="544" spans="1:10" x14ac:dyDescent="0.25">
      <c r="A544" s="1"/>
      <c r="B544" s="1"/>
      <c r="C544" s="2"/>
      <c r="D544" s="1"/>
      <c r="E544" s="2"/>
      <c r="F544" s="2"/>
      <c r="G544" s="1"/>
      <c r="H544" s="2"/>
      <c r="I544" s="3"/>
      <c r="J544" s="1"/>
    </row>
    <row r="545" spans="1:10" x14ac:dyDescent="0.25">
      <c r="A545" s="1"/>
      <c r="B545" s="1"/>
      <c r="C545" s="2"/>
      <c r="D545" s="1"/>
      <c r="E545" s="2"/>
      <c r="F545" s="2"/>
      <c r="G545" s="1"/>
      <c r="H545" s="2"/>
      <c r="I545" s="3"/>
      <c r="J545" s="1"/>
    </row>
    <row r="546" spans="1:10" x14ac:dyDescent="0.25">
      <c r="A546" s="1"/>
      <c r="B546" s="1"/>
      <c r="C546" s="2"/>
      <c r="D546" s="1"/>
      <c r="E546" s="2"/>
      <c r="F546" s="2"/>
      <c r="G546" s="1"/>
      <c r="H546" s="2"/>
      <c r="I546" s="3"/>
      <c r="J546" s="1"/>
    </row>
    <row r="547" spans="1:10" x14ac:dyDescent="0.25">
      <c r="A547" s="1"/>
      <c r="B547" s="1"/>
      <c r="C547" s="2"/>
      <c r="D547" s="1"/>
      <c r="E547" s="2"/>
      <c r="F547" s="2"/>
      <c r="G547" s="1"/>
      <c r="H547" s="2"/>
      <c r="I547" s="3"/>
      <c r="J547" s="1"/>
    </row>
    <row r="548" spans="1:10" x14ac:dyDescent="0.25">
      <c r="A548" s="1"/>
      <c r="B548" s="1"/>
      <c r="C548" s="2"/>
      <c r="D548" s="1"/>
      <c r="E548" s="2"/>
      <c r="F548" s="2"/>
      <c r="G548" s="1"/>
      <c r="H548" s="2"/>
      <c r="I548" s="3"/>
      <c r="J548" s="1"/>
    </row>
    <row r="549" spans="1:10" x14ac:dyDescent="0.25">
      <c r="A549" s="1"/>
      <c r="B549" s="1"/>
      <c r="C549" s="2"/>
      <c r="D549" s="1"/>
      <c r="E549" s="2"/>
      <c r="F549" s="2"/>
      <c r="G549" s="1"/>
      <c r="H549" s="2"/>
      <c r="I549" s="3"/>
      <c r="J549" s="1"/>
    </row>
    <row r="550" spans="1:10" x14ac:dyDescent="0.25">
      <c r="A550" s="1"/>
      <c r="B550" s="1"/>
      <c r="C550" s="2"/>
      <c r="D550" s="1"/>
      <c r="E550" s="2"/>
      <c r="F550" s="2"/>
      <c r="G550" s="1"/>
      <c r="H550" s="2"/>
      <c r="I550" s="3"/>
      <c r="J550" s="1"/>
    </row>
    <row r="551" spans="1:10" x14ac:dyDescent="0.25">
      <c r="A551" s="1"/>
      <c r="B551" s="1"/>
      <c r="C551" s="2"/>
      <c r="D551" s="1"/>
      <c r="E551" s="2"/>
      <c r="F551" s="2"/>
      <c r="G551" s="1"/>
      <c r="H551" s="2"/>
      <c r="I551" s="3"/>
      <c r="J551" s="1"/>
    </row>
    <row r="552" spans="1:10" x14ac:dyDescent="0.25">
      <c r="A552" s="1"/>
      <c r="B552" s="1"/>
      <c r="C552" s="2"/>
      <c r="D552" s="1"/>
      <c r="E552" s="2"/>
      <c r="F552" s="2"/>
      <c r="G552" s="1"/>
      <c r="H552" s="2"/>
      <c r="I552" s="3"/>
      <c r="J552" s="1"/>
    </row>
    <row r="553" spans="1:10" x14ac:dyDescent="0.25">
      <c r="A553" s="1"/>
      <c r="B553" s="1"/>
      <c r="C553" s="2"/>
      <c r="D553" s="1"/>
      <c r="E553" s="2"/>
      <c r="F553" s="2"/>
      <c r="G553" s="1"/>
      <c r="H553" s="2"/>
      <c r="I553" s="3"/>
      <c r="J553" s="1"/>
    </row>
    <row r="554" spans="1:10" x14ac:dyDescent="0.25">
      <c r="A554" s="1"/>
      <c r="B554" s="1"/>
      <c r="C554" s="2"/>
      <c r="D554" s="1"/>
      <c r="E554" s="2"/>
      <c r="F554" s="2"/>
      <c r="G554" s="1"/>
      <c r="H554" s="2"/>
      <c r="I554" s="3"/>
      <c r="J554" s="1"/>
    </row>
    <row r="555" spans="1:10" x14ac:dyDescent="0.25">
      <c r="A555" s="1"/>
      <c r="B555" s="1"/>
      <c r="C555" s="2"/>
      <c r="D555" s="1"/>
      <c r="E555" s="2"/>
      <c r="F555" s="2"/>
      <c r="G555" s="1"/>
      <c r="H555" s="2"/>
      <c r="I555" s="3"/>
      <c r="J555" s="1"/>
    </row>
    <row r="556" spans="1:10" x14ac:dyDescent="0.25">
      <c r="A556" s="1"/>
      <c r="B556" s="1"/>
      <c r="C556" s="2"/>
      <c r="D556" s="1"/>
      <c r="E556" s="2"/>
      <c r="F556" s="2"/>
      <c r="G556" s="1"/>
      <c r="H556" s="2"/>
      <c r="I556" s="3"/>
      <c r="J556" s="1"/>
    </row>
    <row r="557" spans="1:10" x14ac:dyDescent="0.25">
      <c r="A557" s="1"/>
      <c r="B557" s="1"/>
      <c r="C557" s="2"/>
      <c r="D557" s="1"/>
      <c r="E557" s="2"/>
      <c r="F557" s="2"/>
      <c r="G557" s="1"/>
      <c r="H557" s="2"/>
      <c r="I557" s="3"/>
      <c r="J557" s="1"/>
    </row>
    <row r="558" spans="1:10" x14ac:dyDescent="0.25">
      <c r="A558" s="1"/>
      <c r="B558" s="1"/>
      <c r="C558" s="2"/>
      <c r="D558" s="1"/>
      <c r="E558" s="2"/>
      <c r="F558" s="2"/>
      <c r="G558" s="1"/>
      <c r="H558" s="2"/>
      <c r="I558" s="3"/>
      <c r="J558" s="1"/>
    </row>
    <row r="559" spans="1:10" x14ac:dyDescent="0.25">
      <c r="A559" s="1"/>
      <c r="B559" s="1"/>
      <c r="C559" s="2"/>
      <c r="D559" s="1"/>
      <c r="E559" s="2"/>
      <c r="F559" s="2"/>
      <c r="G559" s="1"/>
      <c r="H559" s="2"/>
      <c r="I559" s="3"/>
      <c r="J559" s="1"/>
    </row>
    <row r="560" spans="1:10" x14ac:dyDescent="0.25">
      <c r="A560" s="1"/>
      <c r="B560" s="1"/>
      <c r="C560" s="2"/>
      <c r="D560" s="1"/>
      <c r="E560" s="2"/>
      <c r="F560" s="2"/>
      <c r="G560" s="1"/>
      <c r="H560" s="2"/>
      <c r="I560" s="3"/>
      <c r="J560" s="1"/>
    </row>
    <row r="561" spans="1:10" x14ac:dyDescent="0.25">
      <c r="A561" s="1"/>
      <c r="B561" s="1"/>
      <c r="C561" s="2"/>
      <c r="D561" s="1"/>
      <c r="E561" s="2"/>
      <c r="F561" s="2"/>
      <c r="G561" s="1"/>
      <c r="H561" s="2"/>
      <c r="I561" s="3"/>
      <c r="J561" s="1"/>
    </row>
    <row r="562" spans="1:10" x14ac:dyDescent="0.25">
      <c r="A562" s="1"/>
      <c r="B562" s="1"/>
      <c r="C562" s="2"/>
      <c r="D562" s="1"/>
      <c r="E562" s="2"/>
      <c r="F562" s="2"/>
      <c r="G562" s="1"/>
      <c r="H562" s="2"/>
      <c r="I562" s="3"/>
      <c r="J562" s="1"/>
    </row>
    <row r="563" spans="1:10" x14ac:dyDescent="0.25">
      <c r="A563" s="1"/>
      <c r="B563" s="1"/>
      <c r="C563" s="2"/>
      <c r="D563" s="1"/>
      <c r="E563" s="2"/>
      <c r="F563" s="2"/>
      <c r="G563" s="1"/>
      <c r="H563" s="2"/>
      <c r="I563" s="3"/>
      <c r="J563" s="1"/>
    </row>
    <row r="564" spans="1:10" x14ac:dyDescent="0.25">
      <c r="A564" s="1"/>
      <c r="B564" s="1"/>
      <c r="C564" s="2"/>
      <c r="D564" s="1"/>
      <c r="E564" s="2"/>
      <c r="F564" s="2"/>
      <c r="G564" s="1"/>
      <c r="H564" s="2"/>
      <c r="I564" s="3"/>
      <c r="J564" s="1"/>
    </row>
    <row r="565" spans="1:10" x14ac:dyDescent="0.25">
      <c r="A565" s="1"/>
      <c r="B565" s="1"/>
      <c r="C565" s="2"/>
      <c r="D565" s="1"/>
      <c r="E565" s="2"/>
      <c r="F565" s="2"/>
      <c r="G565" s="1"/>
      <c r="H565" s="2"/>
      <c r="I565" s="3"/>
      <c r="J565" s="1"/>
    </row>
    <row r="566" spans="1:10" x14ac:dyDescent="0.25">
      <c r="A566" s="1"/>
      <c r="B566" s="1"/>
      <c r="C566" s="2"/>
      <c r="D566" s="1"/>
      <c r="E566" s="2"/>
      <c r="F566" s="2"/>
      <c r="G566" s="1"/>
      <c r="H566" s="2"/>
      <c r="I566" s="3"/>
      <c r="J566" s="1"/>
    </row>
    <row r="567" spans="1:10" x14ac:dyDescent="0.25">
      <c r="A567" s="1"/>
      <c r="B567" s="1"/>
      <c r="C567" s="2"/>
      <c r="D567" s="1"/>
      <c r="E567" s="2"/>
      <c r="F567" s="2"/>
      <c r="G567" s="1"/>
      <c r="H567" s="2"/>
      <c r="I567" s="3"/>
      <c r="J567" s="1"/>
    </row>
    <row r="568" spans="1:10" x14ac:dyDescent="0.25">
      <c r="A568" s="1"/>
      <c r="B568" s="1"/>
      <c r="C568" s="2"/>
      <c r="D568" s="1"/>
      <c r="E568" s="2"/>
      <c r="F568" s="2"/>
      <c r="G568" s="1"/>
      <c r="H568" s="2"/>
      <c r="I568" s="3"/>
      <c r="J568" s="1"/>
    </row>
    <row r="569" spans="1:10" x14ac:dyDescent="0.25">
      <c r="A569" s="1"/>
      <c r="B569" s="1"/>
      <c r="C569" s="2"/>
      <c r="D569" s="1"/>
      <c r="E569" s="2"/>
      <c r="F569" s="2"/>
      <c r="G569" s="1"/>
      <c r="H569" s="3"/>
      <c r="I569" s="3"/>
      <c r="J569" s="1"/>
    </row>
    <row r="570" spans="1:10" x14ac:dyDescent="0.25">
      <c r="A570" s="1"/>
      <c r="B570" s="1"/>
      <c r="C570" s="2"/>
      <c r="D570" s="1"/>
      <c r="E570" s="2"/>
      <c r="F570" s="2"/>
      <c r="G570" s="1"/>
      <c r="H570" s="2"/>
      <c r="I570" s="3"/>
      <c r="J570" s="1"/>
    </row>
    <row r="571" spans="1:10" x14ac:dyDescent="0.25">
      <c r="A571" s="1"/>
      <c r="B571" s="1"/>
      <c r="C571" s="2"/>
      <c r="D571" s="1"/>
      <c r="E571" s="2"/>
      <c r="F571" s="2"/>
      <c r="G571" s="1"/>
      <c r="H571" s="2"/>
      <c r="I571" s="3"/>
      <c r="J571" s="1"/>
    </row>
    <row r="572" spans="1:10" x14ac:dyDescent="0.25">
      <c r="A572" s="1"/>
      <c r="B572" s="1"/>
      <c r="C572" s="2"/>
      <c r="D572" s="1"/>
      <c r="E572" s="2"/>
      <c r="F572" s="2"/>
      <c r="G572" s="1"/>
      <c r="H572" s="2"/>
      <c r="I572" s="3"/>
      <c r="J572" s="1"/>
    </row>
    <row r="573" spans="1:10" x14ac:dyDescent="0.25">
      <c r="A573" s="1"/>
      <c r="B573" s="1"/>
      <c r="C573" s="2"/>
      <c r="D573" s="1"/>
      <c r="E573" s="2"/>
      <c r="F573" s="2"/>
      <c r="G573" s="1"/>
      <c r="H573" s="2"/>
      <c r="I573" s="3"/>
      <c r="J573" s="1"/>
    </row>
    <row r="574" spans="1:10" x14ac:dyDescent="0.25">
      <c r="A574" s="1"/>
      <c r="B574" s="1"/>
      <c r="C574" s="2"/>
      <c r="D574" s="1"/>
      <c r="E574" s="2"/>
      <c r="F574" s="2"/>
      <c r="G574" s="1"/>
      <c r="H574" s="2"/>
      <c r="I574" s="3"/>
      <c r="J574" s="1"/>
    </row>
    <row r="575" spans="1:10" x14ac:dyDescent="0.25">
      <c r="A575" s="1"/>
      <c r="B575" s="1"/>
      <c r="C575" s="2"/>
      <c r="D575" s="1"/>
      <c r="E575" s="2"/>
      <c r="F575" s="2"/>
      <c r="G575" s="1"/>
      <c r="H575" s="2"/>
      <c r="I575" s="3"/>
      <c r="J575" s="1"/>
    </row>
    <row r="576" spans="1:10" x14ac:dyDescent="0.25">
      <c r="A576" s="1"/>
      <c r="B576" s="1"/>
      <c r="C576" s="2"/>
      <c r="D576" s="1"/>
      <c r="E576" s="2"/>
      <c r="F576" s="2"/>
      <c r="G576" s="1"/>
      <c r="H576" s="2"/>
      <c r="I576" s="3"/>
      <c r="J576" s="1"/>
    </row>
    <row r="577" spans="1:10" x14ac:dyDescent="0.25">
      <c r="A577" s="1"/>
      <c r="B577" s="1"/>
      <c r="C577" s="2"/>
      <c r="D577" s="1"/>
      <c r="E577" s="2"/>
      <c r="F577" s="2"/>
      <c r="G577" s="1"/>
      <c r="H577" s="2"/>
      <c r="I577" s="3"/>
      <c r="J577" s="1"/>
    </row>
    <row r="578" spans="1:10" x14ac:dyDescent="0.25">
      <c r="A578" s="1"/>
      <c r="B578" s="1"/>
      <c r="C578" s="2"/>
      <c r="D578" s="1"/>
      <c r="E578" s="2"/>
      <c r="F578" s="2"/>
      <c r="G578" s="1"/>
      <c r="H578" s="2"/>
      <c r="I578" s="3"/>
      <c r="J578" s="1"/>
    </row>
    <row r="579" spans="1:10" x14ac:dyDescent="0.25">
      <c r="A579" s="1"/>
      <c r="B579" s="1"/>
      <c r="C579" s="2"/>
      <c r="D579" s="1"/>
      <c r="E579" s="2"/>
      <c r="F579" s="2"/>
      <c r="G579" s="1"/>
      <c r="H579" s="2"/>
      <c r="I579" s="3"/>
      <c r="J579" s="1"/>
    </row>
    <row r="580" spans="1:10" x14ac:dyDescent="0.25">
      <c r="A580" s="1"/>
      <c r="B580" s="1"/>
      <c r="C580" s="2"/>
      <c r="D580" s="1"/>
      <c r="E580" s="2"/>
      <c r="F580" s="2"/>
      <c r="G580" s="1"/>
      <c r="H580" s="2"/>
      <c r="I580" s="3"/>
      <c r="J580" s="1"/>
    </row>
    <row r="581" spans="1:10" x14ac:dyDescent="0.25">
      <c r="A581" s="1"/>
      <c r="B581" s="1"/>
      <c r="C581" s="2"/>
      <c r="D581" s="1"/>
      <c r="E581" s="2"/>
      <c r="F581" s="2"/>
      <c r="G581" s="1"/>
      <c r="H581" s="2"/>
      <c r="I581" s="3"/>
      <c r="J581" s="1"/>
    </row>
    <row r="582" spans="1:10" x14ac:dyDescent="0.25">
      <c r="A582" s="1"/>
      <c r="B582" s="1"/>
      <c r="C582" s="2"/>
      <c r="D582" s="1"/>
      <c r="E582" s="2"/>
      <c r="F582" s="2"/>
      <c r="G582" s="1"/>
      <c r="H582" s="2"/>
      <c r="I582" s="3"/>
      <c r="J582" s="1"/>
    </row>
    <row r="583" spans="1:10" x14ac:dyDescent="0.25">
      <c r="A583" s="1"/>
      <c r="B583" s="1"/>
      <c r="C583" s="2"/>
      <c r="D583" s="1"/>
      <c r="E583" s="2"/>
      <c r="F583" s="2"/>
      <c r="G583" s="1"/>
      <c r="H583" s="2"/>
      <c r="I583" s="3"/>
      <c r="J583" s="1"/>
    </row>
    <row r="584" spans="1:10" x14ac:dyDescent="0.25">
      <c r="A584" s="1"/>
      <c r="B584" s="1"/>
      <c r="C584" s="2"/>
      <c r="D584" s="1"/>
      <c r="E584" s="2"/>
      <c r="F584" s="2"/>
      <c r="G584" s="1"/>
      <c r="H584" s="2"/>
      <c r="I584" s="3"/>
      <c r="J584" s="1"/>
    </row>
    <row r="585" spans="1:10" x14ac:dyDescent="0.25">
      <c r="A585" s="1"/>
      <c r="B585" s="1"/>
      <c r="C585" s="2"/>
      <c r="D585" s="1"/>
      <c r="E585" s="2"/>
      <c r="F585" s="2"/>
      <c r="G585" s="1"/>
      <c r="H585" s="2"/>
      <c r="I585" s="3"/>
      <c r="J585" s="1"/>
    </row>
    <row r="586" spans="1:10" x14ac:dyDescent="0.25">
      <c r="A586" s="1"/>
      <c r="B586" s="1"/>
      <c r="C586" s="2"/>
      <c r="D586" s="1"/>
      <c r="E586" s="2"/>
      <c r="F586" s="2"/>
      <c r="G586" s="1"/>
      <c r="H586" s="2"/>
      <c r="I586" s="3"/>
      <c r="J586" s="1"/>
    </row>
    <row r="587" spans="1:10" x14ac:dyDescent="0.25">
      <c r="A587" s="1"/>
      <c r="B587" s="1"/>
      <c r="C587" s="2"/>
      <c r="D587" s="1"/>
      <c r="E587" s="2"/>
      <c r="F587" s="2"/>
      <c r="G587" s="1"/>
      <c r="H587" s="2"/>
      <c r="I587" s="3"/>
      <c r="J587" s="1"/>
    </row>
    <row r="588" spans="1:10" x14ac:dyDescent="0.25">
      <c r="A588" s="1"/>
      <c r="B588" s="1"/>
      <c r="C588" s="2"/>
      <c r="D588" s="1"/>
      <c r="E588" s="2"/>
      <c r="F588" s="2"/>
      <c r="G588" s="1"/>
      <c r="H588" s="2"/>
      <c r="I588" s="3"/>
      <c r="J588" s="1"/>
    </row>
    <row r="589" spans="1:10" x14ac:dyDescent="0.25">
      <c r="A589" s="1"/>
      <c r="B589" s="1"/>
      <c r="C589" s="2"/>
      <c r="D589" s="1"/>
      <c r="E589" s="2"/>
      <c r="F589" s="2"/>
      <c r="G589" s="1"/>
      <c r="H589" s="2"/>
      <c r="I589" s="3"/>
      <c r="J589" s="1"/>
    </row>
    <row r="590" spans="1:10" x14ac:dyDescent="0.25">
      <c r="A590" s="1"/>
      <c r="B590" s="1"/>
      <c r="C590" s="2"/>
      <c r="D590" s="1"/>
      <c r="E590" s="2"/>
      <c r="F590" s="2"/>
      <c r="G590" s="1"/>
      <c r="H590" s="2"/>
      <c r="I590" s="3"/>
      <c r="J590" s="1"/>
    </row>
    <row r="591" spans="1:10" x14ac:dyDescent="0.25">
      <c r="A591" s="1"/>
      <c r="B591" s="1"/>
      <c r="C591" s="2"/>
      <c r="D591" s="1"/>
      <c r="E591" s="2"/>
      <c r="F591" s="2"/>
      <c r="G591" s="1"/>
      <c r="H591" s="2"/>
      <c r="I591" s="3"/>
      <c r="J591" s="1"/>
    </row>
    <row r="592" spans="1:10" x14ac:dyDescent="0.25">
      <c r="A592" s="1"/>
      <c r="B592" s="1"/>
      <c r="C592" s="2"/>
      <c r="D592" s="1"/>
      <c r="E592" s="2"/>
      <c r="F592" s="2"/>
      <c r="G592" s="1"/>
      <c r="H592" s="2"/>
      <c r="I592" s="3"/>
      <c r="J592" s="1"/>
    </row>
    <row r="593" spans="1:10" x14ac:dyDescent="0.25">
      <c r="A593" s="1"/>
      <c r="B593" s="1"/>
      <c r="C593" s="2"/>
      <c r="D593" s="1"/>
      <c r="E593" s="2"/>
      <c r="F593" s="2"/>
      <c r="G593" s="1"/>
      <c r="H593" s="2"/>
      <c r="I593" s="3"/>
      <c r="J593" s="1"/>
    </row>
    <row r="594" spans="1:10" x14ac:dyDescent="0.25">
      <c r="A594" s="1"/>
      <c r="B594" s="1"/>
      <c r="C594" s="2"/>
      <c r="D594" s="1"/>
      <c r="E594" s="2"/>
      <c r="F594" s="2"/>
      <c r="G594" s="1"/>
      <c r="H594" s="2"/>
      <c r="I594" s="3"/>
      <c r="J594" s="1"/>
    </row>
    <row r="595" spans="1:10" x14ac:dyDescent="0.25">
      <c r="A595" s="1"/>
      <c r="B595" s="1"/>
      <c r="C595" s="2"/>
      <c r="D595" s="1"/>
      <c r="E595" s="2"/>
      <c r="F595" s="2"/>
      <c r="G595" s="1"/>
      <c r="H595" s="2"/>
      <c r="I595" s="3"/>
      <c r="J595" s="1"/>
    </row>
    <row r="596" spans="1:10" x14ac:dyDescent="0.25">
      <c r="A596" s="1"/>
      <c r="B596" s="1"/>
      <c r="C596" s="2"/>
      <c r="D596" s="1"/>
      <c r="E596" s="2"/>
      <c r="F596" s="2"/>
      <c r="G596" s="1"/>
      <c r="H596" s="2"/>
      <c r="I596" s="3"/>
      <c r="J596" s="1"/>
    </row>
    <row r="597" spans="1:10" x14ac:dyDescent="0.25">
      <c r="A597" s="1"/>
      <c r="B597" s="1"/>
      <c r="C597" s="2"/>
      <c r="D597" s="1"/>
      <c r="E597" s="2"/>
      <c r="F597" s="2"/>
      <c r="G597" s="1"/>
      <c r="H597" s="2"/>
      <c r="I597" s="3"/>
      <c r="J597" s="1"/>
    </row>
    <row r="598" spans="1:10" x14ac:dyDescent="0.25">
      <c r="A598" s="1"/>
      <c r="B598" s="1"/>
      <c r="C598" s="2"/>
      <c r="D598" s="1"/>
      <c r="E598" s="2"/>
      <c r="F598" s="2"/>
      <c r="G598" s="1"/>
      <c r="H598" s="2"/>
      <c r="I598" s="3"/>
      <c r="J598" s="1"/>
    </row>
    <row r="599" spans="1:10" x14ac:dyDescent="0.25">
      <c r="A599" s="1"/>
      <c r="B599" s="1"/>
      <c r="C599" s="2"/>
      <c r="D599" s="1"/>
      <c r="E599" s="2"/>
      <c r="F599" s="2"/>
      <c r="G599" s="1"/>
      <c r="H599" s="2"/>
      <c r="I599" s="3"/>
      <c r="J599" s="1"/>
    </row>
    <row r="600" spans="1:10" x14ac:dyDescent="0.25">
      <c r="A600" s="1"/>
      <c r="B600" s="1"/>
      <c r="C600" s="2"/>
      <c r="D600" s="1"/>
      <c r="E600" s="2"/>
      <c r="F600" s="2"/>
      <c r="G600" s="1"/>
      <c r="H600" s="2"/>
      <c r="I600" s="3"/>
      <c r="J600" s="1"/>
    </row>
    <row r="601" spans="1:10" x14ac:dyDescent="0.25">
      <c r="A601" s="1"/>
      <c r="B601" s="1"/>
      <c r="C601" s="2"/>
      <c r="D601" s="1"/>
      <c r="E601" s="2"/>
      <c r="F601" s="2"/>
      <c r="G601" s="1"/>
      <c r="H601" s="2"/>
      <c r="I601" s="3"/>
      <c r="J601" s="1"/>
    </row>
    <row r="602" spans="1:10" x14ac:dyDescent="0.25">
      <c r="A602" s="1"/>
      <c r="B602" s="1"/>
      <c r="C602" s="2"/>
      <c r="D602" s="1"/>
      <c r="E602" s="2"/>
      <c r="F602" s="2"/>
      <c r="G602" s="1"/>
      <c r="H602" s="2"/>
      <c r="I602" s="3"/>
      <c r="J602" s="1"/>
    </row>
    <row r="603" spans="1:10" x14ac:dyDescent="0.25">
      <c r="A603" s="1"/>
      <c r="B603" s="1"/>
      <c r="C603" s="2"/>
      <c r="D603" s="1"/>
      <c r="E603" s="2"/>
      <c r="F603" s="2"/>
      <c r="G603" s="1"/>
      <c r="H603" s="2"/>
      <c r="I603" s="3"/>
      <c r="J603" s="1"/>
    </row>
    <row r="604" spans="1:10" x14ac:dyDescent="0.25">
      <c r="A604" s="1"/>
      <c r="B604" s="1"/>
      <c r="C604" s="2"/>
      <c r="D604" s="1"/>
      <c r="E604" s="2"/>
      <c r="F604" s="2"/>
      <c r="G604" s="1"/>
      <c r="H604" s="2"/>
      <c r="I604" s="3"/>
      <c r="J604" s="1"/>
    </row>
    <row r="605" spans="1:10" x14ac:dyDescent="0.25">
      <c r="A605" s="1"/>
      <c r="B605" s="1"/>
      <c r="C605" s="2"/>
      <c r="D605" s="1"/>
      <c r="E605" s="2"/>
      <c r="F605" s="2"/>
      <c r="G605" s="1"/>
      <c r="H605" s="2"/>
      <c r="I605" s="3"/>
      <c r="J605" s="1"/>
    </row>
    <row r="606" spans="1:10" x14ac:dyDescent="0.25">
      <c r="A606" s="1"/>
      <c r="B606" s="1"/>
      <c r="C606" s="2"/>
      <c r="D606" s="1"/>
      <c r="E606" s="2"/>
      <c r="F606" s="2"/>
      <c r="G606" s="1"/>
      <c r="H606" s="2"/>
      <c r="I606" s="3"/>
      <c r="J606" s="1"/>
    </row>
    <row r="607" spans="1:10" x14ac:dyDescent="0.25">
      <c r="A607" s="1"/>
      <c r="B607" s="1"/>
      <c r="C607" s="2"/>
      <c r="D607" s="1"/>
      <c r="E607" s="2"/>
      <c r="F607" s="2"/>
      <c r="G607" s="1"/>
      <c r="H607" s="2"/>
      <c r="I607" s="3"/>
      <c r="J607" s="1"/>
    </row>
    <row r="608" spans="1:10" x14ac:dyDescent="0.25">
      <c r="A608" s="1"/>
      <c r="B608" s="1"/>
      <c r="C608" s="2"/>
      <c r="D608" s="1"/>
      <c r="E608" s="2"/>
      <c r="F608" s="2"/>
      <c r="G608" s="1"/>
      <c r="H608" s="2"/>
      <c r="I608" s="2"/>
      <c r="J608" s="1"/>
    </row>
    <row r="609" spans="1:10" x14ac:dyDescent="0.25">
      <c r="A609" s="1"/>
      <c r="B609" s="1"/>
      <c r="C609" s="2"/>
      <c r="D609" s="1"/>
      <c r="E609" s="2"/>
      <c r="F609" s="2"/>
      <c r="G609" s="1"/>
      <c r="H609" s="2"/>
      <c r="I609" s="2"/>
      <c r="J609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BroodYr</vt:lpstr>
      <vt:lpstr>ReturnYrr</vt:lpstr>
      <vt:lpstr>Sheet4</vt:lpstr>
      <vt:lpstr>Sheet1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Lorna I (DFG)</dc:creator>
  <cp:lastModifiedBy>Wilson, Lorna I (DFG)</cp:lastModifiedBy>
  <dcterms:created xsi:type="dcterms:W3CDTF">2021-11-29T23:28:44Z</dcterms:created>
  <dcterms:modified xsi:type="dcterms:W3CDTF">2022-02-01T20:58:37Z</dcterms:modified>
</cp:coreProperties>
</file>