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season_SEAK_pink_salmon_forecast\FMS_writeup\data\"/>
    </mc:Choice>
  </mc:AlternateContent>
  <xr:revisionPtr revIDLastSave="0" documentId="13_ncr:40009_{BF869CF7-C1F0-4B83-BAEE-FA6E166CA9A0}" xr6:coauthVersionLast="47" xr6:coauthVersionMax="47" xr10:uidLastSave="{00000000-0000-0000-0000-000000000000}"/>
  <bookViews>
    <workbookView xWindow="28680" yWindow="-120" windowWidth="29040" windowHeight="15840"/>
  </bookViews>
  <sheets>
    <sheet name="f_model_one_step_ahead function" sheetId="1" r:id="rId1"/>
  </sheets>
  <calcPr calcId="0"/>
</workbook>
</file>

<file path=xl/calcChain.xml><?xml version="1.0" encoding="utf-8"?>
<calcChain xmlns="http://schemas.openxmlformats.org/spreadsheetml/2006/main">
  <c r="AC22" i="1" l="1"/>
  <c r="W36" i="1"/>
  <c r="Z22" i="1"/>
  <c r="AC21" i="1"/>
  <c r="AB27" i="1" l="1"/>
  <c r="AC29" i="1"/>
  <c r="AC28" i="1"/>
  <c r="AC27" i="1"/>
  <c r="AC23" i="1"/>
  <c r="AC24" i="1"/>
  <c r="AC2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" i="1"/>
</calcChain>
</file>

<file path=xl/sharedStrings.xml><?xml version="1.0" encoding="utf-8"?>
<sst xmlns="http://schemas.openxmlformats.org/spreadsheetml/2006/main" count="80" uniqueCount="55">
  <si>
    <t>JYear</t>
  </si>
  <si>
    <t>Year</t>
  </si>
  <si>
    <t>SEAKCatch</t>
  </si>
  <si>
    <t>ISTI20_MJJ</t>
  </si>
  <si>
    <t>Chatham_SST_MJJ</t>
  </si>
  <si>
    <t>Chatham_SST_May</t>
  </si>
  <si>
    <t>Chatham_SST_AMJJ</t>
  </si>
  <si>
    <t>Chatham_SST_AMJ</t>
  </si>
  <si>
    <t>Icy_Strait_SST_MJJ</t>
  </si>
  <si>
    <t>Icy_Strait_SST_May</t>
  </si>
  <si>
    <t>Icy_Strait_SST_AMJJ</t>
  </si>
  <si>
    <t>Icy_Strait_SST_AMJ</t>
  </si>
  <si>
    <t>NSEAK_SST_MJJ</t>
  </si>
  <si>
    <t>NSEAK_SST_May</t>
  </si>
  <si>
    <t>NSEAK_SST_AMJJ</t>
  </si>
  <si>
    <t>NSEAK_SST_AMJ</t>
  </si>
  <si>
    <t>SEAK_SST_MJJ</t>
  </si>
  <si>
    <t>SEAK_SST_May</t>
  </si>
  <si>
    <t>SEAK_SST_AMJJ</t>
  </si>
  <si>
    <t>SEAK_SST_AMJ</t>
  </si>
  <si>
    <t>CPUEcal</t>
  </si>
  <si>
    <t>index</t>
  </si>
  <si>
    <t>weight_values</t>
  </si>
  <si>
    <t>pink_cal_pool</t>
  </si>
  <si>
    <t>MAPE=</t>
  </si>
  <si>
    <t>inv_var=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</si>
  <si>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</si>
  <si>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</si>
  <si>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</si>
  <si>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</si>
  <si>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</si>
  <si>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</si>
  <si>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</si>
  <si>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</si>
  <si>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</si>
  <si>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</si>
  <si>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</si>
  <si>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</si>
  <si>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</si>
  <si>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</si>
  <si>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</si>
  <si>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</si>
  <si>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</si>
  <si>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</si>
  <si>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</si>
  <si>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</si>
  <si>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</si>
  <si>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</si>
  <si>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</si>
  <si>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</si>
  <si>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</si>
  <si>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predicted</t>
  </si>
  <si>
    <t>MAPE</t>
  </si>
  <si>
    <t>(obs-pred)^2</t>
  </si>
  <si>
    <t>observed harvest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</si>
</sst>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tabSelected="1" topLeftCell="B19" workbookViewId="0">
      <selection activeCell="AB39" sqref="AB39"/>
    </sheetView>
  </sheetViews>
  <sheetFormatPr defaultRowHeight="15" x14ac:dyDescent="0.25"/>
  <cols>
    <col min="29" max="29" width="12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54</v>
      </c>
    </row>
    <row r="2" spans="1:24" x14ac:dyDescent="0.25">
      <c r="A2">
        <v>1997</v>
      </c>
      <c r="B2">
        <v>1998</v>
      </c>
      <c r="C2">
        <v>42.5</v>
      </c>
      <c r="D2">
        <v>9.2753196760000005</v>
      </c>
      <c r="E2">
        <v>10.08</v>
      </c>
      <c r="F2">
        <v>7.48</v>
      </c>
      <c r="G2">
        <v>8.83</v>
      </c>
      <c r="H2">
        <v>7.59</v>
      </c>
      <c r="I2">
        <v>10.3</v>
      </c>
      <c r="J2">
        <v>7.01</v>
      </c>
      <c r="K2">
        <v>8.83</v>
      </c>
      <c r="L2">
        <v>7.3</v>
      </c>
      <c r="M2">
        <v>10.02</v>
      </c>
      <c r="N2">
        <v>7.35</v>
      </c>
      <c r="O2">
        <v>8.7100000000000009</v>
      </c>
      <c r="P2">
        <v>7.4</v>
      </c>
      <c r="Q2">
        <v>10.47</v>
      </c>
      <c r="R2">
        <v>8</v>
      </c>
      <c r="S2">
        <v>9.1999999999999993</v>
      </c>
      <c r="T2">
        <v>7.99</v>
      </c>
      <c r="U2" s="6">
        <v>2.48</v>
      </c>
      <c r="V2" t="s">
        <v>23</v>
      </c>
      <c r="W2">
        <v>1E-3</v>
      </c>
      <c r="X2" s="6">
        <f>LN(C2)</f>
        <v>3.7495040759303713</v>
      </c>
    </row>
    <row r="3" spans="1:24" x14ac:dyDescent="0.25">
      <c r="A3">
        <v>1998</v>
      </c>
      <c r="B3">
        <v>1999</v>
      </c>
      <c r="C3">
        <v>77.8</v>
      </c>
      <c r="D3">
        <v>9.3975133329999991</v>
      </c>
      <c r="E3">
        <v>9.85</v>
      </c>
      <c r="F3">
        <v>7.83</v>
      </c>
      <c r="G3">
        <v>8.91</v>
      </c>
      <c r="H3">
        <v>7.88</v>
      </c>
      <c r="I3">
        <v>9.9700000000000006</v>
      </c>
      <c r="J3">
        <v>7.34</v>
      </c>
      <c r="K3">
        <v>8.85</v>
      </c>
      <c r="L3">
        <v>7.56</v>
      </c>
      <c r="M3">
        <v>9.89</v>
      </c>
      <c r="N3">
        <v>7.65</v>
      </c>
      <c r="O3">
        <v>8.85</v>
      </c>
      <c r="P3">
        <v>7.71</v>
      </c>
      <c r="Q3">
        <v>10.36</v>
      </c>
      <c r="R3">
        <v>8.3699999999999992</v>
      </c>
      <c r="S3">
        <v>9.3800000000000008</v>
      </c>
      <c r="T3">
        <v>8.3699999999999992</v>
      </c>
      <c r="U3" s="6">
        <v>5.62</v>
      </c>
      <c r="V3" t="s">
        <v>23</v>
      </c>
      <c r="W3">
        <v>1E-3</v>
      </c>
      <c r="X3" s="6">
        <f t="shared" ref="X3:X26" si="0">LN(C3)</f>
        <v>4.3541414311843463</v>
      </c>
    </row>
    <row r="4" spans="1:24" x14ac:dyDescent="0.25">
      <c r="A4">
        <v>1999</v>
      </c>
      <c r="B4">
        <v>2000</v>
      </c>
      <c r="C4">
        <v>20.3</v>
      </c>
      <c r="D4">
        <v>8.5597487500000007</v>
      </c>
      <c r="E4">
        <v>8.9</v>
      </c>
      <c r="F4">
        <v>6.84</v>
      </c>
      <c r="G4">
        <v>8.0500000000000007</v>
      </c>
      <c r="H4">
        <v>7.12</v>
      </c>
      <c r="I4">
        <v>9.08</v>
      </c>
      <c r="J4">
        <v>6.17</v>
      </c>
      <c r="K4">
        <v>8.02</v>
      </c>
      <c r="L4">
        <v>6.78</v>
      </c>
      <c r="M4">
        <v>8.93</v>
      </c>
      <c r="N4">
        <v>6.7</v>
      </c>
      <c r="O4">
        <v>7.98</v>
      </c>
      <c r="P4">
        <v>6.95</v>
      </c>
      <c r="Q4">
        <v>9.3000000000000007</v>
      </c>
      <c r="R4">
        <v>7.23</v>
      </c>
      <c r="S4">
        <v>8.4</v>
      </c>
      <c r="T4">
        <v>7.43</v>
      </c>
      <c r="U4" s="6">
        <v>1.6</v>
      </c>
      <c r="V4" t="s">
        <v>23</v>
      </c>
      <c r="W4">
        <v>1E-3</v>
      </c>
      <c r="X4" s="6">
        <f t="shared" si="0"/>
        <v>3.0106208860477417</v>
      </c>
    </row>
    <row r="5" spans="1:24" x14ac:dyDescent="0.25">
      <c r="A5">
        <v>2000</v>
      </c>
      <c r="B5">
        <v>2001</v>
      </c>
      <c r="C5">
        <v>67</v>
      </c>
      <c r="D5">
        <v>8.7700152219999996</v>
      </c>
      <c r="E5">
        <v>9.6999999999999993</v>
      </c>
      <c r="F5">
        <v>7.34</v>
      </c>
      <c r="G5">
        <v>8.6199999999999992</v>
      </c>
      <c r="H5">
        <v>7.52</v>
      </c>
      <c r="I5">
        <v>9.94</v>
      </c>
      <c r="J5">
        <v>7.02</v>
      </c>
      <c r="K5">
        <v>8.67</v>
      </c>
      <c r="L5">
        <v>7.35</v>
      </c>
      <c r="M5">
        <v>9.6999999999999993</v>
      </c>
      <c r="N5">
        <v>7.23</v>
      </c>
      <c r="O5">
        <v>8.57</v>
      </c>
      <c r="P5">
        <v>7.39</v>
      </c>
      <c r="Q5">
        <v>10.02</v>
      </c>
      <c r="R5">
        <v>7.71</v>
      </c>
      <c r="S5">
        <v>8.9499999999999993</v>
      </c>
      <c r="T5">
        <v>7.86</v>
      </c>
      <c r="U5" s="6">
        <v>3.73</v>
      </c>
      <c r="V5" t="s">
        <v>23</v>
      </c>
      <c r="W5">
        <v>1E-3</v>
      </c>
      <c r="X5" s="6">
        <f t="shared" si="0"/>
        <v>4.2046926193909657</v>
      </c>
    </row>
    <row r="6" spans="1:24" x14ac:dyDescent="0.25">
      <c r="A6">
        <v>2001</v>
      </c>
      <c r="B6">
        <v>2002</v>
      </c>
      <c r="C6">
        <v>45.3</v>
      </c>
      <c r="D6">
        <v>9.0255327330000004</v>
      </c>
      <c r="E6">
        <v>9.15</v>
      </c>
      <c r="F6">
        <v>6.74</v>
      </c>
      <c r="G6">
        <v>8.18</v>
      </c>
      <c r="H6">
        <v>7.12</v>
      </c>
      <c r="I6">
        <v>9.57</v>
      </c>
      <c r="J6">
        <v>6.48</v>
      </c>
      <c r="K6">
        <v>8.4</v>
      </c>
      <c r="L6">
        <v>7.08</v>
      </c>
      <c r="M6">
        <v>9.2200000000000006</v>
      </c>
      <c r="N6">
        <v>6.66</v>
      </c>
      <c r="O6">
        <v>8.17</v>
      </c>
      <c r="P6">
        <v>7.01</v>
      </c>
      <c r="Q6">
        <v>9.51</v>
      </c>
      <c r="R6">
        <v>7.1</v>
      </c>
      <c r="S6">
        <v>8.52</v>
      </c>
      <c r="T6">
        <v>7.45</v>
      </c>
      <c r="U6" s="6">
        <v>2.87</v>
      </c>
      <c r="V6" t="s">
        <v>23</v>
      </c>
      <c r="W6">
        <v>1E-3</v>
      </c>
      <c r="X6" s="6">
        <f t="shared" si="0"/>
        <v>3.8133070324889884</v>
      </c>
    </row>
    <row r="7" spans="1:24" x14ac:dyDescent="0.25">
      <c r="A7">
        <v>2002</v>
      </c>
      <c r="B7">
        <v>2003</v>
      </c>
      <c r="C7">
        <v>52.5</v>
      </c>
      <c r="D7">
        <v>8.1995391669999993</v>
      </c>
      <c r="E7">
        <v>8.9700000000000006</v>
      </c>
      <c r="F7">
        <v>6.39</v>
      </c>
      <c r="G7">
        <v>7.85</v>
      </c>
      <c r="H7">
        <v>6.64</v>
      </c>
      <c r="I7">
        <v>9.34</v>
      </c>
      <c r="J7">
        <v>6.26</v>
      </c>
      <c r="K7">
        <v>8.02</v>
      </c>
      <c r="L7">
        <v>6.6</v>
      </c>
      <c r="M7">
        <v>9.0500000000000007</v>
      </c>
      <c r="N7">
        <v>6.39</v>
      </c>
      <c r="O7">
        <v>7.88</v>
      </c>
      <c r="P7">
        <v>6.61</v>
      </c>
      <c r="Q7">
        <v>9.44</v>
      </c>
      <c r="R7">
        <v>6.92</v>
      </c>
      <c r="S7">
        <v>8.33</v>
      </c>
      <c r="T7">
        <v>7.14</v>
      </c>
      <c r="U7" s="6">
        <v>2.78</v>
      </c>
      <c r="V7" t="s">
        <v>23</v>
      </c>
      <c r="W7">
        <v>1E-3</v>
      </c>
      <c r="X7" s="6">
        <f t="shared" si="0"/>
        <v>3.9608131695975781</v>
      </c>
    </row>
    <row r="8" spans="1:24" x14ac:dyDescent="0.25">
      <c r="A8">
        <v>2003</v>
      </c>
      <c r="B8">
        <v>2004</v>
      </c>
      <c r="C8">
        <v>45.3</v>
      </c>
      <c r="D8">
        <v>9.3076910129999995</v>
      </c>
      <c r="E8">
        <v>9.92</v>
      </c>
      <c r="F8">
        <v>7.71</v>
      </c>
      <c r="G8">
        <v>8.9</v>
      </c>
      <c r="H8">
        <v>7.85</v>
      </c>
      <c r="I8">
        <v>10.08</v>
      </c>
      <c r="J8">
        <v>7.29</v>
      </c>
      <c r="K8">
        <v>8.8800000000000008</v>
      </c>
      <c r="L8">
        <v>7.53</v>
      </c>
      <c r="M8">
        <v>9.86</v>
      </c>
      <c r="N8">
        <v>7.57</v>
      </c>
      <c r="O8">
        <v>8.76</v>
      </c>
      <c r="P8">
        <v>7.6</v>
      </c>
      <c r="Q8">
        <v>10.32</v>
      </c>
      <c r="R8">
        <v>8.17</v>
      </c>
      <c r="S8">
        <v>9.25</v>
      </c>
      <c r="T8">
        <v>8.16</v>
      </c>
      <c r="U8" s="6">
        <v>3.08</v>
      </c>
      <c r="V8" t="s">
        <v>23</v>
      </c>
      <c r="W8">
        <v>1E-3</v>
      </c>
      <c r="X8" s="6">
        <f t="shared" si="0"/>
        <v>3.8133070324889884</v>
      </c>
    </row>
    <row r="9" spans="1:24" x14ac:dyDescent="0.25">
      <c r="A9">
        <v>2004</v>
      </c>
      <c r="B9">
        <v>2005</v>
      </c>
      <c r="C9">
        <v>59.1</v>
      </c>
      <c r="D9">
        <v>9.3330841870000008</v>
      </c>
      <c r="E9">
        <v>10.43</v>
      </c>
      <c r="F9">
        <v>7.94</v>
      </c>
      <c r="G9">
        <v>9.2200000000000006</v>
      </c>
      <c r="H9">
        <v>7.96</v>
      </c>
      <c r="I9">
        <v>10.68</v>
      </c>
      <c r="J9">
        <v>7.53</v>
      </c>
      <c r="K9">
        <v>9.25</v>
      </c>
      <c r="L9">
        <v>7.69</v>
      </c>
      <c r="M9">
        <v>10.38</v>
      </c>
      <c r="N9">
        <v>7.89</v>
      </c>
      <c r="O9">
        <v>9.09</v>
      </c>
      <c r="P9">
        <v>7.79</v>
      </c>
      <c r="Q9">
        <v>10.98</v>
      </c>
      <c r="R9">
        <v>8.58</v>
      </c>
      <c r="S9">
        <v>9.74</v>
      </c>
      <c r="T9">
        <v>8.51</v>
      </c>
      <c r="U9" s="6">
        <v>3.9</v>
      </c>
      <c r="V9" t="s">
        <v>23</v>
      </c>
      <c r="W9">
        <v>1E-3</v>
      </c>
      <c r="X9" s="6">
        <f t="shared" si="0"/>
        <v>4.0792309244120526</v>
      </c>
    </row>
    <row r="10" spans="1:24" x14ac:dyDescent="0.25">
      <c r="A10">
        <v>2005</v>
      </c>
      <c r="B10">
        <v>2006</v>
      </c>
      <c r="C10">
        <v>11.6</v>
      </c>
      <c r="D10">
        <v>10.20637217</v>
      </c>
      <c r="E10">
        <v>10.67</v>
      </c>
      <c r="F10">
        <v>8.51</v>
      </c>
      <c r="G10">
        <v>9.48</v>
      </c>
      <c r="H10">
        <v>8.44</v>
      </c>
      <c r="I10">
        <v>11.16</v>
      </c>
      <c r="J10">
        <v>8.4</v>
      </c>
      <c r="K10">
        <v>9.64</v>
      </c>
      <c r="L10">
        <v>8.26</v>
      </c>
      <c r="M10">
        <v>10.63</v>
      </c>
      <c r="N10">
        <v>8.42</v>
      </c>
      <c r="O10">
        <v>9.35</v>
      </c>
      <c r="P10">
        <v>8.26</v>
      </c>
      <c r="Q10">
        <v>11.06</v>
      </c>
      <c r="R10">
        <v>8.92</v>
      </c>
      <c r="S10">
        <v>9.83</v>
      </c>
      <c r="T10">
        <v>8.82</v>
      </c>
      <c r="U10" s="6">
        <v>2.04</v>
      </c>
      <c r="V10" t="s">
        <v>23</v>
      </c>
      <c r="W10">
        <v>1E-3</v>
      </c>
      <c r="X10" s="6">
        <f t="shared" si="0"/>
        <v>2.451005098112319</v>
      </c>
    </row>
    <row r="11" spans="1:24" x14ac:dyDescent="0.25">
      <c r="A11">
        <v>2006</v>
      </c>
      <c r="B11">
        <v>2007</v>
      </c>
      <c r="C11">
        <v>44.8</v>
      </c>
      <c r="D11">
        <v>8.7508172500000008</v>
      </c>
      <c r="E11">
        <v>9.7799999999999994</v>
      </c>
      <c r="F11">
        <v>7.16</v>
      </c>
      <c r="G11">
        <v>8.68</v>
      </c>
      <c r="H11">
        <v>7.58</v>
      </c>
      <c r="I11">
        <v>10.19</v>
      </c>
      <c r="J11">
        <v>6.84</v>
      </c>
      <c r="K11">
        <v>8.86</v>
      </c>
      <c r="L11">
        <v>7.49</v>
      </c>
      <c r="M11">
        <v>9.7200000000000006</v>
      </c>
      <c r="N11">
        <v>6.98</v>
      </c>
      <c r="O11">
        <v>8.5500000000000007</v>
      </c>
      <c r="P11">
        <v>7.36</v>
      </c>
      <c r="Q11">
        <v>10.19</v>
      </c>
      <c r="R11">
        <v>7.63</v>
      </c>
      <c r="S11">
        <v>9.07</v>
      </c>
      <c r="T11">
        <v>7.96</v>
      </c>
      <c r="U11" s="6">
        <v>2.58</v>
      </c>
      <c r="V11" t="s">
        <v>23</v>
      </c>
      <c r="W11">
        <v>1E-3</v>
      </c>
      <c r="X11" s="6">
        <f t="shared" si="0"/>
        <v>3.8022081394209395</v>
      </c>
    </row>
    <row r="12" spans="1:24" x14ac:dyDescent="0.25">
      <c r="A12">
        <v>2007</v>
      </c>
      <c r="B12">
        <v>2008</v>
      </c>
      <c r="C12">
        <v>15.9</v>
      </c>
      <c r="D12">
        <v>8.9360062019999997</v>
      </c>
      <c r="E12">
        <v>9.52</v>
      </c>
      <c r="F12">
        <v>7.04</v>
      </c>
      <c r="G12">
        <v>8.41</v>
      </c>
      <c r="H12">
        <v>7.27</v>
      </c>
      <c r="I12">
        <v>9.49</v>
      </c>
      <c r="J12">
        <v>6.55</v>
      </c>
      <c r="K12">
        <v>8.16</v>
      </c>
      <c r="L12">
        <v>6.87</v>
      </c>
      <c r="M12">
        <v>9.44</v>
      </c>
      <c r="N12">
        <v>6.9</v>
      </c>
      <c r="O12">
        <v>8.24</v>
      </c>
      <c r="P12">
        <v>7.03</v>
      </c>
      <c r="Q12">
        <v>9.99</v>
      </c>
      <c r="R12">
        <v>7.51</v>
      </c>
      <c r="S12">
        <v>8.82</v>
      </c>
      <c r="T12">
        <v>7.64</v>
      </c>
      <c r="U12" s="6">
        <v>1.17</v>
      </c>
      <c r="V12" t="s">
        <v>23</v>
      </c>
      <c r="W12">
        <v>1E-3</v>
      </c>
      <c r="X12" s="6">
        <f t="shared" si="0"/>
        <v>2.7663191092261861</v>
      </c>
    </row>
    <row r="13" spans="1:24" x14ac:dyDescent="0.25">
      <c r="A13">
        <v>2008</v>
      </c>
      <c r="B13">
        <v>2009</v>
      </c>
      <c r="C13">
        <v>38</v>
      </c>
      <c r="D13">
        <v>7.9118316760000003</v>
      </c>
      <c r="E13">
        <v>8.65</v>
      </c>
      <c r="F13">
        <v>6.77</v>
      </c>
      <c r="G13">
        <v>7.69</v>
      </c>
      <c r="H13">
        <v>6.83</v>
      </c>
      <c r="I13">
        <v>8.85</v>
      </c>
      <c r="J13">
        <v>6.43</v>
      </c>
      <c r="K13">
        <v>7.72</v>
      </c>
      <c r="L13">
        <v>6.68</v>
      </c>
      <c r="M13">
        <v>8.65</v>
      </c>
      <c r="N13">
        <v>6.64</v>
      </c>
      <c r="O13">
        <v>7.63</v>
      </c>
      <c r="P13">
        <v>6.74</v>
      </c>
      <c r="Q13">
        <v>9.18</v>
      </c>
      <c r="R13">
        <v>7.22</v>
      </c>
      <c r="S13">
        <v>8.17</v>
      </c>
      <c r="T13">
        <v>7.28</v>
      </c>
      <c r="U13" s="6">
        <v>2.3199999999999998</v>
      </c>
      <c r="V13" t="s">
        <v>23</v>
      </c>
      <c r="W13">
        <v>1E-3</v>
      </c>
      <c r="X13" s="6">
        <f t="shared" si="0"/>
        <v>3.6375861597263857</v>
      </c>
    </row>
    <row r="14" spans="1:24" x14ac:dyDescent="0.25">
      <c r="A14">
        <v>2009</v>
      </c>
      <c r="B14">
        <v>2010</v>
      </c>
      <c r="C14">
        <v>24</v>
      </c>
      <c r="D14">
        <v>9.3566666670000007</v>
      </c>
      <c r="E14">
        <v>9.75</v>
      </c>
      <c r="F14">
        <v>7.3</v>
      </c>
      <c r="G14">
        <v>8.4600000000000009</v>
      </c>
      <c r="H14">
        <v>7.35</v>
      </c>
      <c r="I14">
        <v>9.94</v>
      </c>
      <c r="J14">
        <v>7.19</v>
      </c>
      <c r="K14">
        <v>8.4700000000000006</v>
      </c>
      <c r="L14">
        <v>7.22</v>
      </c>
      <c r="M14">
        <v>9.77</v>
      </c>
      <c r="N14">
        <v>7.32</v>
      </c>
      <c r="O14">
        <v>8.4</v>
      </c>
      <c r="P14">
        <v>7.24</v>
      </c>
      <c r="Q14">
        <v>10.199999999999999</v>
      </c>
      <c r="R14">
        <v>7.76</v>
      </c>
      <c r="S14">
        <v>8.85</v>
      </c>
      <c r="T14">
        <v>7.73</v>
      </c>
      <c r="U14" s="6">
        <v>2.33</v>
      </c>
      <c r="V14" t="s">
        <v>23</v>
      </c>
      <c r="W14">
        <v>1E-3</v>
      </c>
      <c r="X14" s="6">
        <f t="shared" si="0"/>
        <v>3.1780538303479458</v>
      </c>
    </row>
    <row r="15" spans="1:24" x14ac:dyDescent="0.25">
      <c r="A15">
        <v>2010</v>
      </c>
      <c r="B15">
        <v>2011</v>
      </c>
      <c r="C15">
        <v>58.9</v>
      </c>
      <c r="D15">
        <v>9.3533333330000001</v>
      </c>
      <c r="E15">
        <v>9.65</v>
      </c>
      <c r="F15">
        <v>7.97</v>
      </c>
      <c r="G15">
        <v>8.66</v>
      </c>
      <c r="H15">
        <v>7.93</v>
      </c>
      <c r="I15">
        <v>9.8699999999999992</v>
      </c>
      <c r="J15">
        <v>7.71</v>
      </c>
      <c r="K15">
        <v>8.68</v>
      </c>
      <c r="L15">
        <v>7.81</v>
      </c>
      <c r="M15">
        <v>9.6199999999999992</v>
      </c>
      <c r="N15">
        <v>7.76</v>
      </c>
      <c r="O15">
        <v>8.5399999999999991</v>
      </c>
      <c r="P15">
        <v>7.72</v>
      </c>
      <c r="Q15">
        <v>10.09</v>
      </c>
      <c r="R15">
        <v>8.2799999999999994</v>
      </c>
      <c r="S15">
        <v>9.0500000000000007</v>
      </c>
      <c r="T15">
        <v>8.23</v>
      </c>
      <c r="U15" s="6">
        <v>4.1100000000000003</v>
      </c>
      <c r="V15" t="s">
        <v>23</v>
      </c>
      <c r="W15">
        <v>1E-3</v>
      </c>
      <c r="X15" s="6">
        <f t="shared" si="0"/>
        <v>4.0758410906575406</v>
      </c>
    </row>
    <row r="16" spans="1:24" x14ac:dyDescent="0.25">
      <c r="A16">
        <v>2011</v>
      </c>
      <c r="B16">
        <v>2012</v>
      </c>
      <c r="C16">
        <v>21.3</v>
      </c>
      <c r="D16">
        <v>8.6533333330000008</v>
      </c>
      <c r="E16">
        <v>9.59</v>
      </c>
      <c r="F16">
        <v>7.31</v>
      </c>
      <c r="G16">
        <v>8.49</v>
      </c>
      <c r="H16">
        <v>7.55</v>
      </c>
      <c r="I16">
        <v>9.84</v>
      </c>
      <c r="J16">
        <v>6.81</v>
      </c>
      <c r="K16">
        <v>8.4700000000000006</v>
      </c>
      <c r="L16">
        <v>7.18</v>
      </c>
      <c r="M16">
        <v>9.67</v>
      </c>
      <c r="N16">
        <v>7.25</v>
      </c>
      <c r="O16">
        <v>8.44</v>
      </c>
      <c r="P16">
        <v>7.44</v>
      </c>
      <c r="Q16">
        <v>10.050000000000001</v>
      </c>
      <c r="R16">
        <v>7.74</v>
      </c>
      <c r="S16">
        <v>8.8800000000000008</v>
      </c>
      <c r="T16">
        <v>7.92</v>
      </c>
      <c r="U16" s="6">
        <v>1.51</v>
      </c>
      <c r="V16" t="s">
        <v>23</v>
      </c>
      <c r="W16">
        <v>1E-3</v>
      </c>
      <c r="X16" s="6">
        <f t="shared" si="0"/>
        <v>3.0587070727153796</v>
      </c>
    </row>
    <row r="17" spans="1:29" x14ac:dyDescent="0.25">
      <c r="A17">
        <v>2012</v>
      </c>
      <c r="B17">
        <v>2013</v>
      </c>
      <c r="C17">
        <v>94.7</v>
      </c>
      <c r="D17">
        <v>8.4766666669999999</v>
      </c>
      <c r="E17">
        <v>9.17</v>
      </c>
      <c r="F17">
        <v>7.07</v>
      </c>
      <c r="G17">
        <v>8.18</v>
      </c>
      <c r="H17">
        <v>7.22</v>
      </c>
      <c r="I17">
        <v>9.23</v>
      </c>
      <c r="J17">
        <v>6.92</v>
      </c>
      <c r="K17">
        <v>8.1</v>
      </c>
      <c r="L17">
        <v>7.07</v>
      </c>
      <c r="M17">
        <v>9.14</v>
      </c>
      <c r="N17">
        <v>6.95</v>
      </c>
      <c r="O17">
        <v>8.09</v>
      </c>
      <c r="P17">
        <v>7.1</v>
      </c>
      <c r="Q17">
        <v>9.68</v>
      </c>
      <c r="R17">
        <v>7.47</v>
      </c>
      <c r="S17">
        <v>8.6300000000000008</v>
      </c>
      <c r="T17">
        <v>7.61</v>
      </c>
      <c r="U17" s="6">
        <v>3.52</v>
      </c>
      <c r="V17" t="s">
        <v>23</v>
      </c>
      <c r="W17">
        <v>1E-3</v>
      </c>
      <c r="X17" s="6">
        <f t="shared" si="0"/>
        <v>4.5507140001920323</v>
      </c>
    </row>
    <row r="18" spans="1:29" x14ac:dyDescent="0.25">
      <c r="A18">
        <v>2013</v>
      </c>
      <c r="B18">
        <v>2014</v>
      </c>
      <c r="C18">
        <v>37.200000000000003</v>
      </c>
      <c r="D18">
        <v>8.8346666670000005</v>
      </c>
      <c r="E18">
        <v>9.66</v>
      </c>
      <c r="F18">
        <v>6.74</v>
      </c>
      <c r="G18">
        <v>8.44</v>
      </c>
      <c r="H18">
        <v>7.21</v>
      </c>
      <c r="I18">
        <v>9.8800000000000008</v>
      </c>
      <c r="J18">
        <v>6.37</v>
      </c>
      <c r="K18">
        <v>8.4499999999999993</v>
      </c>
      <c r="L18">
        <v>6.97</v>
      </c>
      <c r="M18">
        <v>9.67</v>
      </c>
      <c r="N18">
        <v>6.59</v>
      </c>
      <c r="O18">
        <v>8.36</v>
      </c>
      <c r="P18">
        <v>7.04</v>
      </c>
      <c r="Q18">
        <v>10.39</v>
      </c>
      <c r="R18">
        <v>7.51</v>
      </c>
      <c r="S18">
        <v>9.1</v>
      </c>
      <c r="T18">
        <v>7.85</v>
      </c>
      <c r="U18" s="6">
        <v>2.14</v>
      </c>
      <c r="V18" t="s">
        <v>23</v>
      </c>
      <c r="W18">
        <v>1E-3</v>
      </c>
      <c r="X18" s="6">
        <f t="shared" si="0"/>
        <v>3.6163087612791012</v>
      </c>
    </row>
    <row r="19" spans="1:29" x14ac:dyDescent="0.25">
      <c r="A19">
        <v>2014</v>
      </c>
      <c r="B19">
        <v>2015</v>
      </c>
      <c r="C19">
        <v>35.1</v>
      </c>
      <c r="D19">
        <v>9.1199999999999992</v>
      </c>
      <c r="E19">
        <v>9.98</v>
      </c>
      <c r="F19">
        <v>8.17</v>
      </c>
      <c r="G19">
        <v>8.76</v>
      </c>
      <c r="H19">
        <v>7.77</v>
      </c>
      <c r="I19">
        <v>10.23</v>
      </c>
      <c r="J19">
        <v>7.9</v>
      </c>
      <c r="K19">
        <v>8.81</v>
      </c>
      <c r="L19">
        <v>7.62</v>
      </c>
      <c r="M19">
        <v>10.029999999999999</v>
      </c>
      <c r="N19">
        <v>8.15</v>
      </c>
      <c r="O19">
        <v>8.6999999999999993</v>
      </c>
      <c r="P19">
        <v>7.64</v>
      </c>
      <c r="Q19">
        <v>10.57</v>
      </c>
      <c r="R19">
        <v>8.6199999999999992</v>
      </c>
      <c r="S19">
        <v>9.26</v>
      </c>
      <c r="T19">
        <v>8.17</v>
      </c>
      <c r="U19" s="6">
        <v>3.8</v>
      </c>
      <c r="V19" t="s">
        <v>23</v>
      </c>
      <c r="W19">
        <v>1E-3</v>
      </c>
      <c r="X19" s="6">
        <f t="shared" si="0"/>
        <v>3.55820113047182</v>
      </c>
    </row>
    <row r="20" spans="1:29" x14ac:dyDescent="0.25">
      <c r="A20">
        <v>2015</v>
      </c>
      <c r="B20">
        <v>2016</v>
      </c>
      <c r="C20">
        <v>18.399999999999999</v>
      </c>
      <c r="D20">
        <v>9.6066666670000007</v>
      </c>
      <c r="E20">
        <v>10.62</v>
      </c>
      <c r="F20">
        <v>8.8699999999999992</v>
      </c>
      <c r="G20">
        <v>9.5500000000000007</v>
      </c>
      <c r="H20">
        <v>8.73</v>
      </c>
      <c r="I20">
        <v>10.73</v>
      </c>
      <c r="J20">
        <v>8.34</v>
      </c>
      <c r="K20">
        <v>9.43</v>
      </c>
      <c r="L20">
        <v>8.2899999999999991</v>
      </c>
      <c r="M20">
        <v>10.81</v>
      </c>
      <c r="N20">
        <v>8.92</v>
      </c>
      <c r="O20">
        <v>9.56</v>
      </c>
      <c r="P20">
        <v>8.65</v>
      </c>
      <c r="Q20">
        <v>11.43</v>
      </c>
      <c r="R20">
        <v>9.64</v>
      </c>
      <c r="S20">
        <v>10.210000000000001</v>
      </c>
      <c r="T20">
        <v>9.32</v>
      </c>
      <c r="U20" s="6">
        <v>2.4500000000000002</v>
      </c>
      <c r="V20" t="s">
        <v>23</v>
      </c>
      <c r="W20">
        <v>1E-3</v>
      </c>
      <c r="X20" s="6">
        <f t="shared" si="0"/>
        <v>2.91235066461494</v>
      </c>
      <c r="AA20" s="1" t="s">
        <v>51</v>
      </c>
      <c r="AB20" s="1" t="s">
        <v>52</v>
      </c>
      <c r="AC20" s="1" t="s">
        <v>53</v>
      </c>
    </row>
    <row r="21" spans="1:29" x14ac:dyDescent="0.25">
      <c r="A21">
        <v>2016</v>
      </c>
      <c r="B21">
        <v>2017</v>
      </c>
      <c r="C21">
        <v>34.700000000000003</v>
      </c>
      <c r="D21">
        <v>10.198499999999999</v>
      </c>
      <c r="E21">
        <v>11.04</v>
      </c>
      <c r="F21">
        <v>8.92</v>
      </c>
      <c r="G21">
        <v>10.029999999999999</v>
      </c>
      <c r="H21">
        <v>9.07</v>
      </c>
      <c r="I21">
        <v>11.65</v>
      </c>
      <c r="J21">
        <v>8.81</v>
      </c>
      <c r="K21">
        <v>10.37</v>
      </c>
      <c r="L21">
        <v>9.14</v>
      </c>
      <c r="M21">
        <v>11.18</v>
      </c>
      <c r="N21">
        <v>8.92</v>
      </c>
      <c r="O21">
        <v>10.050000000000001</v>
      </c>
      <c r="P21">
        <v>9</v>
      </c>
      <c r="Q21">
        <v>11.67</v>
      </c>
      <c r="R21">
        <v>9.61</v>
      </c>
      <c r="S21">
        <v>10.59</v>
      </c>
      <c r="T21">
        <v>9.59</v>
      </c>
      <c r="U21" s="6">
        <v>4.3499999999999996</v>
      </c>
      <c r="V21" t="s">
        <v>23</v>
      </c>
      <c r="W21">
        <v>1</v>
      </c>
      <c r="X21" s="6">
        <f t="shared" si="0"/>
        <v>3.5467396869528134</v>
      </c>
      <c r="AA21" s="1">
        <v>4.2252452050000002</v>
      </c>
      <c r="AB21" s="1">
        <v>0.191304008</v>
      </c>
      <c r="AC21" s="1">
        <f>(X21-AA21)^2</f>
        <v>0.46036973802048137</v>
      </c>
    </row>
    <row r="22" spans="1:29" x14ac:dyDescent="0.25">
      <c r="A22">
        <v>2017</v>
      </c>
      <c r="B22">
        <v>2018</v>
      </c>
      <c r="C22">
        <v>8.1</v>
      </c>
      <c r="D22">
        <v>8.5605329169999997</v>
      </c>
      <c r="E22">
        <v>9.65</v>
      </c>
      <c r="F22">
        <v>7.65</v>
      </c>
      <c r="G22">
        <v>8.6999999999999993</v>
      </c>
      <c r="H22">
        <v>7.76</v>
      </c>
      <c r="I22">
        <v>9.82</v>
      </c>
      <c r="J22">
        <v>7.22</v>
      </c>
      <c r="K22">
        <v>8.66</v>
      </c>
      <c r="L22">
        <v>7.51</v>
      </c>
      <c r="M22">
        <v>9.82</v>
      </c>
      <c r="N22">
        <v>7.75</v>
      </c>
      <c r="O22">
        <v>8.77</v>
      </c>
      <c r="P22">
        <v>7.78</v>
      </c>
      <c r="Q22">
        <v>10.31</v>
      </c>
      <c r="R22">
        <v>8.25</v>
      </c>
      <c r="S22">
        <v>9.2799999999999994</v>
      </c>
      <c r="T22">
        <v>8.2899999999999991</v>
      </c>
      <c r="U22">
        <v>0.35</v>
      </c>
      <c r="V22" t="s">
        <v>23</v>
      </c>
      <c r="W22">
        <v>1</v>
      </c>
      <c r="X22">
        <f t="shared" si="0"/>
        <v>2.0918640616783932</v>
      </c>
      <c r="Z22">
        <f>G46+(G47*U22)</f>
        <v>2.6665740539591929</v>
      </c>
      <c r="AA22" s="1">
        <v>2.6665740539999998</v>
      </c>
      <c r="AB22" s="1">
        <v>0.27473582200000002</v>
      </c>
      <c r="AC22" s="1">
        <f>(X22-AA22)^2</f>
        <v>0.33029157527430109</v>
      </c>
    </row>
    <row r="23" spans="1:29" x14ac:dyDescent="0.25">
      <c r="A23">
        <v>2018</v>
      </c>
      <c r="B23">
        <v>2019</v>
      </c>
      <c r="C23">
        <v>21.1</v>
      </c>
      <c r="D23">
        <v>8.9249520830000009</v>
      </c>
      <c r="E23">
        <v>9.8699999999999992</v>
      </c>
      <c r="F23">
        <v>7.4</v>
      </c>
      <c r="G23">
        <v>8.75</v>
      </c>
      <c r="H23">
        <v>7.61</v>
      </c>
      <c r="I23">
        <v>9.99</v>
      </c>
      <c r="J23">
        <v>6.92</v>
      </c>
      <c r="K23">
        <v>8.74</v>
      </c>
      <c r="L23">
        <v>7.43</v>
      </c>
      <c r="M23">
        <v>10.11</v>
      </c>
      <c r="N23">
        <v>7.53</v>
      </c>
      <c r="O23">
        <v>8.86</v>
      </c>
      <c r="P23">
        <v>7.63</v>
      </c>
      <c r="Q23">
        <v>10.79</v>
      </c>
      <c r="R23">
        <v>8.2799999999999994</v>
      </c>
      <c r="S23">
        <v>9.5399999999999991</v>
      </c>
      <c r="T23">
        <v>8.3000000000000007</v>
      </c>
      <c r="U23">
        <v>1.17</v>
      </c>
      <c r="V23" t="s">
        <v>23</v>
      </c>
      <c r="W23">
        <v>1</v>
      </c>
      <c r="X23">
        <f t="shared" si="0"/>
        <v>3.0492730404820207</v>
      </c>
      <c r="AA23" s="1">
        <v>2.861175636</v>
      </c>
      <c r="AB23" s="1">
        <v>6.1685983E-2</v>
      </c>
      <c r="AC23" s="1">
        <f t="shared" ref="AC22:AC25" si="1">(X23-AA23)^2</f>
        <v>3.538063357287291E-2</v>
      </c>
    </row>
    <row r="24" spans="1:29" x14ac:dyDescent="0.25">
      <c r="A24">
        <v>2019</v>
      </c>
      <c r="B24">
        <v>2020</v>
      </c>
      <c r="C24">
        <v>8.0679429999999996</v>
      </c>
      <c r="D24">
        <v>9.9112112499999991</v>
      </c>
      <c r="E24">
        <v>10.47</v>
      </c>
      <c r="F24">
        <v>8.24</v>
      </c>
      <c r="G24">
        <v>9.4600000000000009</v>
      </c>
      <c r="H24">
        <v>8.35</v>
      </c>
      <c r="I24">
        <v>10.74</v>
      </c>
      <c r="J24">
        <v>7.79</v>
      </c>
      <c r="K24">
        <v>9.51</v>
      </c>
      <c r="L24">
        <v>8.1</v>
      </c>
      <c r="M24">
        <v>10.87</v>
      </c>
      <c r="N24">
        <v>8.42</v>
      </c>
      <c r="O24">
        <v>9.65</v>
      </c>
      <c r="P24">
        <v>8.44</v>
      </c>
      <c r="Q24">
        <v>11.46</v>
      </c>
      <c r="R24">
        <v>9.01</v>
      </c>
      <c r="S24">
        <v>10.25</v>
      </c>
      <c r="T24">
        <v>9.0500000000000007</v>
      </c>
      <c r="U24">
        <v>1.1399999999999999</v>
      </c>
      <c r="V24" t="s">
        <v>23</v>
      </c>
      <c r="W24">
        <v>1</v>
      </c>
      <c r="X24">
        <f t="shared" si="0"/>
        <v>2.0878985551190659</v>
      </c>
      <c r="AA24" s="1">
        <v>2.8718494030000001</v>
      </c>
      <c r="AB24" s="1">
        <v>0.37547362899999998</v>
      </c>
      <c r="AC24" s="1">
        <f t="shared" si="1"/>
        <v>0.61457893189323576</v>
      </c>
    </row>
    <row r="25" spans="1:29" x14ac:dyDescent="0.25">
      <c r="A25">
        <v>2020</v>
      </c>
      <c r="B25">
        <v>2021</v>
      </c>
      <c r="C25">
        <v>48.4</v>
      </c>
      <c r="D25">
        <v>8.8882535419999993</v>
      </c>
      <c r="E25">
        <v>9.99</v>
      </c>
      <c r="F25">
        <v>8.09</v>
      </c>
      <c r="G25">
        <v>8.84</v>
      </c>
      <c r="H25">
        <v>7.86</v>
      </c>
      <c r="I25">
        <v>10.4</v>
      </c>
      <c r="J25">
        <v>7.83</v>
      </c>
      <c r="K25">
        <v>9.0500000000000007</v>
      </c>
      <c r="L25">
        <v>7.86</v>
      </c>
      <c r="M25">
        <v>10.23</v>
      </c>
      <c r="N25">
        <v>8.26</v>
      </c>
      <c r="O25">
        <v>8.98</v>
      </c>
      <c r="P25">
        <v>7.94</v>
      </c>
      <c r="Q25">
        <v>10.7</v>
      </c>
      <c r="R25">
        <v>8.9</v>
      </c>
      <c r="S25">
        <v>9.52</v>
      </c>
      <c r="T25">
        <v>8.5299999999999994</v>
      </c>
      <c r="U25">
        <v>2.1475022560000001</v>
      </c>
      <c r="V25" t="s">
        <v>23</v>
      </c>
      <c r="W25">
        <v>1</v>
      </c>
      <c r="X25">
        <f t="shared" si="0"/>
        <v>3.8794998137225858</v>
      </c>
      <c r="AA25" s="1">
        <v>3.2281564120000001</v>
      </c>
      <c r="AB25" s="1">
        <v>0.167893655</v>
      </c>
      <c r="AC25" s="1">
        <f t="shared" si="1"/>
        <v>0.4242482269675496</v>
      </c>
    </row>
    <row r="26" spans="1:29" x14ac:dyDescent="0.25">
      <c r="A26">
        <v>2021</v>
      </c>
      <c r="B26">
        <v>2022</v>
      </c>
      <c r="D26">
        <v>8.8855099210000006</v>
      </c>
      <c r="E26">
        <v>10.06</v>
      </c>
      <c r="F26">
        <v>7.25</v>
      </c>
      <c r="G26">
        <v>8.9</v>
      </c>
      <c r="H26">
        <v>7.63</v>
      </c>
      <c r="I26">
        <v>10.26</v>
      </c>
      <c r="J26">
        <v>6.91</v>
      </c>
      <c r="K26">
        <v>8.91</v>
      </c>
      <c r="L26">
        <v>7.47</v>
      </c>
      <c r="M26">
        <v>10.23</v>
      </c>
      <c r="N26">
        <v>7.29</v>
      </c>
      <c r="O26">
        <v>8.9600000000000009</v>
      </c>
      <c r="P26">
        <v>7.65</v>
      </c>
      <c r="Q26">
        <v>10.82</v>
      </c>
      <c r="R26">
        <v>7.97</v>
      </c>
      <c r="S26">
        <v>9.58</v>
      </c>
      <c r="T26">
        <v>8.31</v>
      </c>
      <c r="U26">
        <v>0.87545412199999995</v>
      </c>
      <c r="V26" t="s">
        <v>23</v>
      </c>
      <c r="W26">
        <v>1</v>
      </c>
      <c r="X26" t="e">
        <f t="shared" si="0"/>
        <v>#NUM!</v>
      </c>
    </row>
    <row r="27" spans="1:29" x14ac:dyDescent="0.25">
      <c r="AA27" t="s">
        <v>24</v>
      </c>
      <c r="AB27">
        <f>AVERAGE(AB21:AB25)</f>
        <v>0.21421861940000003</v>
      </c>
      <c r="AC27">
        <f>SUM(AC21:AC25)</f>
        <v>1.8648691057284408</v>
      </c>
    </row>
    <row r="28" spans="1:29" x14ac:dyDescent="0.25">
      <c r="AC28">
        <f>AC27/((COUNT(AC21:AC25)-1))</f>
        <v>0.46621727643211019</v>
      </c>
    </row>
    <row r="29" spans="1:29" x14ac:dyDescent="0.25">
      <c r="AB29" t="s">
        <v>25</v>
      </c>
      <c r="AC29">
        <f>1/AC28</f>
        <v>2.1449226584927263</v>
      </c>
    </row>
    <row r="30" spans="1:29" x14ac:dyDescent="0.25">
      <c r="F30" t="s">
        <v>26</v>
      </c>
    </row>
    <row r="31" spans="1:29" ht="15.75" thickBot="1" x14ac:dyDescent="0.3"/>
    <row r="32" spans="1:29" x14ac:dyDescent="0.25">
      <c r="F32" s="5" t="s">
        <v>27</v>
      </c>
      <c r="G32" s="5"/>
    </row>
    <row r="33" spans="6:23" x14ac:dyDescent="0.25">
      <c r="F33" s="2" t="s">
        <v>28</v>
      </c>
      <c r="G33" s="2">
        <v>0.72276230532566521</v>
      </c>
    </row>
    <row r="34" spans="6:23" x14ac:dyDescent="0.25">
      <c r="F34" s="2" t="s">
        <v>29</v>
      </c>
      <c r="G34" s="2">
        <v>0.52238534999967012</v>
      </c>
    </row>
    <row r="35" spans="6:23" x14ac:dyDescent="0.25">
      <c r="F35" s="2" t="s">
        <v>30</v>
      </c>
      <c r="G35" s="2">
        <v>0.49585120277742956</v>
      </c>
    </row>
    <row r="36" spans="6:23" x14ac:dyDescent="0.25">
      <c r="F36" s="2" t="s">
        <v>31</v>
      </c>
      <c r="G36" s="2">
        <v>0.39534780441303374</v>
      </c>
      <c r="W36">
        <f>EXP(Z22)</f>
        <v>14.390583282553232</v>
      </c>
    </row>
    <row r="37" spans="6:23" ht="15.75" thickBot="1" x14ac:dyDescent="0.3">
      <c r="F37" s="3" t="s">
        <v>32</v>
      </c>
      <c r="G37" s="3">
        <v>20</v>
      </c>
    </row>
    <row r="39" spans="6:23" ht="15.75" thickBot="1" x14ac:dyDescent="0.3">
      <c r="F39" t="s">
        <v>33</v>
      </c>
    </row>
    <row r="40" spans="6:23" x14ac:dyDescent="0.25">
      <c r="F40" s="4"/>
      <c r="G40" s="4" t="s">
        <v>34</v>
      </c>
      <c r="H40" s="4" t="s">
        <v>35</v>
      </c>
      <c r="I40" s="4" t="s">
        <v>36</v>
      </c>
      <c r="J40" s="4" t="s">
        <v>37</v>
      </c>
      <c r="K40" s="4" t="s">
        <v>38</v>
      </c>
    </row>
    <row r="41" spans="6:23" x14ac:dyDescent="0.25">
      <c r="F41" s="2" t="s">
        <v>39</v>
      </c>
      <c r="G41" s="2">
        <v>1</v>
      </c>
      <c r="H41" s="2">
        <v>3.0771205950742764</v>
      </c>
      <c r="I41" s="2">
        <v>3.0771205950742764</v>
      </c>
      <c r="J41" s="2">
        <v>19.687286183511262</v>
      </c>
      <c r="K41" s="2">
        <v>3.1830644227253871E-4</v>
      </c>
    </row>
    <row r="42" spans="6:23" x14ac:dyDescent="0.25">
      <c r="F42" s="2" t="s">
        <v>40</v>
      </c>
      <c r="G42" s="2">
        <v>18</v>
      </c>
      <c r="H42" s="2">
        <v>2.8133979561757152</v>
      </c>
      <c r="I42" s="2">
        <v>0.15629988645420639</v>
      </c>
      <c r="J42" s="2"/>
      <c r="K42" s="2"/>
    </row>
    <row r="43" spans="6:23" ht="15.75" thickBot="1" x14ac:dyDescent="0.3">
      <c r="F43" s="3" t="s">
        <v>41</v>
      </c>
      <c r="G43" s="3">
        <v>19</v>
      </c>
      <c r="H43" s="3">
        <v>5.8905185512499916</v>
      </c>
      <c r="I43" s="3"/>
      <c r="J43" s="3"/>
      <c r="K43" s="3"/>
    </row>
    <row r="44" spans="6:23" ht="15.75" thickBot="1" x14ac:dyDescent="0.3"/>
    <row r="45" spans="6:23" x14ac:dyDescent="0.25">
      <c r="F45" s="4"/>
      <c r="G45" s="4" t="s">
        <v>42</v>
      </c>
      <c r="H45" s="4" t="s">
        <v>31</v>
      </c>
      <c r="I45" s="4" t="s">
        <v>43</v>
      </c>
      <c r="J45" s="4" t="s">
        <v>44</v>
      </c>
      <c r="K45" s="4" t="s">
        <v>45</v>
      </c>
      <c r="L45" s="4" t="s">
        <v>46</v>
      </c>
      <c r="M45" s="4" t="s">
        <v>47</v>
      </c>
      <c r="N45" s="4" t="s">
        <v>48</v>
      </c>
    </row>
    <row r="46" spans="6:23" x14ac:dyDescent="0.25">
      <c r="F46" s="2" t="s">
        <v>49</v>
      </c>
      <c r="G46" s="2">
        <v>2.5384529992175402</v>
      </c>
      <c r="H46" s="2">
        <v>0.25653372929530588</v>
      </c>
      <c r="I46" s="2">
        <v>9.8952017194410686</v>
      </c>
      <c r="J46" s="2">
        <v>1.0500316902262048E-8</v>
      </c>
      <c r="K46" s="2">
        <v>1.999495633275804</v>
      </c>
      <c r="L46" s="2">
        <v>3.0774103651592766</v>
      </c>
      <c r="M46" s="2">
        <v>1.999495633275804</v>
      </c>
      <c r="N46" s="2">
        <v>3.0774103651592766</v>
      </c>
    </row>
    <row r="47" spans="6:23" ht="15.75" thickBot="1" x14ac:dyDescent="0.3">
      <c r="F47" s="3" t="s">
        <v>50</v>
      </c>
      <c r="G47" s="3">
        <v>0.3660601564047215</v>
      </c>
      <c r="H47" s="3">
        <v>8.250106098264022E-2</v>
      </c>
      <c r="I47" s="3">
        <v>4.4370357428705978</v>
      </c>
      <c r="J47" s="3">
        <v>3.183064422725411E-4</v>
      </c>
      <c r="K47" s="3">
        <v>0.19273185904302273</v>
      </c>
      <c r="L47" s="3">
        <v>0.53938845376642031</v>
      </c>
      <c r="M47" s="3">
        <v>0.19273185904302273</v>
      </c>
      <c r="N47" s="3">
        <v>0.53938845376642031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f_model_one_step_ahead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</cp:lastModifiedBy>
  <dcterms:created xsi:type="dcterms:W3CDTF">2022-02-01T18:42:45Z</dcterms:created>
  <dcterms:modified xsi:type="dcterms:W3CDTF">2022-02-01T22:49:25Z</dcterms:modified>
</cp:coreProperties>
</file>