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summary tables\"/>
    </mc:Choice>
  </mc:AlternateContent>
  <xr:revisionPtr revIDLastSave="0" documentId="13_ncr:1_{5792F109-4C7C-48A6-A437-34F95BB186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PE (5 and 10-year)" sheetId="4" r:id="rId1"/>
    <sheet name="retro figures exampl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62" i="5"/>
  <c r="F63" i="5"/>
  <c r="F64" i="5"/>
  <c r="F65" i="5"/>
  <c r="F66" i="5"/>
  <c r="F67" i="5"/>
  <c r="F68" i="5"/>
  <c r="F69" i="5"/>
  <c r="F70" i="5"/>
  <c r="F61" i="5"/>
  <c r="F28" i="4" l="1"/>
  <c r="B70" i="5" s="1"/>
  <c r="D39" i="4" l="1"/>
  <c r="AW39" i="4"/>
  <c r="AN38" i="4"/>
  <c r="AN30" i="4"/>
  <c r="AB33" i="4"/>
  <c r="V37" i="4"/>
  <c r="S35" i="4"/>
  <c r="P37" i="4"/>
  <c r="J33" i="4"/>
  <c r="BE28" i="4"/>
  <c r="BC39" i="4" s="1"/>
  <c r="BE27" i="4"/>
  <c r="BC38" i="4" s="1"/>
  <c r="BE26" i="4"/>
  <c r="BC37" i="4" s="1"/>
  <c r="BE25" i="4"/>
  <c r="BC36" i="4" s="1"/>
  <c r="BE24" i="4"/>
  <c r="BC35" i="4" s="1"/>
  <c r="BE23" i="4"/>
  <c r="BC34" i="4" s="1"/>
  <c r="BE22" i="4"/>
  <c r="BC33" i="4" s="1"/>
  <c r="BE21" i="4"/>
  <c r="BC32" i="4" s="1"/>
  <c r="BE20" i="4"/>
  <c r="BC31" i="4" s="1"/>
  <c r="BE19" i="4"/>
  <c r="BC30" i="4" s="1"/>
  <c r="BB28" i="4"/>
  <c r="AZ39" i="4" s="1"/>
  <c r="BB27" i="4"/>
  <c r="AZ38" i="4" s="1"/>
  <c r="BB26" i="4"/>
  <c r="AZ37" i="4" s="1"/>
  <c r="BB25" i="4"/>
  <c r="AZ36" i="4" s="1"/>
  <c r="BB24" i="4"/>
  <c r="AZ35" i="4" s="1"/>
  <c r="BB23" i="4"/>
  <c r="AZ34" i="4" s="1"/>
  <c r="BB22" i="4"/>
  <c r="AZ33" i="4" s="1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W35" i="4" s="1"/>
  <c r="AY23" i="4"/>
  <c r="AW34" i="4" s="1"/>
  <c r="AY22" i="4"/>
  <c r="AW33" i="4" s="1"/>
  <c r="AY21" i="4"/>
  <c r="AW32" i="4" s="1"/>
  <c r="AY20" i="4"/>
  <c r="AW31" i="4" s="1"/>
  <c r="AY19" i="4"/>
  <c r="AW30" i="4" s="1"/>
  <c r="AV28" i="4"/>
  <c r="AT39" i="4" s="1"/>
  <c r="AV27" i="4"/>
  <c r="AT38" i="4" s="1"/>
  <c r="AV26" i="4"/>
  <c r="AT37" i="4" s="1"/>
  <c r="AV25" i="4"/>
  <c r="AT36" i="4" s="1"/>
  <c r="AV24" i="4"/>
  <c r="AT35" i="4" s="1"/>
  <c r="AV23" i="4"/>
  <c r="AT34" i="4" s="1"/>
  <c r="AV22" i="4"/>
  <c r="AT33" i="4" s="1"/>
  <c r="AV21" i="4"/>
  <c r="AT32" i="4" s="1"/>
  <c r="AV20" i="4"/>
  <c r="AT31" i="4" s="1"/>
  <c r="AV19" i="4"/>
  <c r="AT30" i="4" s="1"/>
  <c r="AS28" i="4"/>
  <c r="AQ39" i="4" s="1"/>
  <c r="AS27" i="4"/>
  <c r="AQ38" i="4" s="1"/>
  <c r="AS26" i="4"/>
  <c r="AQ37" i="4" s="1"/>
  <c r="AS25" i="4"/>
  <c r="AQ36" i="4" s="1"/>
  <c r="AS24" i="4"/>
  <c r="AQ35" i="4" s="1"/>
  <c r="AS23" i="4"/>
  <c r="AQ34" i="4" s="1"/>
  <c r="AS22" i="4"/>
  <c r="AQ33" i="4" s="1"/>
  <c r="AS21" i="4"/>
  <c r="AQ32" i="4" s="1"/>
  <c r="AS20" i="4"/>
  <c r="AQ31" i="4" s="1"/>
  <c r="AS19" i="4"/>
  <c r="AQ30" i="4" s="1"/>
  <c r="AP28" i="4"/>
  <c r="AN39" i="4" s="1"/>
  <c r="AP27" i="4"/>
  <c r="AP26" i="4"/>
  <c r="AN37" i="4" s="1"/>
  <c r="AP25" i="4"/>
  <c r="AN36" i="4" s="1"/>
  <c r="AP24" i="4"/>
  <c r="AN35" i="4" s="1"/>
  <c r="AP23" i="4"/>
  <c r="AN34" i="4" s="1"/>
  <c r="AP22" i="4"/>
  <c r="AN33" i="4" s="1"/>
  <c r="AP21" i="4"/>
  <c r="AN32" i="4" s="1"/>
  <c r="AP20" i="4"/>
  <c r="AN31" i="4" s="1"/>
  <c r="AP19" i="4"/>
  <c r="AM28" i="4"/>
  <c r="AK39" i="4" s="1"/>
  <c r="AM27" i="4"/>
  <c r="AK38" i="4" s="1"/>
  <c r="AM26" i="4"/>
  <c r="AK37" i="4" s="1"/>
  <c r="AM25" i="4"/>
  <c r="AK36" i="4" s="1"/>
  <c r="AM24" i="4"/>
  <c r="AK35" i="4" s="1"/>
  <c r="AM23" i="4"/>
  <c r="AK34" i="4" s="1"/>
  <c r="AM22" i="4"/>
  <c r="AK33" i="4" s="1"/>
  <c r="AM21" i="4"/>
  <c r="AK32" i="4" s="1"/>
  <c r="AM20" i="4"/>
  <c r="AK31" i="4" s="1"/>
  <c r="AM19" i="4"/>
  <c r="AK30" i="4" s="1"/>
  <c r="AJ28" i="4"/>
  <c r="AJ27" i="4"/>
  <c r="AJ26" i="4"/>
  <c r="AJ25" i="4"/>
  <c r="AJ24" i="4"/>
  <c r="AJ23" i="4"/>
  <c r="AJ22" i="4"/>
  <c r="AJ21" i="4"/>
  <c r="AJ20" i="4"/>
  <c r="AJ19" i="4"/>
  <c r="AG28" i="4"/>
  <c r="AE39" i="4" s="1"/>
  <c r="AG27" i="4"/>
  <c r="AE38" i="4" s="1"/>
  <c r="AG26" i="4"/>
  <c r="AE37" i="4" s="1"/>
  <c r="AG25" i="4"/>
  <c r="AE36" i="4" s="1"/>
  <c r="AG24" i="4"/>
  <c r="AE35" i="4" s="1"/>
  <c r="AG23" i="4"/>
  <c r="AE34" i="4" s="1"/>
  <c r="AG22" i="4"/>
  <c r="AE33" i="4" s="1"/>
  <c r="AG21" i="4"/>
  <c r="AE32" i="4" s="1"/>
  <c r="AG20" i="4"/>
  <c r="AE31" i="4" s="1"/>
  <c r="AG19" i="4"/>
  <c r="AE30" i="4" s="1"/>
  <c r="AD28" i="4"/>
  <c r="AB39" i="4" s="1"/>
  <c r="AD27" i="4"/>
  <c r="AB38" i="4" s="1"/>
  <c r="AD26" i="4"/>
  <c r="AB37" i="4" s="1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Y39" i="4" s="1"/>
  <c r="AA27" i="4"/>
  <c r="Y38" i="4" s="1"/>
  <c r="AA26" i="4"/>
  <c r="Y37" i="4" s="1"/>
  <c r="AA25" i="4"/>
  <c r="Y36" i="4" s="1"/>
  <c r="AA24" i="4"/>
  <c r="Y35" i="4" s="1"/>
  <c r="AA23" i="4"/>
  <c r="Y34" i="4" s="1"/>
  <c r="AA22" i="4"/>
  <c r="Y33" i="4" s="1"/>
  <c r="AA21" i="4"/>
  <c r="Y32" i="4" s="1"/>
  <c r="AA20" i="4"/>
  <c r="Y31" i="4" s="1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V33" i="4" s="1"/>
  <c r="X21" i="4"/>
  <c r="V32" i="4" s="1"/>
  <c r="X20" i="4"/>
  <c r="V31" i="4" s="1"/>
  <c r="X19" i="4"/>
  <c r="V30" i="4" s="1"/>
  <c r="U28" i="4"/>
  <c r="S39" i="4" s="1"/>
  <c r="U27" i="4"/>
  <c r="S38" i="4" s="1"/>
  <c r="U26" i="4"/>
  <c r="S37" i="4" s="1"/>
  <c r="U25" i="4"/>
  <c r="S36" i="4" s="1"/>
  <c r="U24" i="4"/>
  <c r="U23" i="4"/>
  <c r="S34" i="4" s="1"/>
  <c r="U22" i="4"/>
  <c r="S33" i="4" s="1"/>
  <c r="U21" i="4"/>
  <c r="S32" i="4" s="1"/>
  <c r="U20" i="4"/>
  <c r="S31" i="4" s="1"/>
  <c r="U19" i="4"/>
  <c r="S30" i="4" s="1"/>
  <c r="R28" i="4"/>
  <c r="P39" i="4" s="1"/>
  <c r="R27" i="4"/>
  <c r="P38" i="4" s="1"/>
  <c r="R26" i="4"/>
  <c r="R25" i="4"/>
  <c r="P36" i="4" s="1"/>
  <c r="R24" i="4"/>
  <c r="P35" i="4" s="1"/>
  <c r="R23" i="4"/>
  <c r="P34" i="4" s="1"/>
  <c r="R22" i="4"/>
  <c r="P33" i="4" s="1"/>
  <c r="R21" i="4"/>
  <c r="P32" i="4" s="1"/>
  <c r="R20" i="4"/>
  <c r="P31" i="4" s="1"/>
  <c r="R19" i="4"/>
  <c r="P30" i="4" s="1"/>
  <c r="O28" i="4"/>
  <c r="M39" i="4" s="1"/>
  <c r="O27" i="4"/>
  <c r="M38" i="4" s="1"/>
  <c r="O26" i="4"/>
  <c r="M37" i="4" s="1"/>
  <c r="O25" i="4"/>
  <c r="M36" i="4" s="1"/>
  <c r="O24" i="4"/>
  <c r="M35" i="4" s="1"/>
  <c r="O23" i="4"/>
  <c r="M34" i="4" s="1"/>
  <c r="O22" i="4"/>
  <c r="M33" i="4" s="1"/>
  <c r="O21" i="4"/>
  <c r="M32" i="4" s="1"/>
  <c r="O20" i="4"/>
  <c r="M31" i="4" s="1"/>
  <c r="O19" i="4"/>
  <c r="M30" i="4" s="1"/>
  <c r="L28" i="4"/>
  <c r="J39" i="4" s="1"/>
  <c r="L27" i="4"/>
  <c r="J38" i="4" s="1"/>
  <c r="L26" i="4"/>
  <c r="J37" i="4" s="1"/>
  <c r="L25" i="4"/>
  <c r="J36" i="4" s="1"/>
  <c r="L24" i="4"/>
  <c r="J35" i="4" s="1"/>
  <c r="L23" i="4"/>
  <c r="J34" i="4" s="1"/>
  <c r="L22" i="4"/>
  <c r="L21" i="4"/>
  <c r="J32" i="4" s="1"/>
  <c r="L20" i="4"/>
  <c r="J31" i="4" s="1"/>
  <c r="L19" i="4"/>
  <c r="J30" i="4" s="1"/>
  <c r="I28" i="4"/>
  <c r="I27" i="4"/>
  <c r="I26" i="4"/>
  <c r="I25" i="4"/>
  <c r="I24" i="4"/>
  <c r="I23" i="4"/>
  <c r="I22" i="4"/>
  <c r="I21" i="4"/>
  <c r="G32" i="4" s="1"/>
  <c r="I20" i="4"/>
  <c r="I19" i="4"/>
  <c r="F19" i="4"/>
  <c r="F20" i="4"/>
  <c r="F21" i="4"/>
  <c r="B63" i="5" s="1"/>
  <c r="F22" i="4"/>
  <c r="F23" i="4"/>
  <c r="F24" i="4"/>
  <c r="B66" i="5" s="1"/>
  <c r="F25" i="4"/>
  <c r="F26" i="4"/>
  <c r="F27" i="4"/>
  <c r="D32" i="4"/>
  <c r="D35" i="4"/>
  <c r="AZ40" i="4" l="1"/>
  <c r="AH38" i="4"/>
  <c r="B89" i="5"/>
  <c r="AH39" i="4"/>
  <c r="B90" i="5"/>
  <c r="O56" i="5"/>
  <c r="AH32" i="4"/>
  <c r="B83" i="5"/>
  <c r="AH36" i="4"/>
  <c r="B87" i="5"/>
  <c r="AH30" i="4"/>
  <c r="B81" i="5"/>
  <c r="AH34" i="4"/>
  <c r="AH41" i="4" s="1"/>
  <c r="F56" i="4" s="1"/>
  <c r="B85" i="5"/>
  <c r="AH31" i="4"/>
  <c r="B82" i="5"/>
  <c r="AH35" i="4"/>
  <c r="AH40" i="4" s="1"/>
  <c r="E56" i="4" s="1"/>
  <c r="B86" i="5"/>
  <c r="AH33" i="4"/>
  <c r="B84" i="5"/>
  <c r="AH37" i="4"/>
  <c r="B88" i="5"/>
  <c r="G34" i="4"/>
  <c r="Q22" i="5"/>
  <c r="B75" i="5"/>
  <c r="G31" i="4"/>
  <c r="B72" i="5"/>
  <c r="Q19" i="5"/>
  <c r="G35" i="4"/>
  <c r="B76" i="5"/>
  <c r="Q23" i="5"/>
  <c r="G39" i="4"/>
  <c r="B80" i="5"/>
  <c r="O27" i="5"/>
  <c r="Q18" i="5"/>
  <c r="B71" i="5"/>
  <c r="G30" i="4"/>
  <c r="Q24" i="5"/>
  <c r="B77" i="5"/>
  <c r="G38" i="4"/>
  <c r="P26" i="5"/>
  <c r="B79" i="5"/>
  <c r="Q20" i="5"/>
  <c r="B73" i="5"/>
  <c r="G33" i="4"/>
  <c r="Q21" i="5"/>
  <c r="B74" i="5"/>
  <c r="G37" i="4"/>
  <c r="B78" i="5"/>
  <c r="Q25" i="5"/>
  <c r="G36" i="4"/>
  <c r="D33" i="4"/>
  <c r="B64" i="5"/>
  <c r="D37" i="4"/>
  <c r="B68" i="5"/>
  <c r="D36" i="4"/>
  <c r="B67" i="5"/>
  <c r="B62" i="5"/>
  <c r="D31" i="4"/>
  <c r="D41" i="4" s="1"/>
  <c r="F46" i="4" s="1"/>
  <c r="D38" i="4"/>
  <c r="B69" i="5"/>
  <c r="D34" i="4"/>
  <c r="B65" i="5"/>
  <c r="B61" i="5"/>
  <c r="D30" i="4"/>
  <c r="BC40" i="4"/>
  <c r="J40" i="4"/>
  <c r="E48" i="4" s="1"/>
  <c r="AN40" i="4"/>
  <c r="E58" i="4" s="1"/>
  <c r="AT40" i="4"/>
  <c r="E60" i="4" s="1"/>
  <c r="P40" i="4"/>
  <c r="E50" i="4" s="1"/>
  <c r="V41" i="4"/>
  <c r="AB40" i="4"/>
  <c r="E54" i="4" s="1"/>
  <c r="BC41" i="4"/>
  <c r="F63" i="4" s="1"/>
  <c r="AZ41" i="4"/>
  <c r="F62" i="4" s="1"/>
  <c r="AT41" i="4"/>
  <c r="F60" i="4" s="1"/>
  <c r="AN41" i="4"/>
  <c r="F58" i="4" s="1"/>
  <c r="AK40" i="4"/>
  <c r="E57" i="4" s="1"/>
  <c r="AE40" i="4"/>
  <c r="E55" i="4" s="1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E63" i="4"/>
  <c r="F50" i="4"/>
  <c r="E62" i="4"/>
  <c r="D40" i="4"/>
  <c r="E46" i="4" s="1"/>
  <c r="C28" i="4"/>
  <c r="C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1" authorId="0" shapeId="0" xr:uid="{6F68848C-A159-4D4A-BE31-D83DD88000EB}">
      <text>
        <r>
          <rPr>
            <b/>
            <sz val="9"/>
            <color indexed="81"/>
            <rFont val="Tahoma"/>
            <family val="2"/>
          </rPr>
          <t>create the forecasts.csv file in the data file form these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159B18A8-DBCE-40B0-B9B4-AAF42B5B2BEB}">
      <text>
        <r>
          <rPr>
            <b/>
            <sz val="9"/>
            <color indexed="81"/>
            <rFont val="Tahoma"/>
            <family val="2"/>
          </rPr>
          <t>these are from the results.csv files by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8721D402-956B-4E03-98F3-22EDB9544EA5}">
      <text>
        <r>
          <rPr>
            <b/>
            <sz val="9"/>
            <color indexed="81"/>
            <rFont val="Tahoma"/>
            <family val="2"/>
          </rPr>
          <t>model_summary_table5.csv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CF5E7005-F0F8-413D-8CFF-C3DD24B8A766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B189DB9E-A202-4709-9ABE-D89FD8439951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<sst xmlns="http://schemas.openxmlformats.org/spreadsheetml/2006/main" count="304" uniqueCount="104">
  <si>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</si>
  <si>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</si>
  <si>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</si>
  <si>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</si>
  <si>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</si>
  <si>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</si>
  <si>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</si>
  <si>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</si>
  <si>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</si>
  <si>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</si>
  <si>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</si>
  <si>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</si>
  <si>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</si>
  <si>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</si>
  <si>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</si>
  <si>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</si>
  <si>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</si>
  <si>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</si>
  <si>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</si>
  <si>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</si>
  <si>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</si>
  <si>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</si>
  <si>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</si>
  <si>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</si>
  <si>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</si>
  <si>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</si>
  <si>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</si>
  <si>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</si>
  <si>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</si>
  <si>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</si>
  <si>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</si>
  <si>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</si>
  <si>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</si>
  <si>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</si>
  <si>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</si>
  <si>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</si>
  <si>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</si>
  <si>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</si>
  <si>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</si>
  <si>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</si>
  <si>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</si>
  <si>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</si>
  <si>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</si>
  <si>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</si>
  <si>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</si>
  <si>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</si>
  <si>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</si>
  <si>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</si>
  <si>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</si>
  <si>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</si>
  <si>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</si>
  <si>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</si>
  <si>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</si>
  <si>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</si>
  <si>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</si>
  <si>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</si>
  <si>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</si>
  <si>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</si>
  <si>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</si>
  <si>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</si>
  <si>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</si>
  <si>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</si>
  <si>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</si>
  <si>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</si>
  <si>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</si>
  <si>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</si>
  <si>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</si>
  <si>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</si>
  <si>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</si>
  <si>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</si>
  <si>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</si>
  <si>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</si>
  <si>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</si>
  <si>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</si>
  <si>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</si>
  <si>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</si>
  <si>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</si>
  <si>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</si>
  <si>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</si>
  <si>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</si>
  <si>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</si>
  <si>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</si>
  <si>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Bias-corrected one- step ahead MAPE (model_summary_table5.csv)</t>
  </si>
  <si>
    <t>Year</t>
  </si>
  <si>
    <t>newcol1</t>
  </si>
  <si>
    <t>newcol2</t>
  </si>
  <si>
    <t>newcol3</t>
  </si>
  <si>
    <t>newcol4</t>
  </si>
  <si>
    <t>newcol5</t>
  </si>
  <si>
    <t>newcol6</t>
  </si>
  <si>
    <t>newcol7</t>
  </si>
  <si>
    <t>newcol8</t>
  </si>
  <si>
    <t>newcol9</t>
  </si>
  <si>
    <t>newcol10</t>
  </si>
  <si>
    <t>newcol11</t>
  </si>
  <si>
    <t>SEAKCatch</t>
  </si>
  <si>
    <t>NA</t>
  </si>
  <si>
    <t>model_m11</t>
  </si>
  <si>
    <t>year_minus</t>
  </si>
  <si>
    <t>type</t>
  </si>
  <si>
    <t>forecast</t>
  </si>
  <si>
    <t>fitted_value</t>
  </si>
  <si>
    <t>model_name</t>
  </si>
  <si>
    <t>Forecast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</si>
</sst>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0" fillId="39" borderId="0" xfId="0" applyFill="1" applyAlignment="1">
      <alignment horizontal="center" vertical="center"/>
    </xf>
    <xf numFmtId="2" fontId="0" fillId="39" borderId="0" xfId="0" applyNumberFormat="1" applyFill="1" applyAlignment="1">
      <alignment horizontal="center" vertic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688269174686497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7F-4EC8-8970-6E9EC1E8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0"/>
          <c:order val="1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example'!$L$3:$L$28</c:f>
              <c:numCache>
                <c:formatCode>General</c:formatCode>
                <c:ptCount val="26"/>
                <c:pt idx="0">
                  <c:v>27.82</c:v>
                </c:pt>
                <c:pt idx="1">
                  <c:v>119.07</c:v>
                </c:pt>
                <c:pt idx="2">
                  <c:v>27.13</c:v>
                </c:pt>
                <c:pt idx="3">
                  <c:v>67.73</c:v>
                </c:pt>
                <c:pt idx="4">
                  <c:v>38.67</c:v>
                </c:pt>
                <c:pt idx="5">
                  <c:v>58.85</c:v>
                </c:pt>
                <c:pt idx="6">
                  <c:v>36.54</c:v>
                </c:pt>
                <c:pt idx="7">
                  <c:v>53.62</c:v>
                </c:pt>
                <c:pt idx="8">
                  <c:v>13.33</c:v>
                </c:pt>
                <c:pt idx="9">
                  <c:v>39.200000000000003</c:v>
                </c:pt>
                <c:pt idx="10">
                  <c:v>17.829999999999998</c:v>
                </c:pt>
                <c:pt idx="11">
                  <c:v>55.34</c:v>
                </c:pt>
                <c:pt idx="12">
                  <c:v>24.71</c:v>
                </c:pt>
                <c:pt idx="13">
                  <c:v>58.69</c:v>
                </c:pt>
                <c:pt idx="14">
                  <c:v>24.64</c:v>
                </c:pt>
                <c:pt idx="15">
                  <c:v>72.12</c:v>
                </c:pt>
                <c:pt idx="16">
                  <c:v>30.21</c:v>
                </c:pt>
                <c:pt idx="17">
                  <c:v>57.57</c:v>
                </c:pt>
                <c:pt idx="18">
                  <c:v>22.77</c:v>
                </c:pt>
                <c:pt idx="19">
                  <c:v>41.03</c:v>
                </c:pt>
                <c:pt idx="20">
                  <c:v>14.79</c:v>
                </c:pt>
                <c:pt idx="21">
                  <c:v>17.940000000000001</c:v>
                </c:pt>
                <c:pt idx="22">
                  <c:v>10.17</c:v>
                </c:pt>
                <c:pt idx="23">
                  <c:v>29.42</c:v>
                </c:pt>
                <c:pt idx="2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F-4EC8-8970-6E9EC1E8028D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example'!$L$32:$L$57</c:f>
              <c:numCache>
                <c:formatCode>General</c:formatCode>
                <c:ptCount val="26"/>
                <c:pt idx="0">
                  <c:v>33.71</c:v>
                </c:pt>
                <c:pt idx="1">
                  <c:v>126.17</c:v>
                </c:pt>
                <c:pt idx="2">
                  <c:v>29.17</c:v>
                </c:pt>
                <c:pt idx="3">
                  <c:v>62.62</c:v>
                </c:pt>
                <c:pt idx="4">
                  <c:v>53.11</c:v>
                </c:pt>
                <c:pt idx="5">
                  <c:v>56.7</c:v>
                </c:pt>
                <c:pt idx="6">
                  <c:v>40.590000000000003</c:v>
                </c:pt>
                <c:pt idx="7">
                  <c:v>52.02</c:v>
                </c:pt>
                <c:pt idx="8">
                  <c:v>17.940000000000001</c:v>
                </c:pt>
                <c:pt idx="9">
                  <c:v>40.89</c:v>
                </c:pt>
                <c:pt idx="10">
                  <c:v>22.1</c:v>
                </c:pt>
                <c:pt idx="11">
                  <c:v>41.62</c:v>
                </c:pt>
                <c:pt idx="12">
                  <c:v>31.8</c:v>
                </c:pt>
                <c:pt idx="13">
                  <c:v>60.52</c:v>
                </c:pt>
                <c:pt idx="14">
                  <c:v>22.43</c:v>
                </c:pt>
                <c:pt idx="15">
                  <c:v>63.67</c:v>
                </c:pt>
                <c:pt idx="16">
                  <c:v>39.07</c:v>
                </c:pt>
                <c:pt idx="17">
                  <c:v>44.75</c:v>
                </c:pt>
                <c:pt idx="18">
                  <c:v>17.72</c:v>
                </c:pt>
                <c:pt idx="19">
                  <c:v>42.44</c:v>
                </c:pt>
                <c:pt idx="20">
                  <c:v>10.79</c:v>
                </c:pt>
                <c:pt idx="21">
                  <c:v>17.14</c:v>
                </c:pt>
                <c:pt idx="22">
                  <c:v>11.84</c:v>
                </c:pt>
                <c:pt idx="23">
                  <c:v>20.04</c:v>
                </c:pt>
                <c:pt idx="24">
                  <c:v>16.48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7F-4EC8-8970-6E9EC1E8028D}"/>
            </c:ext>
          </c:extLst>
        </c:ser>
        <c:ser>
          <c:idx val="1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example'!$N$3:$N$28</c:f>
              <c:numCache>
                <c:formatCode>General</c:formatCode>
                <c:ptCount val="26"/>
                <c:pt idx="25">
                  <c:v>19.161999999999999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07F-4EC8-8970-6E9EC1E8028D}"/>
            </c:ext>
          </c:extLst>
        </c:ser>
        <c:ser>
          <c:idx val="2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example'!$N$32:$N$57</c:f>
              <c:numCache>
                <c:formatCode>General</c:formatCode>
                <c:ptCount val="26"/>
                <c:pt idx="25">
                  <c:v>18.811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07F-4EC8-8970-6E9EC1E8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5870516185477"/>
          <c:y val="4.1666666666666664E-2"/>
          <c:w val="0.85964129483814522"/>
          <c:h val="0.7021835812190142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78A-BA0B-A5F432DC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2"/>
          <c:order val="1"/>
          <c:tx>
            <c:v>m2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example'!$K$3:$K$28</c:f>
              <c:numCache>
                <c:formatCode>General</c:formatCode>
                <c:ptCount val="26"/>
                <c:pt idx="0">
                  <c:v>27.62</c:v>
                </c:pt>
                <c:pt idx="1">
                  <c:v>121.46</c:v>
                </c:pt>
                <c:pt idx="2">
                  <c:v>26.74</c:v>
                </c:pt>
                <c:pt idx="3">
                  <c:v>67.989999999999995</c:v>
                </c:pt>
                <c:pt idx="4">
                  <c:v>38.53</c:v>
                </c:pt>
                <c:pt idx="5">
                  <c:v>58.61</c:v>
                </c:pt>
                <c:pt idx="6">
                  <c:v>36.47</c:v>
                </c:pt>
                <c:pt idx="7">
                  <c:v>53.89</c:v>
                </c:pt>
                <c:pt idx="8">
                  <c:v>13.18</c:v>
                </c:pt>
                <c:pt idx="9">
                  <c:v>38.96</c:v>
                </c:pt>
                <c:pt idx="10">
                  <c:v>17.510000000000002</c:v>
                </c:pt>
                <c:pt idx="11">
                  <c:v>54.9</c:v>
                </c:pt>
                <c:pt idx="12">
                  <c:v>24.51</c:v>
                </c:pt>
                <c:pt idx="13">
                  <c:v>59.1</c:v>
                </c:pt>
                <c:pt idx="14">
                  <c:v>24.27</c:v>
                </c:pt>
                <c:pt idx="15">
                  <c:v>72.27</c:v>
                </c:pt>
                <c:pt idx="16">
                  <c:v>29.91</c:v>
                </c:pt>
                <c:pt idx="17">
                  <c:v>57.82</c:v>
                </c:pt>
                <c:pt idx="18">
                  <c:v>22.59</c:v>
                </c:pt>
                <c:pt idx="19">
                  <c:v>41.39</c:v>
                </c:pt>
                <c:pt idx="20">
                  <c:v>14.43</c:v>
                </c:pt>
                <c:pt idx="21">
                  <c:v>17.62</c:v>
                </c:pt>
                <c:pt idx="22">
                  <c:v>9.98</c:v>
                </c:pt>
                <c:pt idx="23">
                  <c:v>29.14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E-478A-BA0B-A5F432DC62FD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example'!$K$32:$K$57</c:f>
              <c:numCache>
                <c:formatCode>General</c:formatCode>
                <c:ptCount val="26"/>
                <c:pt idx="0">
                  <c:v>33.54</c:v>
                </c:pt>
                <c:pt idx="1">
                  <c:v>128.35</c:v>
                </c:pt>
                <c:pt idx="2">
                  <c:v>28.82</c:v>
                </c:pt>
                <c:pt idx="3">
                  <c:v>62.84</c:v>
                </c:pt>
                <c:pt idx="4">
                  <c:v>52.96</c:v>
                </c:pt>
                <c:pt idx="5">
                  <c:v>56.49</c:v>
                </c:pt>
                <c:pt idx="6">
                  <c:v>40.56</c:v>
                </c:pt>
                <c:pt idx="7">
                  <c:v>52.29</c:v>
                </c:pt>
                <c:pt idx="8">
                  <c:v>17.809999999999999</c:v>
                </c:pt>
                <c:pt idx="9">
                  <c:v>40.700000000000003</c:v>
                </c:pt>
                <c:pt idx="10">
                  <c:v>21.78</c:v>
                </c:pt>
                <c:pt idx="11">
                  <c:v>41.34</c:v>
                </c:pt>
                <c:pt idx="12">
                  <c:v>31.6</c:v>
                </c:pt>
                <c:pt idx="13">
                  <c:v>60.92</c:v>
                </c:pt>
                <c:pt idx="14">
                  <c:v>22.17</c:v>
                </c:pt>
                <c:pt idx="15">
                  <c:v>63.79</c:v>
                </c:pt>
                <c:pt idx="16">
                  <c:v>38.76</c:v>
                </c:pt>
                <c:pt idx="17">
                  <c:v>44.96</c:v>
                </c:pt>
                <c:pt idx="18">
                  <c:v>17.64</c:v>
                </c:pt>
                <c:pt idx="19">
                  <c:v>42.82</c:v>
                </c:pt>
                <c:pt idx="20">
                  <c:v>10.57</c:v>
                </c:pt>
                <c:pt idx="21">
                  <c:v>16.899999999999999</c:v>
                </c:pt>
                <c:pt idx="22">
                  <c:v>11.68</c:v>
                </c:pt>
                <c:pt idx="23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E-478A-BA0B-A5F432DC62FD}"/>
            </c:ext>
          </c:extLst>
        </c:ser>
        <c:ser>
          <c:idx val="0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example'!$P$3:$P$28</c:f>
              <c:numCache>
                <c:formatCode>General</c:formatCode>
                <c:ptCount val="26"/>
                <c:pt idx="23" formatCode="0.00">
                  <c:v>28.122157196578748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45D-9458-8061DB57528D}"/>
            </c:ext>
          </c:extLst>
        </c:ser>
        <c:ser>
          <c:idx val="1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example'!$O$32:$O$57</c:f>
              <c:numCache>
                <c:formatCode>General</c:formatCode>
                <c:ptCount val="26"/>
                <c:pt idx="24" formatCode="0.00">
                  <c:v>16.213740183715871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45D-9458-8061DB57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  <c:extLst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688269174686497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7-40B5-AFB5-4A203C08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0"/>
          <c:order val="1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example'!$L$3:$L$28</c:f>
              <c:numCache>
                <c:formatCode>General</c:formatCode>
                <c:ptCount val="26"/>
                <c:pt idx="0">
                  <c:v>27.82</c:v>
                </c:pt>
                <c:pt idx="1">
                  <c:v>119.07</c:v>
                </c:pt>
                <c:pt idx="2">
                  <c:v>27.13</c:v>
                </c:pt>
                <c:pt idx="3">
                  <c:v>67.73</c:v>
                </c:pt>
                <c:pt idx="4">
                  <c:v>38.67</c:v>
                </c:pt>
                <c:pt idx="5">
                  <c:v>58.85</c:v>
                </c:pt>
                <c:pt idx="6">
                  <c:v>36.54</c:v>
                </c:pt>
                <c:pt idx="7">
                  <c:v>53.62</c:v>
                </c:pt>
                <c:pt idx="8">
                  <c:v>13.33</c:v>
                </c:pt>
                <c:pt idx="9">
                  <c:v>39.200000000000003</c:v>
                </c:pt>
                <c:pt idx="10">
                  <c:v>17.829999999999998</c:v>
                </c:pt>
                <c:pt idx="11">
                  <c:v>55.34</c:v>
                </c:pt>
                <c:pt idx="12">
                  <c:v>24.71</c:v>
                </c:pt>
                <c:pt idx="13">
                  <c:v>58.69</c:v>
                </c:pt>
                <c:pt idx="14">
                  <c:v>24.64</c:v>
                </c:pt>
                <c:pt idx="15">
                  <c:v>72.12</c:v>
                </c:pt>
                <c:pt idx="16">
                  <c:v>30.21</c:v>
                </c:pt>
                <c:pt idx="17">
                  <c:v>57.57</c:v>
                </c:pt>
                <c:pt idx="18">
                  <c:v>22.77</c:v>
                </c:pt>
                <c:pt idx="19">
                  <c:v>41.03</c:v>
                </c:pt>
                <c:pt idx="20">
                  <c:v>14.79</c:v>
                </c:pt>
                <c:pt idx="21">
                  <c:v>17.940000000000001</c:v>
                </c:pt>
                <c:pt idx="22">
                  <c:v>10.17</c:v>
                </c:pt>
                <c:pt idx="23">
                  <c:v>29.42</c:v>
                </c:pt>
                <c:pt idx="2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0B5-AFB5-4A203C084889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example'!$L$32:$L$57</c:f>
              <c:numCache>
                <c:formatCode>General</c:formatCode>
                <c:ptCount val="26"/>
                <c:pt idx="0">
                  <c:v>33.71</c:v>
                </c:pt>
                <c:pt idx="1">
                  <c:v>126.17</c:v>
                </c:pt>
                <c:pt idx="2">
                  <c:v>29.17</c:v>
                </c:pt>
                <c:pt idx="3">
                  <c:v>62.62</c:v>
                </c:pt>
                <c:pt idx="4">
                  <c:v>53.11</c:v>
                </c:pt>
                <c:pt idx="5">
                  <c:v>56.7</c:v>
                </c:pt>
                <c:pt idx="6">
                  <c:v>40.590000000000003</c:v>
                </c:pt>
                <c:pt idx="7">
                  <c:v>52.02</c:v>
                </c:pt>
                <c:pt idx="8">
                  <c:v>17.940000000000001</c:v>
                </c:pt>
                <c:pt idx="9">
                  <c:v>40.89</c:v>
                </c:pt>
                <c:pt idx="10">
                  <c:v>22.1</c:v>
                </c:pt>
                <c:pt idx="11">
                  <c:v>41.62</c:v>
                </c:pt>
                <c:pt idx="12">
                  <c:v>31.8</c:v>
                </c:pt>
                <c:pt idx="13">
                  <c:v>60.52</c:v>
                </c:pt>
                <c:pt idx="14">
                  <c:v>22.43</c:v>
                </c:pt>
                <c:pt idx="15">
                  <c:v>63.67</c:v>
                </c:pt>
                <c:pt idx="16">
                  <c:v>39.07</c:v>
                </c:pt>
                <c:pt idx="17">
                  <c:v>44.75</c:v>
                </c:pt>
                <c:pt idx="18">
                  <c:v>17.72</c:v>
                </c:pt>
                <c:pt idx="19">
                  <c:v>42.44</c:v>
                </c:pt>
                <c:pt idx="20">
                  <c:v>10.79</c:v>
                </c:pt>
                <c:pt idx="21">
                  <c:v>17.14</c:v>
                </c:pt>
                <c:pt idx="22">
                  <c:v>11.84</c:v>
                </c:pt>
                <c:pt idx="23">
                  <c:v>20.04</c:v>
                </c:pt>
                <c:pt idx="24">
                  <c:v>16.48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7-40B5-AFB5-4A203C084889}"/>
            </c:ext>
          </c:extLst>
        </c:ser>
        <c:ser>
          <c:idx val="1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example'!$N$3:$N$28</c:f>
              <c:numCache>
                <c:formatCode>General</c:formatCode>
                <c:ptCount val="26"/>
                <c:pt idx="25">
                  <c:v>19.161999999999999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7-40B5-AFB5-4A203C084889}"/>
            </c:ext>
          </c:extLst>
        </c:ser>
        <c:ser>
          <c:idx val="2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example'!$N$32:$N$57</c:f>
              <c:numCache>
                <c:formatCode>General</c:formatCode>
                <c:ptCount val="26"/>
                <c:pt idx="25">
                  <c:v>18.811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7-40B5-AFB5-4A203C08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5870516185477"/>
          <c:y val="4.1666666666666664E-2"/>
          <c:w val="0.85964129483814522"/>
          <c:h val="0.7021835812190142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example'!$M$32:$M$56</c:f>
              <c:numCache>
                <c:formatCode>General</c:formatCode>
                <c:ptCount val="25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9DA-8E1B-57FD56E4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2"/>
          <c:order val="1"/>
          <c:tx>
            <c:v>m2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example'!$K$3:$K$28</c:f>
              <c:numCache>
                <c:formatCode>General</c:formatCode>
                <c:ptCount val="26"/>
                <c:pt idx="0">
                  <c:v>27.62</c:v>
                </c:pt>
                <c:pt idx="1">
                  <c:v>121.46</c:v>
                </c:pt>
                <c:pt idx="2">
                  <c:v>26.74</c:v>
                </c:pt>
                <c:pt idx="3">
                  <c:v>67.989999999999995</c:v>
                </c:pt>
                <c:pt idx="4">
                  <c:v>38.53</c:v>
                </c:pt>
                <c:pt idx="5">
                  <c:v>58.61</c:v>
                </c:pt>
                <c:pt idx="6">
                  <c:v>36.47</c:v>
                </c:pt>
                <c:pt idx="7">
                  <c:v>53.89</c:v>
                </c:pt>
                <c:pt idx="8">
                  <c:v>13.18</c:v>
                </c:pt>
                <c:pt idx="9">
                  <c:v>38.96</c:v>
                </c:pt>
                <c:pt idx="10">
                  <c:v>17.510000000000002</c:v>
                </c:pt>
                <c:pt idx="11">
                  <c:v>54.9</c:v>
                </c:pt>
                <c:pt idx="12">
                  <c:v>24.51</c:v>
                </c:pt>
                <c:pt idx="13">
                  <c:v>59.1</c:v>
                </c:pt>
                <c:pt idx="14">
                  <c:v>24.27</c:v>
                </c:pt>
                <c:pt idx="15">
                  <c:v>72.27</c:v>
                </c:pt>
                <c:pt idx="16">
                  <c:v>29.91</c:v>
                </c:pt>
                <c:pt idx="17">
                  <c:v>57.82</c:v>
                </c:pt>
                <c:pt idx="18">
                  <c:v>22.59</c:v>
                </c:pt>
                <c:pt idx="19">
                  <c:v>41.39</c:v>
                </c:pt>
                <c:pt idx="20">
                  <c:v>14.43</c:v>
                </c:pt>
                <c:pt idx="21">
                  <c:v>17.62</c:v>
                </c:pt>
                <c:pt idx="22">
                  <c:v>9.98</c:v>
                </c:pt>
                <c:pt idx="23">
                  <c:v>29.14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8-49DA-8E1B-57FD56E42B6A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example'!$K$32:$K$57</c:f>
              <c:numCache>
                <c:formatCode>General</c:formatCode>
                <c:ptCount val="26"/>
                <c:pt idx="0">
                  <c:v>33.54</c:v>
                </c:pt>
                <c:pt idx="1">
                  <c:v>128.35</c:v>
                </c:pt>
                <c:pt idx="2">
                  <c:v>28.82</c:v>
                </c:pt>
                <c:pt idx="3">
                  <c:v>62.84</c:v>
                </c:pt>
                <c:pt idx="4">
                  <c:v>52.96</c:v>
                </c:pt>
                <c:pt idx="5">
                  <c:v>56.49</c:v>
                </c:pt>
                <c:pt idx="6">
                  <c:v>40.56</c:v>
                </c:pt>
                <c:pt idx="7">
                  <c:v>52.29</c:v>
                </c:pt>
                <c:pt idx="8">
                  <c:v>17.809999999999999</c:v>
                </c:pt>
                <c:pt idx="9">
                  <c:v>40.700000000000003</c:v>
                </c:pt>
                <c:pt idx="10">
                  <c:v>21.78</c:v>
                </c:pt>
                <c:pt idx="11">
                  <c:v>41.34</c:v>
                </c:pt>
                <c:pt idx="12">
                  <c:v>31.6</c:v>
                </c:pt>
                <c:pt idx="13">
                  <c:v>60.92</c:v>
                </c:pt>
                <c:pt idx="14">
                  <c:v>22.17</c:v>
                </c:pt>
                <c:pt idx="15">
                  <c:v>63.79</c:v>
                </c:pt>
                <c:pt idx="16">
                  <c:v>38.76</c:v>
                </c:pt>
                <c:pt idx="17">
                  <c:v>44.96</c:v>
                </c:pt>
                <c:pt idx="18">
                  <c:v>17.64</c:v>
                </c:pt>
                <c:pt idx="19">
                  <c:v>42.82</c:v>
                </c:pt>
                <c:pt idx="20">
                  <c:v>10.57</c:v>
                </c:pt>
                <c:pt idx="21">
                  <c:v>16.899999999999999</c:v>
                </c:pt>
                <c:pt idx="22">
                  <c:v>11.68</c:v>
                </c:pt>
                <c:pt idx="23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8-49DA-8E1B-57FD56E42B6A}"/>
            </c:ext>
          </c:extLst>
        </c:ser>
        <c:ser>
          <c:idx val="0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example'!$P$3:$P$28</c:f>
              <c:numCache>
                <c:formatCode>General</c:formatCode>
                <c:ptCount val="26"/>
                <c:pt idx="23" formatCode="0.00">
                  <c:v>28.122157196578748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8-49DA-8E1B-57FD56E42B6A}"/>
            </c:ext>
          </c:extLst>
        </c:ser>
        <c:ser>
          <c:idx val="1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example'!$O$32:$O$57</c:f>
              <c:numCache>
                <c:formatCode>General</c:formatCode>
                <c:ptCount val="26"/>
                <c:pt idx="24" formatCode="0.00">
                  <c:v>16.213740183715871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8-49DA-8E1B-57FD56E4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  <c:extLst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3</xdr:row>
      <xdr:rowOff>133350</xdr:rowOff>
    </xdr:from>
    <xdr:to>
      <xdr:col>34</xdr:col>
      <xdr:colOff>47625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79F45-2BB9-6961-45E8-DA917F2C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428625</xdr:colOff>
      <xdr:row>2</xdr:row>
      <xdr:rowOff>57150</xdr:rowOff>
    </xdr:from>
    <xdr:to>
      <xdr:col>41</xdr:col>
      <xdr:colOff>123825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13A34-5F6D-461C-ACD0-3496F96AD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419100</xdr:colOff>
      <xdr:row>28</xdr:row>
      <xdr:rowOff>104775</xdr:rowOff>
    </xdr:from>
    <xdr:to>
      <xdr:col>33</xdr:col>
      <xdr:colOff>114300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3005-D82D-4461-A877-A7D4E927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228600</xdr:colOff>
      <xdr:row>29</xdr:row>
      <xdr:rowOff>104775</xdr:rowOff>
    </xdr:from>
    <xdr:to>
      <xdr:col>41</xdr:col>
      <xdr:colOff>533400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4D484-F6E2-4013-BFF4-E0AE7A128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abSelected="1" zoomScale="90" zoomScaleNormal="90" workbookViewId="0">
      <selection activeCell="D20" sqref="D20"/>
    </sheetView>
  </sheetViews>
  <sheetFormatPr defaultRowHeight="15" x14ac:dyDescent="0.25"/>
  <cols>
    <col min="1" max="1" width="13.7109375" customWidth="1"/>
    <col min="2" max="2" width="25.140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x14ac:dyDescent="0.25">
      <c r="A1" s="2" t="s">
        <v>76</v>
      </c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18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16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16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16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16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16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16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16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16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16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16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16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16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16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16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94.719421999999994</v>
      </c>
      <c r="C19" s="16">
        <f t="shared" si="0"/>
        <v>4.5509190689211314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16">
        <f t="shared" si="0"/>
        <v>3.6156059525389286</v>
      </c>
      <c r="D20" s="32">
        <v>3.3505895354686901</v>
      </c>
      <c r="E20" s="36">
        <v>0.35902040540166202</v>
      </c>
      <c r="F20" s="31">
        <f t="shared" ref="F20:F27" si="1">EXP(D20+(0.5*E20*E20))</f>
        <v>30.41808586301433</v>
      </c>
      <c r="G20" s="32">
        <v>3.3801146552852499</v>
      </c>
      <c r="H20" s="36">
        <v>0.24617307618209999</v>
      </c>
      <c r="I20" s="31">
        <f t="shared" ref="I20:I28" si="2">EXP(G20+(0.5*H20*H20))</f>
        <v>30.277814421076286</v>
      </c>
      <c r="J20" s="32">
        <v>3.57624476189998</v>
      </c>
      <c r="K20" s="36">
        <v>0.26326258479328102</v>
      </c>
      <c r="L20" s="31">
        <f t="shared" ref="L20:L28" si="3">EXP(J20+(0.5*K20*K20))</f>
        <v>36.999276417751055</v>
      </c>
      <c r="M20" s="32">
        <v>3.3089454644462299</v>
      </c>
      <c r="N20" s="36">
        <v>0.30962759149057101</v>
      </c>
      <c r="O20" s="31">
        <f t="shared" ref="O20:O28" si="4">EXP(M20+(0.5*N20*N20))</f>
        <v>28.699511082065118</v>
      </c>
      <c r="P20" s="32">
        <v>3.4489089978830099</v>
      </c>
      <c r="Q20" s="36">
        <v>0.27682219943846698</v>
      </c>
      <c r="R20" s="31">
        <f t="shared" ref="R20:R28" si="5">EXP(P20+(0.5*Q20*Q20))</f>
        <v>32.695068722371012</v>
      </c>
      <c r="S20" s="32">
        <v>3.3550001279510502</v>
      </c>
      <c r="T20" s="36">
        <v>0.29540810786231297</v>
      </c>
      <c r="U20" s="31">
        <f t="shared" ref="U20:U28" si="6">EXP(S20+(0.5*T20*T20))</f>
        <v>29.923170190147644</v>
      </c>
      <c r="V20" s="32">
        <v>3.5580807662977398</v>
      </c>
      <c r="W20" s="36">
        <v>0.280336808202508</v>
      </c>
      <c r="X20" s="31">
        <f t="shared" ref="X20:X28" si="7">EXP(V20+(0.5*W20*W20))</f>
        <v>36.502294780628787</v>
      </c>
      <c r="Y20" s="32">
        <v>3.3186930522496398</v>
      </c>
      <c r="Z20" s="36">
        <v>0.31250948447051602</v>
      </c>
      <c r="AA20" s="31">
        <f t="shared" ref="AA20:AA28" si="8">EXP(Y20+(0.5*Z20*Z20))</f>
        <v>29.006621780834834</v>
      </c>
      <c r="AB20" s="32">
        <v>3.4568165811526401</v>
      </c>
      <c r="AC20" s="36">
        <v>0.29031214412831802</v>
      </c>
      <c r="AD20" s="31">
        <f t="shared" ref="AD20:AD28" si="9">EXP(AB20+(0.5*AC20*AC20))</f>
        <v>33.080935565624685</v>
      </c>
      <c r="AE20" s="32">
        <v>3.3595361569467199</v>
      </c>
      <c r="AF20" s="36">
        <v>0.304952526750005</v>
      </c>
      <c r="AG20" s="31">
        <f t="shared" ref="AG20:AG28" si="10">EXP(AE20+(0.5*AF20*AF20))</f>
        <v>30.145455397653201</v>
      </c>
      <c r="AH20" s="32">
        <v>3.6080465089709302</v>
      </c>
      <c r="AI20" s="36">
        <v>0.26099025864514802</v>
      </c>
      <c r="AJ20" s="31">
        <f t="shared" ref="AJ20:AJ28" si="11">EXP(AH20+(0.5*AI20*AI20))</f>
        <v>38.172084130026143</v>
      </c>
      <c r="AK20" s="32">
        <v>3.2954478590738301</v>
      </c>
      <c r="AL20" s="36">
        <v>0.30321848858490202</v>
      </c>
      <c r="AM20" s="31">
        <f t="shared" ref="AM20:AM28" si="12">EXP(AK20+(0.5*AL20*AL20))</f>
        <v>28.259186342087226</v>
      </c>
      <c r="AN20" s="32">
        <v>3.4705720766388399</v>
      </c>
      <c r="AO20" s="36">
        <v>0.272603806534372</v>
      </c>
      <c r="AP20" s="31">
        <f t="shared" ref="AP20:AP28" si="13">EXP(AN20+(0.5*AO20*AO20))</f>
        <v>33.372376080114968</v>
      </c>
      <c r="AQ20" s="32">
        <v>3.3544883917953898</v>
      </c>
      <c r="AR20" s="36">
        <v>0.29087358427733201</v>
      </c>
      <c r="AS20" s="31">
        <f t="shared" ref="AS20:AS28" si="14">EXP(AQ20+(0.5*AR20*AR20))</f>
        <v>29.868132603375429</v>
      </c>
      <c r="AT20" s="32">
        <v>3.4191617778786201</v>
      </c>
      <c r="AU20" s="36">
        <v>0.26623275275750702</v>
      </c>
      <c r="AV20" s="31">
        <f t="shared" ref="AV20:AV28" si="15">EXP(AT20+(0.5*AU20*AU20))</f>
        <v>31.645682241015884</v>
      </c>
      <c r="AW20" s="32">
        <v>3.19617798109187</v>
      </c>
      <c r="AX20" s="36">
        <v>0.308903753760009</v>
      </c>
      <c r="AY20" s="31">
        <f t="shared" ref="AY20:AY28" si="16">EXP(AW20+(0.5*AX20*AX20))</f>
        <v>25.633209211699377</v>
      </c>
      <c r="AZ20" s="32">
        <v>3.3094767202215301</v>
      </c>
      <c r="BA20" s="36">
        <v>0.272722156198829</v>
      </c>
      <c r="BB20" s="31">
        <f t="shared" ref="BB20:BB28" si="17">EXP(AZ20+(0.5*BA20*BA20))</f>
        <v>28.407846933040741</v>
      </c>
      <c r="BC20" s="32">
        <v>3.2283004415777299</v>
      </c>
      <c r="BD20" s="36">
        <v>0.29638798217213402</v>
      </c>
      <c r="BE20" s="31">
        <f t="shared" ref="BE20:BE28" si="18">EXP(BC20+(0.5*BD20*BD20))</f>
        <v>26.369903992293786</v>
      </c>
    </row>
    <row r="21" spans="1:95" ht="15.75" x14ac:dyDescent="0.25">
      <c r="A21">
        <v>2015</v>
      </c>
      <c r="B21" s="16">
        <v>35.092568</v>
      </c>
      <c r="C21" s="16">
        <f t="shared" si="0"/>
        <v>3.5579893701604499</v>
      </c>
      <c r="D21" s="32">
        <v>4.0707933245146899</v>
      </c>
      <c r="E21" s="36">
        <v>0.35299101334710897</v>
      </c>
      <c r="F21" s="31">
        <f t="shared" si="1"/>
        <v>62.370640027294698</v>
      </c>
      <c r="G21" s="32">
        <v>4.0444746113819097</v>
      </c>
      <c r="H21" s="36">
        <v>0.24476004684653699</v>
      </c>
      <c r="I21" s="31">
        <f t="shared" si="2"/>
        <v>58.816848421910848</v>
      </c>
      <c r="J21" s="32">
        <v>3.7465003016645499</v>
      </c>
      <c r="K21" s="36">
        <v>0.25387655500773099</v>
      </c>
      <c r="L21" s="31">
        <f t="shared" si="3"/>
        <v>43.760297400189792</v>
      </c>
      <c r="M21" s="32">
        <v>3.9760245692761198</v>
      </c>
      <c r="N21" s="36">
        <v>0.30850085193413201</v>
      </c>
      <c r="O21" s="31">
        <f t="shared" si="4"/>
        <v>55.902603711420355</v>
      </c>
      <c r="P21" s="32">
        <v>3.98454358934339</v>
      </c>
      <c r="Q21" s="36">
        <v>0.27011099442793401</v>
      </c>
      <c r="R21" s="31">
        <f t="shared" si="5"/>
        <v>55.758148661930001</v>
      </c>
      <c r="S21" s="32">
        <v>4.0236126502782303</v>
      </c>
      <c r="T21" s="36">
        <v>0.29238273996578701</v>
      </c>
      <c r="U21" s="31">
        <f t="shared" si="6"/>
        <v>58.343997544373934</v>
      </c>
      <c r="V21" s="32">
        <v>3.7574288494957702</v>
      </c>
      <c r="W21" s="36">
        <v>0.27052150246307499</v>
      </c>
      <c r="X21" s="31">
        <f t="shared" si="7"/>
        <v>44.434659804843683</v>
      </c>
      <c r="Y21" s="32">
        <v>3.97422947445583</v>
      </c>
      <c r="Z21" s="36">
        <v>0.31057876563992798</v>
      </c>
      <c r="AA21" s="31">
        <f t="shared" si="8"/>
        <v>55.838246698148396</v>
      </c>
      <c r="AB21" s="32">
        <v>3.9569301706846902</v>
      </c>
      <c r="AC21" s="36">
        <v>0.28265035255409798</v>
      </c>
      <c r="AD21" s="31">
        <f t="shared" si="9"/>
        <v>54.427839669257558</v>
      </c>
      <c r="AE21" s="32">
        <v>4.0185013046782201</v>
      </c>
      <c r="AF21" s="36">
        <v>0.30108855235045401</v>
      </c>
      <c r="AG21" s="31">
        <f t="shared" si="10"/>
        <v>58.196688986715884</v>
      </c>
      <c r="AH21" s="32">
        <v>3.6855486793674999</v>
      </c>
      <c r="AI21" s="36">
        <v>0.251503495685723</v>
      </c>
      <c r="AJ21" s="31">
        <f t="shared" si="11"/>
        <v>41.1480148243838</v>
      </c>
      <c r="AK21" s="32">
        <v>3.9466606288808701</v>
      </c>
      <c r="AL21" s="36">
        <v>0.30342611850664403</v>
      </c>
      <c r="AM21" s="31">
        <f t="shared" si="12"/>
        <v>54.200727646999404</v>
      </c>
      <c r="AN21" s="32">
        <v>3.9574040280599601</v>
      </c>
      <c r="AO21" s="36">
        <v>0.26526062656271998</v>
      </c>
      <c r="AP21" s="31">
        <f t="shared" si="13"/>
        <v>54.194836049234318</v>
      </c>
      <c r="AQ21" s="32">
        <v>4.0049489489074999</v>
      </c>
      <c r="AR21" s="36">
        <v>0.28816071167604701</v>
      </c>
      <c r="AS21" s="31">
        <f t="shared" si="14"/>
        <v>57.195043743135123</v>
      </c>
      <c r="AT21" s="32">
        <v>3.76165228250595</v>
      </c>
      <c r="AU21" s="36">
        <v>0.26141186077971601</v>
      </c>
      <c r="AV21" s="31">
        <f t="shared" si="15"/>
        <v>44.514739675192587</v>
      </c>
      <c r="AW21" s="32">
        <v>3.9379489433605799</v>
      </c>
      <c r="AX21" s="36">
        <v>0.31577596852416601</v>
      </c>
      <c r="AY21" s="31">
        <f t="shared" si="16"/>
        <v>53.93643235365613</v>
      </c>
      <c r="AZ21" s="32">
        <v>3.9898903557667502</v>
      </c>
      <c r="BA21" s="36">
        <v>0.27422775474760602</v>
      </c>
      <c r="BB21" s="31">
        <f t="shared" si="17"/>
        <v>56.119917574901876</v>
      </c>
      <c r="BC21" s="32">
        <v>3.9896175204126498</v>
      </c>
      <c r="BD21" s="36">
        <v>0.30201220483214702</v>
      </c>
      <c r="BE21" s="31">
        <f t="shared" si="18"/>
        <v>56.555542385585539</v>
      </c>
    </row>
    <row r="22" spans="1:95" ht="15.75" x14ac:dyDescent="0.25">
      <c r="A22">
        <v>2016</v>
      </c>
      <c r="B22" s="16">
        <v>18.374199999999998</v>
      </c>
      <c r="C22" s="16">
        <f t="shared" si="0"/>
        <v>2.9109475067361537</v>
      </c>
      <c r="D22" s="32">
        <v>3.4838347118750499</v>
      </c>
      <c r="E22" s="36">
        <v>0.36282535363990698</v>
      </c>
      <c r="F22" s="31">
        <f t="shared" si="1"/>
        <v>34.801337867053213</v>
      </c>
      <c r="G22" s="32">
        <v>3.1531856225430399</v>
      </c>
      <c r="H22" s="36">
        <v>0.26483765828751799</v>
      </c>
      <c r="I22" s="31">
        <f t="shared" si="2"/>
        <v>24.246083887480467</v>
      </c>
      <c r="J22" s="32">
        <v>2.6717197629401501</v>
      </c>
      <c r="K22" s="36">
        <v>0.24920408423781101</v>
      </c>
      <c r="L22" s="31">
        <f t="shared" si="3"/>
        <v>14.92102214400796</v>
      </c>
      <c r="M22" s="32">
        <v>3.09569442897882</v>
      </c>
      <c r="N22" s="36">
        <v>0.31493145860805799</v>
      </c>
      <c r="O22" s="31">
        <f t="shared" si="4"/>
        <v>23.226301939167179</v>
      </c>
      <c r="P22" s="32">
        <v>2.75628586653372</v>
      </c>
      <c r="Q22" s="36">
        <v>0.280985684406172</v>
      </c>
      <c r="R22" s="31">
        <f t="shared" si="5"/>
        <v>16.375107460193082</v>
      </c>
      <c r="S22" s="32">
        <v>2.9813182342039801</v>
      </c>
      <c r="T22" s="36">
        <v>0.30461286828858403</v>
      </c>
      <c r="U22" s="31">
        <f t="shared" si="6"/>
        <v>20.649946610742056</v>
      </c>
      <c r="V22" s="32">
        <v>2.83688880253762</v>
      </c>
      <c r="W22" s="36">
        <v>0.26545852344347498</v>
      </c>
      <c r="X22" s="31">
        <f t="shared" si="7"/>
        <v>17.674499885692764</v>
      </c>
      <c r="Y22" s="32">
        <v>3.1775712457214298</v>
      </c>
      <c r="Z22" s="36">
        <v>0.316673957816963</v>
      </c>
      <c r="AA22" s="31">
        <f t="shared" si="8"/>
        <v>25.221894420108686</v>
      </c>
      <c r="AB22" s="32">
        <v>2.8662382581389001</v>
      </c>
      <c r="AC22" s="36">
        <v>0.28981077088200402</v>
      </c>
      <c r="AD22" s="31">
        <f t="shared" si="9"/>
        <v>18.324398067093956</v>
      </c>
      <c r="AE22" s="32">
        <v>3.0854991318217801</v>
      </c>
      <c r="AF22" s="36">
        <v>0.31195048069231401</v>
      </c>
      <c r="AG22" s="31">
        <f t="shared" si="10"/>
        <v>22.969234338197239</v>
      </c>
      <c r="AH22" s="32">
        <v>2.5919776151613201</v>
      </c>
      <c r="AI22" s="36">
        <v>0.244741544502385</v>
      </c>
      <c r="AJ22" s="31">
        <f t="shared" si="11"/>
        <v>13.762215462087259</v>
      </c>
      <c r="AK22" s="32">
        <v>2.9807457680972198</v>
      </c>
      <c r="AL22" s="36">
        <v>0.30790016110734603</v>
      </c>
      <c r="AM22" s="31">
        <f t="shared" si="12"/>
        <v>20.658916597568499</v>
      </c>
      <c r="AN22" s="32">
        <v>2.6179132032032002</v>
      </c>
      <c r="AO22" s="36">
        <v>0.27412190663979202</v>
      </c>
      <c r="AP22" s="31">
        <f t="shared" si="13"/>
        <v>14.231881343892789</v>
      </c>
      <c r="AQ22" s="32">
        <v>2.8763178160351401</v>
      </c>
      <c r="AR22" s="36">
        <v>0.29908135177525202</v>
      </c>
      <c r="AS22" s="31">
        <f t="shared" si="14"/>
        <v>18.560629494733405</v>
      </c>
      <c r="AT22" s="32">
        <v>2.5339205705773198</v>
      </c>
      <c r="AU22" s="36">
        <v>0.25702077450983002</v>
      </c>
      <c r="AV22" s="31">
        <f t="shared" si="15"/>
        <v>13.026039725686283</v>
      </c>
      <c r="AW22" s="32">
        <v>2.9865027587299799</v>
      </c>
      <c r="AX22" s="36">
        <v>0.31853876317354801</v>
      </c>
      <c r="AY22" s="31">
        <f t="shared" si="16"/>
        <v>20.847545730564182</v>
      </c>
      <c r="AZ22" s="32">
        <v>2.64944282935032</v>
      </c>
      <c r="BA22" s="36">
        <v>0.28517698398663999</v>
      </c>
      <c r="BB22" s="31">
        <f t="shared" si="17"/>
        <v>14.733234399812995</v>
      </c>
      <c r="BC22" s="32">
        <v>2.8821518896703</v>
      </c>
      <c r="BD22" s="36">
        <v>0.31020006672483502</v>
      </c>
      <c r="BE22" s="31">
        <f t="shared" si="18"/>
        <v>18.732573939421787</v>
      </c>
    </row>
    <row r="23" spans="1:95" ht="15.75" x14ac:dyDescent="0.25">
      <c r="A23">
        <v>2017</v>
      </c>
      <c r="B23" s="16">
        <v>34.734366000000001</v>
      </c>
      <c r="C23" s="16">
        <f t="shared" si="0"/>
        <v>3.5477295714951795</v>
      </c>
      <c r="D23" s="33">
        <v>4.2254773463723199</v>
      </c>
      <c r="E23" s="36">
        <v>0.37688797692896298</v>
      </c>
      <c r="F23" s="31">
        <f t="shared" si="1"/>
        <v>73.44226739489423</v>
      </c>
      <c r="G23" s="33">
        <v>3.6809509136948799</v>
      </c>
      <c r="H23" s="36">
        <v>0.262480936070068</v>
      </c>
      <c r="I23" s="31">
        <f t="shared" si="2"/>
        <v>41.074974150346485</v>
      </c>
      <c r="J23" s="33">
        <v>3.6813493737612299</v>
      </c>
      <c r="K23" s="36">
        <v>0.24580873817086099</v>
      </c>
      <c r="L23" s="31">
        <f t="shared" si="3"/>
        <v>40.917602181105011</v>
      </c>
      <c r="M23" s="33">
        <v>3.7257595996757198</v>
      </c>
      <c r="N23" s="36">
        <v>0.307594712289398</v>
      </c>
      <c r="O23" s="31">
        <f t="shared" si="4"/>
        <v>43.513309342305256</v>
      </c>
      <c r="P23" s="33">
        <v>3.53293792038522</v>
      </c>
      <c r="Q23" s="36">
        <v>0.273735419730751</v>
      </c>
      <c r="R23" s="31">
        <f t="shared" si="5"/>
        <v>35.530925581341982</v>
      </c>
      <c r="S23" s="33">
        <v>3.60115562006543</v>
      </c>
      <c r="T23" s="36">
        <v>0.29531009145286102</v>
      </c>
      <c r="U23" s="31">
        <f t="shared" si="6"/>
        <v>38.273572506092485</v>
      </c>
      <c r="V23" s="33">
        <v>3.60882433560481</v>
      </c>
      <c r="W23" s="36">
        <v>0.257484566195473</v>
      </c>
      <c r="X23" s="31">
        <f t="shared" si="7"/>
        <v>38.167084677657549</v>
      </c>
      <c r="Y23" s="33">
        <v>3.6155614827740399</v>
      </c>
      <c r="Z23" s="36">
        <v>0.31250183641475598</v>
      </c>
      <c r="AA23" s="31">
        <f t="shared" si="8"/>
        <v>39.032326275386481</v>
      </c>
      <c r="AB23" s="33">
        <v>3.3365812810837698</v>
      </c>
      <c r="AC23" s="36">
        <v>0.28075501443713002</v>
      </c>
      <c r="AD23" s="31">
        <f t="shared" si="9"/>
        <v>29.253317034863727</v>
      </c>
      <c r="AE23" s="33">
        <v>3.4821860591320299</v>
      </c>
      <c r="AF23" s="36">
        <v>0.304442811913884</v>
      </c>
      <c r="AG23" s="31">
        <f t="shared" si="10"/>
        <v>34.073800390720827</v>
      </c>
      <c r="AH23" s="33">
        <v>3.6487916972228902</v>
      </c>
      <c r="AI23" s="36">
        <v>0.24463536143294401</v>
      </c>
      <c r="AJ23" s="31">
        <f t="shared" si="11"/>
        <v>39.595478294343053</v>
      </c>
      <c r="AK23" s="33">
        <v>3.6471327977129002</v>
      </c>
      <c r="AL23" s="36">
        <v>0.29847900011963402</v>
      </c>
      <c r="AM23" s="31">
        <f t="shared" si="12"/>
        <v>40.112084758878346</v>
      </c>
      <c r="AN23" s="33">
        <v>3.4577342625204399</v>
      </c>
      <c r="AO23" s="36">
        <v>0.27088656345898099</v>
      </c>
      <c r="AP23" s="31">
        <f t="shared" si="13"/>
        <v>32.931314962760119</v>
      </c>
      <c r="AQ23" s="33">
        <v>3.5173434389653702</v>
      </c>
      <c r="AR23" s="36">
        <v>0.28966793251562101</v>
      </c>
      <c r="AS23" s="31">
        <f t="shared" si="14"/>
        <v>35.138492939928113</v>
      </c>
      <c r="AT23" s="33">
        <v>3.64151447994379</v>
      </c>
      <c r="AU23" s="36">
        <v>0.25821412438074498</v>
      </c>
      <c r="AV23" s="31">
        <f t="shared" si="15"/>
        <v>39.44280890734305</v>
      </c>
      <c r="AW23" s="33">
        <v>3.7096758918125698</v>
      </c>
      <c r="AX23" s="36">
        <v>0.30881249502919</v>
      </c>
      <c r="AY23" s="31">
        <f t="shared" si="16"/>
        <v>42.835126146675186</v>
      </c>
      <c r="AZ23" s="33">
        <v>3.5258237168982198</v>
      </c>
      <c r="BA23" s="36">
        <v>0.28027509203351703</v>
      </c>
      <c r="BB23" s="31">
        <f t="shared" si="17"/>
        <v>35.343015111727304</v>
      </c>
      <c r="BC23" s="33">
        <v>3.5951427307141799</v>
      </c>
      <c r="BD23" s="36">
        <v>0.30040350317939402</v>
      </c>
      <c r="BE23" s="31">
        <f t="shared" si="18"/>
        <v>38.101889080749615</v>
      </c>
    </row>
    <row r="24" spans="1:95" ht="15.75" x14ac:dyDescent="0.25">
      <c r="A24">
        <v>2018</v>
      </c>
      <c r="B24" s="16">
        <v>8.0677000000000003</v>
      </c>
      <c r="C24" s="16">
        <f t="shared" si="0"/>
        <v>2.0878684354640864</v>
      </c>
      <c r="D24" s="33">
        <v>2.6662764713834002</v>
      </c>
      <c r="E24" s="36">
        <v>0.39512099016497998</v>
      </c>
      <c r="F24" s="31">
        <f t="shared" si="1"/>
        <v>15.554294432931615</v>
      </c>
      <c r="G24" s="33">
        <v>2.7160177557682998</v>
      </c>
      <c r="H24" s="36">
        <v>0.25611695787793198</v>
      </c>
      <c r="I24" s="31">
        <f t="shared" si="2"/>
        <v>15.624117340590459</v>
      </c>
      <c r="J24" s="33">
        <v>2.2819118890277901</v>
      </c>
      <c r="K24" s="36">
        <v>0.24007597262336</v>
      </c>
      <c r="L24" s="31">
        <f t="shared" si="3"/>
        <v>10.081782933679527</v>
      </c>
      <c r="M24" s="33">
        <v>2.5260599292402399</v>
      </c>
      <c r="N24" s="36">
        <v>0.30057394458835801</v>
      </c>
      <c r="O24" s="31">
        <f t="shared" si="4"/>
        <v>13.081935084450325</v>
      </c>
      <c r="P24" s="33">
        <v>2.3343088858976802</v>
      </c>
      <c r="Q24" s="36">
        <v>0.265577935857366</v>
      </c>
      <c r="R24" s="31">
        <f t="shared" si="5"/>
        <v>10.692843713647326</v>
      </c>
      <c r="S24" s="33">
        <v>2.41434509703637</v>
      </c>
      <c r="T24" s="36">
        <v>0.28668259144380998</v>
      </c>
      <c r="U24" s="31">
        <f t="shared" si="6"/>
        <v>11.65154222588831</v>
      </c>
      <c r="V24" s="33">
        <v>2.30085937974289</v>
      </c>
      <c r="W24" s="36">
        <v>0.25010119852405699</v>
      </c>
      <c r="X24" s="31">
        <f t="shared" si="7"/>
        <v>10.299905129803426</v>
      </c>
      <c r="Y24" s="33">
        <v>2.55417667467486</v>
      </c>
      <c r="Z24" s="36">
        <v>0.303450489033249</v>
      </c>
      <c r="AA24" s="31">
        <f t="shared" si="8"/>
        <v>13.466670410711929</v>
      </c>
      <c r="AB24" s="33">
        <v>2.3067822681819301</v>
      </c>
      <c r="AC24" s="36">
        <v>0.27496710550276099</v>
      </c>
      <c r="AD24" s="31">
        <f t="shared" si="9"/>
        <v>10.428951355055998</v>
      </c>
      <c r="AE24" s="33">
        <v>2.4324378630000401</v>
      </c>
      <c r="AF24" s="36">
        <v>0.29559662548694898</v>
      </c>
      <c r="AG24" s="31">
        <f t="shared" si="10"/>
        <v>11.895099939173692</v>
      </c>
      <c r="AH24" s="33">
        <v>2.2160511783104502</v>
      </c>
      <c r="AI24" s="36">
        <v>0.238240090319873</v>
      </c>
      <c r="AJ24" s="31">
        <f t="shared" si="11"/>
        <v>9.4350393422181202</v>
      </c>
      <c r="AK24" s="33">
        <v>2.44588271087708</v>
      </c>
      <c r="AL24" s="36">
        <v>0.29023558074939598</v>
      </c>
      <c r="AM24" s="31">
        <f t="shared" si="12"/>
        <v>12.037190398510146</v>
      </c>
      <c r="AN24" s="33">
        <v>2.2399916753434899</v>
      </c>
      <c r="AO24" s="36">
        <v>0.26335178572464701</v>
      </c>
      <c r="AP24" s="31">
        <f t="shared" si="13"/>
        <v>9.7246972398001699</v>
      </c>
      <c r="AQ24" s="33">
        <v>2.3225727962829898</v>
      </c>
      <c r="AR24" s="36">
        <v>0.28107847529477198</v>
      </c>
      <c r="AS24" s="31">
        <f t="shared" si="14"/>
        <v>10.612954217105981</v>
      </c>
      <c r="AT24" s="33">
        <v>2.2664460730585998</v>
      </c>
      <c r="AU24" s="36">
        <v>0.25123343051353603</v>
      </c>
      <c r="AV24" s="31">
        <f t="shared" si="15"/>
        <v>9.9543057012519345</v>
      </c>
      <c r="AW24" s="33">
        <v>2.4625350181931598</v>
      </c>
      <c r="AX24" s="36">
        <v>0.30134931534303799</v>
      </c>
      <c r="AY24" s="31">
        <f t="shared" si="16"/>
        <v>12.27961687492582</v>
      </c>
      <c r="AZ24" s="33">
        <v>2.2865198669915001</v>
      </c>
      <c r="BA24" s="36">
        <v>0.27193953667863402</v>
      </c>
      <c r="BB24" s="31">
        <f t="shared" si="17"/>
        <v>10.211304825594747</v>
      </c>
      <c r="BC24" s="33">
        <v>2.35037810618834</v>
      </c>
      <c r="BD24" s="36">
        <v>0.29157858942624898</v>
      </c>
      <c r="BE24" s="31">
        <f t="shared" si="18"/>
        <v>10.945048290753521</v>
      </c>
    </row>
    <row r="25" spans="1:95" ht="15.75" x14ac:dyDescent="0.25">
      <c r="A25">
        <v>2019</v>
      </c>
      <c r="B25" s="16">
        <v>21.141909999999999</v>
      </c>
      <c r="C25" s="16">
        <f t="shared" si="0"/>
        <v>3.0512573264080753</v>
      </c>
      <c r="D25" s="33">
        <v>2.8603289764479198</v>
      </c>
      <c r="E25" s="36">
        <v>0.40133490655966902</v>
      </c>
      <c r="F25" s="31">
        <f t="shared" si="1"/>
        <v>18.932193448458669</v>
      </c>
      <c r="G25" s="33">
        <v>2.7765812938371099</v>
      </c>
      <c r="H25" s="36">
        <v>0.27986476428129498</v>
      </c>
      <c r="I25" s="31">
        <f t="shared" si="2"/>
        <v>16.705590718814147</v>
      </c>
      <c r="J25" s="33">
        <v>2.7613351084898201</v>
      </c>
      <c r="K25" s="36">
        <v>0.23645194062931801</v>
      </c>
      <c r="L25" s="31">
        <f t="shared" si="3"/>
        <v>16.269462242638728</v>
      </c>
      <c r="M25" s="33">
        <v>2.7045843324875398</v>
      </c>
      <c r="N25" s="36">
        <v>0.30530433664336398</v>
      </c>
      <c r="O25" s="31">
        <f t="shared" si="4"/>
        <v>15.661253021001174</v>
      </c>
      <c r="P25" s="33">
        <v>2.7451906663474599</v>
      </c>
      <c r="Q25" s="36">
        <v>0.26270383463281799</v>
      </c>
      <c r="R25" s="31">
        <f t="shared" si="5"/>
        <v>16.114142760324764</v>
      </c>
      <c r="S25" s="33">
        <v>2.6953364035077998</v>
      </c>
      <c r="T25" s="36">
        <v>0.28618999076927398</v>
      </c>
      <c r="U25" s="31">
        <f t="shared" si="6"/>
        <v>15.429615682693663</v>
      </c>
      <c r="V25" s="33">
        <v>2.8021132349335298</v>
      </c>
      <c r="W25" s="36">
        <v>0.24669445385493799</v>
      </c>
      <c r="X25" s="31">
        <f t="shared" si="7"/>
        <v>16.988596276759477</v>
      </c>
      <c r="Y25" s="33">
        <v>2.7590529181203598</v>
      </c>
      <c r="Z25" s="36">
        <v>0.30972799889594199</v>
      </c>
      <c r="AA25" s="31">
        <f t="shared" si="8"/>
        <v>16.560471731786858</v>
      </c>
      <c r="AB25" s="33">
        <v>2.70036879766353</v>
      </c>
      <c r="AC25" s="36">
        <v>0.27070023493752399</v>
      </c>
      <c r="AD25" s="31">
        <f t="shared" si="9"/>
        <v>15.440718928837249</v>
      </c>
      <c r="AE25" s="33">
        <v>2.7089415735369098</v>
      </c>
      <c r="AF25" s="36">
        <v>0.29547820044658202</v>
      </c>
      <c r="AG25" s="31">
        <f t="shared" si="10"/>
        <v>15.683281259157399</v>
      </c>
      <c r="AH25" s="33">
        <v>2.68142224798344</v>
      </c>
      <c r="AI25" s="36">
        <v>0.23288587029851399</v>
      </c>
      <c r="AJ25" s="31">
        <f t="shared" si="11"/>
        <v>15.007351218362396</v>
      </c>
      <c r="AK25" s="33">
        <v>2.60681103583098</v>
      </c>
      <c r="AL25" s="36">
        <v>0.291109105323686</v>
      </c>
      <c r="AM25" s="31">
        <f t="shared" si="12"/>
        <v>14.142483639922817</v>
      </c>
      <c r="AN25" s="33">
        <v>2.6732465275715902</v>
      </c>
      <c r="AO25" s="36">
        <v>0.25765971965293499</v>
      </c>
      <c r="AP25" s="31">
        <f t="shared" si="13"/>
        <v>14.975878296565394</v>
      </c>
      <c r="AQ25" s="33">
        <v>2.6052519392550599</v>
      </c>
      <c r="AR25" s="36">
        <v>0.27708169035692798</v>
      </c>
      <c r="AS25" s="31">
        <f t="shared" si="14"/>
        <v>14.064291548022753</v>
      </c>
      <c r="AT25" s="33">
        <v>2.6096433646488402</v>
      </c>
      <c r="AU25" s="36">
        <v>0.24668013869831201</v>
      </c>
      <c r="AV25" s="31">
        <f t="shared" si="15"/>
        <v>14.014169291748635</v>
      </c>
      <c r="AW25" s="33">
        <v>2.5459157871184801</v>
      </c>
      <c r="AX25" s="36">
        <v>0.30242024000543399</v>
      </c>
      <c r="AY25" s="31">
        <f t="shared" si="16"/>
        <v>13.351714290837894</v>
      </c>
      <c r="AZ25" s="33">
        <v>2.6237169291086202</v>
      </c>
      <c r="BA25" s="36">
        <v>0.267162028827581</v>
      </c>
      <c r="BB25" s="31">
        <f t="shared" si="17"/>
        <v>14.28778110663217</v>
      </c>
      <c r="BC25" s="33">
        <v>2.5467216158652799</v>
      </c>
      <c r="BD25" s="36">
        <v>0.28811288829832599</v>
      </c>
      <c r="BE25" s="31">
        <f t="shared" si="18"/>
        <v>13.306147334792415</v>
      </c>
    </row>
    <row r="26" spans="1:95" ht="15.75" x14ac:dyDescent="0.25">
      <c r="A26">
        <v>2020</v>
      </c>
      <c r="B26" s="16">
        <v>8.062989</v>
      </c>
      <c r="C26" s="16">
        <f t="shared" si="0"/>
        <v>2.0872843314454741</v>
      </c>
      <c r="D26" s="33">
        <v>2.8713363318354399</v>
      </c>
      <c r="E26" s="36">
        <v>0.39321464342197998</v>
      </c>
      <c r="F26" s="31">
        <f t="shared" si="1"/>
        <v>19.080086694298938</v>
      </c>
      <c r="G26" s="33">
        <v>2.2792788389171799</v>
      </c>
      <c r="H26" s="36">
        <v>0.27870786605273201</v>
      </c>
      <c r="I26" s="31">
        <f t="shared" si="2"/>
        <v>10.156540439255151</v>
      </c>
      <c r="J26" s="33">
        <v>2.3823771057613801</v>
      </c>
      <c r="K26" s="36">
        <v>0.23840693398332999</v>
      </c>
      <c r="L26" s="31">
        <f t="shared" si="3"/>
        <v>11.142827739266776</v>
      </c>
      <c r="M26" s="33">
        <v>2.4751139110879801</v>
      </c>
      <c r="N26" s="36">
        <v>0.30623265908171798</v>
      </c>
      <c r="O26" s="31">
        <f t="shared" si="4"/>
        <v>12.453517732943419</v>
      </c>
      <c r="P26" s="33">
        <v>2.3805763769524702</v>
      </c>
      <c r="Q26" s="36">
        <v>0.26398030045800902</v>
      </c>
      <c r="R26" s="31">
        <f t="shared" si="5"/>
        <v>11.194461829170988</v>
      </c>
      <c r="S26" s="33">
        <v>2.3751133664776298</v>
      </c>
      <c r="T26" s="36">
        <v>0.28873048499041598</v>
      </c>
      <c r="U26" s="31">
        <f t="shared" si="6"/>
        <v>11.209885388144228</v>
      </c>
      <c r="V26" s="33">
        <v>2.4204976388018902</v>
      </c>
      <c r="W26" s="36">
        <v>0.246010874259638</v>
      </c>
      <c r="X26" s="31">
        <f t="shared" si="7"/>
        <v>11.597137656677234</v>
      </c>
      <c r="Y26" s="33">
        <v>2.4851260411577201</v>
      </c>
      <c r="Z26" s="36">
        <v>0.30790343181267399</v>
      </c>
      <c r="AA26" s="31">
        <f t="shared" si="8"/>
        <v>12.585285358437952</v>
      </c>
      <c r="AB26" s="33">
        <v>2.3894393864017101</v>
      </c>
      <c r="AC26" s="36">
        <v>0.27394008737851699</v>
      </c>
      <c r="AD26" s="31">
        <f t="shared" si="9"/>
        <v>11.32441452134444</v>
      </c>
      <c r="AE26" s="33">
        <v>2.3812101288478398</v>
      </c>
      <c r="AF26" s="36">
        <v>0.29674736857796702</v>
      </c>
      <c r="AG26" s="31">
        <f t="shared" si="10"/>
        <v>11.304938088301764</v>
      </c>
      <c r="AH26" s="33">
        <v>2.3190931755365098</v>
      </c>
      <c r="AI26" s="36">
        <v>0.240046843295143</v>
      </c>
      <c r="AJ26" s="31">
        <f t="shared" si="11"/>
        <v>10.463619371699012</v>
      </c>
      <c r="AK26" s="33">
        <v>2.3289674888190501</v>
      </c>
      <c r="AL26" s="36">
        <v>0.29848808802140098</v>
      </c>
      <c r="AM26" s="31">
        <f t="shared" si="12"/>
        <v>10.735060404229085</v>
      </c>
      <c r="AN26" s="33">
        <v>2.2908217137679401</v>
      </c>
      <c r="AO26" s="36">
        <v>0.26343001210663602</v>
      </c>
      <c r="AP26" s="31">
        <f t="shared" si="13"/>
        <v>10.231993197059069</v>
      </c>
      <c r="AQ26" s="33">
        <v>2.2620758088131301</v>
      </c>
      <c r="AR26" s="36">
        <v>0.285709161460448</v>
      </c>
      <c r="AS26" s="31">
        <f t="shared" si="14"/>
        <v>10.003056249841025</v>
      </c>
      <c r="AT26" s="33">
        <v>2.3559107980851199</v>
      </c>
      <c r="AU26" s="36">
        <v>0.25772245703980801</v>
      </c>
      <c r="AV26" s="31">
        <f t="shared" si="15"/>
        <v>10.903907710267102</v>
      </c>
      <c r="AW26" s="33">
        <v>2.3623747967217801</v>
      </c>
      <c r="AX26" s="36">
        <v>0.31268315098657001</v>
      </c>
      <c r="AY26" s="31">
        <f t="shared" si="16"/>
        <v>11.148000708539291</v>
      </c>
      <c r="AZ26" s="33">
        <v>2.3142711642529301</v>
      </c>
      <c r="BA26" s="36">
        <v>0.275398528254506</v>
      </c>
      <c r="BB26" s="31">
        <f t="shared" si="17"/>
        <v>10.508593373165883</v>
      </c>
      <c r="BC26" s="33">
        <v>2.3039799544322799</v>
      </c>
      <c r="BD26" s="36">
        <v>0.29966096356620803</v>
      </c>
      <c r="BE26" s="31">
        <f t="shared" si="18"/>
        <v>10.473814665442509</v>
      </c>
    </row>
    <row r="27" spans="1:95" ht="15.75" x14ac:dyDescent="0.25">
      <c r="A27">
        <v>2021</v>
      </c>
      <c r="B27" s="16">
        <v>48.503723000000001</v>
      </c>
      <c r="C27" s="16">
        <f t="shared" si="0"/>
        <v>3.8816405578839159</v>
      </c>
      <c r="D27" s="33">
        <v>3.2279689429227498</v>
      </c>
      <c r="E27" s="36">
        <v>0.416283609835082</v>
      </c>
      <c r="F27" s="31">
        <f t="shared" si="1"/>
        <v>27.511798934824963</v>
      </c>
      <c r="G27" s="33">
        <v>3.2989735559961701</v>
      </c>
      <c r="H27" s="36">
        <v>0.27416864140439601</v>
      </c>
      <c r="I27" s="31">
        <f t="shared" si="2"/>
        <v>28.122157196578748</v>
      </c>
      <c r="J27" s="33">
        <v>2.91572489136915</v>
      </c>
      <c r="K27" s="36">
        <v>0.23978848135723299</v>
      </c>
      <c r="L27" s="31">
        <f t="shared" si="3"/>
        <v>19.00066824362279</v>
      </c>
      <c r="M27" s="33">
        <v>3.10873018322784</v>
      </c>
      <c r="N27" s="36">
        <v>0.30843899749921799</v>
      </c>
      <c r="O27" s="31">
        <f t="shared" si="4"/>
        <v>23.483486941616622</v>
      </c>
      <c r="P27" s="33">
        <v>3.0934337042591702</v>
      </c>
      <c r="Q27" s="36">
        <v>0.26384368685086201</v>
      </c>
      <c r="R27" s="31">
        <f t="shared" si="5"/>
        <v>22.833767015624165</v>
      </c>
      <c r="S27" s="33">
        <v>3.13614789087497</v>
      </c>
      <c r="T27" s="36">
        <v>0.28707881681825798</v>
      </c>
      <c r="U27" s="31">
        <f t="shared" si="6"/>
        <v>23.983234276197638</v>
      </c>
      <c r="V27" s="33">
        <v>2.86770153305523</v>
      </c>
      <c r="W27" s="36">
        <v>0.24902343633662399</v>
      </c>
      <c r="X27" s="31">
        <f t="shared" si="7"/>
        <v>18.150677157674505</v>
      </c>
      <c r="Y27" s="33">
        <v>3.0440584911469899</v>
      </c>
      <c r="Z27" s="36">
        <v>0.31055980221455198</v>
      </c>
      <c r="AA27" s="31">
        <f t="shared" si="8"/>
        <v>22.027291042927907</v>
      </c>
      <c r="AB27" s="33">
        <v>2.9738542349169199</v>
      </c>
      <c r="AC27" s="36">
        <v>0.27368505384782099</v>
      </c>
      <c r="AD27" s="31">
        <f t="shared" si="9"/>
        <v>20.313912360503437</v>
      </c>
      <c r="AE27" s="33">
        <v>3.0458700335374802</v>
      </c>
      <c r="AF27" s="36">
        <v>0.29494981225792899</v>
      </c>
      <c r="AG27" s="31">
        <f t="shared" si="10"/>
        <v>21.963186907690211</v>
      </c>
      <c r="AH27" s="33">
        <v>2.8340961052564499</v>
      </c>
      <c r="AI27" s="36">
        <v>0.238422704606784</v>
      </c>
      <c r="AJ27" s="31">
        <f t="shared" si="11"/>
        <v>17.505564438321208</v>
      </c>
      <c r="AK27" s="33">
        <v>3.0329162894147501</v>
      </c>
      <c r="AL27" s="36">
        <v>0.29466745433845598</v>
      </c>
      <c r="AM27" s="31">
        <f t="shared" si="12"/>
        <v>21.678711534457765</v>
      </c>
      <c r="AN27" s="33">
        <v>2.9909938599921202</v>
      </c>
      <c r="AO27" s="36">
        <v>0.259810821899843</v>
      </c>
      <c r="AP27" s="31">
        <f t="shared" si="13"/>
        <v>20.588747559523117</v>
      </c>
      <c r="AQ27" s="33">
        <v>3.04216531331467</v>
      </c>
      <c r="AR27" s="36">
        <v>0.280476862016038</v>
      </c>
      <c r="AS27" s="31">
        <f t="shared" si="14"/>
        <v>21.791041574283756</v>
      </c>
      <c r="AT27" s="33">
        <v>2.8396587717852801</v>
      </c>
      <c r="AU27" s="36">
        <v>0.25679182197699502</v>
      </c>
      <c r="AV27" s="31">
        <f t="shared" si="15"/>
        <v>17.683460924534842</v>
      </c>
      <c r="AW27" s="33">
        <v>3.0648792606487101</v>
      </c>
      <c r="AX27" s="36">
        <v>0.30938391587908598</v>
      </c>
      <c r="AY27" s="31">
        <f t="shared" si="16"/>
        <v>22.482527778146729</v>
      </c>
      <c r="AZ27" s="33">
        <v>3.0017084854592699</v>
      </c>
      <c r="BA27" s="36">
        <v>0.27205760271158203</v>
      </c>
      <c r="BB27" s="31">
        <f t="shared" si="17"/>
        <v>20.878421365504238</v>
      </c>
      <c r="BC27" s="33">
        <v>3.0571954423057499</v>
      </c>
      <c r="BD27" s="36">
        <v>0.29502147627526598</v>
      </c>
      <c r="BE27" s="31">
        <f t="shared" si="18"/>
        <v>22.213812454490405</v>
      </c>
    </row>
    <row r="28" spans="1:95" s="5" customFormat="1" ht="15.75" x14ac:dyDescent="0.25">
      <c r="A28" s="5">
        <v>2022</v>
      </c>
      <c r="B28" s="14">
        <v>18.296544000000001</v>
      </c>
      <c r="C28" s="16">
        <f t="shared" si="0"/>
        <v>2.9067121895534878</v>
      </c>
      <c r="D28" s="33">
        <v>2.7116907847005201</v>
      </c>
      <c r="E28" s="36">
        <v>0.42882989926069198</v>
      </c>
      <c r="F28" s="31">
        <f>EXP(D28+(0.5*E28*E28))</f>
        <v>16.504586730625217</v>
      </c>
      <c r="G28" s="33">
        <v>2.7022716723617002</v>
      </c>
      <c r="H28" s="36">
        <v>0.29485077666956899</v>
      </c>
      <c r="I28" s="31">
        <f t="shared" si="2"/>
        <v>15.576138542019855</v>
      </c>
      <c r="J28" s="33">
        <v>2.7508320505029298</v>
      </c>
      <c r="K28" s="36">
        <v>0.309054492289486</v>
      </c>
      <c r="L28" s="31">
        <f t="shared" si="3"/>
        <v>16.421466142898897</v>
      </c>
      <c r="M28" s="33">
        <v>2.5296313613426702</v>
      </c>
      <c r="N28" s="36">
        <v>0.34272779756869398</v>
      </c>
      <c r="O28" s="31">
        <f t="shared" si="4"/>
        <v>13.307962402285973</v>
      </c>
      <c r="P28" s="33">
        <v>2.65068917624219</v>
      </c>
      <c r="Q28" s="36">
        <v>0.30697491771990498</v>
      </c>
      <c r="R28" s="31">
        <f t="shared" si="5"/>
        <v>14.847121028173019</v>
      </c>
      <c r="S28" s="33">
        <v>2.5409634627393598</v>
      </c>
      <c r="T28" s="36">
        <v>0.32182234916817998</v>
      </c>
      <c r="U28" s="31">
        <f t="shared" si="6"/>
        <v>13.366455866732588</v>
      </c>
      <c r="V28" s="33">
        <v>2.71137119358026</v>
      </c>
      <c r="W28" s="36">
        <v>0.32149657016496902</v>
      </c>
      <c r="X28" s="31">
        <f t="shared" si="7"/>
        <v>15.848125302674539</v>
      </c>
      <c r="Y28" s="33">
        <v>2.55742326894844</v>
      </c>
      <c r="Z28" s="36">
        <v>0.35079029058375599</v>
      </c>
      <c r="AA28" s="31">
        <f t="shared" si="8"/>
        <v>13.721311154553353</v>
      </c>
      <c r="AB28" s="33">
        <v>2.6100856403738799</v>
      </c>
      <c r="AC28" s="36">
        <v>0.32807495648477097</v>
      </c>
      <c r="AD28" s="31">
        <f t="shared" si="9"/>
        <v>14.352185480615058</v>
      </c>
      <c r="AE28" s="33">
        <v>2.55511366298142</v>
      </c>
      <c r="AF28" s="36">
        <v>0.33761590338212399</v>
      </c>
      <c r="AG28" s="31">
        <f t="shared" si="10"/>
        <v>13.627719433589373</v>
      </c>
      <c r="AH28" s="33">
        <v>2.7353147163862799</v>
      </c>
      <c r="AI28" s="36">
        <v>0.317944416075155</v>
      </c>
      <c r="AJ28" s="31">
        <f t="shared" si="11"/>
        <v>16.213740183715871</v>
      </c>
      <c r="AK28" s="33">
        <v>2.5186475425321402</v>
      </c>
      <c r="AL28" s="36">
        <v>0.33870694334483298</v>
      </c>
      <c r="AM28" s="31">
        <f t="shared" si="12"/>
        <v>13.144569916902176</v>
      </c>
      <c r="AN28" s="33">
        <v>2.6138346521603899</v>
      </c>
      <c r="AO28" s="36">
        <v>0.31529184340944599</v>
      </c>
      <c r="AP28" s="31">
        <f t="shared" si="13"/>
        <v>14.34697509799684</v>
      </c>
      <c r="AQ28" s="33">
        <v>2.5242684363044301</v>
      </c>
      <c r="AR28" s="36">
        <v>0.32611587533710901</v>
      </c>
      <c r="AS28" s="31">
        <f t="shared" si="14"/>
        <v>13.163452221772168</v>
      </c>
      <c r="AT28" s="33">
        <v>2.6991681574150301</v>
      </c>
      <c r="AU28" s="36">
        <v>0.33034909847236898</v>
      </c>
      <c r="AV28" s="31">
        <f t="shared" si="15"/>
        <v>15.701141564817107</v>
      </c>
      <c r="AW28" s="33">
        <v>2.5105023543646299</v>
      </c>
      <c r="AX28" s="36">
        <v>0.34777710196416101</v>
      </c>
      <c r="AY28" s="31">
        <f t="shared" si="16"/>
        <v>13.078593513389071</v>
      </c>
      <c r="AZ28" s="33">
        <v>2.5783694606160599</v>
      </c>
      <c r="BA28" s="36">
        <v>0.32372613168207598</v>
      </c>
      <c r="BB28" s="31">
        <f t="shared" si="17"/>
        <v>13.884439668582695</v>
      </c>
      <c r="BC28" s="33">
        <v>2.5059577464541798</v>
      </c>
      <c r="BD28" s="36">
        <v>0.33652093888807599</v>
      </c>
      <c r="BE28" s="31">
        <f t="shared" si="18"/>
        <v>12.969246714948936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0.45672075483367119</v>
      </c>
      <c r="E30" s="63"/>
      <c r="F30" s="21"/>
      <c r="G30" s="46">
        <f>ABS(($B19-I19)/$B19)</f>
        <v>0.31261649173604916</v>
      </c>
      <c r="H30" s="22"/>
      <c r="I30" s="22"/>
      <c r="J30" s="46">
        <f>ABS(($B19-L19)/$B19)</f>
        <v>0.3667395694891939</v>
      </c>
      <c r="K30" s="8"/>
      <c r="L30" s="21"/>
      <c r="M30" s="46">
        <f>ABS(($B19-O19)/$B19)</f>
        <v>0.36444721480196879</v>
      </c>
      <c r="N30" s="22"/>
      <c r="O30" s="22"/>
      <c r="P30" s="46">
        <f>ABS(($B19-R19)/$B19)</f>
        <v>0.3621144019066922</v>
      </c>
      <c r="Q30" s="8"/>
      <c r="R30" s="21"/>
      <c r="S30" s="46">
        <f>ABS(($B19-U19)/$B19)</f>
        <v>0.35376353367868474</v>
      </c>
      <c r="T30" s="22"/>
      <c r="U30" s="22"/>
      <c r="V30" s="46">
        <f>ABS(($B19-X19)/$B19)</f>
        <v>0.42210246016055614</v>
      </c>
      <c r="W30" s="8"/>
      <c r="X30" s="21"/>
      <c r="Y30" s="46">
        <f>ABS(($B19-AA19)/$B19)</f>
        <v>0.34687747601530911</v>
      </c>
      <c r="Z30" s="22"/>
      <c r="AA30" s="22"/>
      <c r="AB30" s="46">
        <f>ABS(($B19-AD19)/$B19)</f>
        <v>0.37412556863659646</v>
      </c>
      <c r="AC30" s="8"/>
      <c r="AD30" s="21"/>
      <c r="AE30" s="46">
        <f>ABS(($B19-AG19)/$B19)</f>
        <v>0.3393749167492402</v>
      </c>
      <c r="AF30" s="22"/>
      <c r="AG30" s="22"/>
      <c r="AH30" s="46">
        <f>ABS(($B19-AJ19)/$B19)</f>
        <v>0.36411123661995659</v>
      </c>
      <c r="AI30" s="8"/>
      <c r="AJ30" s="21"/>
      <c r="AK30" s="46">
        <f>ABS(($B19-AM19)/$B19)</f>
        <v>0.34903220619903425</v>
      </c>
      <c r="AL30" s="22"/>
      <c r="AM30" s="22"/>
      <c r="AN30" s="46">
        <f>ABS(($B19-AP19)/$B19)</f>
        <v>0.36240834574771169</v>
      </c>
      <c r="AO30" s="8"/>
      <c r="AP30" s="21"/>
      <c r="AQ30" s="46">
        <f>ABS(($B19-AS19)/$B19)</f>
        <v>0.33842145534245938</v>
      </c>
      <c r="AR30" s="22"/>
      <c r="AS30" s="22"/>
      <c r="AT30" s="46">
        <f>ABS(($B19-AV19)/$B19)</f>
        <v>0.35226442677473319</v>
      </c>
      <c r="AU30" s="8"/>
      <c r="AV30" s="21"/>
      <c r="AW30" s="46">
        <f>ABS(($B19-AY19)/$B19)</f>
        <v>0.3741154367847434</v>
      </c>
      <c r="AX30" s="22"/>
      <c r="AY30" s="22"/>
      <c r="AZ30" s="46">
        <f>ABS(($B19-BB19)/$B19)</f>
        <v>0.3512185586891482</v>
      </c>
      <c r="BA30" s="8"/>
      <c r="BB30" s="21"/>
      <c r="BC30" s="46">
        <f>ABS(($B19-BE19)/$B19)</f>
        <v>0.35928793935154896</v>
      </c>
    </row>
    <row r="31" spans="1:95" ht="15.75" x14ac:dyDescent="0.25">
      <c r="C31" s="20" t="s">
        <v>65</v>
      </c>
      <c r="D31" s="46">
        <f>ABS(($B20-F20)/$B20)</f>
        <v>0.18173463780282367</v>
      </c>
      <c r="F31" s="21"/>
      <c r="G31" s="46">
        <f>ABS(($B20-I20)/$B20)</f>
        <v>0.18550802652821072</v>
      </c>
      <c r="H31" s="22"/>
      <c r="I31" s="22"/>
      <c r="J31" s="46">
        <f>ABS(($B20-L20)/$B20)</f>
        <v>4.6965329985974719E-3</v>
      </c>
      <c r="K31" s="8"/>
      <c r="L31" s="21"/>
      <c r="M31" s="46">
        <f>ABS(($B20-O20)/$B20)</f>
        <v>0.22796536454642241</v>
      </c>
      <c r="N31" s="22"/>
      <c r="O31" s="22"/>
      <c r="P31" s="46">
        <f>ABS(($B20-R20)/$B20)</f>
        <v>0.12048238766062412</v>
      </c>
      <c r="Q31" s="8"/>
      <c r="R31" s="21"/>
      <c r="S31" s="46">
        <f>ABS(($B20-U20)/$B20)</f>
        <v>0.19504817614113601</v>
      </c>
      <c r="T31" s="22"/>
      <c r="U31" s="22"/>
      <c r="V31" s="46">
        <f>ABS(($B20-X20)/$B20)</f>
        <v>1.8065647055825633E-2</v>
      </c>
      <c r="W31" s="8"/>
      <c r="X31" s="21"/>
      <c r="Y31" s="46">
        <f>ABS(($B20-AA20)/$B20)</f>
        <v>0.21970389640884361</v>
      </c>
      <c r="Z31" s="22"/>
      <c r="AA31" s="22"/>
      <c r="AB31" s="46">
        <f>ABS(($B20-AD20)/$B20)</f>
        <v>0.11010233042504503</v>
      </c>
      <c r="AC31" s="8"/>
      <c r="AD31" s="21"/>
      <c r="AE31" s="46">
        <f>ABS(($B20-AG20)/$B20)</f>
        <v>0.18906856629159682</v>
      </c>
      <c r="AF31" s="22"/>
      <c r="AG31" s="22"/>
      <c r="AH31" s="46">
        <f>ABS(($B20-AJ20)/$B20)</f>
        <v>2.6852721342856226E-2</v>
      </c>
      <c r="AI31" s="8"/>
      <c r="AJ31" s="21"/>
      <c r="AK31" s="46">
        <f>ABS(($B20-AM20)/$B20)</f>
        <v>0.23981037295572813</v>
      </c>
      <c r="AL31" s="22"/>
      <c r="AM31" s="22"/>
      <c r="AN31" s="46">
        <f>ABS(($B20-AP20)/$B20)</f>
        <v>0.1022623999566296</v>
      </c>
      <c r="AO31" s="8"/>
      <c r="AP31" s="21"/>
      <c r="AQ31" s="46">
        <f>ABS(($B20-AS20)/$B20)</f>
        <v>0.19652872133643326</v>
      </c>
      <c r="AR31" s="22"/>
      <c r="AS31" s="22"/>
      <c r="AT31" s="46">
        <f>ABS(($B20-AV20)/$B20)</f>
        <v>0.14871153439647933</v>
      </c>
      <c r="AU31" s="8"/>
      <c r="AV31" s="21"/>
      <c r="AW31" s="46">
        <f>ABS(($B20-AY20)/$B20)</f>
        <v>0.310450785287886</v>
      </c>
      <c r="AX31" s="22"/>
      <c r="AY31" s="22"/>
      <c r="AZ31" s="46">
        <f>ABS(($B20-BB20)/$B20)</f>
        <v>0.23581131092240892</v>
      </c>
      <c r="BA31" s="8"/>
      <c r="BB31" s="21"/>
      <c r="BC31" s="46">
        <f>ABS(($B20-BE20)/$B20)</f>
        <v>0.29063323910215383</v>
      </c>
    </row>
    <row r="32" spans="1:95" ht="15.75" x14ac:dyDescent="0.25">
      <c r="C32" s="20" t="s">
        <v>66</v>
      </c>
      <c r="D32" s="46">
        <f t="shared" ref="D32:D38" si="19">ABS(($B21-F21)/$B21)</f>
        <v>0.77731763680830368</v>
      </c>
      <c r="F32" s="21"/>
      <c r="G32" s="46">
        <f t="shared" ref="G32:G39" si="20">ABS(($B21-I21)/$B21)</f>
        <v>0.67604857022463694</v>
      </c>
      <c r="H32" s="22"/>
      <c r="I32" s="22"/>
      <c r="J32" s="46">
        <f t="shared" ref="J32:J39" si="21">ABS(($B21-L21)/$B21)</f>
        <v>0.24699615600060365</v>
      </c>
      <c r="K32" s="8"/>
      <c r="L32" s="21"/>
      <c r="M32" s="46">
        <f t="shared" ref="M32:M39" si="22">ABS(($B21-O21)/$B21)</f>
        <v>0.59300407172881608</v>
      </c>
      <c r="N32" s="22"/>
      <c r="O32" s="22"/>
      <c r="P32" s="46">
        <f t="shared" ref="P32:P39" si="23">ABS(($B21-R21)/$B21)</f>
        <v>0.58888767165543432</v>
      </c>
      <c r="Q32" s="8"/>
      <c r="R32" s="21"/>
      <c r="S32" s="46">
        <f t="shared" ref="S32:S39" si="24">ABS(($B21-U21)/$B21)</f>
        <v>0.66257418221356534</v>
      </c>
      <c r="T32" s="22"/>
      <c r="U32" s="22"/>
      <c r="V32" s="46">
        <f t="shared" ref="V32:V39" si="25">ABS(($B21-X21)/$B21)</f>
        <v>0.26621282901962839</v>
      </c>
      <c r="W32" s="8"/>
      <c r="X32" s="21"/>
      <c r="Y32" s="46">
        <f t="shared" ref="Y32:Y39" si="26">ABS(($B21-AA21)/$B21)</f>
        <v>0.59117015027650288</v>
      </c>
      <c r="Z32" s="22"/>
      <c r="AA32" s="22"/>
      <c r="AB32" s="46">
        <f t="shared" ref="AB32:AB39" si="27">ABS(($B21-AD21)/$B21)</f>
        <v>0.55097910387343441</v>
      </c>
      <c r="AC32" s="8"/>
      <c r="AD32" s="21"/>
      <c r="AE32" s="46">
        <f t="shared" ref="AE32:AE39" si="28">ABS(($B21-AG21)/$B21)</f>
        <v>0.65837646839398822</v>
      </c>
      <c r="AF32" s="22"/>
      <c r="AG32" s="22"/>
      <c r="AH32" s="46">
        <f t="shared" ref="AH32:AH39" si="29">ABS(($B21-AJ21)/$B21)</f>
        <v>0.17255638927261749</v>
      </c>
      <c r="AI32" s="8"/>
      <c r="AJ32" s="21"/>
      <c r="AK32" s="46">
        <f t="shared" ref="AK32:AK39" si="30">ABS(($B21-AM21)/$B21)</f>
        <v>0.54450730556394178</v>
      </c>
      <c r="AL32" s="22"/>
      <c r="AM32" s="22"/>
      <c r="AN32" s="46">
        <f t="shared" ref="AN32:AN39" si="31">ABS(($B21-AP21)/$B21)</f>
        <v>0.54433941822765208</v>
      </c>
      <c r="AO32" s="8"/>
      <c r="AP32" s="21"/>
      <c r="AQ32" s="46">
        <f t="shared" ref="AQ32:AQ39" si="32">ABS(($B21-AS21)/$B21)</f>
        <v>0.62983352324444086</v>
      </c>
      <c r="AR32" s="22"/>
      <c r="AS32" s="22"/>
      <c r="AT32" s="46">
        <f t="shared" ref="AT32:AT39" si="33">ABS(($B21-AV21)/$B21)</f>
        <v>0.2684947899849503</v>
      </c>
      <c r="AU32" s="8"/>
      <c r="AV32" s="21"/>
      <c r="AW32" s="46">
        <f t="shared" ref="AW32:AW39" si="34">ABS(($B21-AY21)/$B21)</f>
        <v>0.53697593044932279</v>
      </c>
      <c r="AX32" s="22"/>
      <c r="AY32" s="22"/>
      <c r="AZ32" s="46">
        <f t="shared" ref="AZ32:AZ39" si="35">ABS(($B21-BB21)/$B21)</f>
        <v>0.59919666109649983</v>
      </c>
      <c r="BA32" s="8"/>
      <c r="BB32" s="21"/>
      <c r="BC32" s="46">
        <f t="shared" ref="BC32:BC39" si="36">ABS(($B21-BE21)/$B21)</f>
        <v>0.6116102527915751</v>
      </c>
    </row>
    <row r="33" spans="2:57" ht="15.75" x14ac:dyDescent="0.25">
      <c r="C33" s="20" t="s">
        <v>67</v>
      </c>
      <c r="D33" s="46">
        <f t="shared" si="19"/>
        <v>0.89403282140464435</v>
      </c>
      <c r="F33" s="21"/>
      <c r="G33" s="46">
        <f t="shared" si="20"/>
        <v>0.31957222015001846</v>
      </c>
      <c r="H33" s="22"/>
      <c r="I33" s="22"/>
      <c r="J33" s="46">
        <f t="shared" si="21"/>
        <v>0.18793622884218297</v>
      </c>
      <c r="K33" s="8"/>
      <c r="L33" s="21"/>
      <c r="M33" s="46">
        <f t="shared" si="22"/>
        <v>0.26407146646750235</v>
      </c>
      <c r="N33" s="22"/>
      <c r="O33" s="22"/>
      <c r="P33" s="46">
        <f t="shared" si="23"/>
        <v>0.10879888864858969</v>
      </c>
      <c r="Q33" s="8"/>
      <c r="R33" s="21"/>
      <c r="S33" s="46">
        <f t="shared" si="24"/>
        <v>0.12385554803703333</v>
      </c>
      <c r="T33" s="22"/>
      <c r="U33" s="22"/>
      <c r="V33" s="46">
        <f t="shared" si="25"/>
        <v>3.8080575715254757E-2</v>
      </c>
      <c r="W33" s="8"/>
      <c r="X33" s="21"/>
      <c r="Y33" s="46">
        <f t="shared" si="26"/>
        <v>0.37267986742871467</v>
      </c>
      <c r="Z33" s="22"/>
      <c r="AA33" s="22"/>
      <c r="AB33" s="46">
        <f t="shared" si="27"/>
        <v>2.7104272787954104E-3</v>
      </c>
      <c r="AC33" s="8"/>
      <c r="AD33" s="21"/>
      <c r="AE33" s="46">
        <f t="shared" si="28"/>
        <v>0.25008078382717297</v>
      </c>
      <c r="AF33" s="22"/>
      <c r="AG33" s="22"/>
      <c r="AH33" s="46">
        <f t="shared" si="29"/>
        <v>0.2510032838389013</v>
      </c>
      <c r="AI33" s="8"/>
      <c r="AJ33" s="21"/>
      <c r="AK33" s="46">
        <f t="shared" si="30"/>
        <v>0.12434373183967198</v>
      </c>
      <c r="AL33" s="22"/>
      <c r="AM33" s="22"/>
      <c r="AN33" s="46">
        <f t="shared" si="31"/>
        <v>0.22544212298261743</v>
      </c>
      <c r="AO33" s="8"/>
      <c r="AP33" s="21"/>
      <c r="AQ33" s="46">
        <f t="shared" si="32"/>
        <v>1.0146264584765958E-2</v>
      </c>
      <c r="AR33" s="22"/>
      <c r="AS33" s="22"/>
      <c r="AT33" s="46">
        <f t="shared" si="33"/>
        <v>0.2910690138516896</v>
      </c>
      <c r="AU33" s="8"/>
      <c r="AV33" s="21"/>
      <c r="AW33" s="46">
        <f t="shared" si="34"/>
        <v>0.13460970984120035</v>
      </c>
      <c r="AX33" s="22"/>
      <c r="AY33" s="22"/>
      <c r="AZ33" s="46">
        <f t="shared" si="35"/>
        <v>0.19815641498334643</v>
      </c>
      <c r="BA33" s="8"/>
      <c r="BB33" s="21"/>
      <c r="BC33" s="46">
        <f t="shared" si="36"/>
        <v>1.9504192804137795E-2</v>
      </c>
    </row>
    <row r="34" spans="2:57" ht="15.75" x14ac:dyDescent="0.25">
      <c r="B34" s="7"/>
      <c r="C34" s="20" t="s">
        <v>68</v>
      </c>
      <c r="D34" s="46">
        <f t="shared" si="19"/>
        <v>1.1143978097914391</v>
      </c>
      <c r="F34" s="21"/>
      <c r="G34" s="46">
        <f t="shared" si="20"/>
        <v>0.18254567106094532</v>
      </c>
      <c r="H34" s="22"/>
      <c r="I34" s="22"/>
      <c r="J34" s="46">
        <f t="shared" si="21"/>
        <v>0.17801494292727291</v>
      </c>
      <c r="K34" s="8"/>
      <c r="L34" s="21"/>
      <c r="M34" s="46">
        <f t="shared" si="22"/>
        <v>0.25274517295940435</v>
      </c>
      <c r="N34" s="22"/>
      <c r="O34" s="22"/>
      <c r="P34" s="46">
        <f t="shared" si="23"/>
        <v>2.2932895373474815E-2</v>
      </c>
      <c r="Q34" s="8"/>
      <c r="R34" s="21"/>
      <c r="S34" s="46">
        <f t="shared" si="24"/>
        <v>0.1018935110573915</v>
      </c>
      <c r="T34" s="22"/>
      <c r="U34" s="22"/>
      <c r="V34" s="46">
        <f t="shared" si="25"/>
        <v>9.882773382584692E-2</v>
      </c>
      <c r="W34" s="8"/>
      <c r="X34" s="21"/>
      <c r="Y34" s="46">
        <f t="shared" si="26"/>
        <v>0.12373797971111605</v>
      </c>
      <c r="Z34" s="22"/>
      <c r="AA34" s="22"/>
      <c r="AB34" s="46">
        <f t="shared" si="27"/>
        <v>0.15779902143992708</v>
      </c>
      <c r="AC34" s="8"/>
      <c r="AD34" s="21"/>
      <c r="AE34" s="46">
        <f t="shared" si="28"/>
        <v>1.9017638303205957E-2</v>
      </c>
      <c r="AF34" s="22"/>
      <c r="AG34" s="22"/>
      <c r="AH34" s="46">
        <f t="shared" si="29"/>
        <v>0.13995108747178664</v>
      </c>
      <c r="AI34" s="8"/>
      <c r="AJ34" s="21"/>
      <c r="AK34" s="46">
        <f t="shared" si="30"/>
        <v>0.15482415193293997</v>
      </c>
      <c r="AL34" s="22"/>
      <c r="AM34" s="22"/>
      <c r="AN34" s="46">
        <f t="shared" si="31"/>
        <v>5.190971492728217E-2</v>
      </c>
      <c r="AO34" s="8"/>
      <c r="AP34" s="21"/>
      <c r="AQ34" s="46">
        <f t="shared" si="32"/>
        <v>1.1634786710317729E-2</v>
      </c>
      <c r="AR34" s="22"/>
      <c r="AS34" s="22"/>
      <c r="AT34" s="46">
        <f t="shared" si="33"/>
        <v>0.13555574635630455</v>
      </c>
      <c r="AU34" s="8"/>
      <c r="AV34" s="21"/>
      <c r="AW34" s="46">
        <f t="shared" si="34"/>
        <v>0.23322032556100736</v>
      </c>
      <c r="AX34" s="22"/>
      <c r="AY34" s="22"/>
      <c r="AZ34" s="46">
        <f t="shared" si="35"/>
        <v>1.7522965921626516E-2</v>
      </c>
      <c r="BA34" s="8"/>
      <c r="BB34" s="21"/>
      <c r="BC34" s="46">
        <f t="shared" si="36"/>
        <v>9.695075709024352E-2</v>
      </c>
    </row>
    <row r="35" spans="2:57" ht="15.75" x14ac:dyDescent="0.25">
      <c r="C35" s="20" t="s">
        <v>69</v>
      </c>
      <c r="D35" s="46">
        <f t="shared" si="19"/>
        <v>0.92797134659588409</v>
      </c>
      <c r="F35" s="21"/>
      <c r="G35" s="46">
        <f t="shared" si="20"/>
        <v>0.93662597030014239</v>
      </c>
      <c r="H35" s="22"/>
      <c r="I35" s="22"/>
      <c r="J35" s="46">
        <f t="shared" si="21"/>
        <v>0.24964772285527803</v>
      </c>
      <c r="K35" s="8"/>
      <c r="L35" s="21"/>
      <c r="M35" s="46">
        <f t="shared" si="22"/>
        <v>0.6215197744648816</v>
      </c>
      <c r="N35" s="22"/>
      <c r="O35" s="22"/>
      <c r="P35" s="46">
        <f t="shared" si="23"/>
        <v>0.32538935677421393</v>
      </c>
      <c r="Q35" s="8"/>
      <c r="R35" s="21"/>
      <c r="S35" s="46">
        <f t="shared" si="24"/>
        <v>0.44422105753663493</v>
      </c>
      <c r="T35" s="22"/>
      <c r="U35" s="22"/>
      <c r="V35" s="46">
        <f t="shared" si="25"/>
        <v>0.27668420117300163</v>
      </c>
      <c r="W35" s="8"/>
      <c r="X35" s="21"/>
      <c r="Y35" s="46">
        <f t="shared" si="26"/>
        <v>0.66920812755951864</v>
      </c>
      <c r="Z35" s="22"/>
      <c r="AA35" s="22"/>
      <c r="AB35" s="46">
        <f t="shared" si="27"/>
        <v>0.29267961811371246</v>
      </c>
      <c r="AC35" s="8"/>
      <c r="AD35" s="21"/>
      <c r="AE35" s="46">
        <f t="shared" si="28"/>
        <v>0.47441029527296397</v>
      </c>
      <c r="AF35" s="22"/>
      <c r="AG35" s="22"/>
      <c r="AH35" s="46">
        <f t="shared" si="29"/>
        <v>0.16948316648092018</v>
      </c>
      <c r="AI35" s="8"/>
      <c r="AJ35" s="21"/>
      <c r="AK35" s="46">
        <f t="shared" si="30"/>
        <v>0.49202255890900082</v>
      </c>
      <c r="AL35" s="22"/>
      <c r="AM35" s="22"/>
      <c r="AN35" s="46">
        <f t="shared" si="31"/>
        <v>0.20538657111694406</v>
      </c>
      <c r="AO35" s="8"/>
      <c r="AP35" s="21"/>
      <c r="AQ35" s="46">
        <f t="shared" si="32"/>
        <v>0.31548696866591236</v>
      </c>
      <c r="AR35" s="22"/>
      <c r="AS35" s="22"/>
      <c r="AT35" s="46">
        <f t="shared" si="33"/>
        <v>0.23384678424481997</v>
      </c>
      <c r="AU35" s="8"/>
      <c r="AV35" s="21"/>
      <c r="AW35" s="46">
        <f t="shared" si="34"/>
        <v>0.52207157863155784</v>
      </c>
      <c r="AX35" s="22"/>
      <c r="AY35" s="22"/>
      <c r="AZ35" s="46">
        <f t="shared" si="35"/>
        <v>0.26570209918499027</v>
      </c>
      <c r="BA35" s="8"/>
      <c r="BB35" s="21"/>
      <c r="BC35" s="46">
        <f t="shared" si="36"/>
        <v>0.35665038248243247</v>
      </c>
    </row>
    <row r="36" spans="2:57" ht="15.75" x14ac:dyDescent="0.25">
      <c r="B36" s="7"/>
      <c r="C36" s="20" t="s">
        <v>70</v>
      </c>
      <c r="D36" s="46">
        <f t="shared" si="19"/>
        <v>0.10451830281849324</v>
      </c>
      <c r="F36" s="21"/>
      <c r="G36" s="46">
        <f t="shared" si="20"/>
        <v>0.20983531200283478</v>
      </c>
      <c r="H36" s="22"/>
      <c r="I36" s="22"/>
      <c r="J36" s="46">
        <f t="shared" si="21"/>
        <v>0.230463934306847</v>
      </c>
      <c r="K36" s="8"/>
      <c r="L36" s="21"/>
      <c r="M36" s="46">
        <f t="shared" si="22"/>
        <v>0.25923187540760628</v>
      </c>
      <c r="N36" s="22"/>
      <c r="O36" s="22"/>
      <c r="P36" s="46">
        <f t="shared" si="23"/>
        <v>0.23781045514219082</v>
      </c>
      <c r="Q36" s="8"/>
      <c r="R36" s="21"/>
      <c r="S36" s="46">
        <f t="shared" si="24"/>
        <v>0.27018818627580649</v>
      </c>
      <c r="T36" s="22"/>
      <c r="U36" s="22"/>
      <c r="V36" s="46">
        <f t="shared" si="25"/>
        <v>0.19644931433538987</v>
      </c>
      <c r="W36" s="8"/>
      <c r="X36" s="21"/>
      <c r="Y36" s="46">
        <f t="shared" si="26"/>
        <v>0.21669935536633828</v>
      </c>
      <c r="Z36" s="22"/>
      <c r="AA36" s="22"/>
      <c r="AB36" s="46">
        <f t="shared" si="27"/>
        <v>0.26966300921547531</v>
      </c>
      <c r="AC36" s="8"/>
      <c r="AD36" s="21"/>
      <c r="AE36" s="46">
        <f t="shared" si="28"/>
        <v>0.25818995260327005</v>
      </c>
      <c r="AF36" s="22"/>
      <c r="AG36" s="22"/>
      <c r="AH36" s="46">
        <f t="shared" si="29"/>
        <v>0.29016104891363187</v>
      </c>
      <c r="AI36" s="8"/>
      <c r="AJ36" s="21"/>
      <c r="AK36" s="46">
        <f t="shared" si="30"/>
        <v>0.33106878044969362</v>
      </c>
      <c r="AL36" s="22"/>
      <c r="AM36" s="22"/>
      <c r="AN36" s="46">
        <f t="shared" si="31"/>
        <v>0.29164969974021293</v>
      </c>
      <c r="AO36" s="8"/>
      <c r="AP36" s="21"/>
      <c r="AQ36" s="46">
        <f t="shared" si="32"/>
        <v>0.33476722074671805</v>
      </c>
      <c r="AR36" s="22"/>
      <c r="AS36" s="22"/>
      <c r="AT36" s="46">
        <f t="shared" si="33"/>
        <v>0.33713797420627389</v>
      </c>
      <c r="AU36" s="8"/>
      <c r="AV36" s="21"/>
      <c r="AW36" s="46">
        <f t="shared" si="34"/>
        <v>0.36847170899706344</v>
      </c>
      <c r="AX36" s="22"/>
      <c r="AY36" s="22"/>
      <c r="AZ36" s="46">
        <f t="shared" si="35"/>
        <v>0.32419629510142789</v>
      </c>
      <c r="BA36" s="8"/>
      <c r="BB36" s="21"/>
      <c r="BC36" s="46">
        <f t="shared" si="36"/>
        <v>0.37062699941526495</v>
      </c>
    </row>
    <row r="37" spans="2:57" ht="15.75" x14ac:dyDescent="0.25">
      <c r="B37" s="7"/>
      <c r="C37" s="20" t="s">
        <v>71</v>
      </c>
      <c r="D37" s="46">
        <f t="shared" si="19"/>
        <v>1.3663788570589563</v>
      </c>
      <c r="F37" s="21"/>
      <c r="G37" s="46">
        <f t="shared" si="20"/>
        <v>0.25964954674440843</v>
      </c>
      <c r="H37" s="22"/>
      <c r="I37" s="22"/>
      <c r="J37" s="46">
        <f t="shared" si="21"/>
        <v>0.3819723354784158</v>
      </c>
      <c r="K37" s="8"/>
      <c r="L37" s="21"/>
      <c r="M37" s="46">
        <f t="shared" si="22"/>
        <v>0.54452867701337793</v>
      </c>
      <c r="N37" s="22"/>
      <c r="O37" s="22"/>
      <c r="P37" s="46">
        <f t="shared" si="23"/>
        <v>0.38837617528325891</v>
      </c>
      <c r="Q37" s="8"/>
      <c r="R37" s="21"/>
      <c r="S37" s="46">
        <f t="shared" si="24"/>
        <v>0.39028905882721998</v>
      </c>
      <c r="T37" s="22"/>
      <c r="U37" s="22"/>
      <c r="V37" s="46">
        <f t="shared" si="25"/>
        <v>0.43831743497073278</v>
      </c>
      <c r="W37" s="8"/>
      <c r="X37" s="21"/>
      <c r="Y37" s="46">
        <f t="shared" si="26"/>
        <v>0.56087095721424796</v>
      </c>
      <c r="Z37" s="22"/>
      <c r="AA37" s="22"/>
      <c r="AB37" s="46">
        <f t="shared" si="27"/>
        <v>0.40449336112754719</v>
      </c>
      <c r="AC37" s="8"/>
      <c r="AD37" s="21"/>
      <c r="AE37" s="46">
        <f t="shared" si="28"/>
        <v>0.40207782601486425</v>
      </c>
      <c r="AF37" s="22"/>
      <c r="AG37" s="22"/>
      <c r="AH37" s="46">
        <f t="shared" si="29"/>
        <v>0.29773454629530222</v>
      </c>
      <c r="AI37" s="8"/>
      <c r="AJ37" s="21"/>
      <c r="AK37" s="46">
        <f t="shared" si="30"/>
        <v>0.33139960928001821</v>
      </c>
      <c r="AL37" s="22"/>
      <c r="AM37" s="22"/>
      <c r="AN37" s="46">
        <f t="shared" si="31"/>
        <v>0.26900746076412468</v>
      </c>
      <c r="AO37" s="8"/>
      <c r="AP37" s="21"/>
      <c r="AQ37" s="46">
        <f t="shared" si="32"/>
        <v>0.24061390259133744</v>
      </c>
      <c r="AR37" s="22"/>
      <c r="AS37" s="22"/>
      <c r="AT37" s="46">
        <f t="shared" si="33"/>
        <v>0.35234064070620735</v>
      </c>
      <c r="AU37" s="8"/>
      <c r="AV37" s="21"/>
      <c r="AW37" s="46">
        <f t="shared" si="34"/>
        <v>0.38261390515840848</v>
      </c>
      <c r="AX37" s="22"/>
      <c r="AY37" s="22"/>
      <c r="AZ37" s="46">
        <f t="shared" si="35"/>
        <v>0.30331237871785305</v>
      </c>
      <c r="BA37" s="8"/>
      <c r="BB37" s="21"/>
      <c r="BC37" s="46">
        <f t="shared" si="36"/>
        <v>0.29899900216191649</v>
      </c>
    </row>
    <row r="38" spans="2:57" ht="15.75" x14ac:dyDescent="0.25">
      <c r="B38" s="7"/>
      <c r="C38" s="20" t="s">
        <v>72</v>
      </c>
      <c r="D38" s="46">
        <f t="shared" si="19"/>
        <v>0.43278995439535717</v>
      </c>
      <c r="F38" s="21"/>
      <c r="G38" s="46">
        <f t="shared" si="20"/>
        <v>0.42020621393168628</v>
      </c>
      <c r="H38" s="22"/>
      <c r="I38" s="22"/>
      <c r="J38" s="46">
        <f t="shared" si="21"/>
        <v>0.60826371526938683</v>
      </c>
      <c r="K38" s="8"/>
      <c r="L38" s="21"/>
      <c r="M38" s="46">
        <f t="shared" si="22"/>
        <v>0.51584155835590972</v>
      </c>
      <c r="N38" s="22"/>
      <c r="O38" s="22"/>
      <c r="P38" s="46">
        <f t="shared" si="23"/>
        <v>0.52923681723103677</v>
      </c>
      <c r="Q38" s="8"/>
      <c r="R38" s="21"/>
      <c r="S38" s="46">
        <f t="shared" si="24"/>
        <v>0.50553828051101068</v>
      </c>
      <c r="T38" s="22"/>
      <c r="U38" s="22"/>
      <c r="V38" s="46">
        <f t="shared" si="25"/>
        <v>0.62578795945881305</v>
      </c>
      <c r="W38" s="8"/>
      <c r="X38" s="21"/>
      <c r="Y38" s="46">
        <f t="shared" si="26"/>
        <v>0.54586391145834501</v>
      </c>
      <c r="Z38" s="22"/>
      <c r="AA38" s="22"/>
      <c r="AB38" s="46">
        <f t="shared" si="27"/>
        <v>0.58118859534754808</v>
      </c>
      <c r="AC38" s="8"/>
      <c r="AD38" s="21"/>
      <c r="AE38" s="46">
        <f t="shared" si="28"/>
        <v>0.54718554475312731</v>
      </c>
      <c r="AF38" s="22"/>
      <c r="AG38" s="22"/>
      <c r="AH38" s="46">
        <f t="shared" si="29"/>
        <v>0.63908823167406736</v>
      </c>
      <c r="AI38" s="8"/>
      <c r="AJ38" s="21"/>
      <c r="AK38" s="46">
        <f t="shared" si="30"/>
        <v>0.55305056615019499</v>
      </c>
      <c r="AL38" s="22"/>
      <c r="AM38" s="22"/>
      <c r="AN38" s="46">
        <f t="shared" si="31"/>
        <v>0.57552232517237667</v>
      </c>
      <c r="AO38" s="8"/>
      <c r="AP38" s="21"/>
      <c r="AQ38" s="46">
        <f t="shared" si="32"/>
        <v>0.55073466063040655</v>
      </c>
      <c r="AR38" s="22"/>
      <c r="AS38" s="22"/>
      <c r="AT38" s="46">
        <f t="shared" si="33"/>
        <v>0.63542054442841756</v>
      </c>
      <c r="AU38" s="8"/>
      <c r="AV38" s="21"/>
      <c r="AW38" s="46">
        <f t="shared" si="34"/>
        <v>0.53647830748689684</v>
      </c>
      <c r="AX38" s="22"/>
      <c r="AY38" s="22"/>
      <c r="AZ38" s="46">
        <f t="shared" si="35"/>
        <v>0.56955012782205938</v>
      </c>
      <c r="BA38" s="8"/>
      <c r="BB38" s="21"/>
      <c r="BC38" s="46">
        <f t="shared" si="36"/>
        <v>0.54201840435031334</v>
      </c>
    </row>
    <row r="39" spans="2:57" ht="15.75" x14ac:dyDescent="0.25">
      <c r="B39" s="7"/>
      <c r="C39" s="20" t="s">
        <v>73</v>
      </c>
      <c r="D39" s="46">
        <f>ABS(($B28-F28)/$B28)</f>
        <v>9.7939658406242386E-2</v>
      </c>
      <c r="F39" s="21"/>
      <c r="G39" s="46">
        <f t="shared" si="20"/>
        <v>0.14868411531599332</v>
      </c>
      <c r="H39" s="22"/>
      <c r="I39" s="22"/>
      <c r="J39" s="46">
        <f t="shared" si="21"/>
        <v>0.10248262497557484</v>
      </c>
      <c r="K39" s="8"/>
      <c r="L39" s="21"/>
      <c r="M39" s="46">
        <f t="shared" si="22"/>
        <v>0.27265157822778047</v>
      </c>
      <c r="N39" s="22"/>
      <c r="O39" s="22"/>
      <c r="P39" s="46">
        <f t="shared" si="23"/>
        <v>0.18852866267132096</v>
      </c>
      <c r="Q39" s="8"/>
      <c r="R39" s="21"/>
      <c r="S39" s="46">
        <f t="shared" si="24"/>
        <v>0.26945461029511436</v>
      </c>
      <c r="T39" s="22"/>
      <c r="U39" s="22"/>
      <c r="V39" s="46">
        <f t="shared" si="25"/>
        <v>0.13381864341842162</v>
      </c>
      <c r="W39" s="8"/>
      <c r="X39" s="21"/>
      <c r="Y39" s="46">
        <f t="shared" si="26"/>
        <v>0.25005994823102368</v>
      </c>
      <c r="Z39" s="22"/>
      <c r="AA39" s="22"/>
      <c r="AB39" s="46">
        <f t="shared" si="27"/>
        <v>0.21557942961167656</v>
      </c>
      <c r="AC39" s="8"/>
      <c r="AD39" s="21"/>
      <c r="AE39" s="46">
        <f t="shared" si="28"/>
        <v>0.25517521595393244</v>
      </c>
      <c r="AF39" s="22"/>
      <c r="AG39" s="22"/>
      <c r="AH39" s="46">
        <f t="shared" si="29"/>
        <v>0.11383591438274519</v>
      </c>
      <c r="AI39" s="8"/>
      <c r="AJ39" s="21"/>
      <c r="AK39" s="46">
        <f t="shared" si="30"/>
        <v>0.28158181583898162</v>
      </c>
      <c r="AL39" s="22"/>
      <c r="AM39" s="22"/>
      <c r="AN39" s="46">
        <f t="shared" si="31"/>
        <v>0.21586420375362478</v>
      </c>
      <c r="AO39" s="8"/>
      <c r="AP39" s="21"/>
      <c r="AQ39" s="46">
        <f t="shared" si="32"/>
        <v>0.28054980100219101</v>
      </c>
      <c r="AR39" s="22"/>
      <c r="AS39" s="22"/>
      <c r="AT39" s="46">
        <f t="shared" si="33"/>
        <v>0.1418520587922448</v>
      </c>
      <c r="AU39" s="8"/>
      <c r="AV39" s="21"/>
      <c r="AW39" s="46">
        <f t="shared" si="34"/>
        <v>0.28518776478284258</v>
      </c>
      <c r="AX39" s="22"/>
      <c r="AY39" s="22"/>
      <c r="AZ39" s="46">
        <f t="shared" si="35"/>
        <v>0.24114413800864826</v>
      </c>
      <c r="BA39" s="8"/>
      <c r="BB39" s="21"/>
      <c r="BC39" s="46">
        <f t="shared" si="36"/>
        <v>0.29116412832123184</v>
      </c>
    </row>
    <row r="40" spans="2:57" x14ac:dyDescent="0.25">
      <c r="C40" s="10" t="s">
        <v>74</v>
      </c>
      <c r="D40" s="48">
        <f>AVERAGE(D35:D39)</f>
        <v>0.58591962385498664</v>
      </c>
      <c r="E40" s="10"/>
      <c r="F40" s="10"/>
      <c r="G40" s="48">
        <f>AVERAGE(G35:G39)</f>
        <v>0.39500023165901299</v>
      </c>
      <c r="H40" s="4"/>
      <c r="I40" s="4"/>
      <c r="J40" s="48">
        <f>AVERAGE(J35:J39)</f>
        <v>0.31456606657710051</v>
      </c>
      <c r="K40" s="10"/>
      <c r="L40" s="10"/>
      <c r="M40" s="48">
        <f>AVERAGE(M35:M39)</f>
        <v>0.44275469269391116</v>
      </c>
      <c r="N40" s="4"/>
      <c r="O40" s="4"/>
      <c r="P40" s="48">
        <f>AVERAGE(P35:P39)</f>
        <v>0.33386829342040431</v>
      </c>
      <c r="Q40" s="10"/>
      <c r="R40" s="10"/>
      <c r="S40" s="48">
        <f>AVERAGE(S35:S39)</f>
        <v>0.37593823868915727</v>
      </c>
      <c r="T40" s="4"/>
      <c r="U40" s="4"/>
      <c r="V40" s="48">
        <f>AVERAGE(V35:V39)</f>
        <v>0.33421151067127181</v>
      </c>
      <c r="W40" s="10"/>
      <c r="X40" s="10"/>
      <c r="Y40" s="48">
        <f>AVERAGE(Y35:Y39)</f>
        <v>0.44854045996589476</v>
      </c>
      <c r="Z40" s="4"/>
      <c r="AA40" s="4"/>
      <c r="AB40" s="48">
        <f>AVERAGE(AB35:AB39)</f>
        <v>0.35272080268319195</v>
      </c>
      <c r="AC40" s="10"/>
      <c r="AD40" s="10"/>
      <c r="AE40" s="48">
        <f>AVERAGE(AE35:AE39)</f>
        <v>0.38740776691963158</v>
      </c>
      <c r="AF40" s="4"/>
      <c r="AG40" s="4"/>
      <c r="AH40" s="48">
        <f>AVERAGE(AH35:AH39)</f>
        <v>0.30206058154933335</v>
      </c>
      <c r="AI40" s="10"/>
      <c r="AJ40" s="10"/>
      <c r="AK40" s="48">
        <f>AVERAGE(AK35:AK39)</f>
        <v>0.39782466612557787</v>
      </c>
      <c r="AL40" s="4"/>
      <c r="AM40" s="4"/>
      <c r="AN40" s="48">
        <f>AVERAGE(AN35:AN39)</f>
        <v>0.31148605210945657</v>
      </c>
      <c r="AO40" s="10"/>
      <c r="AP40" s="10"/>
      <c r="AQ40" s="48">
        <f>AVERAGE(AQ35:AQ39)</f>
        <v>0.34443051072731307</v>
      </c>
      <c r="AR40" s="4"/>
      <c r="AS40" s="4"/>
      <c r="AT40" s="48">
        <f>AVERAGE(AT35:AT39)</f>
        <v>0.3401196004755927</v>
      </c>
      <c r="AU40" s="10"/>
      <c r="AV40" s="10"/>
      <c r="AW40" s="48">
        <f>AVERAGE(AW35:AW39)</f>
        <v>0.41896465301135388</v>
      </c>
      <c r="AX40" s="4"/>
      <c r="AY40" s="4"/>
      <c r="AZ40" s="48">
        <f>AVERAGE(AZ35:AZ39)</f>
        <v>0.34078100776699582</v>
      </c>
      <c r="BA40" s="10"/>
      <c r="BB40" s="10"/>
      <c r="BC40" s="48">
        <f>AVERAGE(BC35:BC39)</f>
        <v>0.3718917833462318</v>
      </c>
      <c r="BD40" s="4"/>
      <c r="BE40" s="4"/>
    </row>
    <row r="41" spans="2:57" x14ac:dyDescent="0.25">
      <c r="C41" s="11" t="s">
        <v>75</v>
      </c>
      <c r="D41" s="47">
        <f>AVERAGE(D30:D39)</f>
        <v>0.63538017799158153</v>
      </c>
      <c r="E41" s="11"/>
      <c r="F41" s="11"/>
      <c r="G41" s="47">
        <f>AVERAGE(G30:G39)</f>
        <v>0.36512921379949259</v>
      </c>
      <c r="H41" s="5"/>
      <c r="I41" s="5"/>
      <c r="J41" s="47">
        <f>AVERAGE(J30:J39)</f>
        <v>0.25572137631433539</v>
      </c>
      <c r="K41" s="11"/>
      <c r="L41" s="11"/>
      <c r="M41" s="47">
        <f>AVERAGE(M30:M39)</f>
        <v>0.39160067539736698</v>
      </c>
      <c r="N41" s="5"/>
      <c r="O41" s="5"/>
      <c r="P41" s="47">
        <f>AVERAGE(P30:P39)</f>
        <v>0.2872557712346836</v>
      </c>
      <c r="Q41" s="11"/>
      <c r="R41" s="11"/>
      <c r="S41" s="47">
        <f>AVERAGE(S30:S39)</f>
        <v>0.3316826144573598</v>
      </c>
      <c r="T41" s="5"/>
      <c r="U41" s="5"/>
      <c r="V41" s="47">
        <f>AVERAGE(V30:V39)</f>
        <v>0.25143467991334706</v>
      </c>
      <c r="W41" s="11"/>
      <c r="X41" s="11"/>
      <c r="Y41" s="47">
        <f>AVERAGE(Y30:Y39)</f>
        <v>0.38968716696699601</v>
      </c>
      <c r="Z41" s="5"/>
      <c r="AA41" s="5"/>
      <c r="AB41" s="47">
        <f>AVERAGE(AB30:AB39)</f>
        <v>0.2959320465069758</v>
      </c>
      <c r="AC41" s="11"/>
      <c r="AD41" s="11"/>
      <c r="AE41" s="47">
        <f>AVERAGE(AE30:AE39)</f>
        <v>0.33929572081633619</v>
      </c>
      <c r="AF41" s="5"/>
      <c r="AG41" s="5"/>
      <c r="AH41" s="47">
        <f>AVERAGE(AH30:AH39)</f>
        <v>0.24647776262927851</v>
      </c>
      <c r="AI41" s="11"/>
      <c r="AJ41" s="11"/>
      <c r="AK41" s="47">
        <f>AVERAGE(AK30:AK39)</f>
        <v>0.34016410991192053</v>
      </c>
      <c r="AL41" s="5"/>
      <c r="AM41" s="5"/>
      <c r="AN41" s="47">
        <f>AVERAGE(AN30:AN39)</f>
        <v>0.28437922623891765</v>
      </c>
      <c r="AO41" s="11"/>
      <c r="AP41" s="11"/>
      <c r="AQ41" s="47">
        <f>AVERAGE(AQ30:AQ39)</f>
        <v>0.29087173048549825</v>
      </c>
      <c r="AR41" s="5"/>
      <c r="AS41" s="5"/>
      <c r="AT41" s="47">
        <f>AVERAGE(AT30:AT39)</f>
        <v>0.28966935137421207</v>
      </c>
      <c r="AU41" s="11"/>
      <c r="AV41" s="11"/>
      <c r="AW41" s="47">
        <f>AVERAGE(AW30:AW39)</f>
        <v>0.36841954529809284</v>
      </c>
      <c r="AX41" s="5"/>
      <c r="AY41" s="5"/>
      <c r="AZ41" s="47">
        <f>AVERAGE(AZ30:AZ39)</f>
        <v>0.31058109504480091</v>
      </c>
      <c r="BA41" s="11"/>
      <c r="BB41" s="11"/>
      <c r="BC41" s="47">
        <f>AVERAGE(BC30:BC39)</f>
        <v>0.3237445297870819</v>
      </c>
      <c r="BD41" s="5"/>
      <c r="BE41" s="5"/>
    </row>
    <row r="43" spans="2:57" x14ac:dyDescent="0.25">
      <c r="D43" s="66" t="s">
        <v>82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0.58591962385498664</v>
      </c>
      <c r="F46" s="53">
        <f>D41</f>
        <v>0.63538017799158153</v>
      </c>
      <c r="G46" s="61">
        <v>0.60399999999999998</v>
      </c>
    </row>
    <row r="47" spans="2:57" x14ac:dyDescent="0.25">
      <c r="D47" s="59" t="s">
        <v>1</v>
      </c>
      <c r="E47" s="54">
        <f>G40</f>
        <v>0.39500023165901299</v>
      </c>
      <c r="F47" s="54">
        <f>G41</f>
        <v>0.36512921379949259</v>
      </c>
      <c r="G47" s="58">
        <v>0.81100000000000005</v>
      </c>
    </row>
    <row r="48" spans="2:57" x14ac:dyDescent="0.25">
      <c r="D48" s="59" t="s">
        <v>2</v>
      </c>
      <c r="E48" s="54">
        <f>J40</f>
        <v>0.31456606657710051</v>
      </c>
      <c r="F48" s="54">
        <f>J41</f>
        <v>0.25572137631433539</v>
      </c>
      <c r="G48" s="58">
        <v>0.79400000000000004</v>
      </c>
    </row>
    <row r="49" spans="4:7" x14ac:dyDescent="0.25">
      <c r="D49" s="59" t="s">
        <v>3</v>
      </c>
      <c r="E49" s="54">
        <f>M40</f>
        <v>0.44275469269391116</v>
      </c>
      <c r="F49" s="54">
        <f>M41</f>
        <v>0.39160067539736698</v>
      </c>
      <c r="G49" s="58">
        <v>0.73699999999999999</v>
      </c>
    </row>
    <row r="50" spans="4:7" x14ac:dyDescent="0.25">
      <c r="D50" s="59" t="s">
        <v>4</v>
      </c>
      <c r="E50" s="54">
        <f>P40</f>
        <v>0.33386829342040431</v>
      </c>
      <c r="F50" s="54">
        <f>P41</f>
        <v>0.2872557712346836</v>
      </c>
      <c r="G50" s="58">
        <v>0.79300000000000004</v>
      </c>
    </row>
    <row r="51" spans="4:7" x14ac:dyDescent="0.25">
      <c r="D51" s="59" t="s">
        <v>5</v>
      </c>
      <c r="E51" s="54">
        <f>S40</f>
        <v>0.37593823868915727</v>
      </c>
      <c r="F51" s="54">
        <f>S41</f>
        <v>0.3316826144573598</v>
      </c>
      <c r="G51" s="58">
        <v>0.76700000000000002</v>
      </c>
    </row>
    <row r="52" spans="4:7" x14ac:dyDescent="0.25">
      <c r="D52" s="59" t="s">
        <v>6</v>
      </c>
      <c r="E52" s="54">
        <f>V40</f>
        <v>0.33421151067127181</v>
      </c>
      <c r="F52" s="54">
        <f>V41</f>
        <v>0.25143467991334706</v>
      </c>
      <c r="G52" s="58">
        <v>0.77600000000000002</v>
      </c>
    </row>
    <row r="53" spans="4:7" x14ac:dyDescent="0.25">
      <c r="D53" s="59" t="s">
        <v>7</v>
      </c>
      <c r="E53" s="54">
        <f>Y40</f>
        <v>0.44854045996589476</v>
      </c>
      <c r="F53" s="54">
        <f>Y41</f>
        <v>0.38968716696699601</v>
      </c>
      <c r="G53" s="58">
        <v>0.72699999999999998</v>
      </c>
    </row>
    <row r="54" spans="4:7" x14ac:dyDescent="0.25">
      <c r="D54" s="59" t="s">
        <v>9</v>
      </c>
      <c r="E54" s="54">
        <f>AB40</f>
        <v>0.35272080268319195</v>
      </c>
      <c r="F54" s="54">
        <f>AB41</f>
        <v>0.2959320465069758</v>
      </c>
      <c r="G54" s="58">
        <v>0.76200000000000001</v>
      </c>
    </row>
    <row r="55" spans="4:7" x14ac:dyDescent="0.25">
      <c r="D55" s="59" t="s">
        <v>10</v>
      </c>
      <c r="E55" s="54">
        <f>AE40</f>
        <v>0.38740776691963158</v>
      </c>
      <c r="F55" s="54">
        <f>AE41</f>
        <v>0.33929572081633619</v>
      </c>
      <c r="G55" s="58">
        <v>0.746</v>
      </c>
    </row>
    <row r="56" spans="4:7" x14ac:dyDescent="0.25">
      <c r="D56" s="59" t="s">
        <v>11</v>
      </c>
      <c r="E56" s="54">
        <f>AH40</f>
        <v>0.30206058154933335</v>
      </c>
      <c r="F56" s="54">
        <f>AH41</f>
        <v>0.24647776262927851</v>
      </c>
      <c r="G56" s="58">
        <v>0.78200000000000003</v>
      </c>
    </row>
    <row r="57" spans="4:7" x14ac:dyDescent="0.25">
      <c r="D57" s="59" t="s">
        <v>12</v>
      </c>
      <c r="E57" s="54">
        <f>AK40</f>
        <v>0.39782466612557787</v>
      </c>
      <c r="F57" s="54">
        <f>AK41</f>
        <v>0.34016410991192053</v>
      </c>
      <c r="G57" s="58">
        <v>0.74199999999999999</v>
      </c>
    </row>
    <row r="58" spans="4:7" x14ac:dyDescent="0.25">
      <c r="D58" s="59" t="s">
        <v>13</v>
      </c>
      <c r="E58" s="54">
        <f>AN40</f>
        <v>0.31148605210945657</v>
      </c>
      <c r="F58" s="54">
        <f>AN41</f>
        <v>0.28437922623891765</v>
      </c>
      <c r="G58" s="58">
        <v>0.78</v>
      </c>
    </row>
    <row r="59" spans="4:7" x14ac:dyDescent="0.25">
      <c r="D59" s="59" t="s">
        <v>14</v>
      </c>
      <c r="E59" s="54">
        <f>AQ40</f>
        <v>0.34443051072731307</v>
      </c>
      <c r="F59" s="54">
        <f>AQ41</f>
        <v>0.29087173048549825</v>
      </c>
      <c r="G59" s="58">
        <v>0.76</v>
      </c>
    </row>
    <row r="60" spans="4:7" x14ac:dyDescent="0.25">
      <c r="D60" s="59" t="s">
        <v>16</v>
      </c>
      <c r="E60" s="54">
        <f>AT40</f>
        <v>0.3401196004755927</v>
      </c>
      <c r="F60" s="54">
        <f>AT41</f>
        <v>0.28966935137421207</v>
      </c>
      <c r="G60" s="58">
        <v>0.76300000000000001</v>
      </c>
    </row>
    <row r="61" spans="4:7" x14ac:dyDescent="0.25">
      <c r="D61" s="59" t="s">
        <v>18</v>
      </c>
      <c r="E61" s="54">
        <f>AW40</f>
        <v>0.41896465301135388</v>
      </c>
      <c r="F61" s="54">
        <f>AW41</f>
        <v>0.36841954529809284</v>
      </c>
      <c r="G61" s="58">
        <v>0.72799999999999998</v>
      </c>
    </row>
    <row r="62" spans="4:7" x14ac:dyDescent="0.25">
      <c r="D62" s="59" t="s">
        <v>26</v>
      </c>
      <c r="E62" s="54">
        <f>AZ40</f>
        <v>0.34078100776699582</v>
      </c>
      <c r="F62" s="54">
        <f>AZ41</f>
        <v>0.31058109504480091</v>
      </c>
      <c r="G62" s="58">
        <v>0.76700000000000002</v>
      </c>
    </row>
    <row r="63" spans="4:7" x14ac:dyDescent="0.25">
      <c r="D63" s="57" t="s">
        <v>21</v>
      </c>
      <c r="E63" s="55">
        <f>BC40</f>
        <v>0.3718917833462318</v>
      </c>
      <c r="F63" s="55">
        <f>BC41</f>
        <v>0.3237445297870819</v>
      </c>
      <c r="G63" s="60">
        <v>0.74399999999999999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0.30206058154933335</v>
      </c>
      <c r="F66" s="64">
        <v>0.24647776262927851</v>
      </c>
      <c r="G66" s="61">
        <v>0.78200000000000003</v>
      </c>
    </row>
    <row r="67" spans="4:7" x14ac:dyDescent="0.25">
      <c r="D67" s="59" t="s">
        <v>6</v>
      </c>
      <c r="E67" s="54">
        <v>0.33421151067127181</v>
      </c>
      <c r="F67" s="65">
        <v>0.25143467991334706</v>
      </c>
      <c r="G67" s="58">
        <v>0.77600000000000002</v>
      </c>
    </row>
    <row r="68" spans="4:7" x14ac:dyDescent="0.25">
      <c r="D68" s="59" t="s">
        <v>2</v>
      </c>
      <c r="E68" s="65">
        <v>0.31456606657710051</v>
      </c>
      <c r="F68" s="65">
        <v>0.25572137631433539</v>
      </c>
      <c r="G68" s="58">
        <v>0.79400000000000004</v>
      </c>
    </row>
    <row r="69" spans="4:7" x14ac:dyDescent="0.25">
      <c r="D69" s="59" t="s">
        <v>13</v>
      </c>
      <c r="E69" s="65">
        <v>0.31148605210945657</v>
      </c>
      <c r="F69" s="65">
        <v>0.28437922623891765</v>
      </c>
      <c r="G69" s="58">
        <v>0.78</v>
      </c>
    </row>
    <row r="70" spans="4:7" x14ac:dyDescent="0.25">
      <c r="D70" s="59" t="s">
        <v>4</v>
      </c>
      <c r="E70" s="54">
        <v>0.33386829342040431</v>
      </c>
      <c r="F70" s="54">
        <v>0.2872557712346836</v>
      </c>
      <c r="G70" s="58">
        <v>0.79300000000000004</v>
      </c>
    </row>
    <row r="71" spans="4:7" x14ac:dyDescent="0.25">
      <c r="D71" s="59" t="s">
        <v>16</v>
      </c>
      <c r="E71" s="54">
        <v>0.3401196004755927</v>
      </c>
      <c r="F71" s="54">
        <v>0.28966935137421207</v>
      </c>
      <c r="G71" s="58">
        <v>0.76300000000000001</v>
      </c>
    </row>
    <row r="72" spans="4:7" x14ac:dyDescent="0.25">
      <c r="D72" s="59" t="s">
        <v>14</v>
      </c>
      <c r="E72" s="54">
        <v>0.34443051072731307</v>
      </c>
      <c r="F72" s="54">
        <v>0.29087173048549825</v>
      </c>
      <c r="G72" s="58">
        <v>0.76</v>
      </c>
    </row>
    <row r="73" spans="4:7" x14ac:dyDescent="0.25">
      <c r="D73" s="59" t="s">
        <v>9</v>
      </c>
      <c r="E73" s="54">
        <v>0.35272080268319195</v>
      </c>
      <c r="F73" s="54">
        <v>0.2959320465069758</v>
      </c>
      <c r="G73" s="58">
        <v>0.76200000000000001</v>
      </c>
    </row>
    <row r="74" spans="4:7" x14ac:dyDescent="0.25">
      <c r="D74" s="59" t="s">
        <v>26</v>
      </c>
      <c r="E74" s="54">
        <v>0.34078100776699582</v>
      </c>
      <c r="F74" s="54">
        <v>0.31058109504480091</v>
      </c>
      <c r="G74" s="58">
        <v>0.76700000000000002</v>
      </c>
    </row>
    <row r="75" spans="4:7" x14ac:dyDescent="0.25">
      <c r="D75" s="59" t="s">
        <v>21</v>
      </c>
      <c r="E75" s="54">
        <v>0.3718917833462318</v>
      </c>
      <c r="F75" s="54">
        <v>0.3237445297870819</v>
      </c>
      <c r="G75" s="58">
        <v>0.74399999999999999</v>
      </c>
    </row>
    <row r="76" spans="4:7" x14ac:dyDescent="0.25">
      <c r="D76" s="59" t="s">
        <v>5</v>
      </c>
      <c r="E76" s="54">
        <v>0.37593823868915727</v>
      </c>
      <c r="F76" s="54">
        <v>0.3316826144573598</v>
      </c>
      <c r="G76" s="58">
        <v>0.76700000000000002</v>
      </c>
    </row>
    <row r="77" spans="4:7" x14ac:dyDescent="0.25">
      <c r="D77" s="59" t="s">
        <v>10</v>
      </c>
      <c r="E77" s="54">
        <v>0.38740776691963158</v>
      </c>
      <c r="F77" s="54">
        <v>0.33929572081633619</v>
      </c>
      <c r="G77" s="58">
        <v>0.746</v>
      </c>
    </row>
    <row r="78" spans="4:7" x14ac:dyDescent="0.25">
      <c r="D78" s="59" t="s">
        <v>12</v>
      </c>
      <c r="E78" s="54">
        <v>0.39782466612557787</v>
      </c>
      <c r="F78" s="54">
        <v>0.34016410991192053</v>
      </c>
      <c r="G78" s="58">
        <v>0.74199999999999999</v>
      </c>
    </row>
    <row r="79" spans="4:7" x14ac:dyDescent="0.25">
      <c r="D79" s="59" t="s">
        <v>1</v>
      </c>
      <c r="E79" s="54">
        <v>0.39500023165901299</v>
      </c>
      <c r="F79" s="54">
        <v>0.36512921379949259</v>
      </c>
      <c r="G79" s="58">
        <v>0.81100000000000005</v>
      </c>
    </row>
    <row r="80" spans="4:7" x14ac:dyDescent="0.25">
      <c r="D80" s="59" t="s">
        <v>18</v>
      </c>
      <c r="E80" s="54">
        <v>0.41896465301135388</v>
      </c>
      <c r="F80" s="54">
        <v>0.36841954529809284</v>
      </c>
      <c r="G80" s="58">
        <v>0.72799999999999998</v>
      </c>
    </row>
    <row r="81" spans="4:7" x14ac:dyDescent="0.25">
      <c r="D81" s="59" t="s">
        <v>7</v>
      </c>
      <c r="E81" s="54">
        <v>0.44854045996589476</v>
      </c>
      <c r="F81" s="54">
        <v>0.38968716696699601</v>
      </c>
      <c r="G81" s="58">
        <v>0.72699999999999998</v>
      </c>
    </row>
    <row r="82" spans="4:7" x14ac:dyDescent="0.25">
      <c r="D82" s="59" t="s">
        <v>3</v>
      </c>
      <c r="E82" s="54">
        <v>0.44275469269391116</v>
      </c>
      <c r="F82" s="54">
        <v>0.39160067539736698</v>
      </c>
      <c r="G82" s="58">
        <v>0.73699999999999999</v>
      </c>
    </row>
    <row r="83" spans="4:7" x14ac:dyDescent="0.25">
      <c r="D83" s="57" t="s">
        <v>0</v>
      </c>
      <c r="E83" s="55">
        <v>0.58591962385498664</v>
      </c>
      <c r="F83" s="55">
        <v>0.63538017799158153</v>
      </c>
      <c r="G83" s="60">
        <v>0.60399999999999998</v>
      </c>
    </row>
  </sheetData>
  <sortState xmlns:xlrd2="http://schemas.microsoft.com/office/spreadsheetml/2017/richdata2" ref="H66:K83">
    <sortCondition ref="J66:J83"/>
  </sortState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4F6-8778-42EF-9BD2-8BB74801C82F}">
  <dimension ref="A1:Q90"/>
  <sheetViews>
    <sheetView topLeftCell="A57" workbookViewId="0">
      <selection activeCell="T67" sqref="T67"/>
    </sheetView>
  </sheetViews>
  <sheetFormatPr defaultRowHeight="15" x14ac:dyDescent="0.25"/>
  <cols>
    <col min="1" max="1" width="11.42578125" style="1" bestFit="1" customWidth="1"/>
    <col min="2" max="2" width="9.140625" style="1"/>
    <col min="3" max="3" width="11.28515625" style="1" bestFit="1" customWidth="1"/>
    <col min="4" max="13" width="9.140625" style="1"/>
  </cols>
  <sheetData>
    <row r="1" spans="1:13" x14ac:dyDescent="0.25">
      <c r="A1" s="67" t="s">
        <v>40</v>
      </c>
      <c r="B1" s="1">
        <v>10</v>
      </c>
      <c r="C1" s="1">
        <v>9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s="1">
        <v>0</v>
      </c>
    </row>
    <row r="2" spans="1:13" x14ac:dyDescent="0.25">
      <c r="A2" s="1" t="s">
        <v>83</v>
      </c>
      <c r="B2" s="1" t="s">
        <v>84</v>
      </c>
      <c r="C2" s="1" t="s">
        <v>85</v>
      </c>
      <c r="D2" s="1" t="s">
        <v>86</v>
      </c>
      <c r="E2" s="1" t="s">
        <v>87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  <c r="K2" s="1" t="s">
        <v>93</v>
      </c>
      <c r="L2" s="1" t="s">
        <v>94</v>
      </c>
      <c r="M2" s="1" t="s">
        <v>95</v>
      </c>
    </row>
    <row r="3" spans="1:13" x14ac:dyDescent="0.25">
      <c r="A3" s="1">
        <v>1998</v>
      </c>
      <c r="B3" s="1">
        <v>28.71</v>
      </c>
      <c r="C3" s="1">
        <v>28.87</v>
      </c>
      <c r="D3" s="1">
        <v>29.31</v>
      </c>
      <c r="E3" s="1">
        <v>28.87</v>
      </c>
      <c r="F3" s="1">
        <v>28.16</v>
      </c>
      <c r="G3" s="1">
        <v>27.87</v>
      </c>
      <c r="H3" s="1">
        <v>26.83</v>
      </c>
      <c r="I3" s="1">
        <v>27.29</v>
      </c>
      <c r="J3" s="1">
        <v>26.83</v>
      </c>
      <c r="K3" s="1">
        <v>27.62</v>
      </c>
      <c r="L3" s="1">
        <v>27.82</v>
      </c>
      <c r="M3" s="1">
        <v>42.448748999999999</v>
      </c>
    </row>
    <row r="4" spans="1:13" x14ac:dyDescent="0.25">
      <c r="A4" s="1">
        <v>1999</v>
      </c>
      <c r="B4" s="1">
        <v>115.39</v>
      </c>
      <c r="C4" s="1">
        <v>122.48</v>
      </c>
      <c r="D4" s="1">
        <v>121.33</v>
      </c>
      <c r="E4" s="1">
        <v>111.64</v>
      </c>
      <c r="F4" s="1">
        <v>111.1</v>
      </c>
      <c r="G4" s="1">
        <v>107.96</v>
      </c>
      <c r="H4" s="1">
        <v>122.2</v>
      </c>
      <c r="I4" s="1">
        <v>118.9</v>
      </c>
      <c r="J4" s="1">
        <v>120.78</v>
      </c>
      <c r="K4" s="1">
        <v>121.46</v>
      </c>
      <c r="L4" s="1">
        <v>119.07</v>
      </c>
      <c r="M4" s="1">
        <v>77.818105000000003</v>
      </c>
    </row>
    <row r="5" spans="1:13" x14ac:dyDescent="0.25">
      <c r="A5" s="1">
        <v>2000</v>
      </c>
      <c r="B5" s="1">
        <v>26</v>
      </c>
      <c r="C5" s="1">
        <v>26.66</v>
      </c>
      <c r="D5" s="1">
        <v>27.31</v>
      </c>
      <c r="E5" s="1">
        <v>27.51</v>
      </c>
      <c r="F5" s="1">
        <v>27.27</v>
      </c>
      <c r="G5" s="1">
        <v>27.51</v>
      </c>
      <c r="H5" s="1">
        <v>25.18</v>
      </c>
      <c r="I5" s="1">
        <v>25.82</v>
      </c>
      <c r="J5" s="1">
        <v>25.63</v>
      </c>
      <c r="K5" s="1">
        <v>26.74</v>
      </c>
      <c r="L5" s="1">
        <v>27.13</v>
      </c>
      <c r="M5" s="1">
        <v>20.248977</v>
      </c>
    </row>
    <row r="6" spans="1:13" x14ac:dyDescent="0.25">
      <c r="A6" s="1">
        <v>2001</v>
      </c>
      <c r="B6" s="1">
        <v>63.27</v>
      </c>
      <c r="C6" s="1">
        <v>66.86</v>
      </c>
      <c r="D6" s="1">
        <v>67.33</v>
      </c>
      <c r="E6" s="1">
        <v>64.73</v>
      </c>
      <c r="F6" s="1">
        <v>64.77</v>
      </c>
      <c r="G6" s="1">
        <v>64.37</v>
      </c>
      <c r="H6" s="1">
        <v>65.819999999999993</v>
      </c>
      <c r="I6" s="1">
        <v>65.55</v>
      </c>
      <c r="J6" s="1">
        <v>66.28</v>
      </c>
      <c r="K6" s="1">
        <v>67.989999999999995</v>
      </c>
      <c r="L6" s="1">
        <v>67.73</v>
      </c>
      <c r="M6" s="1">
        <v>67.023652999999996</v>
      </c>
    </row>
    <row r="7" spans="1:13" x14ac:dyDescent="0.25">
      <c r="A7" s="1">
        <v>2002</v>
      </c>
      <c r="B7" s="1">
        <v>38.21</v>
      </c>
      <c r="C7" s="1">
        <v>39.21</v>
      </c>
      <c r="D7" s="1">
        <v>39.71</v>
      </c>
      <c r="E7" s="1">
        <v>38.840000000000003</v>
      </c>
      <c r="F7" s="1">
        <v>38.299999999999997</v>
      </c>
      <c r="G7" s="1">
        <v>38.03</v>
      </c>
      <c r="H7" s="1">
        <v>37.28</v>
      </c>
      <c r="I7" s="1">
        <v>37.65</v>
      </c>
      <c r="J7" s="1">
        <v>37.43</v>
      </c>
      <c r="K7" s="1">
        <v>38.53</v>
      </c>
      <c r="L7" s="1">
        <v>38.67</v>
      </c>
      <c r="M7" s="1">
        <v>45.315401000000001</v>
      </c>
    </row>
    <row r="8" spans="1:13" x14ac:dyDescent="0.25">
      <c r="A8" s="1">
        <v>2003</v>
      </c>
      <c r="B8" s="1">
        <v>52.15</v>
      </c>
      <c r="C8" s="1">
        <v>55.7</v>
      </c>
      <c r="D8" s="1">
        <v>56.6</v>
      </c>
      <c r="E8" s="1">
        <v>55.71</v>
      </c>
      <c r="F8" s="1">
        <v>56.36</v>
      </c>
      <c r="G8" s="1">
        <v>56.93</v>
      </c>
      <c r="H8" s="1">
        <v>55.22</v>
      </c>
      <c r="I8" s="1">
        <v>55.54</v>
      </c>
      <c r="J8" s="1">
        <v>56.43</v>
      </c>
      <c r="K8" s="1">
        <v>58.61</v>
      </c>
      <c r="L8" s="1">
        <v>58.85</v>
      </c>
      <c r="M8" s="1">
        <v>52.466735</v>
      </c>
    </row>
    <row r="9" spans="1:13" x14ac:dyDescent="0.25">
      <c r="A9" s="1">
        <v>2004</v>
      </c>
      <c r="B9" s="1">
        <v>37.31</v>
      </c>
      <c r="C9" s="1">
        <v>37.89</v>
      </c>
      <c r="D9" s="1">
        <v>38.29</v>
      </c>
      <c r="E9" s="1">
        <v>37.22</v>
      </c>
      <c r="F9" s="1">
        <v>36.44</v>
      </c>
      <c r="G9" s="1">
        <v>35.92</v>
      </c>
      <c r="H9" s="1">
        <v>35.67</v>
      </c>
      <c r="I9" s="1">
        <v>35.99</v>
      </c>
      <c r="J9" s="1">
        <v>35.590000000000003</v>
      </c>
      <c r="K9" s="1">
        <v>36.47</v>
      </c>
      <c r="L9" s="1">
        <v>36.54</v>
      </c>
      <c r="M9" s="1">
        <v>45.309744000000002</v>
      </c>
    </row>
    <row r="10" spans="1:13" x14ac:dyDescent="0.25">
      <c r="A10" s="1">
        <v>2005</v>
      </c>
      <c r="B10" s="1">
        <v>53.8</v>
      </c>
      <c r="C10" s="1">
        <v>55.43</v>
      </c>
      <c r="D10" s="1">
        <v>55.66</v>
      </c>
      <c r="E10" s="1">
        <v>53.15</v>
      </c>
      <c r="F10" s="1">
        <v>52.32</v>
      </c>
      <c r="G10" s="1">
        <v>51.35</v>
      </c>
      <c r="H10" s="1">
        <v>53.19</v>
      </c>
      <c r="I10" s="1">
        <v>53.03</v>
      </c>
      <c r="J10" s="1">
        <v>52.9</v>
      </c>
      <c r="K10" s="1">
        <v>53.89</v>
      </c>
      <c r="L10" s="1">
        <v>53.62</v>
      </c>
      <c r="M10" s="1">
        <v>59.121487000000002</v>
      </c>
    </row>
    <row r="11" spans="1:13" x14ac:dyDescent="0.25">
      <c r="A11" s="1">
        <v>2006</v>
      </c>
      <c r="B11" s="1">
        <v>15.76</v>
      </c>
      <c r="C11" s="1">
        <v>15</v>
      </c>
      <c r="D11" s="1">
        <v>15.23</v>
      </c>
      <c r="E11" s="1">
        <v>15.07</v>
      </c>
      <c r="F11" s="1">
        <v>14.23</v>
      </c>
      <c r="G11" s="1">
        <v>13.84</v>
      </c>
      <c r="H11" s="1">
        <v>13.12</v>
      </c>
      <c r="I11" s="1">
        <v>13.51</v>
      </c>
      <c r="J11" s="1">
        <v>12.88</v>
      </c>
      <c r="K11" s="1">
        <v>13.18</v>
      </c>
      <c r="L11" s="1">
        <v>13.33</v>
      </c>
      <c r="M11" s="1">
        <v>11.6065</v>
      </c>
    </row>
    <row r="12" spans="1:13" x14ac:dyDescent="0.25">
      <c r="A12" s="1">
        <v>2007</v>
      </c>
      <c r="B12" s="1">
        <v>37.6</v>
      </c>
      <c r="C12" s="1">
        <v>38.9</v>
      </c>
      <c r="D12" s="1">
        <v>39.53</v>
      </c>
      <c r="E12" s="1">
        <v>38.96</v>
      </c>
      <c r="F12" s="1">
        <v>38.67</v>
      </c>
      <c r="G12" s="1">
        <v>38.659999999999997</v>
      </c>
      <c r="H12" s="1">
        <v>37.270000000000003</v>
      </c>
      <c r="I12" s="1">
        <v>37.729999999999997</v>
      </c>
      <c r="J12" s="1">
        <v>37.67</v>
      </c>
      <c r="K12" s="1">
        <v>38.96</v>
      </c>
      <c r="L12" s="1">
        <v>39.200000000000003</v>
      </c>
      <c r="M12" s="1">
        <v>44.796396999999999</v>
      </c>
    </row>
    <row r="13" spans="1:13" x14ac:dyDescent="0.25">
      <c r="A13" s="1">
        <v>2008</v>
      </c>
      <c r="B13" s="1">
        <v>18.170000000000002</v>
      </c>
      <c r="C13" s="1">
        <v>18.13</v>
      </c>
      <c r="D13" s="1">
        <v>18.61</v>
      </c>
      <c r="E13" s="1">
        <v>18.89</v>
      </c>
      <c r="F13" s="1">
        <v>18.440000000000001</v>
      </c>
      <c r="G13" s="1">
        <v>18.5</v>
      </c>
      <c r="H13" s="1">
        <v>16.61</v>
      </c>
      <c r="I13" s="1">
        <v>17.18</v>
      </c>
      <c r="J13" s="1">
        <v>16.79</v>
      </c>
      <c r="K13" s="1">
        <v>17.510000000000002</v>
      </c>
      <c r="L13" s="1">
        <v>17.829999999999998</v>
      </c>
      <c r="M13" s="1">
        <v>15.908924000000001</v>
      </c>
    </row>
    <row r="14" spans="1:13" x14ac:dyDescent="0.25">
      <c r="A14" s="1">
        <v>2009</v>
      </c>
      <c r="B14" s="1">
        <v>47.73</v>
      </c>
      <c r="C14" s="1">
        <v>51.27</v>
      </c>
      <c r="D14" s="1">
        <v>52.33</v>
      </c>
      <c r="E14" s="1">
        <v>52.09</v>
      </c>
      <c r="F14" s="1">
        <v>53</v>
      </c>
      <c r="G14" s="1">
        <v>53.98</v>
      </c>
      <c r="H14" s="1">
        <v>51.02</v>
      </c>
      <c r="I14" s="1">
        <v>51.57</v>
      </c>
      <c r="J14" s="1">
        <v>52.53</v>
      </c>
      <c r="K14" s="1">
        <v>54.9</v>
      </c>
      <c r="L14" s="1">
        <v>55.34</v>
      </c>
      <c r="M14" s="1">
        <v>38.024357000000002</v>
      </c>
    </row>
    <row r="15" spans="1:13" x14ac:dyDescent="0.25">
      <c r="A15" s="1">
        <v>2010</v>
      </c>
      <c r="B15" s="1">
        <v>25.88</v>
      </c>
      <c r="C15" s="1">
        <v>25.85</v>
      </c>
      <c r="D15" s="1">
        <v>26.26</v>
      </c>
      <c r="E15" s="1">
        <v>25.94</v>
      </c>
      <c r="F15" s="1">
        <v>25.21</v>
      </c>
      <c r="G15" s="1">
        <v>24.93</v>
      </c>
      <c r="H15" s="1">
        <v>23.83</v>
      </c>
      <c r="I15" s="1">
        <v>24.31</v>
      </c>
      <c r="J15" s="1">
        <v>23.8</v>
      </c>
      <c r="K15" s="1">
        <v>24.51</v>
      </c>
      <c r="L15" s="1">
        <v>24.71</v>
      </c>
      <c r="M15" s="1">
        <v>24.141670999999999</v>
      </c>
    </row>
    <row r="16" spans="1:13" x14ac:dyDescent="0.25">
      <c r="A16" s="1">
        <v>2011</v>
      </c>
      <c r="B16" s="1">
        <v>58.74</v>
      </c>
      <c r="C16" s="1">
        <v>60.71</v>
      </c>
      <c r="D16" s="1">
        <v>60.85</v>
      </c>
      <c r="E16" s="1">
        <v>57.84</v>
      </c>
      <c r="F16" s="1">
        <v>56.99</v>
      </c>
      <c r="G16" s="1">
        <v>55.85</v>
      </c>
      <c r="H16" s="1">
        <v>58.49</v>
      </c>
      <c r="I16" s="1">
        <v>58.15</v>
      </c>
      <c r="J16" s="1">
        <v>58.12</v>
      </c>
      <c r="K16" s="1">
        <v>59.1</v>
      </c>
      <c r="L16" s="1">
        <v>58.69</v>
      </c>
      <c r="M16" s="1">
        <v>58.882053999999997</v>
      </c>
    </row>
    <row r="17" spans="1:17" x14ac:dyDescent="0.25">
      <c r="A17" s="1">
        <v>2012</v>
      </c>
      <c r="B17" s="1">
        <v>23.97</v>
      </c>
      <c r="C17" s="1">
        <v>24.42</v>
      </c>
      <c r="D17" s="1">
        <v>25.02</v>
      </c>
      <c r="E17" s="1">
        <v>25.25</v>
      </c>
      <c r="F17" s="1">
        <v>24.93</v>
      </c>
      <c r="G17" s="1">
        <v>25.11</v>
      </c>
      <c r="H17" s="1">
        <v>22.9</v>
      </c>
      <c r="I17" s="1">
        <v>23.53</v>
      </c>
      <c r="J17" s="1">
        <v>23.27</v>
      </c>
      <c r="K17" s="1">
        <v>24.27</v>
      </c>
      <c r="L17" s="1">
        <v>24.64</v>
      </c>
      <c r="M17" s="1">
        <v>21.277018000000002</v>
      </c>
    </row>
    <row r="18" spans="1:17" ht="15.75" x14ac:dyDescent="0.25">
      <c r="A18" s="1">
        <v>2013</v>
      </c>
      <c r="B18" s="69"/>
      <c r="C18" s="1">
        <v>69.55</v>
      </c>
      <c r="D18" s="1">
        <v>70.209999999999994</v>
      </c>
      <c r="E18" s="1">
        <v>67.91</v>
      </c>
      <c r="F18" s="1">
        <v>68.489999999999995</v>
      </c>
      <c r="G18" s="1">
        <v>68.540000000000006</v>
      </c>
      <c r="H18" s="1">
        <v>69.19</v>
      </c>
      <c r="I18" s="1">
        <v>68.98</v>
      </c>
      <c r="J18" s="1">
        <v>70.150000000000006</v>
      </c>
      <c r="K18" s="1">
        <v>72.27</v>
      </c>
      <c r="L18" s="1">
        <v>72.12</v>
      </c>
      <c r="M18" s="1">
        <v>94.719412000000005</v>
      </c>
      <c r="Q18" s="31">
        <f>'MAPE (5 and 10-year)'!I19</f>
        <v>65.108568595093644</v>
      </c>
    </row>
    <row r="19" spans="1:17" ht="15.75" x14ac:dyDescent="0.25">
      <c r="A19" s="1">
        <v>2014</v>
      </c>
      <c r="C19" s="69"/>
      <c r="D19" s="1">
        <v>30.86</v>
      </c>
      <c r="E19" s="1">
        <v>30.69</v>
      </c>
      <c r="F19" s="1">
        <v>30.28</v>
      </c>
      <c r="G19" s="1">
        <v>30.29</v>
      </c>
      <c r="H19" s="1">
        <v>28.56</v>
      </c>
      <c r="I19" s="1">
        <v>29.12</v>
      </c>
      <c r="J19" s="1">
        <v>28.86</v>
      </c>
      <c r="K19" s="1">
        <v>29.91</v>
      </c>
      <c r="L19" s="1">
        <v>30.21</v>
      </c>
      <c r="M19" s="1">
        <v>37.173864700000003</v>
      </c>
      <c r="Q19" s="31">
        <f>'MAPE (5 and 10-year)'!I20</f>
        <v>30.277814421076286</v>
      </c>
    </row>
    <row r="20" spans="1:17" ht="15.75" x14ac:dyDescent="0.25">
      <c r="A20" s="1">
        <v>2015</v>
      </c>
      <c r="D20" s="69"/>
      <c r="E20" s="1">
        <v>56.36</v>
      </c>
      <c r="F20" s="1">
        <v>55.81</v>
      </c>
      <c r="G20" s="1">
        <v>55.04</v>
      </c>
      <c r="H20" s="1">
        <v>56.63</v>
      </c>
      <c r="I20" s="1">
        <v>56.47</v>
      </c>
      <c r="J20" s="1">
        <v>56.6</v>
      </c>
      <c r="K20" s="1">
        <v>57.82</v>
      </c>
      <c r="L20" s="1">
        <v>57.57</v>
      </c>
      <c r="M20" s="1">
        <v>35.092568</v>
      </c>
      <c r="Q20" s="31">
        <f>'MAPE (5 and 10-year)'!I21</f>
        <v>58.816848421910848</v>
      </c>
    </row>
    <row r="21" spans="1:17" ht="15.75" x14ac:dyDescent="0.25">
      <c r="A21" s="1">
        <v>2016</v>
      </c>
      <c r="E21" s="69"/>
      <c r="F21" s="1">
        <v>23.4</v>
      </c>
      <c r="G21" s="1">
        <v>23</v>
      </c>
      <c r="H21" s="1">
        <v>22.17</v>
      </c>
      <c r="I21" s="1">
        <v>22.61</v>
      </c>
      <c r="J21" s="1">
        <v>22.02</v>
      </c>
      <c r="K21" s="1">
        <v>22.59</v>
      </c>
      <c r="L21" s="1">
        <v>22.77</v>
      </c>
      <c r="M21" s="1">
        <v>18.374199999999998</v>
      </c>
      <c r="Q21" s="31">
        <f>'MAPE (5 and 10-year)'!I22</f>
        <v>24.246083887480467</v>
      </c>
    </row>
    <row r="22" spans="1:17" ht="15.75" x14ac:dyDescent="0.25">
      <c r="A22" s="1">
        <v>2017</v>
      </c>
      <c r="F22" s="69"/>
      <c r="G22" s="1">
        <v>39.51</v>
      </c>
      <c r="H22" s="1">
        <v>42.15</v>
      </c>
      <c r="I22" s="1">
        <v>41.99</v>
      </c>
      <c r="J22" s="1">
        <v>41.12</v>
      </c>
      <c r="K22" s="1">
        <v>41.39</v>
      </c>
      <c r="L22" s="1">
        <v>41.03</v>
      </c>
      <c r="M22" s="1">
        <v>34.734366000000001</v>
      </c>
      <c r="Q22" s="31">
        <f>'MAPE (5 and 10-year)'!I23</f>
        <v>41.074974150346485</v>
      </c>
    </row>
    <row r="23" spans="1:17" ht="15.75" x14ac:dyDescent="0.25">
      <c r="A23" s="1">
        <v>2018</v>
      </c>
      <c r="G23" s="69"/>
      <c r="H23" s="1">
        <v>13.41</v>
      </c>
      <c r="I23" s="1">
        <v>14.01</v>
      </c>
      <c r="J23" s="1">
        <v>13.7</v>
      </c>
      <c r="K23" s="1">
        <v>14.43</v>
      </c>
      <c r="L23" s="1">
        <v>14.79</v>
      </c>
      <c r="M23" s="1">
        <v>8.0677000000000003</v>
      </c>
      <c r="Q23" s="31">
        <f>'MAPE (5 and 10-year)'!I24</f>
        <v>15.624117340590459</v>
      </c>
    </row>
    <row r="24" spans="1:17" ht="15.75" x14ac:dyDescent="0.25">
      <c r="A24" s="1">
        <v>2019</v>
      </c>
      <c r="H24" s="69"/>
      <c r="I24" s="1">
        <v>17.28</v>
      </c>
      <c r="J24" s="1">
        <v>16.89</v>
      </c>
      <c r="K24" s="1">
        <v>17.62</v>
      </c>
      <c r="L24" s="1">
        <v>17.940000000000001</v>
      </c>
      <c r="M24" s="1">
        <v>21.141928</v>
      </c>
      <c r="Q24" s="31">
        <f>'MAPE (5 and 10-year)'!I25</f>
        <v>16.705590718814147</v>
      </c>
    </row>
    <row r="25" spans="1:17" ht="15.75" x14ac:dyDescent="0.25">
      <c r="A25" s="1">
        <v>2020</v>
      </c>
      <c r="I25" s="69"/>
      <c r="J25" s="1">
        <v>9.66</v>
      </c>
      <c r="K25" s="1">
        <v>9.98</v>
      </c>
      <c r="L25" s="1">
        <v>10.17</v>
      </c>
      <c r="M25" s="1">
        <v>8.062989</v>
      </c>
      <c r="Q25" s="31">
        <f>'MAPE (5 and 10-year)'!I26</f>
        <v>10.156540439255151</v>
      </c>
    </row>
    <row r="26" spans="1:17" ht="15.75" x14ac:dyDescent="0.25">
      <c r="A26" s="1">
        <v>2021</v>
      </c>
      <c r="J26" s="69"/>
      <c r="K26" s="1">
        <v>29.14</v>
      </c>
      <c r="L26" s="1">
        <v>29.42</v>
      </c>
      <c r="M26" s="1">
        <v>48.503718999999997</v>
      </c>
      <c r="P26" s="31">
        <f>'MAPE (5 and 10-year)'!I27</f>
        <v>28.122157196578748</v>
      </c>
    </row>
    <row r="27" spans="1:17" ht="15.75" x14ac:dyDescent="0.25">
      <c r="A27" s="1">
        <v>2022</v>
      </c>
      <c r="K27" s="69"/>
      <c r="L27" s="1">
        <v>15.9</v>
      </c>
      <c r="M27" s="1">
        <v>18.036332000000002</v>
      </c>
      <c r="O27" s="31">
        <f>'MAPE (5 and 10-year)'!I28</f>
        <v>15.576138542019855</v>
      </c>
    </row>
    <row r="28" spans="1:17" x14ac:dyDescent="0.25">
      <c r="A28" s="1">
        <v>2023</v>
      </c>
      <c r="L28" s="68"/>
      <c r="M28" s="1" t="s">
        <v>96</v>
      </c>
      <c r="N28" s="68">
        <v>19.161999999999999</v>
      </c>
    </row>
    <row r="30" spans="1:17" x14ac:dyDescent="0.25">
      <c r="A30" s="67" t="s">
        <v>97</v>
      </c>
    </row>
    <row r="31" spans="1:17" x14ac:dyDescent="0.25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89</v>
      </c>
      <c r="H31" t="s">
        <v>90</v>
      </c>
      <c r="I31" t="s">
        <v>91</v>
      </c>
      <c r="J31" t="s">
        <v>92</v>
      </c>
      <c r="K31" t="s">
        <v>93</v>
      </c>
      <c r="L31" t="s">
        <v>94</v>
      </c>
      <c r="M31" t="s">
        <v>95</v>
      </c>
    </row>
    <row r="32" spans="1:17" x14ac:dyDescent="0.25">
      <c r="A32">
        <v>1998</v>
      </c>
      <c r="B32">
        <v>30.69</v>
      </c>
      <c r="C32">
        <v>31.35</v>
      </c>
      <c r="D32">
        <v>31.28</v>
      </c>
      <c r="E32">
        <v>30.97</v>
      </c>
      <c r="F32">
        <v>31.73</v>
      </c>
      <c r="G32">
        <v>31.59</v>
      </c>
      <c r="H32">
        <v>31.26</v>
      </c>
      <c r="I32">
        <v>31.97</v>
      </c>
      <c r="J32">
        <v>31.66</v>
      </c>
      <c r="K32">
        <v>33.54</v>
      </c>
      <c r="L32">
        <v>33.71</v>
      </c>
      <c r="M32">
        <v>42.448748999999999</v>
      </c>
    </row>
    <row r="33" spans="1:13" x14ac:dyDescent="0.25">
      <c r="A33">
        <v>1999</v>
      </c>
      <c r="B33">
        <v>121.69</v>
      </c>
      <c r="C33">
        <v>132.12</v>
      </c>
      <c r="D33">
        <v>131.77000000000001</v>
      </c>
      <c r="E33">
        <v>128.97999999999999</v>
      </c>
      <c r="F33">
        <v>127.48</v>
      </c>
      <c r="G33">
        <v>125.22</v>
      </c>
      <c r="H33">
        <v>128.46</v>
      </c>
      <c r="I33">
        <v>123.82</v>
      </c>
      <c r="J33">
        <v>126.67</v>
      </c>
      <c r="K33">
        <v>128.35</v>
      </c>
      <c r="L33">
        <v>126.17</v>
      </c>
      <c r="M33">
        <v>77.818105000000003</v>
      </c>
    </row>
    <row r="34" spans="1:13" x14ac:dyDescent="0.25">
      <c r="A34">
        <v>2000</v>
      </c>
      <c r="B34">
        <v>26.7</v>
      </c>
      <c r="C34">
        <v>27.53</v>
      </c>
      <c r="D34">
        <v>27.49</v>
      </c>
      <c r="E34">
        <v>27.6</v>
      </c>
      <c r="F34">
        <v>27.48</v>
      </c>
      <c r="G34">
        <v>27.65</v>
      </c>
      <c r="H34">
        <v>27.24</v>
      </c>
      <c r="I34">
        <v>28.12</v>
      </c>
      <c r="J34">
        <v>27.94</v>
      </c>
      <c r="K34">
        <v>28.82</v>
      </c>
      <c r="L34">
        <v>29.17</v>
      </c>
      <c r="M34">
        <v>20.248977</v>
      </c>
    </row>
    <row r="35" spans="1:13" x14ac:dyDescent="0.25">
      <c r="A35">
        <v>2001</v>
      </c>
      <c r="B35">
        <v>58.87</v>
      </c>
      <c r="C35">
        <v>62.29</v>
      </c>
      <c r="D35">
        <v>62.16</v>
      </c>
      <c r="E35">
        <v>61.54</v>
      </c>
      <c r="F35">
        <v>61.15</v>
      </c>
      <c r="G35">
        <v>60.74</v>
      </c>
      <c r="H35">
        <v>61.11</v>
      </c>
      <c r="I35">
        <v>60.85</v>
      </c>
      <c r="J35">
        <v>61.37</v>
      </c>
      <c r="K35">
        <v>62.84</v>
      </c>
      <c r="L35">
        <v>62.62</v>
      </c>
      <c r="M35">
        <v>67.023652999999996</v>
      </c>
    </row>
    <row r="36" spans="1:13" x14ac:dyDescent="0.25">
      <c r="A36">
        <v>2002</v>
      </c>
      <c r="B36">
        <v>50.09</v>
      </c>
      <c r="C36">
        <v>53.34</v>
      </c>
      <c r="D36">
        <v>53.26</v>
      </c>
      <c r="E36">
        <v>53.4</v>
      </c>
      <c r="F36">
        <v>51.8</v>
      </c>
      <c r="G36">
        <v>51.96</v>
      </c>
      <c r="H36">
        <v>52.01</v>
      </c>
      <c r="I36">
        <v>52.31</v>
      </c>
      <c r="J36">
        <v>52.86</v>
      </c>
      <c r="K36">
        <v>52.96</v>
      </c>
      <c r="L36">
        <v>53.11</v>
      </c>
      <c r="M36">
        <v>45.315401000000001</v>
      </c>
    </row>
    <row r="37" spans="1:13" x14ac:dyDescent="0.25">
      <c r="A37">
        <v>2003</v>
      </c>
      <c r="B37">
        <v>53.92</v>
      </c>
      <c r="C37">
        <v>58.02</v>
      </c>
      <c r="D37">
        <v>57.94</v>
      </c>
      <c r="E37">
        <v>58.4</v>
      </c>
      <c r="F37">
        <v>55.71</v>
      </c>
      <c r="G37">
        <v>56.08</v>
      </c>
      <c r="H37">
        <v>56.22</v>
      </c>
      <c r="I37">
        <v>56.46</v>
      </c>
      <c r="J37">
        <v>57.33</v>
      </c>
      <c r="K37">
        <v>56.49</v>
      </c>
      <c r="L37">
        <v>56.7</v>
      </c>
      <c r="M37">
        <v>52.466735</v>
      </c>
    </row>
    <row r="38" spans="1:13" x14ac:dyDescent="0.25">
      <c r="A38">
        <v>2004</v>
      </c>
      <c r="B38">
        <v>37.130000000000003</v>
      </c>
      <c r="C38">
        <v>38.07</v>
      </c>
      <c r="D38">
        <v>37.979999999999997</v>
      </c>
      <c r="E38">
        <v>37.4</v>
      </c>
      <c r="F38">
        <v>38.49</v>
      </c>
      <c r="G38">
        <v>38.15</v>
      </c>
      <c r="H38">
        <v>37.950000000000003</v>
      </c>
      <c r="I38">
        <v>38.450000000000003</v>
      </c>
      <c r="J38">
        <v>38.17</v>
      </c>
      <c r="K38">
        <v>40.56</v>
      </c>
      <c r="L38">
        <v>40.590000000000003</v>
      </c>
      <c r="M38">
        <v>45.309744000000002</v>
      </c>
    </row>
    <row r="39" spans="1:13" x14ac:dyDescent="0.25">
      <c r="A39">
        <v>2005</v>
      </c>
      <c r="B39">
        <v>47.85</v>
      </c>
      <c r="C39">
        <v>49.28</v>
      </c>
      <c r="D39">
        <v>49.15</v>
      </c>
      <c r="E39">
        <v>48.03</v>
      </c>
      <c r="F39">
        <v>49.8</v>
      </c>
      <c r="G39">
        <v>49.03</v>
      </c>
      <c r="H39">
        <v>49.12</v>
      </c>
      <c r="I39">
        <v>49.16</v>
      </c>
      <c r="J39">
        <v>48.95</v>
      </c>
      <c r="K39">
        <v>52.29</v>
      </c>
      <c r="L39">
        <v>52.02</v>
      </c>
      <c r="M39">
        <v>59.121487000000002</v>
      </c>
    </row>
    <row r="40" spans="1:13" x14ac:dyDescent="0.25">
      <c r="A40">
        <v>2006</v>
      </c>
      <c r="B40">
        <v>15.52</v>
      </c>
      <c r="C40">
        <v>14.91</v>
      </c>
      <c r="D40">
        <v>14.87</v>
      </c>
      <c r="E40">
        <v>14.43</v>
      </c>
      <c r="F40">
        <v>16.05</v>
      </c>
      <c r="G40">
        <v>15.79</v>
      </c>
      <c r="H40">
        <v>15.38</v>
      </c>
      <c r="I40">
        <v>16.079999999999998</v>
      </c>
      <c r="J40">
        <v>15.46</v>
      </c>
      <c r="K40">
        <v>17.809999999999999</v>
      </c>
      <c r="L40">
        <v>17.940000000000001</v>
      </c>
      <c r="M40">
        <v>11.6065</v>
      </c>
    </row>
    <row r="41" spans="1:13" x14ac:dyDescent="0.25">
      <c r="A41">
        <v>2007</v>
      </c>
      <c r="B41">
        <v>37.840000000000003</v>
      </c>
      <c r="C41">
        <v>39.42</v>
      </c>
      <c r="D41">
        <v>39.35</v>
      </c>
      <c r="E41">
        <v>39.229999999999997</v>
      </c>
      <c r="F41">
        <v>39.119999999999997</v>
      </c>
      <c r="G41">
        <v>39.11</v>
      </c>
      <c r="H41">
        <v>38.89</v>
      </c>
      <c r="I41">
        <v>39.5</v>
      </c>
      <c r="J41">
        <v>39.49</v>
      </c>
      <c r="K41">
        <v>40.700000000000003</v>
      </c>
      <c r="L41">
        <v>40.89</v>
      </c>
      <c r="M41">
        <v>44.796396999999999</v>
      </c>
    </row>
    <row r="42" spans="1:13" x14ac:dyDescent="0.25">
      <c r="A42">
        <v>2008</v>
      </c>
      <c r="B42">
        <v>19.89</v>
      </c>
      <c r="C42">
        <v>20.11</v>
      </c>
      <c r="D42">
        <v>20.079999999999998</v>
      </c>
      <c r="E42">
        <v>20.09</v>
      </c>
      <c r="F42">
        <v>20.440000000000001</v>
      </c>
      <c r="G42">
        <v>20.55</v>
      </c>
      <c r="H42">
        <v>20.09</v>
      </c>
      <c r="I42">
        <v>20.97</v>
      </c>
      <c r="J42">
        <v>20.64</v>
      </c>
      <c r="K42">
        <v>21.78</v>
      </c>
      <c r="L42">
        <v>22.1</v>
      </c>
      <c r="M42">
        <v>15.908924000000001</v>
      </c>
    </row>
    <row r="43" spans="1:13" x14ac:dyDescent="0.25">
      <c r="A43">
        <v>2009</v>
      </c>
      <c r="B43">
        <v>38.81</v>
      </c>
      <c r="C43">
        <v>40.83</v>
      </c>
      <c r="D43">
        <v>40.770000000000003</v>
      </c>
      <c r="E43">
        <v>40.93</v>
      </c>
      <c r="F43">
        <v>40.049999999999997</v>
      </c>
      <c r="G43">
        <v>40.25</v>
      </c>
      <c r="H43">
        <v>40.020000000000003</v>
      </c>
      <c r="I43">
        <v>40.69</v>
      </c>
      <c r="J43">
        <v>40.86</v>
      </c>
      <c r="K43">
        <v>41.34</v>
      </c>
      <c r="L43">
        <v>41.62</v>
      </c>
      <c r="M43">
        <v>38.024357000000002</v>
      </c>
    </row>
    <row r="44" spans="1:13" x14ac:dyDescent="0.25">
      <c r="A44">
        <v>2010</v>
      </c>
      <c r="B44">
        <v>28.89</v>
      </c>
      <c r="C44">
        <v>29.44</v>
      </c>
      <c r="D44">
        <v>29.38</v>
      </c>
      <c r="E44">
        <v>29.1</v>
      </c>
      <c r="F44">
        <v>29.85</v>
      </c>
      <c r="G44">
        <v>29.74</v>
      </c>
      <c r="H44">
        <v>29.38</v>
      </c>
      <c r="I44">
        <v>30.12</v>
      </c>
      <c r="J44">
        <v>29.79</v>
      </c>
      <c r="K44">
        <v>31.6</v>
      </c>
      <c r="L44">
        <v>31.8</v>
      </c>
      <c r="M44">
        <v>24.141670999999999</v>
      </c>
    </row>
    <row r="45" spans="1:13" x14ac:dyDescent="0.25">
      <c r="A45">
        <v>2011</v>
      </c>
      <c r="B45">
        <v>56.23</v>
      </c>
      <c r="C45">
        <v>58.58</v>
      </c>
      <c r="D45">
        <v>58.43</v>
      </c>
      <c r="E45">
        <v>57.23</v>
      </c>
      <c r="F45">
        <v>58.56</v>
      </c>
      <c r="G45">
        <v>57.71</v>
      </c>
      <c r="H45">
        <v>58.05</v>
      </c>
      <c r="I45">
        <v>57.74</v>
      </c>
      <c r="J45">
        <v>57.83</v>
      </c>
      <c r="K45">
        <v>60.92</v>
      </c>
      <c r="L45">
        <v>60.52</v>
      </c>
      <c r="M45">
        <v>58.882053999999997</v>
      </c>
    </row>
    <row r="46" spans="1:13" x14ac:dyDescent="0.25">
      <c r="A46">
        <v>2012</v>
      </c>
      <c r="B46">
        <v>20.059999999999999</v>
      </c>
      <c r="C46">
        <v>20.11</v>
      </c>
      <c r="D46">
        <v>20.07</v>
      </c>
      <c r="E46">
        <v>19.940000000000001</v>
      </c>
      <c r="F46">
        <v>20.66</v>
      </c>
      <c r="G46">
        <v>20.66</v>
      </c>
      <c r="H46">
        <v>20.21</v>
      </c>
      <c r="I46">
        <v>21.05</v>
      </c>
      <c r="J46">
        <v>20.64</v>
      </c>
      <c r="K46">
        <v>22.17</v>
      </c>
      <c r="L46">
        <v>22.43</v>
      </c>
      <c r="M46">
        <v>21.277018000000002</v>
      </c>
    </row>
    <row r="47" spans="1:13" x14ac:dyDescent="0.25">
      <c r="A47">
        <v>2013</v>
      </c>
      <c r="B47"/>
      <c r="C47">
        <v>64.260000000000005</v>
      </c>
      <c r="D47">
        <v>64.14</v>
      </c>
      <c r="E47">
        <v>63.87</v>
      </c>
      <c r="F47">
        <v>62.49</v>
      </c>
      <c r="G47">
        <v>62.32</v>
      </c>
      <c r="H47">
        <v>62.71</v>
      </c>
      <c r="I47">
        <v>62.49</v>
      </c>
      <c r="J47">
        <v>63.25</v>
      </c>
      <c r="K47">
        <v>63.79</v>
      </c>
      <c r="L47">
        <v>63.67</v>
      </c>
      <c r="M47">
        <v>94.719412000000005</v>
      </c>
    </row>
    <row r="48" spans="1:13" x14ac:dyDescent="0.25">
      <c r="A48">
        <v>2014</v>
      </c>
      <c r="B48"/>
      <c r="C48"/>
      <c r="D48">
        <v>38.119999999999997</v>
      </c>
      <c r="E48">
        <v>38.32</v>
      </c>
      <c r="F48">
        <v>37.479999999999997</v>
      </c>
      <c r="G48">
        <v>37.72</v>
      </c>
      <c r="H48">
        <v>37.44</v>
      </c>
      <c r="I48">
        <v>38.18</v>
      </c>
      <c r="J48">
        <v>38.29</v>
      </c>
      <c r="K48">
        <v>38.76</v>
      </c>
      <c r="L48">
        <v>39.07</v>
      </c>
      <c r="M48">
        <v>37.173864700000003</v>
      </c>
    </row>
    <row r="49" spans="1:15" x14ac:dyDescent="0.25">
      <c r="A49">
        <v>2015</v>
      </c>
      <c r="B49"/>
      <c r="C49"/>
      <c r="D49"/>
      <c r="E49">
        <v>40.01</v>
      </c>
      <c r="F49">
        <v>42.33</v>
      </c>
      <c r="G49">
        <v>41.55</v>
      </c>
      <c r="H49">
        <v>41.46</v>
      </c>
      <c r="I49">
        <v>41.72</v>
      </c>
      <c r="J49">
        <v>41.25</v>
      </c>
      <c r="K49">
        <v>44.96</v>
      </c>
      <c r="L49">
        <v>44.75</v>
      </c>
      <c r="M49">
        <v>35.092568</v>
      </c>
    </row>
    <row r="50" spans="1:15" x14ac:dyDescent="0.25">
      <c r="A50">
        <v>2016</v>
      </c>
      <c r="B50"/>
      <c r="C50"/>
      <c r="D50"/>
      <c r="E50"/>
      <c r="F50">
        <v>15.73</v>
      </c>
      <c r="G50">
        <v>15.36</v>
      </c>
      <c r="H50">
        <v>14.96</v>
      </c>
      <c r="I50">
        <v>15.61</v>
      </c>
      <c r="J50">
        <v>14.92</v>
      </c>
      <c r="K50">
        <v>17.64</v>
      </c>
      <c r="L50">
        <v>17.72</v>
      </c>
      <c r="M50">
        <v>18.374199999999998</v>
      </c>
    </row>
    <row r="51" spans="1:15" x14ac:dyDescent="0.25">
      <c r="A51">
        <v>2017</v>
      </c>
      <c r="B51"/>
      <c r="C51"/>
      <c r="D51"/>
      <c r="E51"/>
      <c r="F51"/>
      <c r="G51">
        <v>38.43</v>
      </c>
      <c r="H51">
        <v>38.33</v>
      </c>
      <c r="I51">
        <v>38.51</v>
      </c>
      <c r="J51">
        <v>37.69</v>
      </c>
      <c r="K51">
        <v>42.82</v>
      </c>
      <c r="L51">
        <v>42.44</v>
      </c>
      <c r="M51">
        <v>34.734366000000001</v>
      </c>
    </row>
    <row r="52" spans="1:15" x14ac:dyDescent="0.25">
      <c r="A52">
        <v>2018</v>
      </c>
      <c r="B52"/>
      <c r="C52"/>
      <c r="D52"/>
      <c r="E52"/>
      <c r="F52"/>
      <c r="G52"/>
      <c r="H52">
        <v>9.06</v>
      </c>
      <c r="I52">
        <v>9.7100000000000009</v>
      </c>
      <c r="J52">
        <v>9.2799999999999994</v>
      </c>
      <c r="K52">
        <v>10.57</v>
      </c>
      <c r="L52">
        <v>10.79</v>
      </c>
      <c r="M52">
        <v>8.0677000000000003</v>
      </c>
    </row>
    <row r="53" spans="1:15" x14ac:dyDescent="0.25">
      <c r="A53">
        <v>2019</v>
      </c>
      <c r="B53"/>
      <c r="C53"/>
      <c r="D53"/>
      <c r="E53"/>
      <c r="F53"/>
      <c r="G53"/>
      <c r="H53"/>
      <c r="I53">
        <v>15.79</v>
      </c>
      <c r="J53">
        <v>15.32</v>
      </c>
      <c r="K53">
        <v>16.899999999999999</v>
      </c>
      <c r="L53">
        <v>17.14</v>
      </c>
      <c r="M53">
        <v>21.141928</v>
      </c>
    </row>
    <row r="54" spans="1:15" x14ac:dyDescent="0.25">
      <c r="A54">
        <v>2020</v>
      </c>
      <c r="B54"/>
      <c r="C54"/>
      <c r="D54"/>
      <c r="E54"/>
      <c r="F54"/>
      <c r="G54"/>
      <c r="H54"/>
      <c r="I54"/>
      <c r="J54">
        <v>9.9499999999999993</v>
      </c>
      <c r="K54">
        <v>11.68</v>
      </c>
      <c r="L54">
        <v>11.84</v>
      </c>
      <c r="M54">
        <v>8.062989</v>
      </c>
    </row>
    <row r="55" spans="1:15" x14ac:dyDescent="0.25">
      <c r="A55">
        <v>2021</v>
      </c>
      <c r="B55"/>
      <c r="C55"/>
      <c r="D55"/>
      <c r="E55"/>
      <c r="F55"/>
      <c r="G55"/>
      <c r="H55"/>
      <c r="I55"/>
      <c r="J55"/>
      <c r="K55">
        <v>19.91</v>
      </c>
      <c r="L55">
        <v>20.04</v>
      </c>
      <c r="M55">
        <v>48.503718999999997</v>
      </c>
    </row>
    <row r="56" spans="1:15" x14ac:dyDescent="0.25">
      <c r="A56">
        <v>2022</v>
      </c>
      <c r="B56"/>
      <c r="C56"/>
      <c r="D56"/>
      <c r="E56"/>
      <c r="F56"/>
      <c r="G56"/>
      <c r="H56"/>
      <c r="I56"/>
      <c r="J56"/>
      <c r="K56"/>
      <c r="L56">
        <v>16.48</v>
      </c>
      <c r="M56"/>
      <c r="O56" s="70">
        <f>'MAPE (5 and 10-year)'!AJ28</f>
        <v>16.213740183715871</v>
      </c>
    </row>
    <row r="57" spans="1:15" x14ac:dyDescent="0.25">
      <c r="A57">
        <v>2023</v>
      </c>
      <c r="B57"/>
      <c r="C57"/>
      <c r="D57"/>
      <c r="E57"/>
      <c r="F57"/>
      <c r="G57"/>
      <c r="H57"/>
      <c r="I57"/>
      <c r="J57"/>
      <c r="K57"/>
      <c r="L57"/>
      <c r="M57"/>
      <c r="N57">
        <v>18.811</v>
      </c>
    </row>
    <row r="60" spans="1:15" x14ac:dyDescent="0.25">
      <c r="A60" s="1" t="s">
        <v>83</v>
      </c>
      <c r="B60" s="1" t="s">
        <v>101</v>
      </c>
      <c r="C60" s="1" t="s">
        <v>98</v>
      </c>
      <c r="D60" s="1" t="s">
        <v>99</v>
      </c>
      <c r="E60" s="1" t="s">
        <v>102</v>
      </c>
      <c r="F60" s="1" t="s">
        <v>103</v>
      </c>
    </row>
    <row r="61" spans="1:15" x14ac:dyDescent="0.25">
      <c r="A61">
        <v>2013</v>
      </c>
      <c r="B61" s="58">
        <f>'MAPE (5 and 10-year)'!F19</f>
        <v>51.459096086750954</v>
      </c>
      <c r="C61" s="1">
        <v>10</v>
      </c>
      <c r="D61" s="1" t="s">
        <v>100</v>
      </c>
      <c r="E61" s="1" t="s">
        <v>0</v>
      </c>
      <c r="F61" s="1">
        <f>A61-1</f>
        <v>2012</v>
      </c>
    </row>
    <row r="62" spans="1:15" x14ac:dyDescent="0.25">
      <c r="A62">
        <v>2014</v>
      </c>
      <c r="B62" s="58">
        <f>'MAPE (5 and 10-year)'!F20</f>
        <v>30.41808586301433</v>
      </c>
      <c r="C62" s="1">
        <v>9</v>
      </c>
      <c r="D62" s="1" t="s">
        <v>100</v>
      </c>
      <c r="E62" s="1" t="s">
        <v>0</v>
      </c>
      <c r="F62" s="1">
        <f t="shared" ref="F62:F70" si="0">A62-1</f>
        <v>2013</v>
      </c>
    </row>
    <row r="63" spans="1:15" x14ac:dyDescent="0.25">
      <c r="A63">
        <v>2015</v>
      </c>
      <c r="B63" s="58">
        <f>'MAPE (5 and 10-year)'!F21</f>
        <v>62.370640027294698</v>
      </c>
      <c r="C63" s="1">
        <v>8</v>
      </c>
      <c r="D63" s="1" t="s">
        <v>100</v>
      </c>
      <c r="E63" s="1" t="s">
        <v>0</v>
      </c>
      <c r="F63" s="1">
        <f t="shared" si="0"/>
        <v>2014</v>
      </c>
    </row>
    <row r="64" spans="1:15" x14ac:dyDescent="0.25">
      <c r="A64">
        <v>2016</v>
      </c>
      <c r="B64" s="58">
        <f>'MAPE (5 and 10-year)'!F22</f>
        <v>34.801337867053213</v>
      </c>
      <c r="C64" s="1">
        <v>7</v>
      </c>
      <c r="D64" s="1" t="s">
        <v>100</v>
      </c>
      <c r="E64" s="1" t="s">
        <v>0</v>
      </c>
      <c r="F64" s="1">
        <f t="shared" si="0"/>
        <v>2015</v>
      </c>
    </row>
    <row r="65" spans="1:6" x14ac:dyDescent="0.25">
      <c r="A65">
        <v>2017</v>
      </c>
      <c r="B65" s="58">
        <f>'MAPE (5 and 10-year)'!F23</f>
        <v>73.44226739489423</v>
      </c>
      <c r="C65" s="1">
        <v>6</v>
      </c>
      <c r="D65" s="1" t="s">
        <v>100</v>
      </c>
      <c r="E65" s="1" t="s">
        <v>0</v>
      </c>
      <c r="F65" s="1">
        <f t="shared" si="0"/>
        <v>2016</v>
      </c>
    </row>
    <row r="66" spans="1:6" x14ac:dyDescent="0.25">
      <c r="A66">
        <v>2018</v>
      </c>
      <c r="B66" s="58">
        <f>'MAPE (5 and 10-year)'!F24</f>
        <v>15.554294432931615</v>
      </c>
      <c r="C66" s="1">
        <v>5</v>
      </c>
      <c r="D66" s="1" t="s">
        <v>100</v>
      </c>
      <c r="E66" s="1" t="s">
        <v>0</v>
      </c>
      <c r="F66" s="1">
        <f t="shared" si="0"/>
        <v>2017</v>
      </c>
    </row>
    <row r="67" spans="1:6" x14ac:dyDescent="0.25">
      <c r="A67">
        <v>2019</v>
      </c>
      <c r="B67" s="58">
        <f>'MAPE (5 and 10-year)'!F25</f>
        <v>18.932193448458669</v>
      </c>
      <c r="C67" s="1">
        <v>4</v>
      </c>
      <c r="D67" s="1" t="s">
        <v>100</v>
      </c>
      <c r="E67" s="1" t="s">
        <v>0</v>
      </c>
      <c r="F67" s="1">
        <f t="shared" si="0"/>
        <v>2018</v>
      </c>
    </row>
    <row r="68" spans="1:6" x14ac:dyDescent="0.25">
      <c r="A68">
        <v>2020</v>
      </c>
      <c r="B68" s="58">
        <f>'MAPE (5 and 10-year)'!F26</f>
        <v>19.080086694298938</v>
      </c>
      <c r="C68" s="1">
        <v>3</v>
      </c>
      <c r="D68" s="1" t="s">
        <v>100</v>
      </c>
      <c r="E68" s="1" t="s">
        <v>0</v>
      </c>
      <c r="F68" s="1">
        <f t="shared" si="0"/>
        <v>2019</v>
      </c>
    </row>
    <row r="69" spans="1:6" x14ac:dyDescent="0.25">
      <c r="A69">
        <v>2021</v>
      </c>
      <c r="B69" s="58">
        <f>'MAPE (5 and 10-year)'!F27</f>
        <v>27.511798934824963</v>
      </c>
      <c r="C69" s="1">
        <v>2</v>
      </c>
      <c r="D69" s="1" t="s">
        <v>100</v>
      </c>
      <c r="E69" s="1" t="s">
        <v>0</v>
      </c>
      <c r="F69" s="1">
        <f t="shared" si="0"/>
        <v>2020</v>
      </c>
    </row>
    <row r="70" spans="1:6" x14ac:dyDescent="0.25">
      <c r="A70" s="5">
        <v>2022</v>
      </c>
      <c r="B70" s="58">
        <f>'MAPE (5 and 10-year)'!F28</f>
        <v>16.504586730625217</v>
      </c>
      <c r="C70" s="1">
        <v>1</v>
      </c>
      <c r="D70" s="1" t="s">
        <v>100</v>
      </c>
      <c r="E70" s="1" t="s">
        <v>0</v>
      </c>
      <c r="F70" s="1">
        <f t="shared" si="0"/>
        <v>2021</v>
      </c>
    </row>
    <row r="71" spans="1:6" x14ac:dyDescent="0.25">
      <c r="A71">
        <v>2013</v>
      </c>
      <c r="B71" s="58">
        <f>'MAPE (5 and 10-year)'!I19</f>
        <v>65.108568595093644</v>
      </c>
      <c r="C71" s="1">
        <v>10</v>
      </c>
      <c r="D71" s="1" t="s">
        <v>100</v>
      </c>
      <c r="E71" s="1" t="s">
        <v>1</v>
      </c>
      <c r="F71" s="1">
        <f>A71-1</f>
        <v>2012</v>
      </c>
    </row>
    <row r="72" spans="1:6" x14ac:dyDescent="0.25">
      <c r="A72">
        <v>2014</v>
      </c>
      <c r="B72" s="58">
        <f>'MAPE (5 and 10-year)'!I20</f>
        <v>30.277814421076286</v>
      </c>
      <c r="C72" s="1">
        <v>9</v>
      </c>
      <c r="D72" s="1" t="s">
        <v>100</v>
      </c>
      <c r="E72" s="1" t="s">
        <v>1</v>
      </c>
      <c r="F72" s="1">
        <f t="shared" ref="F72:F80" si="1">A72-1</f>
        <v>2013</v>
      </c>
    </row>
    <row r="73" spans="1:6" x14ac:dyDescent="0.25">
      <c r="A73">
        <v>2015</v>
      </c>
      <c r="B73" s="58">
        <f>'MAPE (5 and 10-year)'!I21</f>
        <v>58.816848421910848</v>
      </c>
      <c r="C73" s="1">
        <v>8</v>
      </c>
      <c r="D73" s="1" t="s">
        <v>100</v>
      </c>
      <c r="E73" s="1" t="s">
        <v>1</v>
      </c>
      <c r="F73" s="1">
        <f t="shared" si="1"/>
        <v>2014</v>
      </c>
    </row>
    <row r="74" spans="1:6" x14ac:dyDescent="0.25">
      <c r="A74">
        <v>2016</v>
      </c>
      <c r="B74" s="58">
        <f>'MAPE (5 and 10-year)'!I22</f>
        <v>24.246083887480467</v>
      </c>
      <c r="C74" s="1">
        <v>7</v>
      </c>
      <c r="D74" s="1" t="s">
        <v>100</v>
      </c>
      <c r="E74" s="1" t="s">
        <v>1</v>
      </c>
      <c r="F74" s="1">
        <f t="shared" si="1"/>
        <v>2015</v>
      </c>
    </row>
    <row r="75" spans="1:6" x14ac:dyDescent="0.25">
      <c r="A75">
        <v>2017</v>
      </c>
      <c r="B75" s="58">
        <f>'MAPE (5 and 10-year)'!I23</f>
        <v>41.074974150346485</v>
      </c>
      <c r="C75" s="1">
        <v>6</v>
      </c>
      <c r="D75" s="1" t="s">
        <v>100</v>
      </c>
      <c r="E75" s="1" t="s">
        <v>1</v>
      </c>
      <c r="F75" s="1">
        <f t="shared" si="1"/>
        <v>2016</v>
      </c>
    </row>
    <row r="76" spans="1:6" x14ac:dyDescent="0.25">
      <c r="A76">
        <v>2018</v>
      </c>
      <c r="B76" s="58">
        <f>'MAPE (5 and 10-year)'!I24</f>
        <v>15.624117340590459</v>
      </c>
      <c r="C76" s="1">
        <v>5</v>
      </c>
      <c r="D76" s="1" t="s">
        <v>100</v>
      </c>
      <c r="E76" s="1" t="s">
        <v>1</v>
      </c>
      <c r="F76" s="1">
        <f t="shared" si="1"/>
        <v>2017</v>
      </c>
    </row>
    <row r="77" spans="1:6" x14ac:dyDescent="0.25">
      <c r="A77">
        <v>2019</v>
      </c>
      <c r="B77" s="58">
        <f>'MAPE (5 and 10-year)'!I25</f>
        <v>16.705590718814147</v>
      </c>
      <c r="C77" s="1">
        <v>4</v>
      </c>
      <c r="D77" s="1" t="s">
        <v>100</v>
      </c>
      <c r="E77" s="1" t="s">
        <v>1</v>
      </c>
      <c r="F77" s="1">
        <f t="shared" si="1"/>
        <v>2018</v>
      </c>
    </row>
    <row r="78" spans="1:6" x14ac:dyDescent="0.25">
      <c r="A78">
        <v>2020</v>
      </c>
      <c r="B78" s="58">
        <f>'MAPE (5 and 10-year)'!I26</f>
        <v>10.156540439255151</v>
      </c>
      <c r="C78" s="1">
        <v>3</v>
      </c>
      <c r="D78" s="1" t="s">
        <v>100</v>
      </c>
      <c r="E78" s="1" t="s">
        <v>1</v>
      </c>
      <c r="F78" s="1">
        <f t="shared" si="1"/>
        <v>2019</v>
      </c>
    </row>
    <row r="79" spans="1:6" x14ac:dyDescent="0.25">
      <c r="A79">
        <v>2021</v>
      </c>
      <c r="B79" s="58">
        <f>'MAPE (5 and 10-year)'!I27</f>
        <v>28.122157196578748</v>
      </c>
      <c r="C79" s="1">
        <v>2</v>
      </c>
      <c r="D79" s="1" t="s">
        <v>100</v>
      </c>
      <c r="E79" s="1" t="s">
        <v>1</v>
      </c>
      <c r="F79" s="1">
        <f t="shared" si="1"/>
        <v>2020</v>
      </c>
    </row>
    <row r="80" spans="1:6" x14ac:dyDescent="0.25">
      <c r="A80" s="5">
        <v>2022</v>
      </c>
      <c r="B80" s="58">
        <f>'MAPE (5 and 10-year)'!I28</f>
        <v>15.576138542019855</v>
      </c>
      <c r="C80" s="1">
        <v>1</v>
      </c>
      <c r="D80" s="1" t="s">
        <v>100</v>
      </c>
      <c r="E80" s="1" t="s">
        <v>1</v>
      </c>
      <c r="F80" s="1">
        <f t="shared" si="1"/>
        <v>2021</v>
      </c>
    </row>
    <row r="81" spans="1:6" x14ac:dyDescent="0.25">
      <c r="A81">
        <v>2013</v>
      </c>
      <c r="B81" s="58">
        <f>'MAPE (5 and 10-year)'!AJ19</f>
        <v>60.231016123652473</v>
      </c>
      <c r="C81" s="1">
        <v>10</v>
      </c>
      <c r="D81" s="1" t="s">
        <v>100</v>
      </c>
      <c r="E81" s="1" t="s">
        <v>11</v>
      </c>
      <c r="F81" s="1">
        <f>A81-1</f>
        <v>2012</v>
      </c>
    </row>
    <row r="82" spans="1:6" x14ac:dyDescent="0.25">
      <c r="A82">
        <v>2014</v>
      </c>
      <c r="B82" s="58">
        <f>'MAPE (5 and 10-year)'!AJ20</f>
        <v>38.172084130026143</v>
      </c>
      <c r="C82" s="1">
        <v>9</v>
      </c>
      <c r="D82" s="1" t="s">
        <v>100</v>
      </c>
      <c r="E82" s="1" t="s">
        <v>11</v>
      </c>
      <c r="F82" s="1">
        <f t="shared" ref="F82:F90" si="2">A82-1</f>
        <v>2013</v>
      </c>
    </row>
    <row r="83" spans="1:6" x14ac:dyDescent="0.25">
      <c r="A83">
        <v>2015</v>
      </c>
      <c r="B83" s="58">
        <f>'MAPE (5 and 10-year)'!AJ21</f>
        <v>41.1480148243838</v>
      </c>
      <c r="C83" s="1">
        <v>8</v>
      </c>
      <c r="D83" s="1" t="s">
        <v>100</v>
      </c>
      <c r="E83" s="1" t="s">
        <v>11</v>
      </c>
      <c r="F83" s="1">
        <f t="shared" si="2"/>
        <v>2014</v>
      </c>
    </row>
    <row r="84" spans="1:6" x14ac:dyDescent="0.25">
      <c r="A84">
        <v>2016</v>
      </c>
      <c r="B84" s="58">
        <f>'MAPE (5 and 10-year)'!AJ22</f>
        <v>13.762215462087259</v>
      </c>
      <c r="C84" s="1">
        <v>7</v>
      </c>
      <c r="D84" s="1" t="s">
        <v>100</v>
      </c>
      <c r="E84" s="1" t="s">
        <v>11</v>
      </c>
      <c r="F84" s="1">
        <f t="shared" si="2"/>
        <v>2015</v>
      </c>
    </row>
    <row r="85" spans="1:6" x14ac:dyDescent="0.25">
      <c r="A85">
        <v>2017</v>
      </c>
      <c r="B85" s="58">
        <f>'MAPE (5 and 10-year)'!AJ23</f>
        <v>39.595478294343053</v>
      </c>
      <c r="C85" s="1">
        <v>6</v>
      </c>
      <c r="D85" s="1" t="s">
        <v>100</v>
      </c>
      <c r="E85" s="1" t="s">
        <v>11</v>
      </c>
      <c r="F85" s="1">
        <f t="shared" si="2"/>
        <v>2016</v>
      </c>
    </row>
    <row r="86" spans="1:6" x14ac:dyDescent="0.25">
      <c r="A86">
        <v>2018</v>
      </c>
      <c r="B86" s="58">
        <f>'MAPE (5 and 10-year)'!AJ24</f>
        <v>9.4350393422181202</v>
      </c>
      <c r="C86" s="1">
        <v>5</v>
      </c>
      <c r="D86" s="1" t="s">
        <v>100</v>
      </c>
      <c r="E86" s="1" t="s">
        <v>11</v>
      </c>
      <c r="F86" s="1">
        <f t="shared" si="2"/>
        <v>2017</v>
      </c>
    </row>
    <row r="87" spans="1:6" x14ac:dyDescent="0.25">
      <c r="A87">
        <v>2019</v>
      </c>
      <c r="B87" s="58">
        <f>'MAPE (5 and 10-year)'!AJ25</f>
        <v>15.007351218362396</v>
      </c>
      <c r="C87" s="1">
        <v>4</v>
      </c>
      <c r="D87" s="1" t="s">
        <v>100</v>
      </c>
      <c r="E87" s="1" t="s">
        <v>11</v>
      </c>
      <c r="F87" s="1">
        <f t="shared" si="2"/>
        <v>2018</v>
      </c>
    </row>
    <row r="88" spans="1:6" x14ac:dyDescent="0.25">
      <c r="A88">
        <v>2020</v>
      </c>
      <c r="B88" s="58">
        <f>'MAPE (5 and 10-year)'!AJ26</f>
        <v>10.463619371699012</v>
      </c>
      <c r="C88" s="1">
        <v>3</v>
      </c>
      <c r="D88" s="1" t="s">
        <v>100</v>
      </c>
      <c r="E88" s="1" t="s">
        <v>11</v>
      </c>
      <c r="F88" s="1">
        <f t="shared" si="2"/>
        <v>2019</v>
      </c>
    </row>
    <row r="89" spans="1:6" x14ac:dyDescent="0.25">
      <c r="A89">
        <v>2021</v>
      </c>
      <c r="B89" s="58">
        <f>'MAPE (5 and 10-year)'!AJ27</f>
        <v>17.505564438321208</v>
      </c>
      <c r="C89" s="1">
        <v>2</v>
      </c>
      <c r="D89" s="1" t="s">
        <v>100</v>
      </c>
      <c r="E89" s="1" t="s">
        <v>11</v>
      </c>
      <c r="F89" s="1">
        <f t="shared" si="2"/>
        <v>2020</v>
      </c>
    </row>
    <row r="90" spans="1:6" x14ac:dyDescent="0.25">
      <c r="A90" s="5">
        <v>2022</v>
      </c>
      <c r="B90" s="58">
        <f>'MAPE (5 and 10-year)'!AJ28</f>
        <v>16.213740183715871</v>
      </c>
      <c r="C90" s="1">
        <v>1</v>
      </c>
      <c r="D90" s="1" t="s">
        <v>100</v>
      </c>
      <c r="E90" s="1" t="s">
        <v>11</v>
      </c>
      <c r="F90" s="1">
        <f t="shared" si="2"/>
        <v>2021</v>
      </c>
    </row>
  </sheetData>
  <phoneticPr fontId="2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 (5 and 10-year)</vt:lpstr>
      <vt:lpstr>retro figures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2022-10-31T04:25:25Z</dcterms:modified>
</cp:coreProperties>
</file>