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data\"/>
    </mc:Choice>
  </mc:AlternateContent>
  <xr:revisionPtr revIDLastSave="0" documentId="13_ncr:1_{4CB68FA2-703E-4D99-A2CE-1E2430E847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_model_one_step_ahead fun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9" i="1" l="1"/>
  <c r="AE23" i="1"/>
  <c r="AE24" i="1"/>
  <c r="AE25" i="1"/>
  <c r="AE26" i="1"/>
  <c r="AE22" i="1"/>
  <c r="AD22" i="1"/>
  <c r="AD29" i="1" s="1"/>
  <c r="AB22" i="1"/>
  <c r="AD23" i="1"/>
  <c r="AD24" i="1"/>
  <c r="AD25" i="1"/>
  <c r="AD26" i="1"/>
  <c r="AB23" i="1"/>
  <c r="AB24" i="1"/>
  <c r="AB25" i="1"/>
  <c r="AB26" i="1"/>
  <c r="AC23" i="1"/>
  <c r="AC24" i="1"/>
  <c r="AC25" i="1"/>
  <c r="AC26" i="1"/>
  <c r="AC22" i="1"/>
  <c r="Z22" i="1"/>
  <c r="X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X23" i="1" l="1"/>
  <c r="X24" i="1"/>
  <c r="X25" i="1"/>
  <c r="X26" i="1"/>
</calcChain>
</file>

<file path=xl/sharedStrings.xml><?xml version="1.0" encoding="utf-8"?>
<sst xmlns="http://schemas.openxmlformats.org/spreadsheetml/2006/main" count="57" uniqueCount="54">
  <si>
    <t>JYear</t>
  </si>
  <si>
    <t>Year</t>
  </si>
  <si>
    <t>SEAKCatch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</si>
  <si>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</si>
  <si>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</si>
  <si>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</si>
  <si>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</si>
  <si>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</si>
  <si>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</si>
  <si>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</si>
  <si>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</si>
  <si>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</si>
  <si>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</si>
  <si>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</si>
  <si>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</si>
  <si>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</si>
  <si>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</si>
  <si>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</si>
  <si>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</si>
  <si>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</si>
  <si>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CPUEcal</t>
  </si>
  <si>
    <t>index</t>
  </si>
  <si>
    <t>weight_values</t>
  </si>
  <si>
    <t>MAPE=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</si>
  <si>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</si>
  <si>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</si>
  <si>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</si>
  <si>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</si>
  <si>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</si>
  <si>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</si>
  <si>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</si>
  <si>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</si>
  <si>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</si>
  <si>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</si>
  <si>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</si>
  <si>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</si>
  <si>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</si>
  <si>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</si>
  <si>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</si>
  <si>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</si>
  <si>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</si>
  <si>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</si>
  <si>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</si>
  <si>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</si>
  <si>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</si>
  <si>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</si>
  <si>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</si>
  <si>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</si>
  <si>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</si>
  <si>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predicted</t>
  </si>
  <si>
    <t>MAPE</t>
  </si>
  <si>
    <t>observed harvest</t>
  </si>
  <si>
    <t>exp(pred)</t>
  </si>
  <si>
    <t>exp(obs)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</si>
</sst>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L1" workbookViewId="0">
      <selection activeCell="AH30" sqref="AH30"/>
    </sheetView>
  </sheetViews>
  <sheetFormatPr defaultRowHeight="15" x14ac:dyDescent="0.25"/>
  <cols>
    <col min="23" max="23" width="14" bestFit="1" customWidth="1"/>
    <col min="29" max="29" width="12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51</v>
      </c>
    </row>
    <row r="2" spans="1:24" x14ac:dyDescent="0.25">
      <c r="A2">
        <v>1997</v>
      </c>
      <c r="B2">
        <v>1998</v>
      </c>
      <c r="C2">
        <v>42.5</v>
      </c>
      <c r="D2">
        <v>9.2753196760000005</v>
      </c>
      <c r="E2">
        <v>10.080979770000001</v>
      </c>
      <c r="F2">
        <v>7.4775079870000001</v>
      </c>
      <c r="G2">
        <v>8.8294728429999996</v>
      </c>
      <c r="H2">
        <v>7.588146965</v>
      </c>
      <c r="I2">
        <v>10.29519048</v>
      </c>
      <c r="J2">
        <v>7.0071428569999998</v>
      </c>
      <c r="K2">
        <v>8.8284285709999999</v>
      </c>
      <c r="L2">
        <v>7.3024761900000001</v>
      </c>
      <c r="M2">
        <v>10.01928075</v>
      </c>
      <c r="N2">
        <v>7.3471651790000001</v>
      </c>
      <c r="O2">
        <v>8.7070405510000004</v>
      </c>
      <c r="P2">
        <v>7.404987599</v>
      </c>
      <c r="Q2">
        <v>10.47187257</v>
      </c>
      <c r="R2">
        <v>7.9995418699999998</v>
      </c>
      <c r="S2">
        <v>9.1980623359999996</v>
      </c>
      <c r="T2">
        <v>7.9869633249999996</v>
      </c>
      <c r="U2">
        <v>2.48</v>
      </c>
      <c r="V2">
        <v>2.48</v>
      </c>
      <c r="W2">
        <v>1E-3</v>
      </c>
      <c r="X2" s="2">
        <f>LN(C2)</f>
        <v>3.7495040759303713</v>
      </c>
    </row>
    <row r="3" spans="1:24" x14ac:dyDescent="0.25">
      <c r="A3">
        <v>1998</v>
      </c>
      <c r="B3">
        <v>1999</v>
      </c>
      <c r="C3">
        <v>77.8</v>
      </c>
      <c r="D3">
        <v>9.3975133329999991</v>
      </c>
      <c r="E3">
        <v>9.8505005319999999</v>
      </c>
      <c r="F3">
        <v>7.8300958469999999</v>
      </c>
      <c r="G3">
        <v>8.9109744410000005</v>
      </c>
      <c r="H3">
        <v>7.8816187429999998</v>
      </c>
      <c r="I3">
        <v>9.9670000000000005</v>
      </c>
      <c r="J3">
        <v>7.3432857140000003</v>
      </c>
      <c r="K3">
        <v>8.8470714289999997</v>
      </c>
      <c r="L3">
        <v>7.5599523810000004</v>
      </c>
      <c r="M3">
        <v>9.8928397819999994</v>
      </c>
      <c r="N3">
        <v>7.6525892860000004</v>
      </c>
      <c r="O3">
        <v>8.8466871279999992</v>
      </c>
      <c r="P3">
        <v>7.7063268850000002</v>
      </c>
      <c r="Q3">
        <v>10.360032540000001</v>
      </c>
      <c r="R3">
        <v>8.3653098010000004</v>
      </c>
      <c r="S3">
        <v>9.3788800230000007</v>
      </c>
      <c r="T3">
        <v>8.3701677310000004</v>
      </c>
      <c r="U3">
        <v>5.62</v>
      </c>
      <c r="V3">
        <v>5.62</v>
      </c>
      <c r="W3">
        <v>1E-3</v>
      </c>
      <c r="X3" s="2">
        <f t="shared" ref="X3:X21" si="0">LN(C3)</f>
        <v>4.3541414311843463</v>
      </c>
    </row>
    <row r="4" spans="1:24" x14ac:dyDescent="0.25">
      <c r="A4">
        <v>1999</v>
      </c>
      <c r="B4">
        <v>2000</v>
      </c>
      <c r="C4">
        <v>20.3</v>
      </c>
      <c r="D4">
        <v>8.5597487500000007</v>
      </c>
      <c r="E4">
        <v>8.8986368480000007</v>
      </c>
      <c r="F4">
        <v>6.8382428119999998</v>
      </c>
      <c r="G4">
        <v>8.0495127800000006</v>
      </c>
      <c r="H4">
        <v>7.1150585729999998</v>
      </c>
      <c r="I4">
        <v>9.0845714290000004</v>
      </c>
      <c r="J4">
        <v>6.1695714290000003</v>
      </c>
      <c r="K4">
        <v>8.0234642859999994</v>
      </c>
      <c r="L4">
        <v>6.7845714289999997</v>
      </c>
      <c r="M4">
        <v>8.9289012900000007</v>
      </c>
      <c r="N4">
        <v>6.699605655</v>
      </c>
      <c r="O4">
        <v>7.984099702</v>
      </c>
      <c r="P4">
        <v>6.9482440480000003</v>
      </c>
      <c r="Q4">
        <v>9.2960182749999998</v>
      </c>
      <c r="R4">
        <v>7.2300450620000003</v>
      </c>
      <c r="S4">
        <v>8.4038856549999998</v>
      </c>
      <c r="T4">
        <v>7.4319414190000002</v>
      </c>
      <c r="U4">
        <v>1.6</v>
      </c>
      <c r="V4">
        <v>1.6</v>
      </c>
      <c r="W4">
        <v>1E-3</v>
      </c>
      <c r="X4" s="2">
        <f t="shared" si="0"/>
        <v>3.0106208860477417</v>
      </c>
    </row>
    <row r="5" spans="1:24" x14ac:dyDescent="0.25">
      <c r="A5">
        <v>2000</v>
      </c>
      <c r="B5">
        <v>2001</v>
      </c>
      <c r="C5">
        <v>67</v>
      </c>
      <c r="D5">
        <v>8.7700152219999996</v>
      </c>
      <c r="E5">
        <v>9.6976570819999992</v>
      </c>
      <c r="F5">
        <v>7.3407028749999998</v>
      </c>
      <c r="G5">
        <v>8.6230271569999992</v>
      </c>
      <c r="H5">
        <v>7.5238445150000004</v>
      </c>
      <c r="I5">
        <v>9.9393809520000005</v>
      </c>
      <c r="J5">
        <v>7.0235714290000004</v>
      </c>
      <c r="K5">
        <v>8.6746785709999994</v>
      </c>
      <c r="L5">
        <v>7.35</v>
      </c>
      <c r="M5">
        <v>9.7047048609999997</v>
      </c>
      <c r="N5">
        <v>7.2344122019999997</v>
      </c>
      <c r="O5">
        <v>8.5671502979999996</v>
      </c>
      <c r="P5">
        <v>7.3898189480000003</v>
      </c>
      <c r="Q5">
        <v>10.02490049</v>
      </c>
      <c r="R5">
        <v>7.7128351479999999</v>
      </c>
      <c r="S5">
        <v>8.9468334590000005</v>
      </c>
      <c r="T5">
        <v>7.8613493549999998</v>
      </c>
      <c r="U5">
        <v>3.73</v>
      </c>
      <c r="V5">
        <v>3.73</v>
      </c>
      <c r="W5">
        <v>1E-3</v>
      </c>
      <c r="X5" s="2">
        <f t="shared" si="0"/>
        <v>4.2046926193909657</v>
      </c>
    </row>
    <row r="6" spans="1:24" x14ac:dyDescent="0.25">
      <c r="A6">
        <v>2001</v>
      </c>
      <c r="B6">
        <v>2002</v>
      </c>
      <c r="C6">
        <v>45.3</v>
      </c>
      <c r="D6">
        <v>9.0255327330000004</v>
      </c>
      <c r="E6">
        <v>9.1542598510000008</v>
      </c>
      <c r="F6">
        <v>6.7412460059999999</v>
      </c>
      <c r="G6">
        <v>8.1831549520000006</v>
      </c>
      <c r="H6">
        <v>7.1211075609999996</v>
      </c>
      <c r="I6">
        <v>9.566809524</v>
      </c>
      <c r="J6">
        <v>6.4779999999999998</v>
      </c>
      <c r="K6">
        <v>8.3993571429999996</v>
      </c>
      <c r="L6">
        <v>7.0817619049999996</v>
      </c>
      <c r="M6">
        <v>9.2218005949999995</v>
      </c>
      <c r="N6">
        <v>6.6594196429999997</v>
      </c>
      <c r="O6">
        <v>8.173500744</v>
      </c>
      <c r="P6">
        <v>7.0113392860000001</v>
      </c>
      <c r="Q6">
        <v>9.5105219680000008</v>
      </c>
      <c r="R6">
        <v>7.1014870449999998</v>
      </c>
      <c r="S6">
        <v>8.5227544119999994</v>
      </c>
      <c r="T6">
        <v>7.4479847289999999</v>
      </c>
      <c r="U6">
        <v>2.87</v>
      </c>
      <c r="V6">
        <v>2.87</v>
      </c>
      <c r="W6">
        <v>1E-3</v>
      </c>
      <c r="X6" s="2">
        <f t="shared" si="0"/>
        <v>3.8133070324889884</v>
      </c>
    </row>
    <row r="7" spans="1:24" x14ac:dyDescent="0.25">
      <c r="A7">
        <v>2002</v>
      </c>
      <c r="B7">
        <v>2003</v>
      </c>
      <c r="C7">
        <v>52.5</v>
      </c>
      <c r="D7">
        <v>8.1995391669999993</v>
      </c>
      <c r="E7">
        <v>8.9707667729999994</v>
      </c>
      <c r="F7">
        <v>6.3864856229999996</v>
      </c>
      <c r="G7">
        <v>7.8458146959999997</v>
      </c>
      <c r="H7">
        <v>6.6410649629999998</v>
      </c>
      <c r="I7">
        <v>9.3363333330000007</v>
      </c>
      <c r="J7">
        <v>6.2635714289999997</v>
      </c>
      <c r="K7">
        <v>8.0199285709999995</v>
      </c>
      <c r="L7">
        <v>6.5982380950000001</v>
      </c>
      <c r="M7">
        <v>9.0545337299999993</v>
      </c>
      <c r="N7">
        <v>6.3929538690000003</v>
      </c>
      <c r="O7">
        <v>7.8834858629999998</v>
      </c>
      <c r="P7">
        <v>6.6144667659999996</v>
      </c>
      <c r="Q7">
        <v>9.4415095759999996</v>
      </c>
      <c r="R7">
        <v>6.9205595190000002</v>
      </c>
      <c r="S7">
        <v>8.3329046190000007</v>
      </c>
      <c r="T7">
        <v>7.1394279630000002</v>
      </c>
      <c r="U7">
        <v>2.78</v>
      </c>
      <c r="V7">
        <v>2.78</v>
      </c>
      <c r="W7">
        <v>1E-3</v>
      </c>
      <c r="X7" s="2">
        <f t="shared" si="0"/>
        <v>3.9608131695975781</v>
      </c>
    </row>
    <row r="8" spans="1:24" x14ac:dyDescent="0.25">
      <c r="A8">
        <v>2003</v>
      </c>
      <c r="B8">
        <v>2004</v>
      </c>
      <c r="C8">
        <v>45.3</v>
      </c>
      <c r="D8">
        <v>9.3076910129999995</v>
      </c>
      <c r="E8">
        <v>9.9188924390000004</v>
      </c>
      <c r="F8">
        <v>7.7127156550000002</v>
      </c>
      <c r="G8">
        <v>8.9037220450000003</v>
      </c>
      <c r="H8">
        <v>7.8454419599999996</v>
      </c>
      <c r="I8">
        <v>10.08133333</v>
      </c>
      <c r="J8">
        <v>7.2862857139999999</v>
      </c>
      <c r="K8">
        <v>8.8821785710000007</v>
      </c>
      <c r="L8">
        <v>7.5317142859999997</v>
      </c>
      <c r="M8">
        <v>9.8581101189999991</v>
      </c>
      <c r="N8">
        <v>7.5715401790000003</v>
      </c>
      <c r="O8">
        <v>8.7582626490000006</v>
      </c>
      <c r="P8">
        <v>7.6040997020000001</v>
      </c>
      <c r="Q8">
        <v>10.318872199999999</v>
      </c>
      <c r="R8">
        <v>8.1685467519999992</v>
      </c>
      <c r="S8">
        <v>9.2495465639999992</v>
      </c>
      <c r="T8">
        <v>8.1636212290000003</v>
      </c>
      <c r="U8">
        <v>3.08</v>
      </c>
      <c r="V8">
        <v>3.08</v>
      </c>
      <c r="W8">
        <v>1E-3</v>
      </c>
      <c r="X8" s="2">
        <f t="shared" si="0"/>
        <v>3.8133070324889884</v>
      </c>
    </row>
    <row r="9" spans="1:24" x14ac:dyDescent="0.25">
      <c r="A9">
        <v>2004</v>
      </c>
      <c r="B9">
        <v>2005</v>
      </c>
      <c r="C9">
        <v>59.1</v>
      </c>
      <c r="D9">
        <v>9.3330841870000008</v>
      </c>
      <c r="E9">
        <v>10.43404686</v>
      </c>
      <c r="F9">
        <v>7.9432907349999997</v>
      </c>
      <c r="G9">
        <v>9.2192811500000005</v>
      </c>
      <c r="H9">
        <v>7.9640468579999997</v>
      </c>
      <c r="I9">
        <v>10.67757143</v>
      </c>
      <c r="J9">
        <v>7.5287142859999996</v>
      </c>
      <c r="K9">
        <v>9.2509285709999993</v>
      </c>
      <c r="L9">
        <v>7.6878095240000004</v>
      </c>
      <c r="M9">
        <v>10.38101438</v>
      </c>
      <c r="N9">
        <v>7.8927752980000001</v>
      </c>
      <c r="O9">
        <v>9.0901748510000004</v>
      </c>
      <c r="P9">
        <v>7.7863864090000003</v>
      </c>
      <c r="Q9">
        <v>10.97719614</v>
      </c>
      <c r="R9">
        <v>8.5784265869999992</v>
      </c>
      <c r="S9">
        <v>9.7426886970000002</v>
      </c>
      <c r="T9">
        <v>8.5124596320000006</v>
      </c>
      <c r="U9">
        <v>3.9</v>
      </c>
      <c r="V9">
        <v>3.9</v>
      </c>
      <c r="W9">
        <v>1E-3</v>
      </c>
      <c r="X9" s="2">
        <f t="shared" si="0"/>
        <v>4.0792309244120526</v>
      </c>
    </row>
    <row r="10" spans="1:24" x14ac:dyDescent="0.25">
      <c r="A10">
        <v>2005</v>
      </c>
      <c r="B10">
        <v>2006</v>
      </c>
      <c r="C10">
        <v>11.6</v>
      </c>
      <c r="D10">
        <v>10.20637217</v>
      </c>
      <c r="E10">
        <v>10.667763580000001</v>
      </c>
      <c r="F10">
        <v>8.5138658150000008</v>
      </c>
      <c r="G10">
        <v>9.4794568689999998</v>
      </c>
      <c r="H10">
        <v>8.4435250269999997</v>
      </c>
      <c r="I10">
        <v>11.15685714</v>
      </c>
      <c r="J10">
        <v>8.4048571429999992</v>
      </c>
      <c r="K10">
        <v>9.6408571429999999</v>
      </c>
      <c r="L10">
        <v>8.2555714289999997</v>
      </c>
      <c r="M10">
        <v>10.63086062</v>
      </c>
      <c r="N10">
        <v>8.4178199399999993</v>
      </c>
      <c r="O10">
        <v>9.3518470980000004</v>
      </c>
      <c r="P10">
        <v>8.2556820440000003</v>
      </c>
      <c r="Q10">
        <v>11.06199524</v>
      </c>
      <c r="R10">
        <v>8.9235486290000008</v>
      </c>
      <c r="S10">
        <v>9.8301182879999995</v>
      </c>
      <c r="T10">
        <v>8.8230704719999995</v>
      </c>
      <c r="U10">
        <v>2.04</v>
      </c>
      <c r="V10">
        <v>2.04</v>
      </c>
      <c r="W10">
        <v>1E-3</v>
      </c>
      <c r="X10" s="2">
        <f t="shared" si="0"/>
        <v>2.451005098112319</v>
      </c>
    </row>
    <row r="11" spans="1:24" x14ac:dyDescent="0.25">
      <c r="A11">
        <v>2006</v>
      </c>
      <c r="B11">
        <v>2007</v>
      </c>
      <c r="C11">
        <v>44.8</v>
      </c>
      <c r="D11">
        <v>8.7508172500000008</v>
      </c>
      <c r="E11">
        <v>9.7760489879999994</v>
      </c>
      <c r="F11">
        <v>7.159872204</v>
      </c>
      <c r="G11">
        <v>8.6756150160000001</v>
      </c>
      <c r="H11">
        <v>7.5834185300000003</v>
      </c>
      <c r="I11">
        <v>10.19233333</v>
      </c>
      <c r="J11">
        <v>6.8385714289999999</v>
      </c>
      <c r="K11">
        <v>8.8607142860000003</v>
      </c>
      <c r="L11">
        <v>7.4878095240000002</v>
      </c>
      <c r="M11">
        <v>9.7206746030000009</v>
      </c>
      <c r="N11">
        <v>6.9797693450000002</v>
      </c>
      <c r="O11">
        <v>8.5501153270000003</v>
      </c>
      <c r="P11">
        <v>7.3633283729999999</v>
      </c>
      <c r="Q11">
        <v>10.185965700000001</v>
      </c>
      <c r="R11">
        <v>7.6320277880000003</v>
      </c>
      <c r="S11">
        <v>9.0690508820000009</v>
      </c>
      <c r="T11">
        <v>7.9605545119999999</v>
      </c>
      <c r="U11">
        <v>2.58</v>
      </c>
      <c r="V11">
        <v>2.58</v>
      </c>
      <c r="W11">
        <v>1E-3</v>
      </c>
      <c r="X11" s="2">
        <f t="shared" si="0"/>
        <v>3.8022081394209395</v>
      </c>
    </row>
    <row r="12" spans="1:24" x14ac:dyDescent="0.25">
      <c r="A12">
        <v>2007</v>
      </c>
      <c r="B12">
        <v>2008</v>
      </c>
      <c r="C12">
        <v>15.9</v>
      </c>
      <c r="D12">
        <v>8.9360062019999997</v>
      </c>
      <c r="E12">
        <v>9.5219808310000005</v>
      </c>
      <c r="F12">
        <v>7.042204473</v>
      </c>
      <c r="G12">
        <v>8.4075718849999994</v>
      </c>
      <c r="H12">
        <v>7.2669222580000001</v>
      </c>
      <c r="I12">
        <v>9.4948571430000008</v>
      </c>
      <c r="J12">
        <v>6.548</v>
      </c>
      <c r="K12">
        <v>8.1613214289999991</v>
      </c>
      <c r="L12">
        <v>6.8666666669999996</v>
      </c>
      <c r="M12">
        <v>9.4352554560000002</v>
      </c>
      <c r="N12">
        <v>6.8987797620000002</v>
      </c>
      <c r="O12">
        <v>8.2372414430000003</v>
      </c>
      <c r="P12">
        <v>7.0310069439999996</v>
      </c>
      <c r="Q12">
        <v>9.9920766049999994</v>
      </c>
      <c r="R12">
        <v>7.5117348850000001</v>
      </c>
      <c r="S12">
        <v>8.8221460759999992</v>
      </c>
      <c r="T12">
        <v>7.6373463509999997</v>
      </c>
      <c r="U12">
        <v>1.17</v>
      </c>
      <c r="V12">
        <v>1.17</v>
      </c>
      <c r="W12">
        <v>1E-3</v>
      </c>
      <c r="X12" s="2">
        <f t="shared" si="0"/>
        <v>2.7663191092261861</v>
      </c>
    </row>
    <row r="13" spans="1:24" x14ac:dyDescent="0.25">
      <c r="A13">
        <v>2008</v>
      </c>
      <c r="B13">
        <v>2009</v>
      </c>
      <c r="C13">
        <v>38</v>
      </c>
      <c r="D13">
        <v>7.9118316760000003</v>
      </c>
      <c r="E13">
        <v>8.6458572950000008</v>
      </c>
      <c r="F13">
        <v>6.7742172519999997</v>
      </c>
      <c r="G13">
        <v>7.6883226840000001</v>
      </c>
      <c r="H13">
        <v>6.8307774229999998</v>
      </c>
      <c r="I13">
        <v>8.8496666669999993</v>
      </c>
      <c r="J13">
        <v>6.4277142859999996</v>
      </c>
      <c r="K13">
        <v>7.7236428569999998</v>
      </c>
      <c r="L13">
        <v>6.6798571430000004</v>
      </c>
      <c r="M13">
        <v>8.6450892859999993</v>
      </c>
      <c r="N13">
        <v>6.6372544639999997</v>
      </c>
      <c r="O13">
        <v>7.6270740330000004</v>
      </c>
      <c r="P13">
        <v>6.7375223210000001</v>
      </c>
      <c r="Q13">
        <v>9.1849931159999993</v>
      </c>
      <c r="R13">
        <v>7.2161134059999998</v>
      </c>
      <c r="S13">
        <v>8.1653323320000002</v>
      </c>
      <c r="T13">
        <v>7.2812316939999997</v>
      </c>
      <c r="U13">
        <v>2.3199999999999998</v>
      </c>
      <c r="V13">
        <v>2.3199999999999998</v>
      </c>
      <c r="W13">
        <v>1E-3</v>
      </c>
      <c r="X13" s="2">
        <f t="shared" si="0"/>
        <v>3.6375861597263857</v>
      </c>
    </row>
    <row r="14" spans="1:24" x14ac:dyDescent="0.25">
      <c r="A14">
        <v>2009</v>
      </c>
      <c r="B14">
        <v>2010</v>
      </c>
      <c r="C14">
        <v>24</v>
      </c>
      <c r="D14">
        <v>9.3566666670000007</v>
      </c>
      <c r="E14">
        <v>9.7478807239999998</v>
      </c>
      <c r="F14">
        <v>7.2979872200000004</v>
      </c>
      <c r="G14">
        <v>8.4572763579999997</v>
      </c>
      <c r="H14">
        <v>7.3495846650000001</v>
      </c>
      <c r="I14">
        <v>9.9364285710000004</v>
      </c>
      <c r="J14">
        <v>7.1868571430000001</v>
      </c>
      <c r="K14">
        <v>8.4659999999999993</v>
      </c>
      <c r="L14">
        <v>7.2197619050000004</v>
      </c>
      <c r="M14">
        <v>9.7736656750000002</v>
      </c>
      <c r="N14">
        <v>7.320751488</v>
      </c>
      <c r="O14">
        <v>8.3962834819999994</v>
      </c>
      <c r="P14">
        <v>7.2383754959999997</v>
      </c>
      <c r="Q14">
        <v>10.20194893</v>
      </c>
      <c r="R14">
        <v>7.7613894099999996</v>
      </c>
      <c r="S14">
        <v>8.8528839650000002</v>
      </c>
      <c r="T14">
        <v>7.732964076</v>
      </c>
      <c r="U14">
        <v>2.33</v>
      </c>
      <c r="V14">
        <v>2.33</v>
      </c>
      <c r="W14">
        <v>1E-3</v>
      </c>
      <c r="X14" s="2">
        <f t="shared" si="0"/>
        <v>3.1780538303479458</v>
      </c>
    </row>
    <row r="15" spans="1:24" x14ac:dyDescent="0.25">
      <c r="A15">
        <v>2010</v>
      </c>
      <c r="B15">
        <v>2011</v>
      </c>
      <c r="C15">
        <v>58.9</v>
      </c>
      <c r="D15">
        <v>9.3533333330000001</v>
      </c>
      <c r="E15">
        <v>9.6454100109999992</v>
      </c>
      <c r="F15">
        <v>7.969105431</v>
      </c>
      <c r="G15">
        <v>8.6617012780000007</v>
      </c>
      <c r="H15">
        <v>7.925846645</v>
      </c>
      <c r="I15">
        <v>9.8727619050000008</v>
      </c>
      <c r="J15">
        <v>7.7087142860000002</v>
      </c>
      <c r="K15">
        <v>8.6808928569999999</v>
      </c>
      <c r="L15">
        <v>7.8079047619999997</v>
      </c>
      <c r="M15">
        <v>9.6237227179999998</v>
      </c>
      <c r="N15">
        <v>7.7555654760000001</v>
      </c>
      <c r="O15">
        <v>8.5403999259999992</v>
      </c>
      <c r="P15">
        <v>7.7192187499999996</v>
      </c>
      <c r="Q15">
        <v>10.0920691</v>
      </c>
      <c r="R15">
        <v>8.2834059329999992</v>
      </c>
      <c r="S15">
        <v>9.0522324449999996</v>
      </c>
      <c r="T15">
        <v>8.2268068589999999</v>
      </c>
      <c r="U15">
        <v>4.1100000000000003</v>
      </c>
      <c r="V15">
        <v>4.1100000000000003</v>
      </c>
      <c r="W15">
        <v>1E-3</v>
      </c>
      <c r="X15" s="2">
        <f t="shared" si="0"/>
        <v>4.0758410906575406</v>
      </c>
    </row>
    <row r="16" spans="1:24" x14ac:dyDescent="0.25">
      <c r="A16">
        <v>2011</v>
      </c>
      <c r="B16">
        <v>2012</v>
      </c>
      <c r="C16">
        <v>21.3</v>
      </c>
      <c r="D16">
        <v>8.6533333330000008</v>
      </c>
      <c r="E16">
        <v>9.5912886050000008</v>
      </c>
      <c r="F16">
        <v>7.3124281150000003</v>
      </c>
      <c r="G16">
        <v>8.492771565</v>
      </c>
      <c r="H16">
        <v>7.5477635779999996</v>
      </c>
      <c r="I16">
        <v>9.8437142860000009</v>
      </c>
      <c r="J16">
        <v>6.8098571430000003</v>
      </c>
      <c r="K16">
        <v>8.4745357139999999</v>
      </c>
      <c r="L16">
        <v>7.1788095240000001</v>
      </c>
      <c r="M16">
        <v>9.6650322420000006</v>
      </c>
      <c r="N16">
        <v>7.2518080359999999</v>
      </c>
      <c r="O16">
        <v>8.4370368300000003</v>
      </c>
      <c r="P16">
        <v>7.4364484129999999</v>
      </c>
      <c r="Q16">
        <v>10.051732380000001</v>
      </c>
      <c r="R16">
        <v>7.7402966580000001</v>
      </c>
      <c r="S16">
        <v>8.8831627859999998</v>
      </c>
      <c r="T16">
        <v>7.9183940420000001</v>
      </c>
      <c r="U16">
        <v>1.51</v>
      </c>
      <c r="V16">
        <v>1.51</v>
      </c>
      <c r="W16">
        <v>1E-3</v>
      </c>
      <c r="X16" s="2">
        <f t="shared" si="0"/>
        <v>3.0587070727153796</v>
      </c>
    </row>
    <row r="17" spans="1:31" x14ac:dyDescent="0.25">
      <c r="A17">
        <v>2012</v>
      </c>
      <c r="B17">
        <v>2013</v>
      </c>
      <c r="C17">
        <v>94.7</v>
      </c>
      <c r="D17">
        <v>8.4766666669999999</v>
      </c>
      <c r="E17">
        <v>9.1682428120000008</v>
      </c>
      <c r="F17">
        <v>7.0715654949999998</v>
      </c>
      <c r="G17">
        <v>8.1818610219999997</v>
      </c>
      <c r="H17">
        <v>7.2241427050000002</v>
      </c>
      <c r="I17">
        <v>9.2320476189999994</v>
      </c>
      <c r="J17">
        <v>6.9248571429999997</v>
      </c>
      <c r="K17">
        <v>8.1041785710000003</v>
      </c>
      <c r="L17">
        <v>7.0669523810000001</v>
      </c>
      <c r="M17">
        <v>9.1412822420000008</v>
      </c>
      <c r="N17">
        <v>6.9519866070000003</v>
      </c>
      <c r="O17">
        <v>8.0884858630000007</v>
      </c>
      <c r="P17">
        <v>7.1025570440000001</v>
      </c>
      <c r="Q17">
        <v>9.6794817870000003</v>
      </c>
      <c r="R17">
        <v>7.4688509200000004</v>
      </c>
      <c r="S17">
        <v>8.6274708970000002</v>
      </c>
      <c r="T17">
        <v>7.606586557</v>
      </c>
      <c r="U17">
        <v>3.52</v>
      </c>
      <c r="V17">
        <v>3.52</v>
      </c>
      <c r="W17">
        <v>1E-3</v>
      </c>
      <c r="X17" s="2">
        <f t="shared" si="0"/>
        <v>4.5507140001920323</v>
      </c>
    </row>
    <row r="18" spans="1:31" x14ac:dyDescent="0.25">
      <c r="A18">
        <v>2013</v>
      </c>
      <c r="B18">
        <v>2014</v>
      </c>
      <c r="C18">
        <v>37.200000000000003</v>
      </c>
      <c r="D18">
        <v>8.8346666670000005</v>
      </c>
      <c r="E18">
        <v>9.6562300319999999</v>
      </c>
      <c r="F18">
        <v>6.7413099040000004</v>
      </c>
      <c r="G18">
        <v>8.4417971250000008</v>
      </c>
      <c r="H18">
        <v>7.2136315230000001</v>
      </c>
      <c r="I18">
        <v>9.8807142859999999</v>
      </c>
      <c r="J18">
        <v>6.3698571429999999</v>
      </c>
      <c r="K18">
        <v>8.4521428570000001</v>
      </c>
      <c r="L18">
        <v>6.9739523810000001</v>
      </c>
      <c r="M18">
        <v>9.6731175599999997</v>
      </c>
      <c r="N18">
        <v>6.5887351189999999</v>
      </c>
      <c r="O18">
        <v>8.3551581099999996</v>
      </c>
      <c r="P18">
        <v>7.041044147</v>
      </c>
      <c r="Q18">
        <v>10.39433346</v>
      </c>
      <c r="R18">
        <v>7.5108599319999998</v>
      </c>
      <c r="S18">
        <v>9.1048028540000008</v>
      </c>
      <c r="T18">
        <v>7.8505382399999997</v>
      </c>
      <c r="U18">
        <v>2.14</v>
      </c>
      <c r="V18">
        <v>2.14</v>
      </c>
      <c r="W18">
        <v>1E-3</v>
      </c>
      <c r="X18" s="2">
        <f t="shared" si="0"/>
        <v>3.6163087612791012</v>
      </c>
    </row>
    <row r="19" spans="1:31" x14ac:dyDescent="0.25">
      <c r="A19">
        <v>2014</v>
      </c>
      <c r="B19">
        <v>2015</v>
      </c>
      <c r="C19">
        <v>35.1</v>
      </c>
      <c r="D19">
        <v>9.1199999999999992</v>
      </c>
      <c r="E19">
        <v>9.9751757189999992</v>
      </c>
      <c r="F19">
        <v>8.1652396169999992</v>
      </c>
      <c r="G19">
        <v>8.7557987219999998</v>
      </c>
      <c r="H19">
        <v>7.7676890309999997</v>
      </c>
      <c r="I19">
        <v>10.23414286</v>
      </c>
      <c r="J19">
        <v>7.8972857139999997</v>
      </c>
      <c r="K19">
        <v>8.8102499999999999</v>
      </c>
      <c r="L19">
        <v>7.6229523810000002</v>
      </c>
      <c r="M19">
        <v>10.028618549999999</v>
      </c>
      <c r="N19">
        <v>8.1538690480000007</v>
      </c>
      <c r="O19">
        <v>8.7010342260000009</v>
      </c>
      <c r="P19">
        <v>7.637539683</v>
      </c>
      <c r="Q19">
        <v>10.569357869999999</v>
      </c>
      <c r="R19">
        <v>8.615362373</v>
      </c>
      <c r="S19">
        <v>9.2643174990000006</v>
      </c>
      <c r="T19">
        <v>8.1730091379999994</v>
      </c>
      <c r="U19">
        <v>3.8</v>
      </c>
      <c r="V19">
        <v>3.8</v>
      </c>
      <c r="W19">
        <v>1E-3</v>
      </c>
      <c r="X19" s="2">
        <f t="shared" si="0"/>
        <v>3.55820113047182</v>
      </c>
    </row>
    <row r="20" spans="1:31" x14ac:dyDescent="0.25">
      <c r="A20">
        <v>2015</v>
      </c>
      <c r="B20">
        <v>2016</v>
      </c>
      <c r="C20">
        <v>18.399999999999999</v>
      </c>
      <c r="D20">
        <v>9.6066666670000007</v>
      </c>
      <c r="E20">
        <v>10.6215229</v>
      </c>
      <c r="F20">
        <v>8.8737699679999995</v>
      </c>
      <c r="G20">
        <v>9.5544888179999994</v>
      </c>
      <c r="H20">
        <v>8.73</v>
      </c>
      <c r="I20">
        <v>10.72547619</v>
      </c>
      <c r="J20">
        <v>8.3411428569999995</v>
      </c>
      <c r="K20">
        <v>9.4307142860000006</v>
      </c>
      <c r="L20">
        <v>8.2924761900000004</v>
      </c>
      <c r="M20">
        <v>10.80536706</v>
      </c>
      <c r="N20">
        <v>8.9189360119999996</v>
      </c>
      <c r="O20">
        <v>9.5593154760000001</v>
      </c>
      <c r="P20">
        <v>8.6534176590000005</v>
      </c>
      <c r="Q20">
        <v>11.42881086</v>
      </c>
      <c r="R20">
        <v>9.6438941039999992</v>
      </c>
      <c r="S20">
        <v>10.213680999999999</v>
      </c>
      <c r="T20">
        <v>9.3159969960000009</v>
      </c>
      <c r="U20">
        <v>2.4500000000000002</v>
      </c>
      <c r="V20">
        <v>2.4500000000000002</v>
      </c>
      <c r="W20">
        <v>1E-3</v>
      </c>
      <c r="X20" s="2">
        <f t="shared" si="0"/>
        <v>2.91235066461494</v>
      </c>
      <c r="Z20" s="1" t="s">
        <v>49</v>
      </c>
      <c r="AA20" s="1" t="s">
        <v>49</v>
      </c>
      <c r="AB20" s="1" t="s">
        <v>52</v>
      </c>
      <c r="AC20" s="1" t="s">
        <v>53</v>
      </c>
      <c r="AD20" s="1" t="s">
        <v>50</v>
      </c>
      <c r="AE20" s="1" t="s">
        <v>50</v>
      </c>
    </row>
    <row r="21" spans="1:31" x14ac:dyDescent="0.25">
      <c r="A21">
        <v>2016</v>
      </c>
      <c r="B21">
        <v>2017</v>
      </c>
      <c r="C21">
        <v>34.700000000000003</v>
      </c>
      <c r="D21">
        <v>10.198499999999999</v>
      </c>
      <c r="E21">
        <v>11.037145900000001</v>
      </c>
      <c r="F21">
        <v>8.9155271569999996</v>
      </c>
      <c r="G21">
        <v>10.033690099999999</v>
      </c>
      <c r="H21">
        <v>9.0681469650000004</v>
      </c>
      <c r="I21">
        <v>11.64580952</v>
      </c>
      <c r="J21">
        <v>8.8067142860000001</v>
      </c>
      <c r="K21">
        <v>10.37092857</v>
      </c>
      <c r="L21">
        <v>9.1376666669999995</v>
      </c>
      <c r="M21">
        <v>11.180634919999999</v>
      </c>
      <c r="N21">
        <v>8.9170684520000005</v>
      </c>
      <c r="O21">
        <v>10.053041289999999</v>
      </c>
      <c r="P21">
        <v>9.0013814480000001</v>
      </c>
      <c r="Q21">
        <v>11.670022530000001</v>
      </c>
      <c r="R21">
        <v>9.6072174239999999</v>
      </c>
      <c r="S21">
        <v>10.59035205</v>
      </c>
      <c r="T21">
        <v>9.5929102519999994</v>
      </c>
      <c r="U21">
        <v>4.3499999999999996</v>
      </c>
      <c r="V21">
        <v>4.3499999999999996</v>
      </c>
      <c r="W21">
        <v>1E-3</v>
      </c>
      <c r="X21" s="2">
        <f t="shared" si="0"/>
        <v>3.5467396869528134</v>
      </c>
      <c r="AA21" s="1"/>
    </row>
    <row r="22" spans="1:31" x14ac:dyDescent="0.25">
      <c r="A22">
        <v>2017</v>
      </c>
      <c r="B22">
        <v>2018</v>
      </c>
      <c r="C22">
        <v>8.1</v>
      </c>
      <c r="D22">
        <v>8.5605329169999997</v>
      </c>
      <c r="E22">
        <v>9.6549094780000004</v>
      </c>
      <c r="F22">
        <v>7.6529392969999996</v>
      </c>
      <c r="G22">
        <v>8.6958226839999995</v>
      </c>
      <c r="H22">
        <v>7.759669862</v>
      </c>
      <c r="I22">
        <v>9.8199523810000002</v>
      </c>
      <c r="J22">
        <v>7.2157142859999999</v>
      </c>
      <c r="K22">
        <v>8.6625714289999998</v>
      </c>
      <c r="L22">
        <v>7.5067142860000002</v>
      </c>
      <c r="M22">
        <v>9.8214360119999995</v>
      </c>
      <c r="N22">
        <v>7.75</v>
      </c>
      <c r="O22">
        <v>8.7661365329999992</v>
      </c>
      <c r="P22">
        <v>7.7769122020000001</v>
      </c>
      <c r="Q22">
        <v>10.308907250000001</v>
      </c>
      <c r="R22">
        <v>8.2547765680000005</v>
      </c>
      <c r="S22">
        <v>9.282535674</v>
      </c>
      <c r="T22">
        <v>8.2878295160000004</v>
      </c>
      <c r="U22">
        <v>0.35</v>
      </c>
      <c r="V22">
        <v>0.35</v>
      </c>
      <c r="W22">
        <v>1</v>
      </c>
      <c r="X22" s="3">
        <f>LN(C22)</f>
        <v>2.0918640616783932</v>
      </c>
      <c r="Z22">
        <f>G46+(G47*U22)</f>
        <v>2.6665740539591929</v>
      </c>
      <c r="AA22" s="1">
        <v>2.6665740539999998</v>
      </c>
      <c r="AB22">
        <f>EXP(AA22)</f>
        <v>14.390583283140467</v>
      </c>
      <c r="AC22">
        <f>EXP(X22)</f>
        <v>8.1000000000000014</v>
      </c>
      <c r="AD22">
        <f>AVERAGE(ABS((AC22-AB22)/AC22))</f>
        <v>0.77661522014079809</v>
      </c>
      <c r="AE22">
        <f>AVERAGE(ABS((X22-AA22)/X22))</f>
        <v>0.27473582191592882</v>
      </c>
    </row>
    <row r="23" spans="1:31" x14ac:dyDescent="0.25">
      <c r="A23">
        <v>2018</v>
      </c>
      <c r="B23">
        <v>2019</v>
      </c>
      <c r="C23">
        <v>21.1</v>
      </c>
      <c r="D23">
        <v>8.9249520830000009</v>
      </c>
      <c r="E23">
        <v>9.8706709270000008</v>
      </c>
      <c r="F23">
        <v>7.4035463259999998</v>
      </c>
      <c r="G23">
        <v>8.7536821089999997</v>
      </c>
      <c r="H23">
        <v>7.6142918000000002</v>
      </c>
      <c r="I23">
        <v>9.9863809519999993</v>
      </c>
      <c r="J23">
        <v>6.9205714289999998</v>
      </c>
      <c r="K23">
        <v>8.7390000000000008</v>
      </c>
      <c r="L23">
        <v>7.4327142860000004</v>
      </c>
      <c r="M23">
        <v>10.10597718</v>
      </c>
      <c r="N23">
        <v>7.533891369</v>
      </c>
      <c r="O23">
        <v>8.8577901790000002</v>
      </c>
      <c r="P23">
        <v>7.6262425599999997</v>
      </c>
      <c r="Q23">
        <v>10.786515209999999</v>
      </c>
      <c r="R23">
        <v>8.2795456250000008</v>
      </c>
      <c r="S23">
        <v>9.5379797219999993</v>
      </c>
      <c r="T23">
        <v>8.2952935290000003</v>
      </c>
      <c r="U23">
        <v>1.17</v>
      </c>
      <c r="V23">
        <v>1.17</v>
      </c>
      <c r="W23">
        <v>1</v>
      </c>
      <c r="X23" s="3">
        <f t="shared" ref="X3:X26" si="1">LN(C23)</f>
        <v>3.0492730404820207</v>
      </c>
      <c r="AA23" s="1">
        <v>2.861175636</v>
      </c>
      <c r="AB23">
        <f>EXP(AA23)</f>
        <v>17.482067407954624</v>
      </c>
      <c r="AC23">
        <f>EXP(X23)</f>
        <v>21.099999999999998</v>
      </c>
      <c r="AD23">
        <f t="shared" ref="AD23:AD26" si="2">AVERAGE(ABS((AC23-AB23)/AC23))</f>
        <v>0.17146599962300355</v>
      </c>
      <c r="AE23">
        <f>AVERAGE(ABS((X23-AA23)/X23))</f>
        <v>6.1685982850616355E-2</v>
      </c>
    </row>
    <row r="24" spans="1:31" x14ac:dyDescent="0.25">
      <c r="A24">
        <v>2019</v>
      </c>
      <c r="B24">
        <v>2020</v>
      </c>
      <c r="C24">
        <v>8.0679429999999996</v>
      </c>
      <c r="D24">
        <v>9.9112112499999991</v>
      </c>
      <c r="E24">
        <v>10.470244940000001</v>
      </c>
      <c r="F24">
        <v>8.2439936100000004</v>
      </c>
      <c r="G24">
        <v>9.4555431310000007</v>
      </c>
      <c r="H24">
        <v>8.3549307769999999</v>
      </c>
      <c r="I24">
        <v>10.738714290000001</v>
      </c>
      <c r="J24">
        <v>7.7865714290000003</v>
      </c>
      <c r="K24">
        <v>9.5140357140000003</v>
      </c>
      <c r="L24">
        <v>8.0991428570000004</v>
      </c>
      <c r="M24">
        <v>10.871257440000001</v>
      </c>
      <c r="N24">
        <v>8.4230133929999997</v>
      </c>
      <c r="O24">
        <v>9.6499702379999999</v>
      </c>
      <c r="P24">
        <v>8.4364087300000001</v>
      </c>
      <c r="Q24">
        <v>11.463307049999999</v>
      </c>
      <c r="R24">
        <v>9.0132031539999993</v>
      </c>
      <c r="S24">
        <v>10.24567124</v>
      </c>
      <c r="T24">
        <v>9.0470484419999995</v>
      </c>
      <c r="U24">
        <v>1.1399999999999999</v>
      </c>
      <c r="V24">
        <v>1.1399999999999999</v>
      </c>
      <c r="W24">
        <v>1</v>
      </c>
      <c r="X24" s="3">
        <f t="shared" si="1"/>
        <v>2.0878985551190659</v>
      </c>
      <c r="AA24" s="1">
        <v>2.8718494030000001</v>
      </c>
      <c r="AB24">
        <f>EXP(AA24)</f>
        <v>17.669666334680908</v>
      </c>
      <c r="AC24">
        <f>EXP(X24)</f>
        <v>8.0679429999999996</v>
      </c>
      <c r="AD24">
        <f t="shared" si="2"/>
        <v>1.1901079785368971</v>
      </c>
      <c r="AE24">
        <f>AVERAGE(ABS((X24-AA24)/X24))</f>
        <v>0.37547362919470395</v>
      </c>
    </row>
    <row r="25" spans="1:31" x14ac:dyDescent="0.25">
      <c r="A25">
        <v>2020</v>
      </c>
      <c r="B25">
        <v>2021</v>
      </c>
      <c r="C25">
        <v>48.4</v>
      </c>
      <c r="D25">
        <v>8.8882535419999993</v>
      </c>
      <c r="E25">
        <v>9.9938764639999995</v>
      </c>
      <c r="F25">
        <v>8.0894249200000008</v>
      </c>
      <c r="G25">
        <v>8.8353753990000001</v>
      </c>
      <c r="H25">
        <v>7.860308839</v>
      </c>
      <c r="I25">
        <v>10.397142860000001</v>
      </c>
      <c r="J25">
        <v>7.8339999999999996</v>
      </c>
      <c r="K25">
        <v>9.0485714290000008</v>
      </c>
      <c r="L25">
        <v>7.8556190480000003</v>
      </c>
      <c r="M25">
        <v>10.22914435</v>
      </c>
      <c r="N25">
        <v>8.264471726</v>
      </c>
      <c r="O25">
        <v>8.9823586310000003</v>
      </c>
      <c r="P25">
        <v>7.9448065479999999</v>
      </c>
      <c r="Q25">
        <v>10.702761300000001</v>
      </c>
      <c r="R25">
        <v>8.8981975220000002</v>
      </c>
      <c r="S25">
        <v>9.5223939170000005</v>
      </c>
      <c r="T25">
        <v>8.5283364630000005</v>
      </c>
      <c r="U25">
        <v>2.1475022560000001</v>
      </c>
      <c r="V25">
        <v>2.1475022560000001</v>
      </c>
      <c r="W25">
        <v>1</v>
      </c>
      <c r="X25" s="3">
        <f t="shared" si="1"/>
        <v>3.8794998137225858</v>
      </c>
      <c r="AA25" s="1">
        <v>3.2281564120000001</v>
      </c>
      <c r="AB25">
        <f>EXP(AA25)</f>
        <v>25.23309463279913</v>
      </c>
      <c r="AC25">
        <f>EXP(X25)</f>
        <v>48.399999999999991</v>
      </c>
      <c r="AD25">
        <f t="shared" si="2"/>
        <v>0.47865506957026582</v>
      </c>
      <c r="AE25">
        <f>AVERAGE(ABS((X25-AA25)/X25))</f>
        <v>0.16789365459398931</v>
      </c>
    </row>
    <row r="26" spans="1:31" x14ac:dyDescent="0.25">
      <c r="A26">
        <v>2021</v>
      </c>
      <c r="B26">
        <v>2022</v>
      </c>
      <c r="C26">
        <v>16</v>
      </c>
      <c r="D26">
        <v>8.8855099210000006</v>
      </c>
      <c r="E26">
        <v>10.06083067</v>
      </c>
      <c r="F26">
        <v>7.2485622999999997</v>
      </c>
      <c r="G26">
        <v>8.8951597440000008</v>
      </c>
      <c r="H26">
        <v>7.6291906279999999</v>
      </c>
      <c r="I26">
        <v>10.25933333</v>
      </c>
      <c r="J26">
        <v>6.9135714290000001</v>
      </c>
      <c r="K26">
        <v>8.9066428569999996</v>
      </c>
      <c r="L26">
        <v>7.468</v>
      </c>
      <c r="M26">
        <v>10.22695437</v>
      </c>
      <c r="N26">
        <v>7.2937872019999999</v>
      </c>
      <c r="O26">
        <v>8.9576636900000004</v>
      </c>
      <c r="P26">
        <v>7.6468948409999999</v>
      </c>
      <c r="Q26">
        <v>10.81557892</v>
      </c>
      <c r="R26">
        <v>7.9704431089999996</v>
      </c>
      <c r="S26">
        <v>9.5849136309999992</v>
      </c>
      <c r="T26">
        <v>8.3054512450000004</v>
      </c>
      <c r="U26">
        <v>0.87545412199999995</v>
      </c>
      <c r="V26">
        <v>0.87545412199999995</v>
      </c>
      <c r="W26">
        <v>1</v>
      </c>
      <c r="X26" s="3">
        <f t="shared" si="1"/>
        <v>2.7725887222397811</v>
      </c>
      <c r="AA26" s="1">
        <v>2.7121490000000001</v>
      </c>
      <c r="AB26">
        <f>EXP(AA26)</f>
        <v>15.061608156937549</v>
      </c>
      <c r="AC26">
        <f>EXP(X26)</f>
        <v>15.999999999999998</v>
      </c>
      <c r="AD26">
        <f t="shared" si="2"/>
        <v>5.8649490191403093E-2</v>
      </c>
      <c r="AE26">
        <f>AVERAGE(ABS((X26-AA26)/X26))</f>
        <v>2.179902188700961E-2</v>
      </c>
    </row>
    <row r="27" spans="1:31" x14ac:dyDescent="0.25">
      <c r="A27">
        <v>2022</v>
      </c>
      <c r="B27">
        <v>2023</v>
      </c>
      <c r="D27">
        <v>9.0500000000000007</v>
      </c>
      <c r="E27">
        <v>10.1743983</v>
      </c>
      <c r="F27">
        <v>7.5150798720000003</v>
      </c>
      <c r="G27">
        <v>8.9180191690000008</v>
      </c>
      <c r="H27">
        <v>7.6417358889999996</v>
      </c>
      <c r="I27">
        <v>10.342380950000001</v>
      </c>
      <c r="J27">
        <v>7.1344285709999999</v>
      </c>
      <c r="K27">
        <v>8.8848214290000005</v>
      </c>
      <c r="L27">
        <v>7.4029047620000004</v>
      </c>
      <c r="M27">
        <v>10.52364335</v>
      </c>
      <c r="N27">
        <v>7.622693452</v>
      </c>
      <c r="O27">
        <v>9.1074255950000005</v>
      </c>
      <c r="P27">
        <v>7.7352802580000004</v>
      </c>
      <c r="Q27">
        <v>11.04067843</v>
      </c>
      <c r="R27">
        <v>8.2159256480000007</v>
      </c>
      <c r="S27">
        <v>9.6830153960000001</v>
      </c>
      <c r="T27">
        <v>8.3773726370000006</v>
      </c>
      <c r="U27">
        <v>1.45</v>
      </c>
      <c r="V27">
        <v>1.45</v>
      </c>
      <c r="W27">
        <v>1</v>
      </c>
      <c r="AA27" t="s">
        <v>23</v>
      </c>
    </row>
    <row r="29" spans="1:31" x14ac:dyDescent="0.25">
      <c r="AD29">
        <f>AVERAGE(AD22:AD26)</f>
        <v>0.53509875161247344</v>
      </c>
      <c r="AE29">
        <f>AVERAGE(AE22:AE26)</f>
        <v>0.18031762208844962</v>
      </c>
    </row>
    <row r="30" spans="1:31" x14ac:dyDescent="0.25">
      <c r="F30" t="s">
        <v>24</v>
      </c>
    </row>
    <row r="31" spans="1:31" ht="15.75" thickBot="1" x14ac:dyDescent="0.3"/>
    <row r="32" spans="1:31" x14ac:dyDescent="0.25">
      <c r="F32" s="7" t="s">
        <v>25</v>
      </c>
      <c r="G32" s="7"/>
    </row>
    <row r="33" spans="6:14" x14ac:dyDescent="0.25">
      <c r="F33" s="4" t="s">
        <v>26</v>
      </c>
      <c r="G33" s="4">
        <v>0.72276230532566521</v>
      </c>
    </row>
    <row r="34" spans="6:14" x14ac:dyDescent="0.25">
      <c r="F34" s="4" t="s">
        <v>27</v>
      </c>
      <c r="G34" s="4">
        <v>0.52238534999967012</v>
      </c>
    </row>
    <row r="35" spans="6:14" x14ac:dyDescent="0.25">
      <c r="F35" s="4" t="s">
        <v>28</v>
      </c>
      <c r="G35" s="4">
        <v>0.49585120277742956</v>
      </c>
    </row>
    <row r="36" spans="6:14" x14ac:dyDescent="0.25">
      <c r="F36" s="4" t="s">
        <v>29</v>
      </c>
      <c r="G36" s="4">
        <v>0.39534780441303374</v>
      </c>
    </row>
    <row r="37" spans="6:14" ht="15.75" thickBot="1" x14ac:dyDescent="0.3">
      <c r="F37" s="5" t="s">
        <v>30</v>
      </c>
      <c r="G37" s="5">
        <v>20</v>
      </c>
    </row>
    <row r="39" spans="6:14" ht="15.75" thickBot="1" x14ac:dyDescent="0.3">
      <c r="F39" t="s">
        <v>31</v>
      </c>
    </row>
    <row r="40" spans="6:14" x14ac:dyDescent="0.25">
      <c r="F40" s="6"/>
      <c r="G40" s="6" t="s">
        <v>32</v>
      </c>
      <c r="H40" s="6" t="s">
        <v>33</v>
      </c>
      <c r="I40" s="6" t="s">
        <v>34</v>
      </c>
      <c r="J40" s="6" t="s">
        <v>35</v>
      </c>
      <c r="K40" s="6" t="s">
        <v>36</v>
      </c>
    </row>
    <row r="41" spans="6:14" x14ac:dyDescent="0.25">
      <c r="F41" s="4" t="s">
        <v>37</v>
      </c>
      <c r="G41" s="4">
        <v>1</v>
      </c>
      <c r="H41" s="4">
        <v>3.0771205950742764</v>
      </c>
      <c r="I41" s="4">
        <v>3.0771205950742764</v>
      </c>
      <c r="J41" s="4">
        <v>19.687286183511262</v>
      </c>
      <c r="K41" s="4">
        <v>3.1830644227253871E-4</v>
      </c>
    </row>
    <row r="42" spans="6:14" x14ac:dyDescent="0.25">
      <c r="F42" s="4" t="s">
        <v>38</v>
      </c>
      <c r="G42" s="4">
        <v>18</v>
      </c>
      <c r="H42" s="4">
        <v>2.8133979561757152</v>
      </c>
      <c r="I42" s="4">
        <v>0.15629988645420639</v>
      </c>
      <c r="J42" s="4"/>
      <c r="K42" s="4"/>
    </row>
    <row r="43" spans="6:14" ht="15.75" thickBot="1" x14ac:dyDescent="0.3">
      <c r="F43" s="5" t="s">
        <v>39</v>
      </c>
      <c r="G43" s="5">
        <v>19</v>
      </c>
      <c r="H43" s="5">
        <v>5.8905185512499916</v>
      </c>
      <c r="I43" s="5"/>
      <c r="J43" s="5"/>
      <c r="K43" s="5"/>
    </row>
    <row r="44" spans="6:14" ht="15.75" thickBot="1" x14ac:dyDescent="0.3"/>
    <row r="45" spans="6:14" x14ac:dyDescent="0.25">
      <c r="F45" s="6"/>
      <c r="G45" s="6" t="s">
        <v>40</v>
      </c>
      <c r="H45" s="6" t="s">
        <v>29</v>
      </c>
      <c r="I45" s="6" t="s">
        <v>41</v>
      </c>
      <c r="J45" s="6" t="s">
        <v>42</v>
      </c>
      <c r="K45" s="6" t="s">
        <v>43</v>
      </c>
      <c r="L45" s="6" t="s">
        <v>44</v>
      </c>
      <c r="M45" s="6" t="s">
        <v>45</v>
      </c>
      <c r="N45" s="6" t="s">
        <v>46</v>
      </c>
    </row>
    <row r="46" spans="6:14" x14ac:dyDescent="0.25">
      <c r="F46" s="4" t="s">
        <v>47</v>
      </c>
      <c r="G46" s="4">
        <v>2.5384529992175402</v>
      </c>
      <c r="H46" s="4">
        <v>0.25653372929530588</v>
      </c>
      <c r="I46" s="4">
        <v>9.8952017194410686</v>
      </c>
      <c r="J46" s="4">
        <v>1.0500316902262048E-8</v>
      </c>
      <c r="K46" s="4">
        <v>1.999495633275804</v>
      </c>
      <c r="L46" s="4">
        <v>3.0774103651592766</v>
      </c>
      <c r="M46" s="4">
        <v>1.999495633275804</v>
      </c>
      <c r="N46" s="4">
        <v>3.0774103651592766</v>
      </c>
    </row>
    <row r="47" spans="6:14" ht="15.75" thickBot="1" x14ac:dyDescent="0.3">
      <c r="F47" s="5" t="s">
        <v>48</v>
      </c>
      <c r="G47" s="5">
        <v>0.3660601564047215</v>
      </c>
      <c r="H47" s="5">
        <v>8.250106098264022E-2</v>
      </c>
      <c r="I47" s="5">
        <v>4.4370357428705978</v>
      </c>
      <c r="J47" s="5">
        <v>3.183064422725411E-4</v>
      </c>
      <c r="K47" s="5">
        <v>0.19273185904302273</v>
      </c>
      <c r="L47" s="5">
        <v>0.53938845376642031</v>
      </c>
      <c r="M47" s="5">
        <v>0.19273185904302273</v>
      </c>
      <c r="N47" s="5">
        <v>0.53938845376642031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f_model_one_step_ahead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2022-02-01T18:42:45Z</dcterms:created>
  <dcterms:modified xsi:type="dcterms:W3CDTF">2022-09-13T20:43:21Z</dcterms:modified>
</cp:coreProperties>
</file>