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mfs.local\AKC-ABL\Users2\jim.murphy\My Documents\Projects\2019\NPAFC workshop\"/>
    </mc:Choice>
  </mc:AlternateContent>
  <bookViews>
    <workbookView xWindow="0" yWindow="0" windowWidth="17925" windowHeight="7890"/>
  </bookViews>
  <sheets>
    <sheet name="Fig 1" sheetId="3" r:id="rId1"/>
    <sheet name="Fig 2" sheetId="4" r:id="rId2"/>
    <sheet name="Fig 3" sheetId="7" r:id="rId3"/>
    <sheet name="Fig 4" sheetId="1" r:id="rId4"/>
    <sheet name="Fig 5" sheetId="2" r:id="rId5"/>
    <sheet name="Table 1" sheetId="5" r:id="rId6"/>
    <sheet name="Table 2" sheetId="6" r:id="rId7"/>
    <sheet name="Table 3" sheetId="10" r:id="rId8"/>
    <sheet name="Table 4" sheetId="8" r:id="rId9"/>
  </sheets>
  <externalReferences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8" l="1"/>
  <c r="I23" i="4" l="1"/>
  <c r="F23" i="4" s="1"/>
  <c r="D23" i="4"/>
  <c r="I22" i="4"/>
  <c r="D22" i="4"/>
  <c r="I21" i="4"/>
  <c r="D21" i="4"/>
  <c r="I20" i="4"/>
  <c r="D20" i="4"/>
  <c r="I19" i="4"/>
  <c r="D19" i="4"/>
  <c r="I18" i="4"/>
  <c r="D18" i="4"/>
  <c r="I17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D17" i="8"/>
  <c r="D16" i="8"/>
  <c r="D15" i="8"/>
  <c r="D14" i="8"/>
  <c r="D13" i="8"/>
  <c r="D12" i="8"/>
  <c r="D11" i="8"/>
  <c r="D10" i="8"/>
  <c r="D8" i="8"/>
  <c r="D7" i="8"/>
  <c r="D6" i="8"/>
  <c r="D5" i="8"/>
  <c r="D4" i="8"/>
  <c r="J23" i="4" l="1"/>
  <c r="K23" i="4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</calcChain>
</file>

<file path=xl/sharedStrings.xml><?xml version="1.0" encoding="utf-8"?>
<sst xmlns="http://schemas.openxmlformats.org/spreadsheetml/2006/main" count="122" uniqueCount="80">
  <si>
    <t>Juv Year</t>
  </si>
  <si>
    <t>SEAKCatch</t>
  </si>
  <si>
    <t>CPUEcal</t>
  </si>
  <si>
    <t>ISTI</t>
  </si>
  <si>
    <t>Pred SEAKCatch</t>
  </si>
  <si>
    <t>Year</t>
  </si>
  <si>
    <t>MayJulISTI</t>
  </si>
  <si>
    <t>MayChla</t>
  </si>
  <si>
    <t>July24Size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</si>
  <si>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</si>
  <si>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</si>
  <si>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</si>
  <si>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</si>
  <si>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</si>
  <si>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</si>
  <si>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</si>
  <si>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</si>
  <si>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</si>
  <si>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</si>
  <si>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</si>
  <si>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</si>
  <si>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</si>
  <si>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</si>
  <si>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</si>
  <si>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</si>
  <si>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</si>
  <si>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</si>
  <si>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</si>
  <si>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</si>
  <si>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</si>
  <si>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</si>
  <si>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</si>
  <si>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</si>
  <si>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Predicted</t>
  </si>
  <si>
    <t>Juvenile Year</t>
  </si>
  <si>
    <t>Average of log(cpue)</t>
  </si>
  <si>
    <t>log(cpue)MLD</t>
  </si>
  <si>
    <t>Norton Sound and Yukon River return (millions)</t>
  </si>
  <si>
    <t>MLD adjustment</t>
  </si>
  <si>
    <t>Harvest Year</t>
  </si>
  <si>
    <t>Pred Error SEAKCatch</t>
  </si>
  <si>
    <t>LCI</t>
  </si>
  <si>
    <t>UCI</t>
  </si>
  <si>
    <t>ln(CPUE+1)</t>
  </si>
  <si>
    <t>Length (mm)</t>
  </si>
  <si>
    <t>Chlorophyll (ug/L)</t>
  </si>
  <si>
    <t>Adult Return</t>
  </si>
  <si>
    <t>MLD Adjustment</t>
  </si>
  <si>
    <t>ISTI (°C)</t>
  </si>
  <si>
    <t>SEAK Harvest (millions)</t>
  </si>
  <si>
    <t>Predicted SEAK Harvest (millions)</t>
  </si>
  <si>
    <t>Juvneile Index</t>
  </si>
  <si>
    <t>Predicted Length (mm)</t>
  </si>
  <si>
    <t>--</t>
  </si>
  <si>
    <t xml:space="preserve">Figure 1.  A map of Southeast Alaska identifying the eight stations (black dots) within Icy Strait sampled by the Southeast Alaska Coastal Monitoring survey.  </t>
  </si>
  <si>
    <t>Figure 4.  Spatial distribution of juvenile pink salmon based on catch-per-unit-effort (CPUE) data from surface trawl surveys in the northern Bering Sea, 2003–2018. Color contours are from local polynomial prediction surface of ln(CPUE+1) (hollow circles) created using ArcGIS software from Esri, and filled blue circles identify the spatial center of juvenile pink salmon distribution and are scaled by year.</t>
  </si>
  <si>
    <t>Month</t>
  </si>
  <si>
    <t>June</t>
  </si>
  <si>
    <t>July</t>
  </si>
  <si>
    <t>August</t>
  </si>
  <si>
    <t>Temperature .(°C)</t>
  </si>
  <si>
    <t>1 Douglas Island Pink and Chum</t>
  </si>
  <si>
    <t>3 Southern Southeast Alaska Regional Aquculture Association</t>
  </si>
  <si>
    <r>
      <t>SSRAA</t>
    </r>
    <r>
      <rPr>
        <vertAlign val="superscript"/>
        <sz val="10"/>
        <color theme="1"/>
        <rFont val="Times New Roman"/>
        <family val="1"/>
      </rPr>
      <t>3</t>
    </r>
  </si>
  <si>
    <r>
      <t>NSRAA</t>
    </r>
    <r>
      <rPr>
        <vertAlign val="superscript"/>
        <sz val="10"/>
        <color theme="1"/>
        <rFont val="Times New Roman"/>
        <family val="1"/>
      </rPr>
      <t>2</t>
    </r>
  </si>
  <si>
    <r>
      <t>DIPAC</t>
    </r>
    <r>
      <rPr>
        <vertAlign val="superscript"/>
        <sz val="10"/>
        <color theme="1"/>
        <rFont val="Times New Roman"/>
        <family val="1"/>
      </rPr>
      <t>1</t>
    </r>
  </si>
  <si>
    <t>2 Northern Southeast Aquaculture Association (includes Kake and Northern-Keta)</t>
  </si>
  <si>
    <r>
      <t>Figure 5.  The relationship between the juvenile pink salmon abundance index and adult returns to Norton Sound and the Yukon River for the 2004-2018 return years.  This model explains 73% (R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) of the variation in adult pink salmon returns to the northern Bering Sea.</t>
    </r>
  </si>
  <si>
    <t>Partial MayChla</t>
  </si>
  <si>
    <t>Partial MayJulISTI</t>
  </si>
  <si>
    <t>attr(,"constant")</t>
  </si>
  <si>
    <r>
      <t>Figure 3.  The growth model for Southeast Alaska pink salmon in Icy Strait, 1999-2015 juvenile years.  Figures included are: A) the relationship between observed and predicted lengths (fork length mm) of juvenile pink salmon on July 24th, B) partial residuals for the May-July Icy Strait Temperature Index (</t>
    </r>
    <r>
      <rPr>
        <sz val="10"/>
        <color theme="1"/>
        <rFont val="Calibri"/>
        <family val="2"/>
      </rPr>
      <t>°C)</t>
    </r>
    <r>
      <rPr>
        <sz val="10"/>
        <color theme="1"/>
        <rFont val="Times New Roman"/>
        <family val="1"/>
      </rPr>
      <t>, and C) partial residuals for May Chlorophyll (ug/L).  This model explains 82% (R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) of the variation in the average length of juvenile pink salmon.</t>
    </r>
  </si>
  <si>
    <t>Partial CPUEcal</t>
  </si>
  <si>
    <t>Partial ISTI</t>
  </si>
  <si>
    <r>
      <t>Figure 2.  The harvest forecast model for Southeast Alaska pink salmon, 1997-2018 juvenile years.  Plots are: A) the relationship between predicted and observed harvest (millions of fish), B) the partial residuals for the peak monthly catch-per-unit-effort, ln(CPUE), of juvenile pink salmon in Icy Strait, and C) the partial residuals for the May-August Icy Strait Temperature Index (ISTI) (</t>
    </r>
    <r>
      <rPr>
        <sz val="10"/>
        <color theme="1"/>
        <rFont val="Calibri"/>
        <family val="2"/>
      </rPr>
      <t>°</t>
    </r>
    <r>
      <rPr>
        <sz val="10"/>
        <color theme="1"/>
        <rFont val="Times New Roman"/>
        <family val="1"/>
      </rPr>
      <t>C).  The model explains 78% (R</t>
    </r>
    <r>
      <rPr>
        <vertAlign val="superscript"/>
        <sz val="10"/>
        <color theme="1"/>
        <rFont val="Times New Roman"/>
        <family val="1"/>
      </rPr>
      <t>2</t>
    </r>
    <r>
      <rPr>
        <sz val="10"/>
        <color theme="1"/>
        <rFont val="Times New Roman"/>
        <family val="1"/>
      </rPr>
      <t>) of the variation in pink salmon harvest.</t>
    </r>
  </si>
  <si>
    <t>Figure 2.  Average upper 20m water column temperatures (May-July), May Chlorophyll-a concentrations, observed average length (estimated fork length on July 24th), and predicted average length of juvenile pink salmon in Icy Strait, 1999-2015.</t>
  </si>
  <si>
    <t xml:space="preserve">Table 4.  Number of juvenile chum salmo otolith thermal marks recovered in Icy Strait by Southeast Coastal Monitoring surveys, 1997-2017. </t>
  </si>
  <si>
    <t xml:space="preserve"> ln(CPUE)</t>
  </si>
  <si>
    <t>Table 4.  Average catch-per-unit-effort (CPUE), Mixed-Layer-Depth (MLD) adjustment, and abundance index for juvenile pink salmon in the northern Bering Sea, and adult returns to the Yukon River and Norton Sound, 2003-2017 (juvenile years).</t>
  </si>
  <si>
    <t>Table 1.  Average surface trawl catch-per-unit-effort (CPUE) in Icy Strait, the May-August Icy Strait Temperature Index (ISTI), and observed and predicted harvest of pink salmon in Southeast Alaska (SEAK), 1997-2017 (juvenile years).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</si>
</sst>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10"/>
      <color theme="1"/>
      <name val="Calibri"/>
      <family val="2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justify" vertical="center"/>
    </xf>
    <xf numFmtId="2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0" fillId="0" borderId="0" xfId="0" applyNumberFormat="1"/>
    <xf numFmtId="164" fontId="0" fillId="0" borderId="0" xfId="0" applyNumberFormat="1"/>
    <xf numFmtId="164" fontId="0" fillId="0" borderId="0" xfId="0" applyNumberFormat="1" applyFill="1"/>
    <xf numFmtId="0" fontId="1" fillId="0" borderId="0" xfId="0" applyFont="1"/>
    <xf numFmtId="0" fontId="1" fillId="0" borderId="0" xfId="0" applyFont="1" applyAlignment="1">
      <alignment horizontal="justify" vertical="center" wrapText="1"/>
    </xf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1" fontId="1" fillId="0" borderId="0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0" fontId="1" fillId="0" borderId="3" xfId="0" applyFont="1" applyFill="1" applyBorder="1" applyAlignment="1">
      <alignment horizontal="center" wrapText="1"/>
    </xf>
    <xf numFmtId="2" fontId="1" fillId="0" borderId="0" xfId="0" quotePrefix="1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6" fillId="0" borderId="0" xfId="0" applyFont="1" applyAlignment="1">
      <alignment vertical="center"/>
    </xf>
    <xf numFmtId="2" fontId="1" fillId="0" borderId="2" xfId="0" quotePrefix="1" applyNumberFormat="1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justify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8408364946284547"/>
                  <c:y val="-8.1686794665049522E-2"/>
                </c:manualLayout>
              </c:layout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 2'!$I$2:$I$23</c:f>
              <c:numCache>
                <c:formatCode>0.0</c:formatCode>
                <c:ptCount val="22"/>
                <c:pt idx="0">
                  <c:v>34.389809902288334</c:v>
                </c:pt>
                <c:pt idx="1">
                  <c:v>86.851180383444529</c:v>
                </c:pt>
                <c:pt idx="2">
                  <c:v>28.427395650546146</c:v>
                </c:pt>
                <c:pt idx="3">
                  <c:v>63.999821779384547</c:v>
                </c:pt>
                <c:pt idx="4">
                  <c:v>41.801848863142396</c:v>
                </c:pt>
                <c:pt idx="5">
                  <c:v>56.532776676115219</c:v>
                </c:pt>
                <c:pt idx="6">
                  <c:v>39.109501577982087</c:v>
                </c:pt>
                <c:pt idx="7">
                  <c:v>55.644597854131177</c:v>
                </c:pt>
                <c:pt idx="8">
                  <c:v>12.531778330468683</c:v>
                </c:pt>
                <c:pt idx="9">
                  <c:v>46.987103972817067</c:v>
                </c:pt>
                <c:pt idx="10">
                  <c:v>14.877888451215881</c:v>
                </c:pt>
                <c:pt idx="11">
                  <c:v>56.258063881460771</c:v>
                </c:pt>
                <c:pt idx="12">
                  <c:v>25.189508145309844</c:v>
                </c:pt>
                <c:pt idx="13">
                  <c:v>52.443197015730846</c:v>
                </c:pt>
                <c:pt idx="14">
                  <c:v>25.522940033603362</c:v>
                </c:pt>
                <c:pt idx="15">
                  <c:v>59.674079479340833</c:v>
                </c:pt>
                <c:pt idx="16">
                  <c:v>30.475454699312081</c:v>
                </c:pt>
                <c:pt idx="17">
                  <c:v>52.336045849510811</c:v>
                </c:pt>
                <c:pt idx="18">
                  <c:v>22.416512702736895</c:v>
                </c:pt>
                <c:pt idx="19">
                  <c:v>39.001272498524571</c:v>
                </c:pt>
                <c:pt idx="20">
                  <c:v>7.0402582529332562</c:v>
                </c:pt>
                <c:pt idx="21">
                  <c:v>18.034620026898097</c:v>
                </c:pt>
              </c:numCache>
            </c:numRef>
          </c:xVal>
          <c:yVal>
            <c:numRef>
              <c:f>'Fig 2'!$F$2:$F$23</c:f>
              <c:numCache>
                <c:formatCode>General</c:formatCode>
                <c:ptCount val="22"/>
                <c:pt idx="0">
                  <c:v>42.45</c:v>
                </c:pt>
                <c:pt idx="1">
                  <c:v>77.819999999999993</c:v>
                </c:pt>
                <c:pt idx="2">
                  <c:v>20.25</c:v>
                </c:pt>
                <c:pt idx="3">
                  <c:v>67.02</c:v>
                </c:pt>
                <c:pt idx="4">
                  <c:v>45.32</c:v>
                </c:pt>
                <c:pt idx="5">
                  <c:v>52.47</c:v>
                </c:pt>
                <c:pt idx="6">
                  <c:v>45.31</c:v>
                </c:pt>
                <c:pt idx="7">
                  <c:v>59.12</c:v>
                </c:pt>
                <c:pt idx="8">
                  <c:v>11.61</c:v>
                </c:pt>
                <c:pt idx="9">
                  <c:v>44.8</c:v>
                </c:pt>
                <c:pt idx="10">
                  <c:v>15.9</c:v>
                </c:pt>
                <c:pt idx="11">
                  <c:v>37.950000000000003</c:v>
                </c:pt>
                <c:pt idx="12">
                  <c:v>24.03</c:v>
                </c:pt>
                <c:pt idx="13">
                  <c:v>58.86</c:v>
                </c:pt>
                <c:pt idx="14">
                  <c:v>21.25</c:v>
                </c:pt>
                <c:pt idx="15">
                  <c:v>94.7</c:v>
                </c:pt>
                <c:pt idx="16">
                  <c:v>37.200000000000003</c:v>
                </c:pt>
                <c:pt idx="17">
                  <c:v>35.1</c:v>
                </c:pt>
                <c:pt idx="18">
                  <c:v>18.399999999999999</c:v>
                </c:pt>
                <c:pt idx="19">
                  <c:v>34.299999999999997</c:v>
                </c:pt>
                <c:pt idx="20" formatCode="0.00">
                  <c:v>7.6510360000000004</c:v>
                </c:pt>
                <c:pt idx="21" formatCode="0.0">
                  <c:v>18.034620026898097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B39-43CB-8997-83C1DC914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17904"/>
        <c:axId val="477318232"/>
      </c:scatterChart>
      <c:valAx>
        <c:axId val="47731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Predicted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7318232"/>
        <c:crosses val="autoZero"/>
        <c:crossBetween val="midCat"/>
      </c:valAx>
      <c:valAx>
        <c:axId val="477318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Observed Harvest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731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'[1]SEAK Model'!$H$2:$H$23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7.9627039731019025</c:v>
                  </c:pt>
                </c:numCache>
              </c:numRef>
            </c:plus>
            <c:minus>
              <c:numRef>
                <c:f>'[1]SEAK Model'!$G$2:$G$23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3.3043311268980968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'Fig 2'!$G$2:$G$22</c:f>
              <c:numCache>
                <c:formatCode>General</c:formatCode>
                <c:ptCount val="21"/>
                <c:pt idx="0">
                  <c:v>2.4775</c:v>
                </c:pt>
                <c:pt idx="1">
                  <c:v>5.6225000000000005</c:v>
                </c:pt>
                <c:pt idx="2">
                  <c:v>1.5974999999999999</c:v>
                </c:pt>
                <c:pt idx="3">
                  <c:v>3.7310000000000003</c:v>
                </c:pt>
                <c:pt idx="4">
                  <c:v>2.8693750000000002</c:v>
                </c:pt>
                <c:pt idx="5">
                  <c:v>2.784736842105263</c:v>
                </c:pt>
                <c:pt idx="6">
                  <c:v>3.0775000000000001</c:v>
                </c:pt>
                <c:pt idx="7">
                  <c:v>3.9008333333333329</c:v>
                </c:pt>
                <c:pt idx="8">
                  <c:v>2.0405000000000002</c:v>
                </c:pt>
                <c:pt idx="9">
                  <c:v>2.5784999999999996</c:v>
                </c:pt>
                <c:pt idx="10">
                  <c:v>1.167142857142857</c:v>
                </c:pt>
                <c:pt idx="11">
                  <c:v>2.486071428571428</c:v>
                </c:pt>
                <c:pt idx="12">
                  <c:v>2.0871428571428572</c:v>
                </c:pt>
                <c:pt idx="13">
                  <c:v>3.6740000000000004</c:v>
                </c:pt>
                <c:pt idx="14">
                  <c:v>1.3496428571428574</c:v>
                </c:pt>
                <c:pt idx="15">
                  <c:v>3.1482142857142863</c:v>
                </c:pt>
                <c:pt idx="16">
                  <c:v>1.9142857142857141</c:v>
                </c:pt>
                <c:pt idx="17">
                  <c:v>3.3995652173913036</c:v>
                </c:pt>
                <c:pt idx="18">
                  <c:v>2.1928571428571431</c:v>
                </c:pt>
                <c:pt idx="19">
                  <c:v>3.8904761904761913</c:v>
                </c:pt>
                <c:pt idx="20">
                  <c:v>0.30937500000000001</c:v>
                </c:pt>
              </c:numCache>
            </c:numRef>
          </c:xVal>
          <c:yVal>
            <c:numRef>
              <c:f>'Fig 2'!$N$2:$N$22</c:f>
              <c:numCache>
                <c:formatCode>General</c:formatCode>
                <c:ptCount val="21"/>
                <c:pt idx="0">
                  <c:v>4.6291440000000001</c:v>
                </c:pt>
                <c:pt idx="1">
                  <c:v>41.648515000000003</c:v>
                </c:pt>
                <c:pt idx="2">
                  <c:v>-26.920712000000002</c:v>
                </c:pt>
                <c:pt idx="3">
                  <c:v>21.137308999999998</c:v>
                </c:pt>
                <c:pt idx="4">
                  <c:v>6.7624560000000002</c:v>
                </c:pt>
                <c:pt idx="5">
                  <c:v>-2.2196880000000001</c:v>
                </c:pt>
                <c:pt idx="6">
                  <c:v>12.990188</c:v>
                </c:pt>
                <c:pt idx="7">
                  <c:v>24.601911999999999</c:v>
                </c:pt>
                <c:pt idx="8">
                  <c:v>-11.912977</c:v>
                </c:pt>
                <c:pt idx="9">
                  <c:v>-4.0233059999999998</c:v>
                </c:pt>
                <c:pt idx="10">
                  <c:v>-25.027376</c:v>
                </c:pt>
                <c:pt idx="11">
                  <c:v>-21.612110999999999</c:v>
                </c:pt>
                <c:pt idx="12">
                  <c:v>-11.401873</c:v>
                </c:pt>
                <c:pt idx="13">
                  <c:v>23.612539000000002</c:v>
                </c:pt>
                <c:pt idx="14">
                  <c:v>-27.181933999999998</c:v>
                </c:pt>
                <c:pt idx="15">
                  <c:v>43.144443000000003</c:v>
                </c:pt>
                <c:pt idx="16">
                  <c:v>-6.5135719999999999</c:v>
                </c:pt>
                <c:pt idx="17">
                  <c:v>-4.743722</c:v>
                </c:pt>
                <c:pt idx="18">
                  <c:v>-12.474301000000001</c:v>
                </c:pt>
                <c:pt idx="19">
                  <c:v>16.108094999999999</c:v>
                </c:pt>
                <c:pt idx="20">
                  <c:v>-40.603028999999999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7B-49AC-986C-5D9D49EBC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17904"/>
        <c:axId val="477318232"/>
      </c:scatterChart>
      <c:valAx>
        <c:axId val="47731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ln(CPUE)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7318232"/>
        <c:crossesAt val="-50"/>
        <c:crossBetween val="midCat"/>
      </c:valAx>
      <c:valAx>
        <c:axId val="477318232"/>
        <c:scaling>
          <c:orientation val="minMax"/>
          <c:min val="-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Partial ln(CPUE)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731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'[1]SEAK Model'!$H$2:$H$23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7.9627039731019025</c:v>
                  </c:pt>
                </c:numCache>
              </c:numRef>
            </c:plus>
            <c:minus>
              <c:numRef>
                <c:f>'[1]SEAK Model'!$G$2:$G$23</c:f>
                <c:numCache>
                  <c:formatCode>General</c:formatCode>
                  <c:ptCount val="2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3.3043311268980968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'Fig 2'!$H$2:$H$22</c:f>
              <c:numCache>
                <c:formatCode>General</c:formatCode>
                <c:ptCount val="21"/>
                <c:pt idx="0">
                  <c:v>9.4773698958333501</c:v>
                </c:pt>
                <c:pt idx="1">
                  <c:v>9.5721117708333239</c:v>
                </c:pt>
                <c:pt idx="2">
                  <c:v>8.9746627083333248</c:v>
                </c:pt>
                <c:pt idx="3">
                  <c:v>9.0398203749999997</c:v>
                </c:pt>
                <c:pt idx="4">
                  <c:v>9.4413616850490349</c:v>
                </c:pt>
                <c:pt idx="5">
                  <c:v>8.5569310000000005</c:v>
                </c:pt>
                <c:pt idx="6">
                  <c:v>9.7843743535539325</c:v>
                </c:pt>
                <c:pt idx="7">
                  <c:v>9.6561486870535731</c:v>
                </c:pt>
                <c:pt idx="8">
                  <c:v>10.260083349431826</c:v>
                </c:pt>
                <c:pt idx="9">
                  <c:v>8.8842601250000008</c:v>
                </c:pt>
                <c:pt idx="10">
                  <c:v>9.3097342351190502</c:v>
                </c:pt>
                <c:pt idx="11">
                  <c:v>8.2907741244405369</c:v>
                </c:pt>
                <c:pt idx="12">
                  <c:v>9.6125000000000007</c:v>
                </c:pt>
                <c:pt idx="13">
                  <c:v>9.6174999999999997</c:v>
                </c:pt>
                <c:pt idx="14">
                  <c:v>8.9</c:v>
                </c:pt>
                <c:pt idx="15">
                  <c:v>8.7274999999999991</c:v>
                </c:pt>
                <c:pt idx="16">
                  <c:v>9.1609999999999996</c:v>
                </c:pt>
                <c:pt idx="17">
                  <c:v>9.3650000000000002</c:v>
                </c:pt>
                <c:pt idx="18">
                  <c:v>9.8635087500000012</c:v>
                </c:pt>
                <c:pt idx="19">
                  <c:v>10.555624999999999</c:v>
                </c:pt>
                <c:pt idx="20">
                  <c:v>8.9303996874999996</c:v>
                </c:pt>
              </c:numCache>
            </c:numRef>
          </c:xVal>
          <c:yVal>
            <c:numRef>
              <c:f>'Fig 2'!$O$2:$O$22</c:f>
              <c:numCache>
                <c:formatCode>General</c:formatCode>
                <c:ptCount val="21"/>
                <c:pt idx="0">
                  <c:v>5.4356356999999997</c:v>
                </c:pt>
                <c:pt idx="1">
                  <c:v>-13.513739299999999</c:v>
                </c:pt>
                <c:pt idx="2">
                  <c:v>-1.5652545</c:v>
                </c:pt>
                <c:pt idx="3">
                  <c:v>8.3607688000000007</c:v>
                </c:pt>
                <c:pt idx="4">
                  <c:v>1.5340355999999999</c:v>
                </c:pt>
                <c:pt idx="5">
                  <c:v>10.1471939</c:v>
                </c:pt>
                <c:pt idx="6">
                  <c:v>-2.0662433</c:v>
                </c:pt>
                <c:pt idx="7">
                  <c:v>-2.4746662000000001</c:v>
                </c:pt>
                <c:pt idx="8">
                  <c:v>-17.8589868</c:v>
                </c:pt>
                <c:pt idx="9">
                  <c:v>6.0388675000000003</c:v>
                </c:pt>
                <c:pt idx="10">
                  <c:v>1.5275871999999999</c:v>
                </c:pt>
                <c:pt idx="11">
                  <c:v>0.86320260000000004</c:v>
                </c:pt>
                <c:pt idx="12">
                  <c:v>-6.2366998999999996</c:v>
                </c:pt>
                <c:pt idx="13">
                  <c:v>1.1870428</c:v>
                </c:pt>
                <c:pt idx="14">
                  <c:v>3.7377223000000002</c:v>
                </c:pt>
                <c:pt idx="15">
                  <c:v>46.116844999999998</c:v>
                </c:pt>
                <c:pt idx="16">
                  <c:v>9.8871698000000006</c:v>
                </c:pt>
                <c:pt idx="17">
                  <c:v>-17.8459547</c:v>
                </c:pt>
                <c:pt idx="18">
                  <c:v>-13.7183416</c:v>
                </c:pt>
                <c:pt idx="19">
                  <c:v>-27.289748299999999</c:v>
                </c:pt>
                <c:pt idx="20">
                  <c:v>7.7335634999999998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65-44E4-AA55-9677BC66B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317904"/>
        <c:axId val="477318232"/>
      </c:scatterChart>
      <c:valAx>
        <c:axId val="477317904"/>
        <c:scaling>
          <c:orientation val="minMax"/>
          <c:min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ISTI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7318232"/>
        <c:crossesAt val="-40"/>
        <c:crossBetween val="midCat"/>
      </c:valAx>
      <c:valAx>
        <c:axId val="477318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Partial ISTI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731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'Fig 3'!$P$1</c:f>
              <c:strCache>
                <c:ptCount val="1"/>
                <c:pt idx="0">
                  <c:v>Predicted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2243829849077503"/>
                  <c:y val="-0.13253479548684596"/>
                </c:manualLayout>
              </c:layout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'Fig 3'!$O$2:$O$18</c:f>
              <c:numCache>
                <c:formatCode>General</c:formatCode>
                <c:ptCount val="17"/>
                <c:pt idx="0">
                  <c:v>115.27</c:v>
                </c:pt>
                <c:pt idx="1">
                  <c:v>126.57</c:v>
                </c:pt>
                <c:pt idx="2">
                  <c:v>116.97</c:v>
                </c:pt>
                <c:pt idx="3">
                  <c:v>113.19</c:v>
                </c:pt>
                <c:pt idx="4">
                  <c:v>120.87</c:v>
                </c:pt>
                <c:pt idx="5">
                  <c:v>128.74</c:v>
                </c:pt>
                <c:pt idx="6">
                  <c:v>130.19999999999999</c:v>
                </c:pt>
                <c:pt idx="7">
                  <c:v>118.9</c:v>
                </c:pt>
                <c:pt idx="8">
                  <c:v>124.7</c:v>
                </c:pt>
                <c:pt idx="9">
                  <c:v>108.79</c:v>
                </c:pt>
                <c:pt idx="10">
                  <c:v>123.06</c:v>
                </c:pt>
                <c:pt idx="11">
                  <c:v>124.55</c:v>
                </c:pt>
                <c:pt idx="12">
                  <c:v>115.33</c:v>
                </c:pt>
                <c:pt idx="13">
                  <c:v>119.32</c:v>
                </c:pt>
                <c:pt idx="14">
                  <c:v>129.58000000000001</c:v>
                </c:pt>
                <c:pt idx="15">
                  <c:v>127.52</c:v>
                </c:pt>
                <c:pt idx="16">
                  <c:v>153.24</c:v>
                </c:pt>
              </c:numCache>
            </c:numRef>
          </c:xVal>
          <c:yVal>
            <c:numRef>
              <c:f>'Fig 3'!$P$2:$P$18</c:f>
              <c:numCache>
                <c:formatCode>General</c:formatCode>
                <c:ptCount val="17"/>
                <c:pt idx="0">
                  <c:v>118.60779338693574</c:v>
                </c:pt>
                <c:pt idx="1">
                  <c:v>125.049158236525</c:v>
                </c:pt>
                <c:pt idx="2">
                  <c:v>118.38948904362138</c:v>
                </c:pt>
                <c:pt idx="3">
                  <c:v>117.71955648847155</c:v>
                </c:pt>
                <c:pt idx="4">
                  <c:v>124.28265924521801</c:v>
                </c:pt>
                <c:pt idx="5">
                  <c:v>135.54587595538922</c:v>
                </c:pt>
                <c:pt idx="6">
                  <c:v>133.63146151437107</c:v>
                </c:pt>
                <c:pt idx="7">
                  <c:v>115.39268864307476</c:v>
                </c:pt>
                <c:pt idx="8">
                  <c:v>123.08428977386012</c:v>
                </c:pt>
                <c:pt idx="9">
                  <c:v>110.9618090830283</c:v>
                </c:pt>
                <c:pt idx="10">
                  <c:v>125.05524754643874</c:v>
                </c:pt>
                <c:pt idx="11">
                  <c:v>122.70098981329423</c:v>
                </c:pt>
                <c:pt idx="12">
                  <c:v>119.15239695672572</c:v>
                </c:pt>
                <c:pt idx="13">
                  <c:v>111.94428723073926</c:v>
                </c:pt>
                <c:pt idx="14">
                  <c:v>126.17133980576257</c:v>
                </c:pt>
                <c:pt idx="15">
                  <c:v>121.87190471077207</c:v>
                </c:pt>
                <c:pt idx="16">
                  <c:v>147.23905256577154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9-4E30-9E6F-92059FB02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693768"/>
        <c:axId val="418684912"/>
      </c:scatterChart>
      <c:valAx>
        <c:axId val="418693768"/>
        <c:scaling>
          <c:orientation val="minMax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Observed</a:t>
                </a:r>
                <a:r>
                  <a:rPr lang="en-US" sz="1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</a:t>
                </a:r>
                <a:r>
                  <a:rPr lang="en-US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8684912"/>
        <c:crosses val="autoZero"/>
        <c:crossBetween val="midCat"/>
      </c:valAx>
      <c:valAx>
        <c:axId val="418684912"/>
        <c:scaling>
          <c:orientation val="minMax"/>
          <c:min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Predicted</a:t>
                </a:r>
                <a:r>
                  <a:rPr lang="en-US" sz="1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Length</a:t>
                </a:r>
                <a:endParaRPr lang="en-US" sz="1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8693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'Fig 3'!$P$1</c:f>
              <c:strCache>
                <c:ptCount val="1"/>
                <c:pt idx="0">
                  <c:v>Predicted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 3'!$M$2:$M$18</c:f>
              <c:numCache>
                <c:formatCode>General</c:formatCode>
                <c:ptCount val="17"/>
                <c:pt idx="0">
                  <c:v>8.5597487500000007</c:v>
                </c:pt>
                <c:pt idx="1">
                  <c:v>8.7700152219999996</c:v>
                </c:pt>
                <c:pt idx="2">
                  <c:v>9.0255327330000004</c:v>
                </c:pt>
                <c:pt idx="3">
                  <c:v>8.1995391669999993</c:v>
                </c:pt>
                <c:pt idx="4">
                  <c:v>9.3076910129999995</c:v>
                </c:pt>
                <c:pt idx="5">
                  <c:v>9.3330841870000008</c:v>
                </c:pt>
                <c:pt idx="6">
                  <c:v>10.20637217</c:v>
                </c:pt>
                <c:pt idx="7">
                  <c:v>8.7508172500000008</c:v>
                </c:pt>
                <c:pt idx="8">
                  <c:v>8.9360062019999997</c:v>
                </c:pt>
                <c:pt idx="9">
                  <c:v>7.9118316760000003</c:v>
                </c:pt>
                <c:pt idx="10">
                  <c:v>9.3566666670000007</c:v>
                </c:pt>
                <c:pt idx="11">
                  <c:v>9.3533333330000001</c:v>
                </c:pt>
                <c:pt idx="12">
                  <c:v>8.6533333330000008</c:v>
                </c:pt>
                <c:pt idx="13">
                  <c:v>8.4766666669999999</c:v>
                </c:pt>
                <c:pt idx="14">
                  <c:v>8.8346666670000005</c:v>
                </c:pt>
                <c:pt idx="15">
                  <c:v>9.1433333329999993</c:v>
                </c:pt>
                <c:pt idx="16">
                  <c:v>9.6180116669999993</c:v>
                </c:pt>
              </c:numCache>
            </c:numRef>
          </c:xVal>
          <c:yVal>
            <c:numRef>
              <c:f>'Fig 3'!$R$2:$R$18</c:f>
              <c:numCache>
                <c:formatCode>General</c:formatCode>
                <c:ptCount val="17"/>
                <c:pt idx="0">
                  <c:v>-7.8614867000000004</c:v>
                </c:pt>
                <c:pt idx="1">
                  <c:v>-0.66644619999999999</c:v>
                </c:pt>
                <c:pt idx="2">
                  <c:v>-0.76755839999999997</c:v>
                </c:pt>
                <c:pt idx="3">
                  <c:v>-13.055769099999999</c:v>
                </c:pt>
                <c:pt idx="4">
                  <c:v>0.37451269999999998</c:v>
                </c:pt>
                <c:pt idx="5">
                  <c:v>-2.7365442</c:v>
                </c:pt>
                <c:pt idx="6">
                  <c:v>10.3415321</c:v>
                </c:pt>
                <c:pt idx="7">
                  <c:v>1.1067024000000001</c:v>
                </c:pt>
                <c:pt idx="8">
                  <c:v>1.2728543000000001</c:v>
                </c:pt>
                <c:pt idx="9">
                  <c:v>-13.894923800000001</c:v>
                </c:pt>
                <c:pt idx="10">
                  <c:v>2.3361242</c:v>
                </c:pt>
                <c:pt idx="11">
                  <c:v>6.1433432000000003</c:v>
                </c:pt>
                <c:pt idx="12">
                  <c:v>-7.3062120999999998</c:v>
                </c:pt>
                <c:pt idx="13">
                  <c:v>1.9288411999999999</c:v>
                </c:pt>
                <c:pt idx="14">
                  <c:v>1.9397557999999999</c:v>
                </c:pt>
                <c:pt idx="15">
                  <c:v>7.6089837999999999</c:v>
                </c:pt>
                <c:pt idx="16">
                  <c:v>13.236290800000001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93-4297-AD7E-5B43F0E4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693768"/>
        <c:axId val="418684912"/>
      </c:scatterChart>
      <c:valAx>
        <c:axId val="418693768"/>
        <c:scaling>
          <c:orientation val="minMax"/>
          <c:min val="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8684912"/>
        <c:crossesAt val="-15"/>
        <c:crossBetween val="midCat"/>
      </c:valAx>
      <c:valAx>
        <c:axId val="418684912"/>
        <c:scaling>
          <c:orientation val="minMax"/>
          <c:max val="15"/>
          <c:min val="-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Temperature Residual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8693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'Fig 3'!$P$1</c:f>
              <c:strCache>
                <c:ptCount val="1"/>
                <c:pt idx="0">
                  <c:v>Predicted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 3'!$N$2:$N$18</c:f>
              <c:numCache>
                <c:formatCode>General</c:formatCode>
                <c:ptCount val="17"/>
                <c:pt idx="0">
                  <c:v>3.5433333330000001</c:v>
                </c:pt>
                <c:pt idx="1">
                  <c:v>5.9</c:v>
                </c:pt>
                <c:pt idx="2">
                  <c:v>0.44666666700000002</c:v>
                </c:pt>
                <c:pt idx="3">
                  <c:v>5.3312499999999998</c:v>
                </c:pt>
                <c:pt idx="4">
                  <c:v>2.0299999999999998</c:v>
                </c:pt>
                <c:pt idx="5">
                  <c:v>8.3342500000000008</c:v>
                </c:pt>
                <c:pt idx="6">
                  <c:v>1.664285714</c:v>
                </c:pt>
                <c:pt idx="7">
                  <c:v>0.47866666699999999</c:v>
                </c:pt>
                <c:pt idx="8">
                  <c:v>3.7130718269999998</c:v>
                </c:pt>
                <c:pt idx="9">
                  <c:v>3.286960535</c:v>
                </c:pt>
                <c:pt idx="10">
                  <c:v>2.1611183380000001</c:v>
                </c:pt>
                <c:pt idx="11">
                  <c:v>0.83079762800000001</c:v>
                </c:pt>
                <c:pt idx="12">
                  <c:v>3.2589950230000002</c:v>
                </c:pt>
                <c:pt idx="13">
                  <c:v>0.247797868</c:v>
                </c:pt>
                <c:pt idx="14">
                  <c:v>6.1318213459999997</c:v>
                </c:pt>
                <c:pt idx="15">
                  <c:v>1.694453778</c:v>
                </c:pt>
                <c:pt idx="16">
                  <c:v>13.22971501</c:v>
                </c:pt>
              </c:numCache>
            </c:numRef>
          </c:xVal>
          <c:yVal>
            <c:numRef>
              <c:f>'Fig 3'!$Q$2:$Q$18</c:f>
              <c:numCache>
                <c:formatCode>General</c:formatCode>
                <c:ptCount val="17"/>
                <c:pt idx="0">
                  <c:v>-3.5474830000000002</c:v>
                </c:pt>
                <c:pt idx="1">
                  <c:v>5.416112</c:v>
                </c:pt>
                <c:pt idx="2">
                  <c:v>-7.0231070000000004</c:v>
                </c:pt>
                <c:pt idx="3">
                  <c:v>-1.6249640000000001</c:v>
                </c:pt>
                <c:pt idx="4">
                  <c:v>-6.2583479999999998</c:v>
                </c:pt>
                <c:pt idx="5">
                  <c:v>1.3294919999999999</c:v>
                </c:pt>
                <c:pt idx="6">
                  <c:v>-6.9141700000000004</c:v>
                </c:pt>
                <c:pt idx="7">
                  <c:v>-2.0405679999999999</c:v>
                </c:pt>
                <c:pt idx="8">
                  <c:v>1.7016789999999999</c:v>
                </c:pt>
                <c:pt idx="9">
                  <c:v>-2.8280620000000001</c:v>
                </c:pt>
                <c:pt idx="10">
                  <c:v>-4.6125480000000003</c:v>
                </c:pt>
                <c:pt idx="11">
                  <c:v>-3.0855090000000001</c:v>
                </c:pt>
                <c:pt idx="12">
                  <c:v>-4.527361</c:v>
                </c:pt>
                <c:pt idx="13">
                  <c:v>1.4256949999999999</c:v>
                </c:pt>
                <c:pt idx="14">
                  <c:v>7.7077280000000004</c:v>
                </c:pt>
                <c:pt idx="15">
                  <c:v>2.2179350000000002</c:v>
                </c:pt>
                <c:pt idx="16">
                  <c:v>22.66348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E6-4D36-9391-DDE48AC55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693768"/>
        <c:axId val="418684912"/>
      </c:scatterChart>
      <c:valAx>
        <c:axId val="418693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Chlorophyll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8684912"/>
        <c:crossesAt val="-10"/>
        <c:crossBetween val="midCat"/>
      </c:valAx>
      <c:valAx>
        <c:axId val="418684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Chlorophyll Residual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8693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9544970275717608"/>
                  <c:y val="-4.6046763238564645E-2"/>
                </c:manualLayout>
              </c:layout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'Fig 5'!$F$2:$F$16</c:f>
              <c:numCache>
                <c:formatCode>0.00</c:formatCode>
                <c:ptCount val="15"/>
                <c:pt idx="0">
                  <c:v>3.9503620149176175</c:v>
                </c:pt>
                <c:pt idx="1">
                  <c:v>3.6580712562622808</c:v>
                </c:pt>
                <c:pt idx="2">
                  <c:v>3.5150041228789761</c:v>
                </c:pt>
                <c:pt idx="3">
                  <c:v>2.0199229747535172</c:v>
                </c:pt>
                <c:pt idx="4">
                  <c:v>3.866663871320315</c:v>
                </c:pt>
                <c:pt idx="6">
                  <c:v>1.3900571886865565</c:v>
                </c:pt>
                <c:pt idx="7">
                  <c:v>1.5436623997708463</c:v>
                </c:pt>
                <c:pt idx="8">
                  <c:v>1.6908736241801248</c:v>
                </c:pt>
                <c:pt idx="9">
                  <c:v>0.97397383265685455</c:v>
                </c:pt>
                <c:pt idx="10">
                  <c:v>3.1675565471919258</c:v>
                </c:pt>
                <c:pt idx="11">
                  <c:v>2.0422891348323291</c:v>
                </c:pt>
                <c:pt idx="12">
                  <c:v>5.3528435273858559</c:v>
                </c:pt>
                <c:pt idx="13">
                  <c:v>2.5766951203237238</c:v>
                </c:pt>
                <c:pt idx="14">
                  <c:v>4.051434804183577</c:v>
                </c:pt>
              </c:numCache>
            </c:numRef>
          </c:xVal>
          <c:yVal>
            <c:numRef>
              <c:f>'Fig 5'!$G$2:$G$16</c:f>
              <c:numCache>
                <c:formatCode>0.00</c:formatCode>
                <c:ptCount val="15"/>
                <c:pt idx="0">
                  <c:v>6.3465259999999999</c:v>
                </c:pt>
                <c:pt idx="1">
                  <c:v>2.4854229999999999</c:v>
                </c:pt>
                <c:pt idx="2">
                  <c:v>4.8380809999999999</c:v>
                </c:pt>
                <c:pt idx="3">
                  <c:v>0.83198300000000003</c:v>
                </c:pt>
                <c:pt idx="4">
                  <c:v>4.1940359999999997</c:v>
                </c:pt>
                <c:pt idx="5">
                  <c:v>0.33565200000000001</c:v>
                </c:pt>
                <c:pt idx="6">
                  <c:v>2.387645</c:v>
                </c:pt>
                <c:pt idx="7">
                  <c:v>0.22960700000000001</c:v>
                </c:pt>
                <c:pt idx="8">
                  <c:v>1.502248</c:v>
                </c:pt>
                <c:pt idx="9">
                  <c:v>0.10990800000000001</c:v>
                </c:pt>
                <c:pt idx="10">
                  <c:v>1.7565230000000001</c:v>
                </c:pt>
                <c:pt idx="11">
                  <c:v>0.76667700000000005</c:v>
                </c:pt>
                <c:pt idx="12">
                  <c:v>6.394355</c:v>
                </c:pt>
                <c:pt idx="13">
                  <c:v>2.9792385000000001</c:v>
                </c:pt>
                <c:pt idx="14">
                  <c:v>7.0791958749999999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5-44F1-B3D8-6005DECDF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412656"/>
        <c:axId val="284412984"/>
      </c:scatterChart>
      <c:valAx>
        <c:axId val="28441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Juvenile</a:t>
                </a:r>
                <a:r>
                  <a:rPr lang="en-US" sz="1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Pink Salmon Abundance Index   </a:t>
                </a:r>
                <a:endParaRPr lang="en-US" sz="1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2705874992128516"/>
              <c:y val="0.894625000000000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4412984"/>
        <c:crosses val="autoZero"/>
        <c:crossBetween val="midCat"/>
      </c:valAx>
      <c:valAx>
        <c:axId val="284412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Adult Returns (millions)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441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2</xdr:row>
      <xdr:rowOff>47625</xdr:rowOff>
    </xdr:from>
    <xdr:to>
      <xdr:col>0</xdr:col>
      <xdr:colOff>3057524</xdr:colOff>
      <xdr:row>22</xdr:row>
      <xdr:rowOff>108541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46" t="6553" r="7102" b="4666"/>
        <a:stretch/>
      </xdr:blipFill>
      <xdr:spPr>
        <a:xfrm>
          <a:off x="57149" y="790575"/>
          <a:ext cx="3000375" cy="38709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95251</xdr:rowOff>
    </xdr:from>
    <xdr:to>
      <xdr:col>1</xdr:col>
      <xdr:colOff>57150</xdr:colOff>
      <xdr:row>44</xdr:row>
      <xdr:rowOff>161924</xdr:rowOff>
    </xdr:to>
    <xdr:grpSp>
      <xdr:nvGrpSpPr>
        <xdr:cNvPr id="13" name="Group 12"/>
        <xdr:cNvGrpSpPr/>
      </xdr:nvGrpSpPr>
      <xdr:grpSpPr>
        <a:xfrm>
          <a:off x="0" y="6448426"/>
          <a:ext cx="6962775" cy="2733673"/>
          <a:chOff x="0" y="895351"/>
          <a:chExt cx="6962775" cy="2733673"/>
        </a:xfrm>
      </xdr:grpSpPr>
      <xdr:graphicFrame macro="">
        <xdr:nvGraphicFramePr>
          <xdr:cNvPr id="3" name="Chart 2"/>
          <xdr:cNvGraphicFramePr>
            <a:graphicFrameLocks/>
          </xdr:cNvGraphicFramePr>
        </xdr:nvGraphicFramePr>
        <xdr:xfrm>
          <a:off x="0" y="895351"/>
          <a:ext cx="2352675" cy="27241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8" name="Chart 7"/>
          <xdr:cNvGraphicFramePr>
            <a:graphicFrameLocks/>
          </xdr:cNvGraphicFramePr>
        </xdr:nvGraphicFramePr>
        <xdr:xfrm>
          <a:off x="2324101" y="904875"/>
          <a:ext cx="2286000" cy="27241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9" name="Chart 8"/>
          <xdr:cNvGraphicFramePr>
            <a:graphicFrameLocks/>
          </xdr:cNvGraphicFramePr>
        </xdr:nvGraphicFramePr>
        <xdr:xfrm>
          <a:off x="4610100" y="904875"/>
          <a:ext cx="2352675" cy="27241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0" name="TextBox 9"/>
          <xdr:cNvSpPr txBox="1"/>
        </xdr:nvSpPr>
        <xdr:spPr>
          <a:xfrm>
            <a:off x="600075" y="971550"/>
            <a:ext cx="319959" cy="23980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>
                <a:latin typeface="Times New Roman" panose="02020603050405020304" pitchFamily="18" charset="0"/>
                <a:cs typeface="Times New Roman" panose="02020603050405020304" pitchFamily="18" charset="0"/>
              </a:rPr>
              <a:t>A)</a:t>
            </a:r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2914650" y="942975"/>
            <a:ext cx="312906" cy="23980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>
                <a:latin typeface="Times New Roman" panose="02020603050405020304" pitchFamily="18" charset="0"/>
                <a:cs typeface="Times New Roman" panose="02020603050405020304" pitchFamily="18" charset="0"/>
              </a:rPr>
              <a:t>B)</a:t>
            </a:r>
          </a:p>
        </xdr:txBody>
      </xdr:sp>
      <xdr:sp macro="" textlink="">
        <xdr:nvSpPr>
          <xdr:cNvPr id="12" name="TextBox 11"/>
          <xdr:cNvSpPr txBox="1"/>
        </xdr:nvSpPr>
        <xdr:spPr>
          <a:xfrm>
            <a:off x="5172075" y="962025"/>
            <a:ext cx="312906" cy="23980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000">
                <a:latin typeface="Times New Roman" panose="02020603050405020304" pitchFamily="18" charset="0"/>
                <a:cs typeface="Times New Roman" panose="02020603050405020304" pitchFamily="18" charset="0"/>
              </a:rPr>
              <a:t>C)</a:t>
            </a:r>
          </a:p>
        </xdr:txBody>
      </xdr:sp>
    </xdr:grpSp>
    <xdr:clientData/>
  </xdr:twoCellAnchor>
  <xdr:twoCellAnchor editAs="oneCell">
    <xdr:from>
      <xdr:col>0</xdr:col>
      <xdr:colOff>0</xdr:colOff>
      <xdr:row>2</xdr:row>
      <xdr:rowOff>0</xdr:rowOff>
    </xdr:from>
    <xdr:to>
      <xdr:col>1</xdr:col>
      <xdr:colOff>68803</xdr:colOff>
      <xdr:row>16</xdr:row>
      <xdr:rowOff>38338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71550"/>
          <a:ext cx="6974428" cy="27434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66672</xdr:rowOff>
    </xdr:from>
    <xdr:to>
      <xdr:col>10</xdr:col>
      <xdr:colOff>47626</xdr:colOff>
      <xdr:row>47</xdr:row>
      <xdr:rowOff>38103</xdr:rowOff>
    </xdr:to>
    <xdr:grpSp>
      <xdr:nvGrpSpPr>
        <xdr:cNvPr id="16" name="Group 15"/>
        <xdr:cNvGrpSpPr/>
      </xdr:nvGrpSpPr>
      <xdr:grpSpPr>
        <a:xfrm>
          <a:off x="0" y="6524622"/>
          <a:ext cx="6648451" cy="2828931"/>
          <a:chOff x="23812" y="695322"/>
          <a:chExt cx="6648451" cy="2828931"/>
        </a:xfrm>
      </xdr:grpSpPr>
      <xdr:graphicFrame macro="">
        <xdr:nvGraphicFramePr>
          <xdr:cNvPr id="2" name="Chart 1"/>
          <xdr:cNvGraphicFramePr>
            <a:graphicFrameLocks/>
          </xdr:cNvGraphicFramePr>
        </xdr:nvGraphicFramePr>
        <xdr:xfrm>
          <a:off x="23812" y="695322"/>
          <a:ext cx="2243138" cy="281940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1" name="Chart 10"/>
          <xdr:cNvGraphicFramePr>
            <a:graphicFrameLocks/>
          </xdr:cNvGraphicFramePr>
        </xdr:nvGraphicFramePr>
        <xdr:xfrm>
          <a:off x="2228850" y="695325"/>
          <a:ext cx="2243138" cy="281940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12" name="Chart 11"/>
          <xdr:cNvGraphicFramePr>
            <a:graphicFrameLocks/>
          </xdr:cNvGraphicFramePr>
        </xdr:nvGraphicFramePr>
        <xdr:xfrm>
          <a:off x="4429125" y="704850"/>
          <a:ext cx="2243138" cy="281940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3" name="TextBox 12"/>
          <xdr:cNvSpPr txBox="1"/>
        </xdr:nvSpPr>
        <xdr:spPr>
          <a:xfrm>
            <a:off x="657225" y="752475"/>
            <a:ext cx="333553" cy="2544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latin typeface="Times New Roman" panose="02020603050405020304" pitchFamily="18" charset="0"/>
                <a:cs typeface="Times New Roman" panose="02020603050405020304" pitchFamily="18" charset="0"/>
              </a:rPr>
              <a:t>A)</a:t>
            </a: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2828925" y="762000"/>
            <a:ext cx="325730" cy="2544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latin typeface="Times New Roman" panose="02020603050405020304" pitchFamily="18" charset="0"/>
                <a:cs typeface="Times New Roman" panose="02020603050405020304" pitchFamily="18" charset="0"/>
              </a:rPr>
              <a:t>B)</a:t>
            </a: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5067300" y="752475"/>
            <a:ext cx="325730" cy="2544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latin typeface="Times New Roman" panose="02020603050405020304" pitchFamily="18" charset="0"/>
                <a:cs typeface="Times New Roman" panose="02020603050405020304" pitchFamily="18" charset="0"/>
              </a:rPr>
              <a:t>C)</a:t>
            </a:r>
          </a:p>
        </xdr:txBody>
      </xdr:sp>
    </xdr:grpSp>
    <xdr:clientData/>
  </xdr:twoCellAnchor>
  <xdr:twoCellAnchor editAs="oneCell">
    <xdr:from>
      <xdr:col>0</xdr:col>
      <xdr:colOff>0</xdr:colOff>
      <xdr:row>2</xdr:row>
      <xdr:rowOff>0</xdr:rowOff>
    </xdr:from>
    <xdr:to>
      <xdr:col>10</xdr:col>
      <xdr:colOff>62681</xdr:colOff>
      <xdr:row>16</xdr:row>
      <xdr:rowOff>135882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95325"/>
          <a:ext cx="6663506" cy="284098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9525</xdr:rowOff>
    </xdr:from>
    <xdr:to>
      <xdr:col>0</xdr:col>
      <xdr:colOff>2933700</xdr:colOff>
      <xdr:row>22</xdr:row>
      <xdr:rowOff>186639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87" t="4877" r="9967" b="4756"/>
        <a:stretch/>
      </xdr:blipFill>
      <xdr:spPr>
        <a:xfrm>
          <a:off x="0" y="1666875"/>
          <a:ext cx="2933700" cy="39871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</xdr:row>
      <xdr:rowOff>0</xdr:rowOff>
    </xdr:from>
    <xdr:to>
      <xdr:col>0</xdr:col>
      <xdr:colOff>2762250</xdr:colOff>
      <xdr:row>18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2/jim.murphy/My%20Documents/Projects/2018/SECM/pink%20salmon%20forecast/2019%20forecast%20model%20results%20prelimin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summary"/>
      <sheetName val="SEAK Model"/>
      <sheetName val="variables"/>
      <sheetName val="weighted catch variables"/>
      <sheetName val="vessel calibrations"/>
      <sheetName val="CPUE data"/>
    </sheetNames>
    <sheetDataSet>
      <sheetData sheetId="0"/>
      <sheetData sheetId="1">
        <row r="2">
          <cell r="G2">
            <v>0</v>
          </cell>
          <cell r="H2">
            <v>0</v>
          </cell>
        </row>
        <row r="3">
          <cell r="G3">
            <v>0</v>
          </cell>
          <cell r="H3">
            <v>0</v>
          </cell>
        </row>
        <row r="4">
          <cell r="G4">
            <v>0</v>
          </cell>
          <cell r="H4">
            <v>0</v>
          </cell>
        </row>
        <row r="5">
          <cell r="G5">
            <v>0</v>
          </cell>
          <cell r="H5">
            <v>0</v>
          </cell>
        </row>
        <row r="6">
          <cell r="G6">
            <v>0</v>
          </cell>
          <cell r="H6">
            <v>0</v>
          </cell>
        </row>
        <row r="7">
          <cell r="G7">
            <v>0</v>
          </cell>
          <cell r="H7">
            <v>0</v>
          </cell>
        </row>
        <row r="8">
          <cell r="G8">
            <v>0</v>
          </cell>
          <cell r="H8">
            <v>0</v>
          </cell>
        </row>
        <row r="9">
          <cell r="G9">
            <v>0</v>
          </cell>
          <cell r="H9">
            <v>0</v>
          </cell>
        </row>
        <row r="10">
          <cell r="G10">
            <v>0</v>
          </cell>
          <cell r="H10">
            <v>0</v>
          </cell>
        </row>
        <row r="11">
          <cell r="G11">
            <v>0</v>
          </cell>
          <cell r="H11">
            <v>0</v>
          </cell>
        </row>
        <row r="12">
          <cell r="G12">
            <v>0</v>
          </cell>
          <cell r="H12">
            <v>0</v>
          </cell>
        </row>
        <row r="13">
          <cell r="G13">
            <v>0</v>
          </cell>
          <cell r="H13">
            <v>0</v>
          </cell>
        </row>
        <row r="14">
          <cell r="G14">
            <v>0</v>
          </cell>
          <cell r="H14">
            <v>0</v>
          </cell>
        </row>
        <row r="15">
          <cell r="G15">
            <v>0</v>
          </cell>
          <cell r="H15">
            <v>0</v>
          </cell>
        </row>
        <row r="16">
          <cell r="G16">
            <v>0</v>
          </cell>
          <cell r="H16">
            <v>0</v>
          </cell>
        </row>
        <row r="17">
          <cell r="G17">
            <v>0</v>
          </cell>
          <cell r="H17">
            <v>0</v>
          </cell>
        </row>
        <row r="18">
          <cell r="G18">
            <v>0</v>
          </cell>
          <cell r="H18">
            <v>0</v>
          </cell>
        </row>
        <row r="19">
          <cell r="G19">
            <v>0</v>
          </cell>
          <cell r="H19">
            <v>0</v>
          </cell>
        </row>
        <row r="20">
          <cell r="G20">
            <v>0</v>
          </cell>
          <cell r="H20">
            <v>0</v>
          </cell>
        </row>
        <row r="21">
          <cell r="G21">
            <v>0</v>
          </cell>
          <cell r="H21">
            <v>0</v>
          </cell>
        </row>
        <row r="22">
          <cell r="G22">
            <v>0</v>
          </cell>
          <cell r="H22">
            <v>0</v>
          </cell>
        </row>
        <row r="23">
          <cell r="G23">
            <v>3.3043311268980968</v>
          </cell>
          <cell r="H23">
            <v>7.9627039731019025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abSelected="1" workbookViewId="0">
      <selection activeCell="C11" sqref="C11"/>
    </sheetView>
  </sheetViews>
  <sheetFormatPr defaultRowHeight="15" x14ac:dyDescent="0.25"/>
  <cols>
    <col min="1" max="1" width="47.28515625" customWidth="1"/>
  </cols>
  <sheetData>
    <row r="1" spans="1:10" ht="43.5" customHeight="1" x14ac:dyDescent="0.25">
      <c r="A1" s="11" t="s">
        <v>54</v>
      </c>
      <c r="B1" s="12"/>
      <c r="C1" s="12"/>
      <c r="D1" s="12"/>
      <c r="E1" s="12"/>
      <c r="F1" s="12"/>
      <c r="G1" s="12"/>
      <c r="H1" s="12"/>
      <c r="I1" s="12"/>
      <c r="J1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workbookViewId="0">
      <selection activeCell="A2" sqref="A2"/>
    </sheetView>
  </sheetViews>
  <sheetFormatPr defaultRowHeight="15" x14ac:dyDescent="0.25"/>
  <cols>
    <col min="1" max="1" width="103.5703125" customWidth="1"/>
    <col min="12" max="12" width="7.5703125" customWidth="1"/>
    <col min="14" max="14" width="14.28515625" bestFit="1" customWidth="1"/>
    <col min="15" max="15" width="11.7109375" bestFit="1" customWidth="1"/>
  </cols>
  <sheetData>
    <row r="1" spans="1:25" ht="60.75" customHeight="1" x14ac:dyDescent="0.25">
      <c r="A1" s="11" t="s">
        <v>74</v>
      </c>
      <c r="B1" s="12"/>
      <c r="C1" s="12"/>
      <c r="D1" t="s">
        <v>39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40</v>
      </c>
      <c r="K1" t="s">
        <v>40</v>
      </c>
      <c r="N1" t="s">
        <v>72</v>
      </c>
      <c r="O1" t="s">
        <v>73</v>
      </c>
      <c r="Q1" t="s">
        <v>9</v>
      </c>
    </row>
    <row r="2" spans="1:25" ht="15.75" thickBot="1" x14ac:dyDescent="0.3">
      <c r="D2">
        <f>E2+1</f>
        <v>1998</v>
      </c>
      <c r="E2">
        <v>1997</v>
      </c>
      <c r="F2">
        <v>42.45</v>
      </c>
      <c r="G2">
        <v>2.4775</v>
      </c>
      <c r="H2">
        <v>9.4773698958333501</v>
      </c>
      <c r="I2" s="8">
        <f t="shared" ref="I2:I23" si="0">$R$17+$R$18*G2+$R$19*H2</f>
        <v>34.389809902288334</v>
      </c>
      <c r="J2">
        <v>0</v>
      </c>
      <c r="K2">
        <v>0</v>
      </c>
      <c r="N2">
        <v>4.6291440000000001</v>
      </c>
      <c r="O2">
        <v>5.4356356999999997</v>
      </c>
    </row>
    <row r="3" spans="1:25" x14ac:dyDescent="0.25">
      <c r="D3">
        <f t="shared" ref="D3:D23" si="1">E3+1</f>
        <v>1999</v>
      </c>
      <c r="E3">
        <v>1998</v>
      </c>
      <c r="F3">
        <v>77.819999999999993</v>
      </c>
      <c r="G3">
        <v>5.6225000000000005</v>
      </c>
      <c r="H3">
        <v>9.5721117708333239</v>
      </c>
      <c r="I3" s="8">
        <f t="shared" si="0"/>
        <v>86.851180383444529</v>
      </c>
      <c r="J3">
        <v>0</v>
      </c>
      <c r="K3">
        <v>0</v>
      </c>
      <c r="N3">
        <v>41.648515000000003</v>
      </c>
      <c r="O3">
        <v>-13.513739299999999</v>
      </c>
      <c r="Q3" s="6" t="s">
        <v>10</v>
      </c>
      <c r="R3" s="6"/>
    </row>
    <row r="4" spans="1:25" x14ac:dyDescent="0.25">
      <c r="D4">
        <f t="shared" si="1"/>
        <v>2000</v>
      </c>
      <c r="E4">
        <v>1999</v>
      </c>
      <c r="F4">
        <v>20.25</v>
      </c>
      <c r="G4">
        <v>1.5974999999999999</v>
      </c>
      <c r="H4">
        <v>8.9746627083333248</v>
      </c>
      <c r="I4" s="8">
        <f t="shared" si="0"/>
        <v>28.427395650546146</v>
      </c>
      <c r="J4">
        <v>0</v>
      </c>
      <c r="K4">
        <v>0</v>
      </c>
      <c r="N4">
        <v>-26.920712000000002</v>
      </c>
      <c r="O4">
        <v>-1.5652545</v>
      </c>
      <c r="Q4" s="3" t="s">
        <v>11</v>
      </c>
      <c r="R4" s="3">
        <v>0.87775802102765355</v>
      </c>
    </row>
    <row r="5" spans="1:25" x14ac:dyDescent="0.25">
      <c r="D5">
        <f t="shared" si="1"/>
        <v>2001</v>
      </c>
      <c r="E5">
        <v>2000</v>
      </c>
      <c r="F5">
        <v>67.02</v>
      </c>
      <c r="G5">
        <v>3.7310000000000003</v>
      </c>
      <c r="H5">
        <v>9.0398203749999997</v>
      </c>
      <c r="I5" s="8">
        <f t="shared" si="0"/>
        <v>63.999821779384547</v>
      </c>
      <c r="J5">
        <v>0</v>
      </c>
      <c r="K5">
        <v>0</v>
      </c>
      <c r="N5">
        <v>21.137308999999998</v>
      </c>
      <c r="O5">
        <v>8.3607688000000007</v>
      </c>
      <c r="Q5" s="3" t="s">
        <v>12</v>
      </c>
      <c r="R5" s="3">
        <v>0.77045914347838262</v>
      </c>
    </row>
    <row r="6" spans="1:25" x14ac:dyDescent="0.25">
      <c r="D6">
        <f t="shared" si="1"/>
        <v>2002</v>
      </c>
      <c r="E6">
        <v>2001</v>
      </c>
      <c r="F6">
        <v>45.32</v>
      </c>
      <c r="G6">
        <v>2.8693750000000002</v>
      </c>
      <c r="H6">
        <v>9.4413616850490349</v>
      </c>
      <c r="I6" s="8">
        <f t="shared" si="0"/>
        <v>41.801848863142396</v>
      </c>
      <c r="J6">
        <v>0</v>
      </c>
      <c r="K6">
        <v>0</v>
      </c>
      <c r="N6">
        <v>6.7624560000000002</v>
      </c>
      <c r="O6">
        <v>1.5340355999999999</v>
      </c>
      <c r="Q6" s="3" t="s">
        <v>13</v>
      </c>
      <c r="R6" s="3">
        <v>0.74495460386486956</v>
      </c>
    </row>
    <row r="7" spans="1:25" x14ac:dyDescent="0.25">
      <c r="D7">
        <f t="shared" si="1"/>
        <v>2003</v>
      </c>
      <c r="E7">
        <v>2002</v>
      </c>
      <c r="F7">
        <v>52.47</v>
      </c>
      <c r="G7">
        <v>2.784736842105263</v>
      </c>
      <c r="H7">
        <v>8.5569310000000005</v>
      </c>
      <c r="I7" s="8">
        <f t="shared" si="0"/>
        <v>56.532776676115219</v>
      </c>
      <c r="J7">
        <v>0</v>
      </c>
      <c r="K7">
        <v>0</v>
      </c>
      <c r="N7">
        <v>-2.2196880000000001</v>
      </c>
      <c r="O7">
        <v>10.1471939</v>
      </c>
      <c r="Q7" s="3" t="s">
        <v>14</v>
      </c>
      <c r="R7" s="3">
        <v>11.334050060010968</v>
      </c>
    </row>
    <row r="8" spans="1:25" ht="15.75" thickBot="1" x14ac:dyDescent="0.3">
      <c r="D8">
        <f t="shared" si="1"/>
        <v>2004</v>
      </c>
      <c r="E8">
        <v>2003</v>
      </c>
      <c r="F8">
        <v>45.31</v>
      </c>
      <c r="G8">
        <v>3.0775000000000001</v>
      </c>
      <c r="H8">
        <v>9.7843743535539325</v>
      </c>
      <c r="I8" s="8">
        <f t="shared" si="0"/>
        <v>39.109501577982087</v>
      </c>
      <c r="J8">
        <v>0</v>
      </c>
      <c r="K8">
        <v>0</v>
      </c>
      <c r="N8">
        <v>12.990188</v>
      </c>
      <c r="O8">
        <v>-2.0662433</v>
      </c>
      <c r="Q8" s="4" t="s">
        <v>15</v>
      </c>
      <c r="R8" s="4">
        <v>21</v>
      </c>
    </row>
    <row r="9" spans="1:25" x14ac:dyDescent="0.25">
      <c r="D9">
        <f t="shared" si="1"/>
        <v>2005</v>
      </c>
      <c r="E9">
        <v>2004</v>
      </c>
      <c r="F9">
        <v>59.12</v>
      </c>
      <c r="G9">
        <v>3.9008333333333329</v>
      </c>
      <c r="H9">
        <v>9.6561486870535731</v>
      </c>
      <c r="I9" s="8">
        <f t="shared" si="0"/>
        <v>55.644597854131177</v>
      </c>
      <c r="J9">
        <v>0</v>
      </c>
      <c r="K9">
        <v>0</v>
      </c>
      <c r="N9">
        <v>24.601911999999999</v>
      </c>
      <c r="O9">
        <v>-2.4746662000000001</v>
      </c>
    </row>
    <row r="10" spans="1:25" ht="15.75" thickBot="1" x14ac:dyDescent="0.3">
      <c r="D10">
        <f t="shared" si="1"/>
        <v>2006</v>
      </c>
      <c r="E10">
        <v>2005</v>
      </c>
      <c r="F10">
        <v>11.61</v>
      </c>
      <c r="G10">
        <v>2.0405000000000002</v>
      </c>
      <c r="H10">
        <v>10.260083349431826</v>
      </c>
      <c r="I10" s="8">
        <f t="shared" si="0"/>
        <v>12.531778330468683</v>
      </c>
      <c r="J10">
        <v>0</v>
      </c>
      <c r="K10">
        <v>0</v>
      </c>
      <c r="N10">
        <v>-11.912977</v>
      </c>
      <c r="O10">
        <v>-17.8589868</v>
      </c>
      <c r="Q10" t="s">
        <v>16</v>
      </c>
    </row>
    <row r="11" spans="1:25" x14ac:dyDescent="0.25">
      <c r="D11">
        <f t="shared" si="1"/>
        <v>2007</v>
      </c>
      <c r="E11">
        <v>2006</v>
      </c>
      <c r="F11">
        <v>44.8</v>
      </c>
      <c r="G11">
        <v>2.5784999999999996</v>
      </c>
      <c r="H11">
        <v>8.8842601250000008</v>
      </c>
      <c r="I11" s="8">
        <f t="shared" si="0"/>
        <v>46.987103972817067</v>
      </c>
      <c r="J11">
        <v>0</v>
      </c>
      <c r="K11">
        <v>0</v>
      </c>
      <c r="N11">
        <v>-4.0233059999999998</v>
      </c>
      <c r="O11">
        <v>6.0388675000000003</v>
      </c>
      <c r="Q11" s="5"/>
      <c r="R11" s="5" t="s">
        <v>21</v>
      </c>
      <c r="S11" s="5" t="s">
        <v>22</v>
      </c>
      <c r="T11" s="5" t="s">
        <v>23</v>
      </c>
      <c r="U11" s="5" t="s">
        <v>24</v>
      </c>
      <c r="V11" s="5" t="s">
        <v>25</v>
      </c>
    </row>
    <row r="12" spans="1:25" x14ac:dyDescent="0.25">
      <c r="D12">
        <f t="shared" si="1"/>
        <v>2008</v>
      </c>
      <c r="E12">
        <v>2007</v>
      </c>
      <c r="F12">
        <v>15.9</v>
      </c>
      <c r="G12">
        <v>1.167142857142857</v>
      </c>
      <c r="H12">
        <v>9.3097342351190502</v>
      </c>
      <c r="I12" s="8">
        <f t="shared" si="0"/>
        <v>14.877888451215881</v>
      </c>
      <c r="J12">
        <v>0</v>
      </c>
      <c r="K12">
        <v>0</v>
      </c>
      <c r="N12">
        <v>-25.027376</v>
      </c>
      <c r="O12">
        <v>1.5275871999999999</v>
      </c>
      <c r="Q12" s="3" t="s">
        <v>17</v>
      </c>
      <c r="R12" s="3">
        <v>2</v>
      </c>
      <c r="S12" s="3">
        <v>7761.2625262473503</v>
      </c>
      <c r="T12" s="3">
        <v>3880.6312631236751</v>
      </c>
      <c r="U12" s="3">
        <v>30.208706181474096</v>
      </c>
      <c r="V12" s="3">
        <v>1.7690494820759694E-6</v>
      </c>
    </row>
    <row r="13" spans="1:25" x14ac:dyDescent="0.25">
      <c r="D13">
        <f t="shared" si="1"/>
        <v>2009</v>
      </c>
      <c r="E13">
        <v>2008</v>
      </c>
      <c r="F13">
        <v>37.950000000000003</v>
      </c>
      <c r="G13">
        <v>2.486071428571428</v>
      </c>
      <c r="H13">
        <v>8.2907741244405369</v>
      </c>
      <c r="I13" s="8">
        <f t="shared" si="0"/>
        <v>56.258063881460771</v>
      </c>
      <c r="J13">
        <v>0</v>
      </c>
      <c r="K13">
        <v>0</v>
      </c>
      <c r="N13">
        <v>-21.612110999999999</v>
      </c>
      <c r="O13">
        <v>0.86320260000000004</v>
      </c>
      <c r="Q13" s="3" t="s">
        <v>18</v>
      </c>
      <c r="R13" s="3">
        <v>18</v>
      </c>
      <c r="S13" s="3">
        <v>2312.2924337310237</v>
      </c>
      <c r="T13" s="3">
        <v>128.46069076283464</v>
      </c>
      <c r="U13" s="3"/>
      <c r="V13" s="3"/>
    </row>
    <row r="14" spans="1:25" ht="15.75" thickBot="1" x14ac:dyDescent="0.3">
      <c r="D14">
        <f t="shared" si="1"/>
        <v>2010</v>
      </c>
      <c r="E14">
        <v>2009</v>
      </c>
      <c r="F14">
        <v>24.03</v>
      </c>
      <c r="G14">
        <v>2.0871428571428572</v>
      </c>
      <c r="H14">
        <v>9.6125000000000007</v>
      </c>
      <c r="I14" s="8">
        <f t="shared" si="0"/>
        <v>25.189508145309844</v>
      </c>
      <c r="J14">
        <v>0</v>
      </c>
      <c r="K14">
        <v>0</v>
      </c>
      <c r="N14">
        <v>-11.401873</v>
      </c>
      <c r="O14">
        <v>-6.2366998999999996</v>
      </c>
      <c r="Q14" s="4" t="s">
        <v>19</v>
      </c>
      <c r="R14" s="4">
        <v>20</v>
      </c>
      <c r="S14" s="4">
        <v>10073.554959978374</v>
      </c>
      <c r="T14" s="4"/>
      <c r="U14" s="4"/>
      <c r="V14" s="4"/>
    </row>
    <row r="15" spans="1:25" ht="15.75" thickBot="1" x14ac:dyDescent="0.3">
      <c r="D15">
        <f t="shared" si="1"/>
        <v>2011</v>
      </c>
      <c r="E15">
        <v>2010</v>
      </c>
      <c r="F15">
        <v>58.86</v>
      </c>
      <c r="G15">
        <v>3.6740000000000004</v>
      </c>
      <c r="H15">
        <v>9.6174999999999997</v>
      </c>
      <c r="I15" s="8">
        <f t="shared" si="0"/>
        <v>52.443197015730846</v>
      </c>
      <c r="J15">
        <v>0</v>
      </c>
      <c r="K15">
        <v>0</v>
      </c>
      <c r="N15">
        <v>23.612539000000002</v>
      </c>
      <c r="O15">
        <v>1.1870428</v>
      </c>
    </row>
    <row r="16" spans="1:25" x14ac:dyDescent="0.25">
      <c r="D16">
        <f t="shared" si="1"/>
        <v>2012</v>
      </c>
      <c r="E16">
        <v>2011</v>
      </c>
      <c r="F16">
        <v>21.25</v>
      </c>
      <c r="G16">
        <v>1.3496428571428574</v>
      </c>
      <c r="H16">
        <v>8.9</v>
      </c>
      <c r="I16" s="8">
        <f t="shared" si="0"/>
        <v>25.522940033603362</v>
      </c>
      <c r="J16">
        <v>0</v>
      </c>
      <c r="K16">
        <v>0</v>
      </c>
      <c r="N16">
        <v>-27.181933999999998</v>
      </c>
      <c r="O16">
        <v>3.7377223000000002</v>
      </c>
      <c r="Q16" s="5"/>
      <c r="R16" s="5" t="s">
        <v>26</v>
      </c>
      <c r="S16" s="5" t="s">
        <v>14</v>
      </c>
      <c r="T16" s="5" t="s">
        <v>27</v>
      </c>
      <c r="U16" s="5" t="s">
        <v>28</v>
      </c>
      <c r="V16" s="5" t="s">
        <v>29</v>
      </c>
      <c r="W16" s="5" t="s">
        <v>30</v>
      </c>
      <c r="X16" s="5" t="s">
        <v>31</v>
      </c>
      <c r="Y16" s="5" t="s">
        <v>32</v>
      </c>
    </row>
    <row r="17" spans="4:25" x14ac:dyDescent="0.25">
      <c r="D17">
        <f t="shared" si="1"/>
        <v>2013</v>
      </c>
      <c r="E17">
        <v>2012</v>
      </c>
      <c r="F17">
        <v>94.7</v>
      </c>
      <c r="G17">
        <v>3.1482142857142863</v>
      </c>
      <c r="H17">
        <v>8.7274999999999991</v>
      </c>
      <c r="I17" s="8">
        <f t="shared" si="0"/>
        <v>59.674079479340833</v>
      </c>
      <c r="J17">
        <v>0</v>
      </c>
      <c r="K17">
        <v>0</v>
      </c>
      <c r="N17">
        <v>43.144443000000003</v>
      </c>
      <c r="O17">
        <v>46.116844999999998</v>
      </c>
      <c r="Q17" s="3" t="s">
        <v>20</v>
      </c>
      <c r="R17" s="3">
        <v>165.17932304351666</v>
      </c>
      <c r="S17" s="3">
        <v>43.639746067675979</v>
      </c>
      <c r="T17" s="3">
        <v>3.7850660906082862</v>
      </c>
      <c r="U17" s="3">
        <v>1.3557655949027138E-3</v>
      </c>
      <c r="V17" s="3">
        <v>73.495618699414038</v>
      </c>
      <c r="W17" s="3">
        <v>256.8630273876193</v>
      </c>
      <c r="X17" s="3">
        <v>73.495618699414038</v>
      </c>
      <c r="Y17" s="3">
        <v>256.8630273876193</v>
      </c>
    </row>
    <row r="18" spans="4:25" x14ac:dyDescent="0.25">
      <c r="D18">
        <f t="shared" si="1"/>
        <v>2014</v>
      </c>
      <c r="E18">
        <v>2013</v>
      </c>
      <c r="F18">
        <v>37.200000000000003</v>
      </c>
      <c r="G18">
        <v>1.9142857142857141</v>
      </c>
      <c r="H18">
        <v>9.1609999999999996</v>
      </c>
      <c r="I18" s="8">
        <f t="shared" si="0"/>
        <v>30.475454699312081</v>
      </c>
      <c r="J18">
        <v>0</v>
      </c>
      <c r="K18">
        <v>0</v>
      </c>
      <c r="N18">
        <v>-6.5135719999999999</v>
      </c>
      <c r="O18">
        <v>9.8871698000000006</v>
      </c>
      <c r="Q18" s="3" t="s">
        <v>2</v>
      </c>
      <c r="R18" s="3">
        <v>17.232309553749296</v>
      </c>
      <c r="S18" s="3">
        <v>2.2709150757913026</v>
      </c>
      <c r="T18" s="3">
        <v>7.5882668345687394</v>
      </c>
      <c r="U18" s="3">
        <v>5.1579059310403976E-7</v>
      </c>
      <c r="V18" s="3">
        <v>12.461294019503701</v>
      </c>
      <c r="W18" s="3">
        <v>22.003325087994892</v>
      </c>
      <c r="X18" s="3">
        <v>12.461294019503701</v>
      </c>
      <c r="Y18" s="3">
        <v>22.003325087994892</v>
      </c>
    </row>
    <row r="19" spans="4:25" ht="15.75" thickBot="1" x14ac:dyDescent="0.3">
      <c r="D19">
        <f t="shared" si="1"/>
        <v>2015</v>
      </c>
      <c r="E19">
        <v>2014</v>
      </c>
      <c r="F19">
        <v>35.1</v>
      </c>
      <c r="G19">
        <v>3.3995652173913036</v>
      </c>
      <c r="H19">
        <v>9.3650000000000002</v>
      </c>
      <c r="I19" s="8">
        <f t="shared" si="0"/>
        <v>52.336045849510811</v>
      </c>
      <c r="J19">
        <v>0</v>
      </c>
      <c r="K19">
        <v>0</v>
      </c>
      <c r="N19">
        <v>-4.743722</v>
      </c>
      <c r="O19">
        <v>-17.8459547</v>
      </c>
      <c r="Q19" s="4" t="s">
        <v>3</v>
      </c>
      <c r="R19" s="4">
        <v>-18.304926574292772</v>
      </c>
      <c r="S19" s="4">
        <v>4.8148833802057318</v>
      </c>
      <c r="T19" s="4">
        <v>-3.8017383036825771</v>
      </c>
      <c r="U19" s="4">
        <v>1.3063201128693165E-3</v>
      </c>
      <c r="V19" s="4">
        <v>-28.420621188957263</v>
      </c>
      <c r="W19" s="4">
        <v>-8.1892319596282803</v>
      </c>
      <c r="X19" s="4">
        <v>-28.420621188957263</v>
      </c>
      <c r="Y19" s="4">
        <v>-8.1892319596282803</v>
      </c>
    </row>
    <row r="20" spans="4:25" x14ac:dyDescent="0.25">
      <c r="D20">
        <f t="shared" si="1"/>
        <v>2016</v>
      </c>
      <c r="E20">
        <v>2015</v>
      </c>
      <c r="F20">
        <v>18.399999999999999</v>
      </c>
      <c r="G20">
        <v>2.1928571428571431</v>
      </c>
      <c r="H20">
        <v>9.8635087500000012</v>
      </c>
      <c r="I20" s="8">
        <f t="shared" si="0"/>
        <v>22.416512702736895</v>
      </c>
      <c r="J20">
        <v>0</v>
      </c>
      <c r="K20">
        <v>0</v>
      </c>
      <c r="N20">
        <v>-12.474301000000001</v>
      </c>
      <c r="O20">
        <v>-13.7183416</v>
      </c>
    </row>
    <row r="21" spans="4:25" x14ac:dyDescent="0.25">
      <c r="D21">
        <f t="shared" si="1"/>
        <v>2017</v>
      </c>
      <c r="E21">
        <v>2016</v>
      </c>
      <c r="F21">
        <v>34.299999999999997</v>
      </c>
      <c r="G21">
        <v>3.8904761904761913</v>
      </c>
      <c r="H21">
        <v>10.555624999999999</v>
      </c>
      <c r="I21" s="8">
        <f t="shared" si="0"/>
        <v>39.001272498524571</v>
      </c>
      <c r="J21">
        <v>0</v>
      </c>
      <c r="K21">
        <v>0</v>
      </c>
      <c r="N21">
        <v>16.108094999999999</v>
      </c>
      <c r="O21">
        <v>-27.289748299999999</v>
      </c>
    </row>
    <row r="22" spans="4:25" x14ac:dyDescent="0.25">
      <c r="D22">
        <f t="shared" si="1"/>
        <v>2018</v>
      </c>
      <c r="E22">
        <v>2017</v>
      </c>
      <c r="F22" s="2">
        <v>7.6510360000000004</v>
      </c>
      <c r="G22">
        <v>0.30937500000000001</v>
      </c>
      <c r="H22">
        <v>8.9303996874999996</v>
      </c>
      <c r="I22" s="8">
        <f t="shared" si="0"/>
        <v>7.0402582529332562</v>
      </c>
      <c r="J22">
        <v>0</v>
      </c>
      <c r="K22">
        <v>0</v>
      </c>
      <c r="L22" t="s">
        <v>41</v>
      </c>
      <c r="M22" t="s">
        <v>42</v>
      </c>
      <c r="N22">
        <v>-40.603028999999999</v>
      </c>
      <c r="O22">
        <v>7.7335634999999998</v>
      </c>
    </row>
    <row r="23" spans="4:25" x14ac:dyDescent="0.25">
      <c r="D23">
        <f t="shared" si="1"/>
        <v>2019</v>
      </c>
      <c r="E23">
        <v>2018</v>
      </c>
      <c r="F23" s="8">
        <f>I23</f>
        <v>18.034620026898097</v>
      </c>
      <c r="G23">
        <v>1.2337650621096896</v>
      </c>
      <c r="H23">
        <v>9.1999999999999993</v>
      </c>
      <c r="I23" s="8">
        <f t="shared" si="0"/>
        <v>18.034620026898097</v>
      </c>
      <c r="J23" s="8">
        <f>I23-L23</f>
        <v>3.3043311268980968</v>
      </c>
      <c r="K23" s="8">
        <f>M23-I23</f>
        <v>7.9627039731019025</v>
      </c>
      <c r="L23" s="9">
        <v>14.7302889</v>
      </c>
      <c r="M23" s="9">
        <v>25.997323999999999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3"/>
  <sheetViews>
    <sheetView workbookViewId="0">
      <selection activeCell="A2" sqref="A2"/>
    </sheetView>
  </sheetViews>
  <sheetFormatPr defaultRowHeight="15" x14ac:dyDescent="0.25"/>
  <cols>
    <col min="10" max="10" width="16.7109375" customWidth="1"/>
  </cols>
  <sheetData>
    <row r="1" spans="1:28" ht="39" customHeight="1" x14ac:dyDescent="0.25">
      <c r="A1" s="29" t="s">
        <v>71</v>
      </c>
      <c r="B1" s="30"/>
      <c r="C1" s="30"/>
      <c r="D1" s="30"/>
      <c r="E1" s="30"/>
      <c r="F1" s="30"/>
      <c r="G1" s="30"/>
      <c r="H1" s="30"/>
      <c r="I1" s="30"/>
      <c r="J1" s="30"/>
      <c r="K1" s="12"/>
      <c r="L1" t="s">
        <v>5</v>
      </c>
      <c r="M1" t="s">
        <v>6</v>
      </c>
      <c r="N1" t="s">
        <v>7</v>
      </c>
      <c r="O1" t="s">
        <v>8</v>
      </c>
      <c r="P1" t="s">
        <v>33</v>
      </c>
      <c r="Q1" t="s">
        <v>68</v>
      </c>
      <c r="R1" t="s">
        <v>69</v>
      </c>
      <c r="T1" t="s">
        <v>9</v>
      </c>
    </row>
    <row r="2" spans="1:28" ht="15.75" thickBot="1" x14ac:dyDescent="0.3">
      <c r="L2">
        <v>1999</v>
      </c>
      <c r="M2">
        <v>8.5597487500000007</v>
      </c>
      <c r="N2">
        <v>3.5433333330000001</v>
      </c>
      <c r="O2">
        <v>115.27</v>
      </c>
      <c r="P2">
        <f t="shared" ref="P2:P18" si="0">$U$17+$U$18*M2+$U$19*N2</f>
        <v>118.60779338693574</v>
      </c>
      <c r="Q2">
        <v>-3.5474830000000002</v>
      </c>
      <c r="R2">
        <v>-7.8614867000000004</v>
      </c>
    </row>
    <row r="3" spans="1:28" x14ac:dyDescent="0.25">
      <c r="L3">
        <v>2000</v>
      </c>
      <c r="M3">
        <v>8.7700152219999996</v>
      </c>
      <c r="N3">
        <v>5.9</v>
      </c>
      <c r="O3">
        <v>126.57</v>
      </c>
      <c r="P3">
        <f t="shared" si="0"/>
        <v>125.049158236525</v>
      </c>
      <c r="Q3">
        <v>5.416112</v>
      </c>
      <c r="R3">
        <v>-0.66644619999999999</v>
      </c>
      <c r="T3" s="6" t="s">
        <v>10</v>
      </c>
      <c r="U3" s="6"/>
    </row>
    <row r="4" spans="1:28" x14ac:dyDescent="0.25">
      <c r="L4">
        <v>2001</v>
      </c>
      <c r="M4">
        <v>9.0255327330000004</v>
      </c>
      <c r="N4">
        <v>0.44666666700000002</v>
      </c>
      <c r="O4">
        <v>116.97</v>
      </c>
      <c r="P4">
        <f t="shared" si="0"/>
        <v>118.38948904362138</v>
      </c>
      <c r="Q4">
        <v>-7.0231070000000004</v>
      </c>
      <c r="R4">
        <v>-0.76755839999999997</v>
      </c>
      <c r="T4" s="3" t="s">
        <v>11</v>
      </c>
      <c r="U4" s="3">
        <v>0.90580853741250544</v>
      </c>
    </row>
    <row r="5" spans="1:28" x14ac:dyDescent="0.25">
      <c r="L5">
        <v>2002</v>
      </c>
      <c r="M5">
        <v>8.1995391669999993</v>
      </c>
      <c r="N5">
        <v>5.3312499999999998</v>
      </c>
      <c r="O5">
        <v>113.19</v>
      </c>
      <c r="P5">
        <f t="shared" si="0"/>
        <v>117.71955648847155</v>
      </c>
      <c r="Q5">
        <v>-1.6249640000000001</v>
      </c>
      <c r="R5">
        <v>-13.055769099999999</v>
      </c>
      <c r="T5" s="3" t="s">
        <v>12</v>
      </c>
      <c r="U5" s="3">
        <v>0.82048910644938222</v>
      </c>
    </row>
    <row r="6" spans="1:28" x14ac:dyDescent="0.25">
      <c r="L6">
        <v>2003</v>
      </c>
      <c r="M6">
        <v>9.3076910129999995</v>
      </c>
      <c r="N6">
        <v>2.0299999999999998</v>
      </c>
      <c r="O6">
        <v>120.87</v>
      </c>
      <c r="P6">
        <f t="shared" si="0"/>
        <v>124.28265924521801</v>
      </c>
      <c r="Q6">
        <v>-6.2583479999999998</v>
      </c>
      <c r="R6">
        <v>0.37451269999999998</v>
      </c>
      <c r="T6" s="3" t="s">
        <v>13</v>
      </c>
      <c r="U6" s="3">
        <v>0.79484469308500827</v>
      </c>
    </row>
    <row r="7" spans="1:28" x14ac:dyDescent="0.25">
      <c r="L7">
        <v>2004</v>
      </c>
      <c r="M7">
        <v>9.3330841870000008</v>
      </c>
      <c r="N7">
        <v>8.3342500000000008</v>
      </c>
      <c r="O7">
        <v>128.74</v>
      </c>
      <c r="P7">
        <f t="shared" si="0"/>
        <v>135.54587595538922</v>
      </c>
      <c r="Q7">
        <v>1.3294919999999999</v>
      </c>
      <c r="R7">
        <v>-2.7365442</v>
      </c>
      <c r="T7" s="3" t="s">
        <v>14</v>
      </c>
      <c r="U7" s="3">
        <v>4.4824921723907618</v>
      </c>
    </row>
    <row r="8" spans="1:28" ht="15.75" thickBot="1" x14ac:dyDescent="0.3">
      <c r="L8">
        <v>2005</v>
      </c>
      <c r="M8">
        <v>10.20637217</v>
      </c>
      <c r="N8">
        <v>1.664285714</v>
      </c>
      <c r="O8">
        <v>130.19999999999999</v>
      </c>
      <c r="P8">
        <f t="shared" si="0"/>
        <v>133.63146151437107</v>
      </c>
      <c r="Q8">
        <v>-6.9141700000000004</v>
      </c>
      <c r="R8">
        <v>10.3415321</v>
      </c>
      <c r="T8" s="4" t="s">
        <v>15</v>
      </c>
      <c r="U8" s="4">
        <v>17</v>
      </c>
    </row>
    <row r="9" spans="1:28" x14ac:dyDescent="0.25">
      <c r="L9">
        <v>2006</v>
      </c>
      <c r="M9">
        <v>8.7508172500000008</v>
      </c>
      <c r="N9">
        <v>0.47866666699999999</v>
      </c>
      <c r="O9">
        <v>118.9</v>
      </c>
      <c r="P9">
        <f t="shared" si="0"/>
        <v>115.39268864307476</v>
      </c>
      <c r="Q9">
        <v>-2.0405679999999999</v>
      </c>
      <c r="R9">
        <v>1.1067024000000001</v>
      </c>
    </row>
    <row r="10" spans="1:28" ht="15.75" thickBot="1" x14ac:dyDescent="0.3">
      <c r="L10">
        <v>2007</v>
      </c>
      <c r="M10">
        <v>8.9360062019999997</v>
      </c>
      <c r="N10">
        <v>3.7130718269999998</v>
      </c>
      <c r="O10">
        <v>124.7</v>
      </c>
      <c r="P10">
        <f t="shared" si="0"/>
        <v>123.08428977386012</v>
      </c>
      <c r="Q10">
        <v>1.7016789999999999</v>
      </c>
      <c r="R10">
        <v>1.2728543000000001</v>
      </c>
      <c r="T10" t="s">
        <v>16</v>
      </c>
    </row>
    <row r="11" spans="1:28" x14ac:dyDescent="0.25">
      <c r="L11">
        <v>2008</v>
      </c>
      <c r="M11">
        <v>7.9118316760000003</v>
      </c>
      <c r="N11">
        <v>3.286960535</v>
      </c>
      <c r="O11">
        <v>108.79</v>
      </c>
      <c r="P11">
        <f t="shared" si="0"/>
        <v>110.9618090830283</v>
      </c>
      <c r="Q11">
        <v>-2.8280620000000001</v>
      </c>
      <c r="R11">
        <v>-13.894923800000001</v>
      </c>
      <c r="T11" s="5"/>
      <c r="U11" s="5" t="s">
        <v>21</v>
      </c>
      <c r="V11" s="5" t="s">
        <v>22</v>
      </c>
      <c r="W11" s="5" t="s">
        <v>23</v>
      </c>
      <c r="X11" s="5" t="s">
        <v>24</v>
      </c>
      <c r="Y11" s="5" t="s">
        <v>25</v>
      </c>
    </row>
    <row r="12" spans="1:28" x14ac:dyDescent="0.25">
      <c r="L12">
        <v>2009</v>
      </c>
      <c r="M12">
        <v>9.3566666670000007</v>
      </c>
      <c r="N12">
        <v>2.1611183380000001</v>
      </c>
      <c r="O12">
        <v>123.06</v>
      </c>
      <c r="P12">
        <f t="shared" si="0"/>
        <v>125.05524754643874</v>
      </c>
      <c r="Q12">
        <v>-4.6125480000000003</v>
      </c>
      <c r="R12">
        <v>2.3361242</v>
      </c>
      <c r="T12" s="3" t="s">
        <v>17</v>
      </c>
      <c r="U12" s="3">
        <v>2</v>
      </c>
      <c r="V12" s="3">
        <v>1285.7280714129665</v>
      </c>
      <c r="W12" s="3">
        <v>642.86403570648326</v>
      </c>
      <c r="X12" s="3">
        <v>31.994847953481798</v>
      </c>
      <c r="Y12" s="3">
        <v>6.0066961133126663E-6</v>
      </c>
    </row>
    <row r="13" spans="1:28" x14ac:dyDescent="0.25">
      <c r="L13">
        <v>2010</v>
      </c>
      <c r="M13">
        <v>9.3533333330000001</v>
      </c>
      <c r="N13">
        <v>0.83079762800000001</v>
      </c>
      <c r="O13">
        <v>124.55</v>
      </c>
      <c r="P13">
        <f t="shared" si="0"/>
        <v>122.70098981329423</v>
      </c>
      <c r="Q13">
        <v>-3.0855090000000001</v>
      </c>
      <c r="R13">
        <v>6.1433432000000003</v>
      </c>
      <c r="T13" s="3" t="s">
        <v>18</v>
      </c>
      <c r="U13" s="3">
        <v>14</v>
      </c>
      <c r="V13" s="3">
        <v>281.29830505762231</v>
      </c>
      <c r="W13" s="3">
        <v>20.092736075544451</v>
      </c>
      <c r="X13" s="3"/>
      <c r="Y13" s="3"/>
    </row>
    <row r="14" spans="1:28" ht="15.75" thickBot="1" x14ac:dyDescent="0.3">
      <c r="L14">
        <v>2011</v>
      </c>
      <c r="M14">
        <v>8.6533333330000008</v>
      </c>
      <c r="N14">
        <v>3.2589950230000002</v>
      </c>
      <c r="O14">
        <v>115.33</v>
      </c>
      <c r="P14">
        <f t="shared" si="0"/>
        <v>119.15239695672572</v>
      </c>
      <c r="Q14">
        <v>-4.527361</v>
      </c>
      <c r="R14">
        <v>-7.3062120999999998</v>
      </c>
      <c r="T14" s="4" t="s">
        <v>19</v>
      </c>
      <c r="U14" s="4">
        <v>16</v>
      </c>
      <c r="V14" s="4">
        <v>1567.0263764705887</v>
      </c>
      <c r="W14" s="4"/>
      <c r="X14" s="4"/>
      <c r="Y14" s="4"/>
    </row>
    <row r="15" spans="1:28" ht="15.75" thickBot="1" x14ac:dyDescent="0.3">
      <c r="L15">
        <v>2012</v>
      </c>
      <c r="M15">
        <v>8.4766666669999999</v>
      </c>
      <c r="N15">
        <v>0.247797868</v>
      </c>
      <c r="O15">
        <v>119.32</v>
      </c>
      <c r="P15">
        <f t="shared" si="0"/>
        <v>111.94428723073926</v>
      </c>
      <c r="Q15">
        <v>1.4256949999999999</v>
      </c>
      <c r="R15">
        <v>1.9288411999999999</v>
      </c>
    </row>
    <row r="16" spans="1:28" x14ac:dyDescent="0.25">
      <c r="L16">
        <v>2013</v>
      </c>
      <c r="M16">
        <v>8.8346666670000005</v>
      </c>
      <c r="N16">
        <v>6.1318213459999997</v>
      </c>
      <c r="O16">
        <v>129.58000000000001</v>
      </c>
      <c r="P16">
        <f t="shared" si="0"/>
        <v>126.17133980576257</v>
      </c>
      <c r="Q16">
        <v>7.7077280000000004</v>
      </c>
      <c r="R16">
        <v>1.9397557999999999</v>
      </c>
      <c r="T16" s="5"/>
      <c r="U16" s="5" t="s">
        <v>26</v>
      </c>
      <c r="V16" s="5" t="s">
        <v>14</v>
      </c>
      <c r="W16" s="5" t="s">
        <v>27</v>
      </c>
      <c r="X16" s="5" t="s">
        <v>28</v>
      </c>
      <c r="Y16" s="5" t="s">
        <v>29</v>
      </c>
      <c r="Z16" s="5" t="s">
        <v>30</v>
      </c>
      <c r="AA16" s="5" t="s">
        <v>31</v>
      </c>
      <c r="AB16" s="5" t="s">
        <v>32</v>
      </c>
    </row>
    <row r="17" spans="12:28" x14ac:dyDescent="0.25">
      <c r="L17">
        <v>2014</v>
      </c>
      <c r="M17">
        <v>9.1433333329999993</v>
      </c>
      <c r="N17">
        <v>1.694453778</v>
      </c>
      <c r="O17">
        <v>127.52</v>
      </c>
      <c r="P17">
        <f t="shared" si="0"/>
        <v>121.87190471077207</v>
      </c>
      <c r="Q17">
        <v>2.2179350000000002</v>
      </c>
      <c r="R17">
        <v>7.6089837999999999</v>
      </c>
      <c r="T17" s="3" t="s">
        <v>20</v>
      </c>
      <c r="U17" s="3">
        <v>17.322990725221572</v>
      </c>
      <c r="V17" s="3">
        <v>18.297714952350184</v>
      </c>
      <c r="W17" s="3">
        <v>0.94672972938605016</v>
      </c>
      <c r="X17" s="3">
        <v>0.35983186433203262</v>
      </c>
      <c r="Y17" s="3">
        <v>-21.921704723893662</v>
      </c>
      <c r="Z17" s="3">
        <v>56.567686174336806</v>
      </c>
      <c r="AA17" s="3">
        <v>-21.921704723893662</v>
      </c>
      <c r="AB17" s="3">
        <v>56.567686174336806</v>
      </c>
    </row>
    <row r="18" spans="12:28" x14ac:dyDescent="0.25">
      <c r="L18">
        <v>2015</v>
      </c>
      <c r="M18">
        <v>9.6180116669999993</v>
      </c>
      <c r="N18">
        <v>13.22971501</v>
      </c>
      <c r="O18">
        <v>153.24</v>
      </c>
      <c r="P18">
        <f t="shared" si="0"/>
        <v>147.23905256577154</v>
      </c>
      <c r="Q18">
        <v>22.66348</v>
      </c>
      <c r="R18">
        <v>13.236290800000001</v>
      </c>
      <c r="T18" s="3" t="s">
        <v>6</v>
      </c>
      <c r="U18" s="3">
        <v>11.111640167913952</v>
      </c>
      <c r="V18" s="3">
        <v>2.0490060879306591</v>
      </c>
      <c r="W18" s="3">
        <v>5.4229415097228273</v>
      </c>
      <c r="X18" s="3">
        <v>8.982436412131452E-5</v>
      </c>
      <c r="Y18" s="3">
        <v>6.7169591870577365</v>
      </c>
      <c r="Z18" s="3">
        <v>15.506321148770169</v>
      </c>
      <c r="AA18" s="3">
        <v>6.7169591870577365</v>
      </c>
      <c r="AB18" s="3">
        <v>15.506321148770169</v>
      </c>
    </row>
    <row r="19" spans="12:28" ht="15.75" thickBot="1" x14ac:dyDescent="0.3">
      <c r="L19">
        <v>2016</v>
      </c>
      <c r="M19">
        <v>10.195166670000001</v>
      </c>
      <c r="O19">
        <v>145.13</v>
      </c>
      <c r="T19" s="4" t="s">
        <v>7</v>
      </c>
      <c r="U19" s="4">
        <v>1.7418498470019379</v>
      </c>
      <c r="V19" s="4">
        <v>0.33609437963142952</v>
      </c>
      <c r="W19" s="4">
        <v>5.1826211700180735</v>
      </c>
      <c r="X19" s="4">
        <v>1.3893381716152358E-4</v>
      </c>
      <c r="Y19" s="4">
        <v>1.020999095684455</v>
      </c>
      <c r="Z19" s="4">
        <v>2.4627005983194206</v>
      </c>
      <c r="AA19" s="4">
        <v>1.020999095684455</v>
      </c>
      <c r="AB19" s="4">
        <v>2.4627005983194206</v>
      </c>
    </row>
    <row r="20" spans="12:28" x14ac:dyDescent="0.25">
      <c r="L20">
        <v>2017</v>
      </c>
      <c r="M20">
        <v>8.5605329169999997</v>
      </c>
      <c r="O20">
        <v>120.6908622</v>
      </c>
    </row>
    <row r="21" spans="12:28" x14ac:dyDescent="0.25">
      <c r="L21">
        <v>2018</v>
      </c>
      <c r="M21">
        <v>8.9236666670000009</v>
      </c>
      <c r="N21">
        <v>4.5521091550000001</v>
      </c>
      <c r="O21">
        <v>108.5545966</v>
      </c>
    </row>
    <row r="24" spans="12:28" x14ac:dyDescent="0.25">
      <c r="L24" s="26"/>
      <c r="M24" t="s">
        <v>7</v>
      </c>
      <c r="N24" t="s">
        <v>6</v>
      </c>
    </row>
    <row r="25" spans="12:28" x14ac:dyDescent="0.25">
      <c r="L25" s="26">
        <v>1</v>
      </c>
      <c r="M25">
        <v>-3.5474830000000002</v>
      </c>
      <c r="N25">
        <v>-7.8614867000000004</v>
      </c>
    </row>
    <row r="26" spans="12:28" x14ac:dyDescent="0.25">
      <c r="L26" s="26">
        <v>2</v>
      </c>
      <c r="M26">
        <v>5.416112</v>
      </c>
      <c r="N26">
        <v>-0.66644619999999999</v>
      </c>
    </row>
    <row r="27" spans="12:28" x14ac:dyDescent="0.25">
      <c r="L27" s="26">
        <v>3</v>
      </c>
      <c r="M27">
        <v>-7.0231070000000004</v>
      </c>
      <c r="N27">
        <v>-0.76755839999999997</v>
      </c>
    </row>
    <row r="28" spans="12:28" x14ac:dyDescent="0.25">
      <c r="L28" s="26">
        <v>4</v>
      </c>
      <c r="M28">
        <v>-1.6249640000000001</v>
      </c>
      <c r="N28">
        <v>-13.055769099999999</v>
      </c>
    </row>
    <row r="29" spans="12:28" x14ac:dyDescent="0.25">
      <c r="L29" s="26">
        <v>5</v>
      </c>
      <c r="M29">
        <v>-6.2583479999999998</v>
      </c>
      <c r="N29">
        <v>0.37451269999999998</v>
      </c>
    </row>
    <row r="30" spans="12:28" x14ac:dyDescent="0.25">
      <c r="L30" s="26">
        <v>6</v>
      </c>
      <c r="M30">
        <v>1.3294919999999999</v>
      </c>
      <c r="N30">
        <v>-2.7365442</v>
      </c>
    </row>
    <row r="31" spans="12:28" x14ac:dyDescent="0.25">
      <c r="L31" s="26">
        <v>7</v>
      </c>
      <c r="M31">
        <v>-6.9141700000000004</v>
      </c>
      <c r="N31">
        <v>10.3415321</v>
      </c>
    </row>
    <row r="32" spans="12:28" x14ac:dyDescent="0.25">
      <c r="L32" s="26">
        <v>8</v>
      </c>
      <c r="M32">
        <v>-2.0405679999999999</v>
      </c>
      <c r="N32">
        <v>1.1067024000000001</v>
      </c>
    </row>
    <row r="33" spans="12:14" x14ac:dyDescent="0.25">
      <c r="L33" s="26">
        <v>9</v>
      </c>
      <c r="M33">
        <v>1.7016789999999999</v>
      </c>
      <c r="N33">
        <v>1.2728543000000001</v>
      </c>
    </row>
    <row r="34" spans="12:14" x14ac:dyDescent="0.25">
      <c r="L34" s="26">
        <v>10</v>
      </c>
      <c r="M34">
        <v>-2.8280620000000001</v>
      </c>
      <c r="N34">
        <v>-13.894923800000001</v>
      </c>
    </row>
    <row r="35" spans="12:14" x14ac:dyDescent="0.25">
      <c r="L35" s="26">
        <v>11</v>
      </c>
      <c r="M35">
        <v>-4.6125480000000003</v>
      </c>
      <c r="N35">
        <v>2.3361242</v>
      </c>
    </row>
    <row r="36" spans="12:14" x14ac:dyDescent="0.25">
      <c r="L36" s="26">
        <v>12</v>
      </c>
      <c r="M36">
        <v>-3.0855090000000001</v>
      </c>
      <c r="N36">
        <v>6.1433432000000003</v>
      </c>
    </row>
    <row r="37" spans="12:14" x14ac:dyDescent="0.25">
      <c r="L37" s="26">
        <v>13</v>
      </c>
      <c r="M37">
        <v>-4.527361</v>
      </c>
      <c r="N37">
        <v>-7.3062120999999998</v>
      </c>
    </row>
    <row r="38" spans="12:14" x14ac:dyDescent="0.25">
      <c r="L38" s="26">
        <v>14</v>
      </c>
      <c r="M38">
        <v>1.4256949999999999</v>
      </c>
      <c r="N38">
        <v>1.9288411999999999</v>
      </c>
    </row>
    <row r="39" spans="12:14" x14ac:dyDescent="0.25">
      <c r="L39" s="26">
        <v>15</v>
      </c>
      <c r="M39">
        <v>7.7077280000000004</v>
      </c>
      <c r="N39">
        <v>1.9397557999999999</v>
      </c>
    </row>
    <row r="40" spans="12:14" x14ac:dyDescent="0.25">
      <c r="L40" s="26">
        <v>16</v>
      </c>
      <c r="M40">
        <v>2.2179350000000002</v>
      </c>
      <c r="N40">
        <v>7.6089837999999999</v>
      </c>
    </row>
    <row r="41" spans="12:14" x14ac:dyDescent="0.25">
      <c r="L41" s="26">
        <v>17</v>
      </c>
      <c r="M41">
        <v>22.66348</v>
      </c>
      <c r="N41">
        <v>13.236290800000001</v>
      </c>
    </row>
    <row r="42" spans="12:14" x14ac:dyDescent="0.25">
      <c r="M42" s="26" t="s">
        <v>70</v>
      </c>
    </row>
    <row r="43" spans="12:14" x14ac:dyDescent="0.25">
      <c r="M43" s="26">
        <v>123.3412</v>
      </c>
    </row>
  </sheetData>
  <mergeCells count="1">
    <mergeCell ref="A1:J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1" sqref="D21"/>
    </sheetView>
  </sheetViews>
  <sheetFormatPr defaultRowHeight="15" x14ac:dyDescent="0.25"/>
  <cols>
    <col min="1" max="1" width="44.85546875" customWidth="1"/>
  </cols>
  <sheetData>
    <row r="1" spans="1:1" ht="115.5" customHeight="1" x14ac:dyDescent="0.25">
      <c r="A1" s="1" t="s">
        <v>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D21" sqref="D21"/>
    </sheetView>
  </sheetViews>
  <sheetFormatPr defaultRowHeight="15" x14ac:dyDescent="0.25"/>
  <cols>
    <col min="1" max="1" width="42.5703125" customWidth="1"/>
    <col min="3" max="3" width="12.7109375" bestFit="1" customWidth="1"/>
    <col min="4" max="4" width="19.7109375" bestFit="1" customWidth="1"/>
    <col min="5" max="5" width="15.5703125" bestFit="1" customWidth="1"/>
    <col min="6" max="6" width="13.42578125" bestFit="1" customWidth="1"/>
  </cols>
  <sheetData>
    <row r="1" spans="1:7" ht="86.25" customHeight="1" x14ac:dyDescent="0.25">
      <c r="A1" s="1" t="s">
        <v>67</v>
      </c>
      <c r="C1" t="s">
        <v>34</v>
      </c>
      <c r="D1" t="s">
        <v>35</v>
      </c>
      <c r="E1" t="s">
        <v>38</v>
      </c>
      <c r="F1" t="s">
        <v>36</v>
      </c>
      <c r="G1" t="s">
        <v>37</v>
      </c>
    </row>
    <row r="2" spans="1:7" x14ac:dyDescent="0.25">
      <c r="C2">
        <v>2003</v>
      </c>
      <c r="D2" s="2">
        <v>2.6513686921581123</v>
      </c>
      <c r="E2" s="2">
        <v>1.4899331151497359</v>
      </c>
      <c r="F2" s="2">
        <v>3.9503620149176175</v>
      </c>
      <c r="G2" s="2">
        <v>6.3465259999999999</v>
      </c>
    </row>
    <row r="3" spans="1:7" x14ac:dyDescent="0.25">
      <c r="C3">
        <v>2004</v>
      </c>
      <c r="D3" s="2">
        <v>2.5109338832190224</v>
      </c>
      <c r="E3" s="2">
        <v>1.4568568613892079</v>
      </c>
      <c r="F3" s="2">
        <v>3.6580712562622808</v>
      </c>
      <c r="G3" s="2">
        <v>2.4854229999999999</v>
      </c>
    </row>
    <row r="4" spans="1:7" x14ac:dyDescent="0.25">
      <c r="C4">
        <v>2005</v>
      </c>
      <c r="D4" s="2">
        <v>1.963448902544624</v>
      </c>
      <c r="E4" s="2">
        <v>1.7902193015176209</v>
      </c>
      <c r="F4" s="2">
        <v>3.5150041228789761</v>
      </c>
      <c r="G4" s="2">
        <v>4.8380809999999999</v>
      </c>
    </row>
    <row r="5" spans="1:7" x14ac:dyDescent="0.25">
      <c r="C5">
        <v>2006</v>
      </c>
      <c r="D5" s="2">
        <v>1.6887103784052666</v>
      </c>
      <c r="E5" s="2">
        <v>1.1961334522388802</v>
      </c>
      <c r="F5" s="2">
        <v>2.0199229747535172</v>
      </c>
      <c r="G5" s="2">
        <v>0.83198300000000003</v>
      </c>
    </row>
    <row r="6" spans="1:7" x14ac:dyDescent="0.25">
      <c r="C6">
        <v>2007</v>
      </c>
      <c r="D6" s="2">
        <v>3.2226906694359521</v>
      </c>
      <c r="E6" s="2">
        <v>1.1998247017598724</v>
      </c>
      <c r="F6" s="2">
        <v>3.866663871320315</v>
      </c>
      <c r="G6" s="2">
        <v>4.1940359999999997</v>
      </c>
    </row>
    <row r="7" spans="1:7" x14ac:dyDescent="0.25">
      <c r="C7">
        <v>2008</v>
      </c>
      <c r="D7" s="2"/>
      <c r="E7" s="2"/>
      <c r="F7" s="2"/>
      <c r="G7" s="2">
        <v>0.33565200000000001</v>
      </c>
    </row>
    <row r="8" spans="1:7" x14ac:dyDescent="0.25">
      <c r="C8">
        <v>2009</v>
      </c>
      <c r="D8" s="2">
        <v>1.376560066133441</v>
      </c>
      <c r="E8" s="2">
        <v>1.009804964480066</v>
      </c>
      <c r="F8" s="2">
        <v>1.3900571886865565</v>
      </c>
      <c r="G8" s="2">
        <v>2.387645</v>
      </c>
    </row>
    <row r="9" spans="1:7" x14ac:dyDescent="0.25">
      <c r="C9">
        <v>2010</v>
      </c>
      <c r="D9" s="2">
        <v>1.4256957156092771</v>
      </c>
      <c r="E9" s="2">
        <v>1.0827432409805311</v>
      </c>
      <c r="F9" s="2">
        <v>1.5436623997708463</v>
      </c>
      <c r="G9" s="2">
        <v>0.22960700000000001</v>
      </c>
    </row>
    <row r="10" spans="1:7" x14ac:dyDescent="0.25">
      <c r="C10">
        <v>2011</v>
      </c>
      <c r="D10" s="2">
        <v>1.473118338063075</v>
      </c>
      <c r="E10" s="2">
        <v>1.1478192759472159</v>
      </c>
      <c r="F10" s="2">
        <v>1.6908736241801248</v>
      </c>
      <c r="G10" s="2">
        <v>1.502248</v>
      </c>
    </row>
    <row r="11" spans="1:7" x14ac:dyDescent="0.25">
      <c r="C11">
        <v>2012</v>
      </c>
      <c r="D11" s="2">
        <v>0.80230604352623414</v>
      </c>
      <c r="E11" s="2">
        <v>1.2139679621209374</v>
      </c>
      <c r="F11" s="2">
        <v>0.97397383265685455</v>
      </c>
      <c r="G11" s="2">
        <v>0.10990800000000001</v>
      </c>
    </row>
    <row r="12" spans="1:7" x14ac:dyDescent="0.25">
      <c r="C12">
        <v>2013</v>
      </c>
      <c r="D12" s="2">
        <v>3.1031464075733819</v>
      </c>
      <c r="E12" s="2">
        <v>1.0207563972687037</v>
      </c>
      <c r="F12" s="2">
        <v>3.1675565471919258</v>
      </c>
      <c r="G12" s="2">
        <v>1.7565230000000001</v>
      </c>
    </row>
    <row r="13" spans="1:7" x14ac:dyDescent="0.25">
      <c r="C13">
        <v>2014</v>
      </c>
      <c r="D13" s="2">
        <v>1.9585953617275875</v>
      </c>
      <c r="E13" s="2">
        <v>1.0427315282881704</v>
      </c>
      <c r="F13" s="2">
        <v>2.0422891348323291</v>
      </c>
      <c r="G13" s="2">
        <v>0.76667700000000005</v>
      </c>
    </row>
    <row r="14" spans="1:7" x14ac:dyDescent="0.25">
      <c r="C14">
        <v>2015</v>
      </c>
      <c r="D14" s="2">
        <v>4.2478846317751957</v>
      </c>
      <c r="E14" s="2">
        <v>1.2601197987688513</v>
      </c>
      <c r="F14" s="2">
        <v>5.3528435273858559</v>
      </c>
      <c r="G14" s="2">
        <v>6.394355</v>
      </c>
    </row>
    <row r="15" spans="1:7" x14ac:dyDescent="0.25">
      <c r="C15">
        <v>2016</v>
      </c>
      <c r="D15" s="2">
        <v>2.5659647223937139</v>
      </c>
      <c r="E15" s="2">
        <v>1.0041818181818181</v>
      </c>
      <c r="F15" s="2">
        <v>2.5766951203237238</v>
      </c>
      <c r="G15" s="2">
        <v>2.9792385000000001</v>
      </c>
    </row>
    <row r="16" spans="1:7" x14ac:dyDescent="0.25">
      <c r="C16">
        <v>2017</v>
      </c>
      <c r="D16" s="2">
        <v>3.9422300252122096</v>
      </c>
      <c r="E16" s="2">
        <v>1.0277012701625621</v>
      </c>
      <c r="F16" s="2">
        <v>4.051434804183577</v>
      </c>
      <c r="G16" s="2">
        <v>7.0791958749999999</v>
      </c>
    </row>
    <row r="18" spans="4:6" x14ac:dyDescent="0.25">
      <c r="D18" s="7"/>
      <c r="F18" s="7"/>
    </row>
    <row r="19" spans="4:6" x14ac:dyDescent="0.25">
      <c r="D19" s="7"/>
      <c r="F19" s="7"/>
    </row>
    <row r="20" spans="4:6" x14ac:dyDescent="0.25">
      <c r="D20" s="7"/>
      <c r="F20" s="7"/>
    </row>
    <row r="21" spans="4:6" x14ac:dyDescent="0.25">
      <c r="D21" s="7"/>
      <c r="F21" s="7"/>
    </row>
    <row r="22" spans="4:6" x14ac:dyDescent="0.25">
      <c r="D22" s="7"/>
      <c r="F22" s="7"/>
    </row>
    <row r="23" spans="4:6" x14ac:dyDescent="0.25">
      <c r="D23" s="7"/>
      <c r="F23" s="7"/>
    </row>
    <row r="24" spans="4:6" x14ac:dyDescent="0.25">
      <c r="D24" s="7"/>
      <c r="F24" s="7"/>
    </row>
    <row r="25" spans="4:6" x14ac:dyDescent="0.25">
      <c r="D25" s="7"/>
      <c r="F25" s="7"/>
    </row>
    <row r="26" spans="4:6" x14ac:dyDescent="0.25">
      <c r="D26" s="7"/>
      <c r="F26" s="7"/>
    </row>
    <row r="27" spans="4:6" x14ac:dyDescent="0.25">
      <c r="D27" s="7"/>
      <c r="F27" s="7"/>
    </row>
    <row r="28" spans="4:6" x14ac:dyDescent="0.25">
      <c r="D28" s="7"/>
      <c r="F28" s="7"/>
    </row>
    <row r="29" spans="4:6" x14ac:dyDescent="0.25">
      <c r="D29" s="7"/>
      <c r="F29" s="7"/>
    </row>
    <row r="30" spans="4:6" x14ac:dyDescent="0.25">
      <c r="D30" s="7"/>
      <c r="F30" s="7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G4" sqref="G4"/>
    </sheetView>
  </sheetViews>
  <sheetFormatPr defaultRowHeight="15" x14ac:dyDescent="0.25"/>
  <cols>
    <col min="1" max="1" width="7.28515625" bestFit="1" customWidth="1"/>
    <col min="2" max="2" width="9.85546875" bestFit="1" customWidth="1"/>
    <col min="3" max="3" width="7.28515625" customWidth="1"/>
    <col min="4" max="4" width="8" bestFit="1" customWidth="1"/>
    <col min="5" max="5" width="12.140625" bestFit="1" customWidth="1"/>
    <col min="9" max="9" width="15" customWidth="1"/>
  </cols>
  <sheetData>
    <row r="1" spans="1:9" ht="72.75" customHeight="1" x14ac:dyDescent="0.25">
      <c r="A1" s="29" t="s">
        <v>79</v>
      </c>
      <c r="B1" s="30"/>
      <c r="C1" s="30"/>
      <c r="D1" s="30"/>
      <c r="E1" s="30"/>
      <c r="F1" s="28"/>
      <c r="G1" s="28"/>
      <c r="H1" s="28"/>
      <c r="I1" s="28"/>
    </row>
    <row r="2" spans="1:9" ht="18" customHeight="1" thickBot="1" x14ac:dyDescent="0.3">
      <c r="A2" s="11"/>
      <c r="B2" s="12"/>
      <c r="C2" s="12"/>
      <c r="D2" s="12"/>
      <c r="E2" s="12"/>
      <c r="F2" s="12"/>
      <c r="G2" s="12"/>
      <c r="H2" s="12"/>
      <c r="I2" s="12"/>
    </row>
    <row r="3" spans="1:9" ht="38.25" customHeight="1" x14ac:dyDescent="0.25">
      <c r="A3" s="13" t="s">
        <v>34</v>
      </c>
      <c r="B3" s="13" t="s">
        <v>43</v>
      </c>
      <c r="C3" s="13" t="s">
        <v>48</v>
      </c>
      <c r="D3" s="13" t="s">
        <v>49</v>
      </c>
      <c r="E3" s="13" t="s">
        <v>50</v>
      </c>
      <c r="F3" s="10"/>
    </row>
    <row r="4" spans="1:9" x14ac:dyDescent="0.25">
      <c r="A4" s="14">
        <v>1997</v>
      </c>
      <c r="B4" s="15">
        <v>2.4775</v>
      </c>
      <c r="C4" s="15">
        <v>9.4773698958333501</v>
      </c>
      <c r="D4" s="15">
        <v>42.45</v>
      </c>
      <c r="E4" s="15">
        <v>34.389809902288334</v>
      </c>
      <c r="F4" s="10"/>
    </row>
    <row r="5" spans="1:9" x14ac:dyDescent="0.25">
      <c r="A5" s="14">
        <v>1998</v>
      </c>
      <c r="B5" s="15">
        <v>5.6225000000000005</v>
      </c>
      <c r="C5" s="15">
        <v>9.5721117708333239</v>
      </c>
      <c r="D5" s="15">
        <v>77.819999999999993</v>
      </c>
      <c r="E5" s="15">
        <v>86.851180383444529</v>
      </c>
      <c r="F5" s="10"/>
    </row>
    <row r="6" spans="1:9" x14ac:dyDescent="0.25">
      <c r="A6" s="14">
        <v>1999</v>
      </c>
      <c r="B6" s="15">
        <v>1.5974999999999999</v>
      </c>
      <c r="C6" s="15">
        <v>8.9746627083333248</v>
      </c>
      <c r="D6" s="15">
        <v>20.25</v>
      </c>
      <c r="E6" s="15">
        <v>28.427395650546146</v>
      </c>
      <c r="F6" s="10"/>
    </row>
    <row r="7" spans="1:9" x14ac:dyDescent="0.25">
      <c r="A7" s="14">
        <v>2000</v>
      </c>
      <c r="B7" s="15">
        <v>3.7310000000000003</v>
      </c>
      <c r="C7" s="15">
        <v>9.0398203749999997</v>
      </c>
      <c r="D7" s="15">
        <v>67.02</v>
      </c>
      <c r="E7" s="15">
        <v>63.999821779384547</v>
      </c>
      <c r="F7" s="10"/>
    </row>
    <row r="8" spans="1:9" x14ac:dyDescent="0.25">
      <c r="A8" s="14">
        <v>2001</v>
      </c>
      <c r="B8" s="15">
        <v>2.8693750000000002</v>
      </c>
      <c r="C8" s="15">
        <v>9.4413616850490349</v>
      </c>
      <c r="D8" s="15">
        <v>45.32</v>
      </c>
      <c r="E8" s="15">
        <v>41.801848863142396</v>
      </c>
      <c r="F8" s="10"/>
    </row>
    <row r="9" spans="1:9" x14ac:dyDescent="0.25">
      <c r="A9" s="14">
        <v>2002</v>
      </c>
      <c r="B9" s="15">
        <v>2.784736842105263</v>
      </c>
      <c r="C9" s="15">
        <v>8.5569310000000005</v>
      </c>
      <c r="D9" s="15">
        <v>52.47</v>
      </c>
      <c r="E9" s="15">
        <v>56.532776676115219</v>
      </c>
      <c r="F9" s="10"/>
    </row>
    <row r="10" spans="1:9" x14ac:dyDescent="0.25">
      <c r="A10" s="14">
        <v>2003</v>
      </c>
      <c r="B10" s="15">
        <v>3.0775000000000001</v>
      </c>
      <c r="C10" s="15">
        <v>9.7843743535539325</v>
      </c>
      <c r="D10" s="15">
        <v>45.31</v>
      </c>
      <c r="E10" s="15">
        <v>39.109501577982087</v>
      </c>
      <c r="F10" s="10"/>
    </row>
    <row r="11" spans="1:9" x14ac:dyDescent="0.25">
      <c r="A11" s="14">
        <v>2004</v>
      </c>
      <c r="B11" s="15">
        <v>3.9008333333333329</v>
      </c>
      <c r="C11" s="15">
        <v>9.6561486870535731</v>
      </c>
      <c r="D11" s="15">
        <v>59.12</v>
      </c>
      <c r="E11" s="15">
        <v>55.644597854131177</v>
      </c>
      <c r="F11" s="10"/>
    </row>
    <row r="12" spans="1:9" x14ac:dyDescent="0.25">
      <c r="A12" s="14">
        <v>2005</v>
      </c>
      <c r="B12" s="15">
        <v>2.0405000000000002</v>
      </c>
      <c r="C12" s="15">
        <v>10.260083349431826</v>
      </c>
      <c r="D12" s="15">
        <v>11.61</v>
      </c>
      <c r="E12" s="15">
        <v>12.531778330468683</v>
      </c>
      <c r="F12" s="10"/>
    </row>
    <row r="13" spans="1:9" x14ac:dyDescent="0.25">
      <c r="A13" s="14">
        <v>2006</v>
      </c>
      <c r="B13" s="15">
        <v>2.5784999999999996</v>
      </c>
      <c r="C13" s="15">
        <v>8.8842601250000008</v>
      </c>
      <c r="D13" s="15">
        <v>44.8</v>
      </c>
      <c r="E13" s="15">
        <v>46.987103972817067</v>
      </c>
      <c r="F13" s="10"/>
    </row>
    <row r="14" spans="1:9" x14ac:dyDescent="0.25">
      <c r="A14" s="14">
        <v>2007</v>
      </c>
      <c r="B14" s="15">
        <v>1.167142857142857</v>
      </c>
      <c r="C14" s="15">
        <v>9.3097342351190502</v>
      </c>
      <c r="D14" s="15">
        <v>15.9</v>
      </c>
      <c r="E14" s="15">
        <v>14.877888451215881</v>
      </c>
      <c r="F14" s="10"/>
    </row>
    <row r="15" spans="1:9" x14ac:dyDescent="0.25">
      <c r="A15" s="14">
        <v>2008</v>
      </c>
      <c r="B15" s="15">
        <v>2.486071428571428</v>
      </c>
      <c r="C15" s="15">
        <v>8.2907741244405369</v>
      </c>
      <c r="D15" s="15">
        <v>37.950000000000003</v>
      </c>
      <c r="E15" s="15">
        <v>56.258063881460771</v>
      </c>
      <c r="F15" s="10"/>
    </row>
    <row r="16" spans="1:9" x14ac:dyDescent="0.25">
      <c r="A16" s="14">
        <v>2009</v>
      </c>
      <c r="B16" s="15">
        <v>2.0871428571428572</v>
      </c>
      <c r="C16" s="15">
        <v>9.6125000000000007</v>
      </c>
      <c r="D16" s="15">
        <v>24.03</v>
      </c>
      <c r="E16" s="15">
        <v>25.189508145309844</v>
      </c>
      <c r="F16" s="10"/>
    </row>
    <row r="17" spans="1:6" x14ac:dyDescent="0.25">
      <c r="A17" s="14">
        <v>2010</v>
      </c>
      <c r="B17" s="15">
        <v>3.6740000000000004</v>
      </c>
      <c r="C17" s="15">
        <v>9.6174999999999997</v>
      </c>
      <c r="D17" s="15">
        <v>58.86</v>
      </c>
      <c r="E17" s="15">
        <v>52.443197015730846</v>
      </c>
      <c r="F17" s="10"/>
    </row>
    <row r="18" spans="1:6" x14ac:dyDescent="0.25">
      <c r="A18" s="14">
        <v>2011</v>
      </c>
      <c r="B18" s="15">
        <v>1.3496428571428574</v>
      </c>
      <c r="C18" s="15">
        <v>8.9</v>
      </c>
      <c r="D18" s="15">
        <v>21.25</v>
      </c>
      <c r="E18" s="15">
        <v>25.522940033603362</v>
      </c>
      <c r="F18" s="10"/>
    </row>
    <row r="19" spans="1:6" x14ac:dyDescent="0.25">
      <c r="A19" s="14">
        <v>2012</v>
      </c>
      <c r="B19" s="15">
        <v>3.1482142857142863</v>
      </c>
      <c r="C19" s="15">
        <v>8.7274999999999991</v>
      </c>
      <c r="D19" s="15">
        <v>94.7</v>
      </c>
      <c r="E19" s="15">
        <v>59.674079479340833</v>
      </c>
      <c r="F19" s="10"/>
    </row>
    <row r="20" spans="1:6" x14ac:dyDescent="0.25">
      <c r="A20" s="14">
        <v>2013</v>
      </c>
      <c r="B20" s="15">
        <v>1.9142857142857141</v>
      </c>
      <c r="C20" s="15">
        <v>9.1609999999999996</v>
      </c>
      <c r="D20" s="15">
        <v>37.200000000000003</v>
      </c>
      <c r="E20" s="15">
        <v>30.475454699312081</v>
      </c>
      <c r="F20" s="10"/>
    </row>
    <row r="21" spans="1:6" x14ac:dyDescent="0.25">
      <c r="A21" s="14">
        <v>2014</v>
      </c>
      <c r="B21" s="15">
        <v>3.3995652173913036</v>
      </c>
      <c r="C21" s="15">
        <v>9.3650000000000002</v>
      </c>
      <c r="D21" s="15">
        <v>35.1</v>
      </c>
      <c r="E21" s="15">
        <v>52.336045849510811</v>
      </c>
      <c r="F21" s="10"/>
    </row>
    <row r="22" spans="1:6" x14ac:dyDescent="0.25">
      <c r="A22" s="14">
        <v>2015</v>
      </c>
      <c r="B22" s="15">
        <v>2.1928571428571431</v>
      </c>
      <c r="C22" s="15">
        <v>9.8635087500000012</v>
      </c>
      <c r="D22" s="15">
        <v>18.399999999999999</v>
      </c>
      <c r="E22" s="15">
        <v>22.416512702736895</v>
      </c>
      <c r="F22" s="10"/>
    </row>
    <row r="23" spans="1:6" x14ac:dyDescent="0.25">
      <c r="A23" s="14">
        <v>2016</v>
      </c>
      <c r="B23" s="15">
        <v>3.8904761904761913</v>
      </c>
      <c r="C23" s="15">
        <v>10.555624999999999</v>
      </c>
      <c r="D23" s="15">
        <v>34.299999999999997</v>
      </c>
      <c r="E23" s="15">
        <v>39.001272498524571</v>
      </c>
      <c r="F23" s="10"/>
    </row>
    <row r="24" spans="1:6" ht="15.75" thickBot="1" x14ac:dyDescent="0.3">
      <c r="A24" s="16">
        <v>2017</v>
      </c>
      <c r="B24" s="17">
        <v>0.30937500000000001</v>
      </c>
      <c r="C24" s="17">
        <v>8.9303996874999996</v>
      </c>
      <c r="D24" s="17">
        <v>7.6510360000000004</v>
      </c>
      <c r="E24" s="17">
        <v>7.0402582529332562</v>
      </c>
      <c r="F24" s="10"/>
    </row>
    <row r="25" spans="1:6" x14ac:dyDescent="0.25">
      <c r="A25" s="10"/>
      <c r="B25" s="10"/>
      <c r="C25" s="10"/>
      <c r="D25" s="10"/>
      <c r="E25" s="10"/>
      <c r="F25" s="10"/>
    </row>
    <row r="26" spans="1:6" x14ac:dyDescent="0.25">
      <c r="A26" s="10"/>
      <c r="B26" s="10"/>
      <c r="C26" s="10"/>
      <c r="D26" s="10"/>
      <c r="E26" s="10"/>
      <c r="F26" s="10"/>
    </row>
    <row r="27" spans="1:6" x14ac:dyDescent="0.25">
      <c r="A27" s="10"/>
      <c r="B27" s="10"/>
      <c r="C27" s="10"/>
      <c r="D27" s="10"/>
      <c r="E27" s="10"/>
      <c r="F27" s="10"/>
    </row>
    <row r="28" spans="1:6" x14ac:dyDescent="0.25">
      <c r="A28" s="10"/>
      <c r="B28" s="10"/>
      <c r="C28" s="10"/>
      <c r="D28" s="10"/>
      <c r="E28" s="10"/>
      <c r="F28" s="10"/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sqref="A1:E1"/>
    </sheetView>
  </sheetViews>
  <sheetFormatPr defaultRowHeight="15" x14ac:dyDescent="0.25"/>
  <cols>
    <col min="2" max="2" width="10.85546875" customWidth="1"/>
    <col min="3" max="3" width="9.85546875" customWidth="1"/>
    <col min="4" max="4" width="6.42578125" bestFit="1" customWidth="1"/>
    <col min="5" max="5" width="10.5703125" bestFit="1" customWidth="1"/>
  </cols>
  <sheetData>
    <row r="1" spans="1:9" ht="69" customHeight="1" x14ac:dyDescent="0.25">
      <c r="A1" s="29" t="s">
        <v>75</v>
      </c>
      <c r="B1" s="30"/>
      <c r="C1" s="30"/>
      <c r="D1" s="30"/>
      <c r="E1" s="30"/>
      <c r="F1" s="28"/>
      <c r="G1" s="28"/>
      <c r="H1" s="28"/>
      <c r="I1" s="28"/>
    </row>
    <row r="2" spans="1:9" ht="15.75" thickBot="1" x14ac:dyDescent="0.3"/>
    <row r="3" spans="1:9" ht="26.25" x14ac:dyDescent="0.25">
      <c r="A3" s="13" t="s">
        <v>5</v>
      </c>
      <c r="B3" s="13" t="s">
        <v>60</v>
      </c>
      <c r="C3" s="13" t="s">
        <v>45</v>
      </c>
      <c r="D3" s="13" t="s">
        <v>44</v>
      </c>
      <c r="E3" s="21" t="s">
        <v>52</v>
      </c>
    </row>
    <row r="4" spans="1:9" x14ac:dyDescent="0.25">
      <c r="A4" s="14">
        <v>1999</v>
      </c>
      <c r="B4" s="15">
        <v>8.5597487500000007</v>
      </c>
      <c r="C4" s="15">
        <v>3.5433333330000001</v>
      </c>
      <c r="D4" s="19">
        <v>115.27</v>
      </c>
      <c r="E4" s="19">
        <v>118.60779338693574</v>
      </c>
    </row>
    <row r="5" spans="1:9" x14ac:dyDescent="0.25">
      <c r="A5" s="14">
        <v>2000</v>
      </c>
      <c r="B5" s="15">
        <v>8.7700152219999996</v>
      </c>
      <c r="C5" s="15">
        <v>5.9</v>
      </c>
      <c r="D5" s="19">
        <v>126.57</v>
      </c>
      <c r="E5" s="19">
        <v>125.049158236525</v>
      </c>
    </row>
    <row r="6" spans="1:9" x14ac:dyDescent="0.25">
      <c r="A6" s="14">
        <v>2001</v>
      </c>
      <c r="B6" s="15">
        <v>9.0255327330000004</v>
      </c>
      <c r="C6" s="15">
        <v>0.44666666700000002</v>
      </c>
      <c r="D6" s="19">
        <v>116.97</v>
      </c>
      <c r="E6" s="19">
        <v>118.38948904362138</v>
      </c>
    </row>
    <row r="7" spans="1:9" x14ac:dyDescent="0.25">
      <c r="A7" s="14">
        <v>2002</v>
      </c>
      <c r="B7" s="15">
        <v>8.1995391669999993</v>
      </c>
      <c r="C7" s="15">
        <v>5.3312499999999998</v>
      </c>
      <c r="D7" s="19">
        <v>113.19</v>
      </c>
      <c r="E7" s="19">
        <v>117.71955648847155</v>
      </c>
    </row>
    <row r="8" spans="1:9" x14ac:dyDescent="0.25">
      <c r="A8" s="14">
        <v>2003</v>
      </c>
      <c r="B8" s="15">
        <v>9.3076910129999995</v>
      </c>
      <c r="C8" s="15">
        <v>2.0299999999999998</v>
      </c>
      <c r="D8" s="19">
        <v>120.87</v>
      </c>
      <c r="E8" s="19">
        <v>124.28265924521801</v>
      </c>
    </row>
    <row r="9" spans="1:9" x14ac:dyDescent="0.25">
      <c r="A9" s="14">
        <v>2004</v>
      </c>
      <c r="B9" s="15">
        <v>9.3330841870000008</v>
      </c>
      <c r="C9" s="15">
        <v>8.3342500000000008</v>
      </c>
      <c r="D9" s="19">
        <v>128.74</v>
      </c>
      <c r="E9" s="19">
        <v>135.54587595538922</v>
      </c>
    </row>
    <row r="10" spans="1:9" x14ac:dyDescent="0.25">
      <c r="A10" s="14">
        <v>2005</v>
      </c>
      <c r="B10" s="15">
        <v>10.20637217</v>
      </c>
      <c r="C10" s="15">
        <v>1.664285714</v>
      </c>
      <c r="D10" s="19">
        <v>130.19999999999999</v>
      </c>
      <c r="E10" s="19">
        <v>133.63146151437107</v>
      </c>
    </row>
    <row r="11" spans="1:9" x14ac:dyDescent="0.25">
      <c r="A11" s="14">
        <v>2006</v>
      </c>
      <c r="B11" s="15">
        <v>8.7508172500000008</v>
      </c>
      <c r="C11" s="15">
        <v>0.47866666699999999</v>
      </c>
      <c r="D11" s="19">
        <v>118.9</v>
      </c>
      <c r="E11" s="19">
        <v>115.39268864307476</v>
      </c>
    </row>
    <row r="12" spans="1:9" x14ac:dyDescent="0.25">
      <c r="A12" s="14">
        <v>2007</v>
      </c>
      <c r="B12" s="15">
        <v>8.9360062019999997</v>
      </c>
      <c r="C12" s="15">
        <v>3.7130718269999998</v>
      </c>
      <c r="D12" s="19">
        <v>124.7</v>
      </c>
      <c r="E12" s="19">
        <v>123.08428977386012</v>
      </c>
    </row>
    <row r="13" spans="1:9" x14ac:dyDescent="0.25">
      <c r="A13" s="14">
        <v>2008</v>
      </c>
      <c r="B13" s="15">
        <v>7.9118316760000003</v>
      </c>
      <c r="C13" s="15">
        <v>3.286960535</v>
      </c>
      <c r="D13" s="19">
        <v>108.79</v>
      </c>
      <c r="E13" s="19">
        <v>110.9618090830283</v>
      </c>
    </row>
    <row r="14" spans="1:9" x14ac:dyDescent="0.25">
      <c r="A14" s="14">
        <v>2009</v>
      </c>
      <c r="B14" s="15">
        <v>9.3566666670000007</v>
      </c>
      <c r="C14" s="15">
        <v>2.1611183380000001</v>
      </c>
      <c r="D14" s="19">
        <v>123.06</v>
      </c>
      <c r="E14" s="19">
        <v>125.05524754643874</v>
      </c>
    </row>
    <row r="15" spans="1:9" x14ac:dyDescent="0.25">
      <c r="A15" s="14">
        <v>2010</v>
      </c>
      <c r="B15" s="15">
        <v>9.3533333330000001</v>
      </c>
      <c r="C15" s="15">
        <v>0.83079762800000001</v>
      </c>
      <c r="D15" s="19">
        <v>124.55</v>
      </c>
      <c r="E15" s="19">
        <v>122.70098981329423</v>
      </c>
    </row>
    <row r="16" spans="1:9" x14ac:dyDescent="0.25">
      <c r="A16" s="14">
        <v>2011</v>
      </c>
      <c r="B16" s="15">
        <v>8.6533333330000008</v>
      </c>
      <c r="C16" s="15">
        <v>3.2589950230000002</v>
      </c>
      <c r="D16" s="19">
        <v>115.33</v>
      </c>
      <c r="E16" s="19">
        <v>119.15239695672572</v>
      </c>
    </row>
    <row r="17" spans="1:5" x14ac:dyDescent="0.25">
      <c r="A17" s="14">
        <v>2012</v>
      </c>
      <c r="B17" s="15">
        <v>8.4766666669999999</v>
      </c>
      <c r="C17" s="15">
        <v>0.247797868</v>
      </c>
      <c r="D17" s="19">
        <v>119.32</v>
      </c>
      <c r="E17" s="19">
        <v>111.94428723073926</v>
      </c>
    </row>
    <row r="18" spans="1:5" x14ac:dyDescent="0.25">
      <c r="A18" s="14">
        <v>2013</v>
      </c>
      <c r="B18" s="15">
        <v>8.8346666670000005</v>
      </c>
      <c r="C18" s="15">
        <v>6.1318213459999997</v>
      </c>
      <c r="D18" s="19">
        <v>129.58000000000001</v>
      </c>
      <c r="E18" s="19">
        <v>126.17133980576257</v>
      </c>
    </row>
    <row r="19" spans="1:5" x14ac:dyDescent="0.25">
      <c r="A19" s="14">
        <v>2014</v>
      </c>
      <c r="B19" s="15">
        <v>9.1433333329999993</v>
      </c>
      <c r="C19" s="15">
        <v>1.694453778</v>
      </c>
      <c r="D19" s="19">
        <v>127.52</v>
      </c>
      <c r="E19" s="19">
        <v>121.87190471077207</v>
      </c>
    </row>
    <row r="20" spans="1:5" x14ac:dyDescent="0.25">
      <c r="A20" s="14">
        <v>2015</v>
      </c>
      <c r="B20" s="15">
        <v>9.6180116669999993</v>
      </c>
      <c r="C20" s="15">
        <v>13.22971501</v>
      </c>
      <c r="D20" s="19">
        <v>153.24</v>
      </c>
      <c r="E20" s="19">
        <v>147.23905256577154</v>
      </c>
    </row>
    <row r="21" spans="1:5" x14ac:dyDescent="0.25">
      <c r="A21" s="14">
        <v>2016</v>
      </c>
      <c r="B21" s="15">
        <v>10.195166670000001</v>
      </c>
      <c r="C21" s="22" t="s">
        <v>53</v>
      </c>
      <c r="D21" s="19">
        <v>145.13</v>
      </c>
      <c r="E21" s="22" t="s">
        <v>53</v>
      </c>
    </row>
    <row r="22" spans="1:5" x14ac:dyDescent="0.25">
      <c r="A22" s="14">
        <v>2017</v>
      </c>
      <c r="B22" s="15">
        <v>8.5605329169999997</v>
      </c>
      <c r="C22" s="22" t="s">
        <v>53</v>
      </c>
      <c r="D22" s="19">
        <v>120.6908622</v>
      </c>
      <c r="E22" s="22" t="s">
        <v>53</v>
      </c>
    </row>
    <row r="23" spans="1:5" ht="15.75" thickBot="1" x14ac:dyDescent="0.3">
      <c r="A23" s="16">
        <v>2018</v>
      </c>
      <c r="B23" s="17">
        <v>8.9236666670000009</v>
      </c>
      <c r="C23" s="17">
        <v>4.5521091550000001</v>
      </c>
      <c r="D23" s="20">
        <v>108.5545966</v>
      </c>
      <c r="E23" s="27" t="s">
        <v>53</v>
      </c>
    </row>
    <row r="24" spans="1:5" x14ac:dyDescent="0.25">
      <c r="C24" s="2"/>
      <c r="D24" s="2"/>
      <c r="E24" s="2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H23" sqref="H23"/>
    </sheetView>
  </sheetViews>
  <sheetFormatPr defaultRowHeight="15" x14ac:dyDescent="0.25"/>
  <cols>
    <col min="5" max="5" width="20.42578125" customWidth="1"/>
  </cols>
  <sheetData>
    <row r="1" spans="1:9" ht="42" customHeight="1" x14ac:dyDescent="0.25">
      <c r="A1" s="29" t="s">
        <v>76</v>
      </c>
      <c r="B1" s="30"/>
      <c r="C1" s="30"/>
      <c r="D1" s="30"/>
      <c r="E1" s="30"/>
      <c r="F1" s="12"/>
      <c r="G1" s="12"/>
      <c r="H1" s="12"/>
      <c r="I1" s="12"/>
    </row>
    <row r="2" spans="1:9" ht="15.75" thickBot="1" x14ac:dyDescent="0.3"/>
    <row r="3" spans="1:9" ht="16.5" x14ac:dyDescent="0.25">
      <c r="A3" s="23" t="s">
        <v>56</v>
      </c>
      <c r="B3" s="23" t="s">
        <v>65</v>
      </c>
      <c r="C3" s="23" t="s">
        <v>64</v>
      </c>
      <c r="D3" s="23" t="s">
        <v>63</v>
      </c>
    </row>
    <row r="4" spans="1:9" x14ac:dyDescent="0.25">
      <c r="A4" s="14" t="s">
        <v>57</v>
      </c>
      <c r="B4" s="14">
        <v>3974</v>
      </c>
      <c r="C4" s="14">
        <v>819</v>
      </c>
      <c r="D4" s="14">
        <v>13</v>
      </c>
    </row>
    <row r="5" spans="1:9" x14ac:dyDescent="0.25">
      <c r="A5" s="14" t="s">
        <v>58</v>
      </c>
      <c r="B5" s="14">
        <v>1611</v>
      </c>
      <c r="C5" s="14">
        <v>2086</v>
      </c>
      <c r="D5" s="14">
        <v>211</v>
      </c>
    </row>
    <row r="6" spans="1:9" ht="15.75" thickBot="1" x14ac:dyDescent="0.3">
      <c r="A6" s="16" t="s">
        <v>59</v>
      </c>
      <c r="B6" s="16">
        <v>432</v>
      </c>
      <c r="C6" s="16">
        <v>433</v>
      </c>
      <c r="D6" s="16">
        <v>382</v>
      </c>
    </row>
    <row r="7" spans="1:9" x14ac:dyDescent="0.25">
      <c r="A7" s="25" t="s">
        <v>61</v>
      </c>
    </row>
    <row r="8" spans="1:9" x14ac:dyDescent="0.25">
      <c r="A8" s="24" t="s">
        <v>66</v>
      </c>
    </row>
    <row r="9" spans="1:9" x14ac:dyDescent="0.25">
      <c r="A9" s="24" t="s">
        <v>62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F4" sqref="F4"/>
    </sheetView>
  </sheetViews>
  <sheetFormatPr defaultRowHeight="15" x14ac:dyDescent="0.25"/>
  <cols>
    <col min="2" max="2" width="10" customWidth="1"/>
    <col min="3" max="3" width="10.140625" customWidth="1"/>
    <col min="4" max="4" width="7.140625" customWidth="1"/>
    <col min="5" max="5" width="9.28515625" customWidth="1"/>
    <col min="9" max="9" width="29.5703125" customWidth="1"/>
  </cols>
  <sheetData>
    <row r="1" spans="1:9" ht="68.25" customHeight="1" x14ac:dyDescent="0.25">
      <c r="A1" s="29" t="s">
        <v>78</v>
      </c>
      <c r="B1" s="30"/>
      <c r="C1" s="30"/>
      <c r="D1" s="30"/>
      <c r="E1" s="30"/>
      <c r="F1" s="28"/>
      <c r="G1" s="28"/>
      <c r="H1" s="28"/>
      <c r="I1" s="28"/>
    </row>
    <row r="2" spans="1:9" ht="15.75" thickBot="1" x14ac:dyDescent="0.3"/>
    <row r="3" spans="1:9" ht="26.25" x14ac:dyDescent="0.25">
      <c r="A3" s="13" t="s">
        <v>34</v>
      </c>
      <c r="B3" s="13" t="s">
        <v>77</v>
      </c>
      <c r="C3" s="13" t="s">
        <v>47</v>
      </c>
      <c r="D3" s="13" t="s">
        <v>51</v>
      </c>
      <c r="E3" s="13" t="s">
        <v>46</v>
      </c>
      <c r="F3" s="18"/>
    </row>
    <row r="4" spans="1:9" x14ac:dyDescent="0.25">
      <c r="A4" s="14">
        <v>2003</v>
      </c>
      <c r="B4" s="15">
        <v>2.6513686921581123</v>
      </c>
      <c r="C4" s="15">
        <v>1.4899331151497359</v>
      </c>
      <c r="D4" s="15">
        <f>C4*B4</f>
        <v>3.9503620149176175</v>
      </c>
      <c r="E4" s="15">
        <v>6.3465259999999999</v>
      </c>
    </row>
    <row r="5" spans="1:9" x14ac:dyDescent="0.25">
      <c r="A5" s="14">
        <v>2004</v>
      </c>
      <c r="B5" s="15">
        <v>2.5109338832190224</v>
      </c>
      <c r="C5" s="15">
        <v>1.4568568613892079</v>
      </c>
      <c r="D5" s="15">
        <f>C5*B5</f>
        <v>3.6580712562622808</v>
      </c>
      <c r="E5" s="15">
        <v>2.4854229999999999</v>
      </c>
    </row>
    <row r="6" spans="1:9" x14ac:dyDescent="0.25">
      <c r="A6" s="14">
        <v>2005</v>
      </c>
      <c r="B6" s="15">
        <v>1.963448902544624</v>
      </c>
      <c r="C6" s="15">
        <v>1.7902193015176209</v>
      </c>
      <c r="D6" s="15">
        <f>C6*B6</f>
        <v>3.5150041228789761</v>
      </c>
      <c r="E6" s="15">
        <v>4.8380809999999999</v>
      </c>
    </row>
    <row r="7" spans="1:9" x14ac:dyDescent="0.25">
      <c r="A7" s="14">
        <v>2006</v>
      </c>
      <c r="B7" s="15">
        <v>1.6887103784052666</v>
      </c>
      <c r="C7" s="15">
        <v>1.1961334522388802</v>
      </c>
      <c r="D7" s="15">
        <f>C7*B7</f>
        <v>2.0199229747535172</v>
      </c>
      <c r="E7" s="15">
        <v>0.83198300000000003</v>
      </c>
    </row>
    <row r="8" spans="1:9" x14ac:dyDescent="0.25">
      <c r="A8" s="14">
        <v>2007</v>
      </c>
      <c r="B8" s="15">
        <v>3.2226906694359521</v>
      </c>
      <c r="C8" s="15">
        <v>1.1998247017598724</v>
      </c>
      <c r="D8" s="15">
        <f>C8*B8</f>
        <v>3.866663871320315</v>
      </c>
      <c r="E8" s="15">
        <v>4.1940359999999997</v>
      </c>
    </row>
    <row r="9" spans="1:9" x14ac:dyDescent="0.25">
      <c r="A9" s="14">
        <v>2008</v>
      </c>
      <c r="B9" s="22" t="s">
        <v>53</v>
      </c>
      <c r="C9" s="22" t="s">
        <v>53</v>
      </c>
      <c r="D9" s="22"/>
      <c r="E9" s="15">
        <v>0.33565200000000001</v>
      </c>
    </row>
    <row r="10" spans="1:9" x14ac:dyDescent="0.25">
      <c r="A10" s="14">
        <v>2009</v>
      </c>
      <c r="B10" s="15">
        <v>1.376560066133441</v>
      </c>
      <c r="C10" s="15">
        <v>1.009804964480066</v>
      </c>
      <c r="D10" s="15">
        <f t="shared" ref="D10:D18" si="0">C10*B10</f>
        <v>1.3900571886865565</v>
      </c>
      <c r="E10" s="15">
        <v>2.387645</v>
      </c>
    </row>
    <row r="11" spans="1:9" x14ac:dyDescent="0.25">
      <c r="A11" s="14">
        <v>2010</v>
      </c>
      <c r="B11" s="15">
        <v>1.4256957156092771</v>
      </c>
      <c r="C11" s="15">
        <v>1.0827432409805311</v>
      </c>
      <c r="D11" s="15">
        <f t="shared" si="0"/>
        <v>1.5436623997708463</v>
      </c>
      <c r="E11" s="15">
        <v>0.22960700000000001</v>
      </c>
    </row>
    <row r="12" spans="1:9" x14ac:dyDescent="0.25">
      <c r="A12" s="14">
        <v>2011</v>
      </c>
      <c r="B12" s="15">
        <v>1.473118338063075</v>
      </c>
      <c r="C12" s="15">
        <v>1.1478192759472159</v>
      </c>
      <c r="D12" s="15">
        <f t="shared" si="0"/>
        <v>1.6908736241801248</v>
      </c>
      <c r="E12" s="15">
        <v>1.502248</v>
      </c>
    </row>
    <row r="13" spans="1:9" x14ac:dyDescent="0.25">
      <c r="A13" s="14">
        <v>2012</v>
      </c>
      <c r="B13" s="15">
        <v>0.80230604352623414</v>
      </c>
      <c r="C13" s="15">
        <v>1.2139679621209374</v>
      </c>
      <c r="D13" s="15">
        <f t="shared" si="0"/>
        <v>0.97397383265685455</v>
      </c>
      <c r="E13" s="15">
        <v>0.10990800000000001</v>
      </c>
    </row>
    <row r="14" spans="1:9" x14ac:dyDescent="0.25">
      <c r="A14" s="14">
        <v>2013</v>
      </c>
      <c r="B14" s="15">
        <v>3.1031464075733819</v>
      </c>
      <c r="C14" s="15">
        <v>1.0207563972687037</v>
      </c>
      <c r="D14" s="15">
        <f t="shared" si="0"/>
        <v>3.1675565471919258</v>
      </c>
      <c r="E14" s="15">
        <v>1.7565230000000001</v>
      </c>
    </row>
    <row r="15" spans="1:9" x14ac:dyDescent="0.25">
      <c r="A15" s="14">
        <v>2014</v>
      </c>
      <c r="B15" s="15">
        <v>1.9585953617275875</v>
      </c>
      <c r="C15" s="15">
        <v>1.0427315282881704</v>
      </c>
      <c r="D15" s="15">
        <f t="shared" si="0"/>
        <v>2.0422891348323291</v>
      </c>
      <c r="E15" s="15">
        <v>0.76667700000000005</v>
      </c>
    </row>
    <row r="16" spans="1:9" x14ac:dyDescent="0.25">
      <c r="A16" s="14">
        <v>2015</v>
      </c>
      <c r="B16" s="15">
        <v>4.2478846317751957</v>
      </c>
      <c r="C16" s="15">
        <v>1.2601197987688513</v>
      </c>
      <c r="D16" s="15">
        <f t="shared" si="0"/>
        <v>5.3528435273858559</v>
      </c>
      <c r="E16" s="15">
        <v>6.394355</v>
      </c>
    </row>
    <row r="17" spans="1:5" x14ac:dyDescent="0.25">
      <c r="A17" s="14">
        <v>2016</v>
      </c>
      <c r="B17" s="15">
        <v>2.5659647223937139</v>
      </c>
      <c r="C17" s="15">
        <v>1.0041818181818181</v>
      </c>
      <c r="D17" s="15">
        <f t="shared" si="0"/>
        <v>2.5766951203237238</v>
      </c>
      <c r="E17" s="15">
        <v>2.9792385000000001</v>
      </c>
    </row>
    <row r="18" spans="1:5" ht="15.75" thickBot="1" x14ac:dyDescent="0.3">
      <c r="A18" s="16">
        <v>2017</v>
      </c>
      <c r="B18" s="17">
        <v>3.9422300252122096</v>
      </c>
      <c r="C18" s="17">
        <v>1.0277012701625621</v>
      </c>
      <c r="D18" s="17">
        <f t="shared" si="0"/>
        <v>4.051434804183577</v>
      </c>
      <c r="E18" s="17">
        <v>7.0791958749999999</v>
      </c>
    </row>
    <row r="19" spans="1:5" x14ac:dyDescent="0.25">
      <c r="A19" s="10"/>
      <c r="B19" s="10"/>
      <c r="C19" s="10"/>
      <c r="D19" s="10"/>
      <c r="E19" s="10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Fig 1</vt:lpstr>
      <vt:lpstr>Fig 2</vt:lpstr>
      <vt:lpstr>Fig 3</vt:lpstr>
      <vt:lpstr>Fig 4</vt:lpstr>
      <vt:lpstr>Fig 5</vt:lpstr>
      <vt:lpstr>Table 1</vt:lpstr>
      <vt:lpstr>Table 2</vt:lpstr>
      <vt:lpstr>Table 3</vt:lpstr>
      <vt:lpstr>Table 4</vt:lpstr>
    </vt:vector>
  </TitlesOfParts>
  <Company>NOAA Fisheries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Jim.Murphy</dc:creator>
  <cp:lastModifiedBy>Jim.Murphy</cp:lastModifiedBy>
  <dcterms:created xsi:type="dcterms:W3CDTF">2019-06-18T00:39:29Z</dcterms:created>
  <dcterms:modified xsi:type="dcterms:W3CDTF">2019-06-29T22:12:19Z</dcterms:modified>
</cp:coreProperties>
</file>