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outheast_pink_salmon_preseason\2024_forecast\data\"/>
    </mc:Choice>
  </mc:AlternateContent>
  <xr:revisionPtr revIDLastSave="0" documentId="8_{69EF383E-C00E-4718-B910-B6C41E938519}" xr6:coauthVersionLast="47" xr6:coauthVersionMax="47" xr10:uidLastSave="{00000000-0000-0000-0000-000000000000}"/>
  <bookViews>
    <workbookView xWindow="28680" yWindow="-120" windowWidth="29040" windowHeight="15840"/>
  </bookViews>
  <sheets>
    <sheet name="f_model_one_step_ahead_func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Q24" i="1" l="1"/>
  <c r="AQ25" i="1"/>
  <c r="AQ26" i="1"/>
  <c r="AQ27" i="1"/>
  <c r="AQ23" i="1"/>
  <c r="AQ30" i="1" s="1"/>
  <c r="AO24" i="1"/>
  <c r="AO25" i="1"/>
  <c r="AO26" i="1"/>
  <c r="AO27" i="1"/>
  <c r="AO23" i="1"/>
  <c r="AP23" i="1" s="1"/>
  <c r="AN23" i="1"/>
  <c r="AL23" i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" i="1"/>
  <c r="AN27" i="1"/>
  <c r="AN26" i="1"/>
  <c r="AP26" i="1" s="1"/>
  <c r="AN25" i="1"/>
  <c r="AP25" i="1" s="1"/>
  <c r="AN24" i="1"/>
  <c r="AP24" i="1" s="1"/>
  <c r="AP27" i="1" l="1"/>
  <c r="AP30" i="1"/>
  <c r="AI23" i="1" l="1"/>
  <c r="AI24" i="1"/>
  <c r="AI25" i="1"/>
  <c r="AI26" i="1"/>
  <c r="AI27" i="1"/>
</calcChain>
</file>

<file path=xl/sharedStrings.xml><?xml version="1.0" encoding="utf-8"?>
<sst xmlns="http://schemas.openxmlformats.org/spreadsheetml/2006/main" count="95" uniqueCount="66">
  <si>
    <t>JYear</t>
  </si>
  <si>
    <t>Year</t>
  </si>
  <si>
    <t>SEAKCatch</t>
  </si>
  <si>
    <t>ISTI20_MJJ</t>
  </si>
  <si>
    <t>energy_density_June</t>
  </si>
  <si>
    <t>energy_density_July</t>
  </si>
  <si>
    <t>condition_June</t>
  </si>
  <si>
    <t>condition_July</t>
  </si>
  <si>
    <t>May_DV</t>
  </si>
  <si>
    <t>June_DV</t>
  </si>
  <si>
    <t>July_DV</t>
  </si>
  <si>
    <t>zoo_density_May</t>
  </si>
  <si>
    <t>zoo_density_June</t>
  </si>
  <si>
    <t>zoo_density_July</t>
  </si>
  <si>
    <t>CPUE</t>
  </si>
  <si>
    <t>Chatham_SST_MJJ</t>
  </si>
  <si>
    <t>Chatham_SST_May</t>
  </si>
  <si>
    <t>Chatham_SST_AMJJ</t>
  </si>
  <si>
    <t>Chatham_SST_AMJ</t>
  </si>
  <si>
    <t>Icy_Strait_SST_MJJ</t>
  </si>
  <si>
    <t>Icy_Strait_SST_May</t>
  </si>
  <si>
    <t>Icy_Strait_SST_AMJJ</t>
  </si>
  <si>
    <t>Icy_Strait_SST_AMJ</t>
  </si>
  <si>
    <t>NSEAK_SST_MJJ</t>
  </si>
  <si>
    <t>NSEAK_SST_May</t>
  </si>
  <si>
    <t>NSEAK_SST_AMJJ</t>
  </si>
  <si>
    <t>NSEAK_SST_AMJ</t>
  </si>
  <si>
    <t>SEAK_SST_MJJ</t>
  </si>
  <si>
    <t>SEAK_SST_May</t>
  </si>
  <si>
    <t>SEAK_SST_AMJJ</t>
  </si>
  <si>
    <t>SEAK_SST_AMJ</t>
  </si>
  <si>
    <t>NPI</t>
  </si>
  <si>
    <t>index</t>
  </si>
  <si>
    <t>weight_values</t>
  </si>
  <si>
    <t>pink_cal_pool</t>
  </si>
  <si>
    <t>observed harvest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</si>
  <si>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</si>
  <si>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</si>
  <si>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</si>
  <si>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</si>
  <si>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</si>
  <si>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</si>
  <si>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</si>
  <si>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</si>
  <si>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</si>
  <si>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</si>
  <si>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</si>
  <si>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</si>
  <si>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</si>
  <si>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</si>
  <si>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</si>
  <si>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</si>
  <si>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</si>
  <si>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</si>
  <si>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</si>
  <si>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</si>
  <si>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</si>
  <si>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</si>
  <si>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</si>
  <si>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</si>
  <si>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</si>
  <si>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predicted</t>
  </si>
  <si>
    <t>exp(pred)</t>
  </si>
  <si>
    <t>exp(obs)</t>
  </si>
  <si>
    <t>MAPE</t>
  </si>
  <si>
    <t>MAPE=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</si>
</sst>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33" borderId="0" xfId="0" applyFill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8" fillId="0" borderId="11" xfId="0" applyFont="1" applyFill="1" applyBorder="1" applyAlignment="1">
      <alignment horizontal="centerContinuous"/>
    </xf>
    <xf numFmtId="0" fontId="0" fillId="0" borderId="0" xfId="0" applyAlignment="1">
      <alignment horizontal="center" vertical="center"/>
    </xf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49"/>
  <sheetViews>
    <sheetView tabSelected="1" topLeftCell="O7" workbookViewId="0">
      <selection activeCell="AG34" sqref="AG34"/>
    </sheetView>
  </sheetViews>
  <sheetFormatPr defaultRowHeight="15" x14ac:dyDescent="0.25"/>
  <cols>
    <col min="7" max="7" width="14.7109375" bestFit="1" customWidth="1"/>
  </cols>
  <sheetData>
    <row r="1" spans="1:3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35</v>
      </c>
    </row>
    <row r="2" spans="1:35" x14ac:dyDescent="0.25">
      <c r="A2">
        <v>1997</v>
      </c>
      <c r="B2">
        <v>1998</v>
      </c>
      <c r="C2">
        <v>42.448748999999999</v>
      </c>
      <c r="D2">
        <v>9.2750000000000004</v>
      </c>
      <c r="F2">
        <v>20.588999999999999</v>
      </c>
      <c r="G2">
        <v>-1.6E-2</v>
      </c>
      <c r="H2">
        <v>4.3799999999999999E-2</v>
      </c>
      <c r="I2">
        <v>0.54</v>
      </c>
      <c r="J2">
        <v>0.42</v>
      </c>
      <c r="K2">
        <v>0.42</v>
      </c>
      <c r="L2">
        <v>1286.7</v>
      </c>
      <c r="M2">
        <v>1189.8</v>
      </c>
      <c r="N2">
        <v>1200.5999999999999</v>
      </c>
      <c r="O2">
        <v>2.48</v>
      </c>
      <c r="P2">
        <v>10.080979770000001</v>
      </c>
      <c r="Q2">
        <v>7.4775079870000001</v>
      </c>
      <c r="R2">
        <v>8.8294728429999996</v>
      </c>
      <c r="S2">
        <v>7.588146965</v>
      </c>
      <c r="T2">
        <v>10.29519048</v>
      </c>
      <c r="U2">
        <v>7.0071428569999998</v>
      </c>
      <c r="V2">
        <v>8.8284285709999999</v>
      </c>
      <c r="W2">
        <v>7.3024761900000001</v>
      </c>
      <c r="X2">
        <v>10.01928075</v>
      </c>
      <c r="Y2">
        <v>7.3471651790000001</v>
      </c>
      <c r="Z2">
        <v>8.7070405510000004</v>
      </c>
      <c r="AA2">
        <v>7.404987599</v>
      </c>
      <c r="AB2">
        <v>10.47187257</v>
      </c>
      <c r="AC2">
        <v>7.9995418699999998</v>
      </c>
      <c r="AD2">
        <v>9.1980623359999996</v>
      </c>
      <c r="AE2">
        <v>7.9869633249999996</v>
      </c>
      <c r="AF2">
        <v>1015.586667</v>
      </c>
      <c r="AG2" t="s">
        <v>34</v>
      </c>
      <c r="AH2">
        <v>1E-3</v>
      </c>
      <c r="AI2" s="1">
        <f>LN(C2)</f>
        <v>3.7482974423584441</v>
      </c>
    </row>
    <row r="3" spans="1:35" x14ac:dyDescent="0.25">
      <c r="A3">
        <v>1998</v>
      </c>
      <c r="B3">
        <v>1999</v>
      </c>
      <c r="C3">
        <v>77.818105000000003</v>
      </c>
      <c r="D3">
        <v>9.3979999999999997</v>
      </c>
      <c r="F3">
        <v>20.356999999999999</v>
      </c>
      <c r="G3">
        <v>-1.6E-2</v>
      </c>
      <c r="H3">
        <v>-2.47E-2</v>
      </c>
      <c r="I3">
        <v>0.89</v>
      </c>
      <c r="J3">
        <v>0.52</v>
      </c>
      <c r="K3">
        <v>0.3</v>
      </c>
      <c r="L3">
        <v>710.8</v>
      </c>
      <c r="M3">
        <v>392.3</v>
      </c>
      <c r="N3">
        <v>502.6</v>
      </c>
      <c r="O3">
        <v>5.62</v>
      </c>
      <c r="P3">
        <v>9.8505005319999999</v>
      </c>
      <c r="Q3">
        <v>7.8300958469999999</v>
      </c>
      <c r="R3">
        <v>8.9109744410000005</v>
      </c>
      <c r="S3">
        <v>7.8816187429999998</v>
      </c>
      <c r="T3">
        <v>9.9670000000000005</v>
      </c>
      <c r="U3">
        <v>7.3432857140000003</v>
      </c>
      <c r="V3">
        <v>8.8470714289999997</v>
      </c>
      <c r="W3">
        <v>7.5599523810000004</v>
      </c>
      <c r="X3">
        <v>9.8928397819999994</v>
      </c>
      <c r="Y3">
        <v>7.6525892860000004</v>
      </c>
      <c r="Z3">
        <v>8.8466871279999992</v>
      </c>
      <c r="AA3">
        <v>7.7063268850000002</v>
      </c>
      <c r="AB3">
        <v>10.360032540000001</v>
      </c>
      <c r="AC3">
        <v>8.3653098010000004</v>
      </c>
      <c r="AD3">
        <v>9.3788800230000007</v>
      </c>
      <c r="AE3">
        <v>8.3701677310000004</v>
      </c>
      <c r="AF3">
        <v>1018.103333</v>
      </c>
      <c r="AG3" t="s">
        <v>34</v>
      </c>
      <c r="AH3">
        <v>1E-3</v>
      </c>
      <c r="AI3" s="1">
        <f t="shared" ref="AI3:AI22" si="0">LN(C3)</f>
        <v>4.3543741161933518</v>
      </c>
    </row>
    <row r="4" spans="1:35" x14ac:dyDescent="0.25">
      <c r="A4">
        <v>1999</v>
      </c>
      <c r="B4">
        <v>2000</v>
      </c>
      <c r="C4">
        <v>20.248977</v>
      </c>
      <c r="D4">
        <v>8.56</v>
      </c>
      <c r="F4">
        <v>20.491</v>
      </c>
      <c r="G4">
        <v>-2.1999999999999999E-2</v>
      </c>
      <c r="H4">
        <v>-3.3000000000000002E-2</v>
      </c>
      <c r="I4">
        <v>0.59</v>
      </c>
      <c r="J4">
        <v>0.46</v>
      </c>
      <c r="K4">
        <v>0.38</v>
      </c>
      <c r="L4">
        <v>1236.2</v>
      </c>
      <c r="M4">
        <v>801.9</v>
      </c>
      <c r="N4">
        <v>437.6</v>
      </c>
      <c r="O4">
        <v>1.6</v>
      </c>
      <c r="P4">
        <v>8.8986368480000007</v>
      </c>
      <c r="Q4">
        <v>6.8382428119999998</v>
      </c>
      <c r="R4">
        <v>8.0495127800000006</v>
      </c>
      <c r="S4">
        <v>7.1150585729999998</v>
      </c>
      <c r="T4">
        <v>9.0845714290000004</v>
      </c>
      <c r="U4">
        <v>6.1695714290000003</v>
      </c>
      <c r="V4">
        <v>8.0234642859999994</v>
      </c>
      <c r="W4">
        <v>6.7845714289999997</v>
      </c>
      <c r="X4">
        <v>8.9289012900000007</v>
      </c>
      <c r="Y4">
        <v>6.699605655</v>
      </c>
      <c r="Z4">
        <v>7.984099702</v>
      </c>
      <c r="AA4">
        <v>6.9482440480000003</v>
      </c>
      <c r="AB4">
        <v>9.2960182749999998</v>
      </c>
      <c r="AC4">
        <v>7.2300450620000003</v>
      </c>
      <c r="AD4">
        <v>8.4038856549999998</v>
      </c>
      <c r="AE4">
        <v>7.4319414190000002</v>
      </c>
      <c r="AF4">
        <v>1015.84</v>
      </c>
      <c r="AG4" t="s">
        <v>34</v>
      </c>
      <c r="AH4">
        <v>1E-3</v>
      </c>
      <c r="AI4" s="1">
        <f t="shared" si="0"/>
        <v>3.0081042737579264</v>
      </c>
    </row>
    <row r="5" spans="1:35" x14ac:dyDescent="0.25">
      <c r="A5">
        <v>2000</v>
      </c>
      <c r="B5">
        <v>2001</v>
      </c>
      <c r="C5">
        <v>67.023652999999996</v>
      </c>
      <c r="D5">
        <v>8.77</v>
      </c>
      <c r="F5">
        <v>20.693999999999999</v>
      </c>
      <c r="G5">
        <v>3.3000000000000002E-2</v>
      </c>
      <c r="H5">
        <v>-5.5599999999999997E-2</v>
      </c>
      <c r="I5">
        <v>0.89</v>
      </c>
      <c r="J5">
        <v>0.59</v>
      </c>
      <c r="K5">
        <v>0.34</v>
      </c>
      <c r="L5">
        <v>1409.8</v>
      </c>
      <c r="M5">
        <v>1452.4</v>
      </c>
      <c r="N5">
        <v>581.9</v>
      </c>
      <c r="O5">
        <v>3.73</v>
      </c>
      <c r="P5">
        <v>9.6976570819999992</v>
      </c>
      <c r="Q5">
        <v>7.3407028749999998</v>
      </c>
      <c r="R5">
        <v>8.6230271569999992</v>
      </c>
      <c r="S5">
        <v>7.5238445150000004</v>
      </c>
      <c r="T5">
        <v>9.9393809520000005</v>
      </c>
      <c r="U5">
        <v>7.0235714290000004</v>
      </c>
      <c r="V5">
        <v>8.6746785709999994</v>
      </c>
      <c r="W5">
        <v>7.35</v>
      </c>
      <c r="X5">
        <v>9.7047048609999997</v>
      </c>
      <c r="Y5">
        <v>7.2344122019999997</v>
      </c>
      <c r="Z5">
        <v>8.5671502979999996</v>
      </c>
      <c r="AA5">
        <v>7.3898189480000003</v>
      </c>
      <c r="AB5">
        <v>10.02490049</v>
      </c>
      <c r="AC5">
        <v>7.7128351479999999</v>
      </c>
      <c r="AD5">
        <v>8.9468334590000005</v>
      </c>
      <c r="AE5">
        <v>7.8613493549999998</v>
      </c>
      <c r="AF5">
        <v>1016.9333329999999</v>
      </c>
      <c r="AG5" t="s">
        <v>34</v>
      </c>
      <c r="AH5">
        <v>1E-3</v>
      </c>
      <c r="AI5" s="1">
        <f t="shared" si="0"/>
        <v>4.2050455869413366</v>
      </c>
    </row>
    <row r="6" spans="1:35" x14ac:dyDescent="0.25">
      <c r="A6">
        <v>2001</v>
      </c>
      <c r="B6">
        <v>2002</v>
      </c>
      <c r="C6">
        <v>45.315401000000001</v>
      </c>
      <c r="D6">
        <v>9.0259999999999998</v>
      </c>
      <c r="F6">
        <v>20.440000000000001</v>
      </c>
      <c r="G6">
        <v>0.01</v>
      </c>
      <c r="H6">
        <v>-2.5999999999999999E-3</v>
      </c>
      <c r="I6">
        <v>1.03</v>
      </c>
      <c r="J6">
        <v>0.95</v>
      </c>
      <c r="K6">
        <v>0.39</v>
      </c>
      <c r="L6">
        <v>1963.9</v>
      </c>
      <c r="M6">
        <v>2082.6999999999998</v>
      </c>
      <c r="N6">
        <v>1395.1</v>
      </c>
      <c r="O6">
        <v>2.87</v>
      </c>
      <c r="P6">
        <v>9.1542598510000008</v>
      </c>
      <c r="Q6">
        <v>6.7412460059999999</v>
      </c>
      <c r="R6">
        <v>8.1831549520000006</v>
      </c>
      <c r="S6">
        <v>7.1211075609999996</v>
      </c>
      <c r="T6">
        <v>9.566809524</v>
      </c>
      <c r="U6">
        <v>6.4779999999999998</v>
      </c>
      <c r="V6">
        <v>8.3993571429999996</v>
      </c>
      <c r="W6">
        <v>7.0817619049999996</v>
      </c>
      <c r="X6">
        <v>9.2218005949999995</v>
      </c>
      <c r="Y6">
        <v>6.6594196429999997</v>
      </c>
      <c r="Z6">
        <v>8.173500744</v>
      </c>
      <c r="AA6">
        <v>7.0113392860000001</v>
      </c>
      <c r="AB6">
        <v>9.5105219680000008</v>
      </c>
      <c r="AC6">
        <v>7.1014870449999998</v>
      </c>
      <c r="AD6">
        <v>8.5227544119999994</v>
      </c>
      <c r="AE6">
        <v>7.4479847289999999</v>
      </c>
      <c r="AF6">
        <v>1016.77</v>
      </c>
      <c r="AG6" t="s">
        <v>34</v>
      </c>
      <c r="AH6">
        <v>1E-3</v>
      </c>
      <c r="AI6" s="1">
        <f t="shared" si="0"/>
        <v>3.8136469526345338</v>
      </c>
    </row>
    <row r="7" spans="1:35" x14ac:dyDescent="0.25">
      <c r="A7">
        <v>2002</v>
      </c>
      <c r="B7">
        <v>2003</v>
      </c>
      <c r="C7">
        <v>52.466735</v>
      </c>
      <c r="D7">
        <v>8.1999999999999993</v>
      </c>
      <c r="F7">
        <v>20.385000000000002</v>
      </c>
      <c r="G7">
        <v>-0.04</v>
      </c>
      <c r="H7">
        <v>-5.0700000000000002E-2</v>
      </c>
      <c r="I7">
        <v>0.7</v>
      </c>
      <c r="J7">
        <v>0.54</v>
      </c>
      <c r="K7">
        <v>0.38</v>
      </c>
      <c r="L7">
        <v>1201.2</v>
      </c>
      <c r="M7">
        <v>1064.9000000000001</v>
      </c>
      <c r="N7">
        <v>815.5</v>
      </c>
      <c r="O7">
        <v>2.78</v>
      </c>
      <c r="P7">
        <v>8.9707667729999994</v>
      </c>
      <c r="Q7">
        <v>6.3864856229999996</v>
      </c>
      <c r="R7">
        <v>7.8458146959999997</v>
      </c>
      <c r="S7">
        <v>6.6410649629999998</v>
      </c>
      <c r="T7">
        <v>9.3363333330000007</v>
      </c>
      <c r="U7">
        <v>6.2635714289999997</v>
      </c>
      <c r="V7">
        <v>8.0199285709999995</v>
      </c>
      <c r="W7">
        <v>6.5982380950000001</v>
      </c>
      <c r="X7">
        <v>9.0545337299999993</v>
      </c>
      <c r="Y7">
        <v>6.3929538690000003</v>
      </c>
      <c r="Z7">
        <v>7.8834858629999998</v>
      </c>
      <c r="AA7">
        <v>6.6144667659999996</v>
      </c>
      <c r="AB7">
        <v>9.4415095759999996</v>
      </c>
      <c r="AC7">
        <v>6.9205595190000002</v>
      </c>
      <c r="AD7">
        <v>8.3329046190000007</v>
      </c>
      <c r="AE7">
        <v>7.1394279630000002</v>
      </c>
      <c r="AF7">
        <v>1015.573333</v>
      </c>
      <c r="AG7" t="s">
        <v>34</v>
      </c>
      <c r="AH7">
        <v>1E-3</v>
      </c>
      <c r="AI7" s="1">
        <f t="shared" si="0"/>
        <v>3.9601793497285764</v>
      </c>
    </row>
    <row r="8" spans="1:35" x14ac:dyDescent="0.25">
      <c r="A8">
        <v>2003</v>
      </c>
      <c r="B8">
        <v>2004</v>
      </c>
      <c r="C8">
        <v>45.309744000000002</v>
      </c>
      <c r="D8">
        <v>9.3079999999999998</v>
      </c>
      <c r="F8">
        <v>20.283000000000001</v>
      </c>
      <c r="G8">
        <v>-8.2000000000000003E-2</v>
      </c>
      <c r="H8">
        <v>-7.7999999999999996E-3</v>
      </c>
      <c r="I8">
        <v>0.57999999999999996</v>
      </c>
      <c r="J8">
        <v>1.44</v>
      </c>
      <c r="K8">
        <v>0.57999999999999996</v>
      </c>
      <c r="L8">
        <v>1818.6</v>
      </c>
      <c r="M8">
        <v>2736</v>
      </c>
      <c r="N8">
        <v>1892.1</v>
      </c>
      <c r="O8">
        <v>3.08</v>
      </c>
      <c r="P8">
        <v>9.9188924390000004</v>
      </c>
      <c r="Q8">
        <v>7.7127156550000002</v>
      </c>
      <c r="R8">
        <v>8.9037220450000003</v>
      </c>
      <c r="S8">
        <v>7.8454419599999996</v>
      </c>
      <c r="T8">
        <v>10.08133333</v>
      </c>
      <c r="U8">
        <v>7.2862857139999999</v>
      </c>
      <c r="V8">
        <v>8.8821785710000007</v>
      </c>
      <c r="W8">
        <v>7.5317142859999997</v>
      </c>
      <c r="X8">
        <v>9.8581101189999991</v>
      </c>
      <c r="Y8">
        <v>7.5715401790000003</v>
      </c>
      <c r="Z8">
        <v>8.7582626490000006</v>
      </c>
      <c r="AA8">
        <v>7.6040997020000001</v>
      </c>
      <c r="AB8">
        <v>10.318872199999999</v>
      </c>
      <c r="AC8">
        <v>8.1685467519999992</v>
      </c>
      <c r="AD8">
        <v>9.2495465639999992</v>
      </c>
      <c r="AE8">
        <v>8.1636212290000003</v>
      </c>
      <c r="AF8">
        <v>1016.103333</v>
      </c>
      <c r="AG8" t="s">
        <v>34</v>
      </c>
      <c r="AH8">
        <v>1E-3</v>
      </c>
      <c r="AI8" s="1">
        <f t="shared" si="0"/>
        <v>3.813522108696191</v>
      </c>
    </row>
    <row r="9" spans="1:35" x14ac:dyDescent="0.25">
      <c r="A9">
        <v>2004</v>
      </c>
      <c r="B9">
        <v>2005</v>
      </c>
      <c r="C9">
        <v>59.121487000000002</v>
      </c>
      <c r="D9">
        <v>9.3330000000000002</v>
      </c>
      <c r="F9">
        <v>20.527999999999999</v>
      </c>
      <c r="G9">
        <v>1.4E-2</v>
      </c>
      <c r="H9">
        <v>-5.0000000000000001E-3</v>
      </c>
      <c r="I9">
        <v>0.67</v>
      </c>
      <c r="J9">
        <v>1</v>
      </c>
      <c r="K9">
        <v>0.49</v>
      </c>
      <c r="L9">
        <v>2604.3000000000002</v>
      </c>
      <c r="M9">
        <v>2606.5</v>
      </c>
      <c r="N9">
        <v>1124.8</v>
      </c>
      <c r="O9">
        <v>3.9</v>
      </c>
      <c r="P9">
        <v>10.43404686</v>
      </c>
      <c r="Q9">
        <v>7.9432907349999997</v>
      </c>
      <c r="R9">
        <v>9.2192811500000005</v>
      </c>
      <c r="S9">
        <v>7.9640468579999997</v>
      </c>
      <c r="T9">
        <v>10.67757143</v>
      </c>
      <c r="U9">
        <v>7.5287142859999996</v>
      </c>
      <c r="V9">
        <v>9.2509285709999993</v>
      </c>
      <c r="W9">
        <v>7.6878095240000004</v>
      </c>
      <c r="X9">
        <v>10.38101438</v>
      </c>
      <c r="Y9">
        <v>7.8927752980000001</v>
      </c>
      <c r="Z9">
        <v>9.0901748510000004</v>
      </c>
      <c r="AA9">
        <v>7.7863864090000003</v>
      </c>
      <c r="AB9">
        <v>10.97719614</v>
      </c>
      <c r="AC9">
        <v>8.5784265869999992</v>
      </c>
      <c r="AD9">
        <v>9.7426886970000002</v>
      </c>
      <c r="AE9">
        <v>8.5124596320000006</v>
      </c>
      <c r="AF9">
        <v>1015.126667</v>
      </c>
      <c r="AG9" t="s">
        <v>34</v>
      </c>
      <c r="AH9">
        <v>1E-3</v>
      </c>
      <c r="AI9" s="1">
        <f t="shared" si="0"/>
        <v>4.0795944285563817</v>
      </c>
    </row>
    <row r="10" spans="1:35" x14ac:dyDescent="0.25">
      <c r="A10">
        <v>2005</v>
      </c>
      <c r="B10">
        <v>2006</v>
      </c>
      <c r="C10">
        <v>11.6065</v>
      </c>
      <c r="D10">
        <v>10.206</v>
      </c>
      <c r="E10">
        <v>21.146000000000001</v>
      </c>
      <c r="F10">
        <v>20.672999999999998</v>
      </c>
      <c r="G10">
        <v>0.02</v>
      </c>
      <c r="H10">
        <v>-3.5999999999999997E-2</v>
      </c>
      <c r="I10">
        <v>0.73</v>
      </c>
      <c r="J10">
        <v>0.56000000000000005</v>
      </c>
      <c r="K10">
        <v>0.42</v>
      </c>
      <c r="L10">
        <v>1533.7</v>
      </c>
      <c r="M10">
        <v>746</v>
      </c>
      <c r="N10">
        <v>625.4</v>
      </c>
      <c r="O10">
        <v>2.04</v>
      </c>
      <c r="P10">
        <v>10.667763580000001</v>
      </c>
      <c r="Q10">
        <v>8.5138658150000008</v>
      </c>
      <c r="R10">
        <v>9.4794568689999998</v>
      </c>
      <c r="S10">
        <v>8.4435250269999997</v>
      </c>
      <c r="T10">
        <v>11.15685714</v>
      </c>
      <c r="U10">
        <v>8.4048571429999992</v>
      </c>
      <c r="V10">
        <v>9.6408571429999999</v>
      </c>
      <c r="W10">
        <v>8.2555714289999997</v>
      </c>
      <c r="X10">
        <v>10.63086062</v>
      </c>
      <c r="Y10">
        <v>8.4178199399999993</v>
      </c>
      <c r="Z10">
        <v>9.3518470980000004</v>
      </c>
      <c r="AA10">
        <v>8.2556820440000003</v>
      </c>
      <c r="AB10">
        <v>11.06199524</v>
      </c>
      <c r="AC10">
        <v>8.9235486290000008</v>
      </c>
      <c r="AD10">
        <v>9.8301182879999995</v>
      </c>
      <c r="AE10">
        <v>8.8230704719999995</v>
      </c>
      <c r="AF10">
        <v>1015.51</v>
      </c>
      <c r="AG10" t="s">
        <v>34</v>
      </c>
      <c r="AH10">
        <v>1E-3</v>
      </c>
      <c r="AI10" s="1">
        <f t="shared" si="0"/>
        <v>2.4515652860053647</v>
      </c>
    </row>
    <row r="11" spans="1:35" x14ac:dyDescent="0.25">
      <c r="A11">
        <v>2006</v>
      </c>
      <c r="B11">
        <v>2007</v>
      </c>
      <c r="C11">
        <v>44.796396999999999</v>
      </c>
      <c r="D11">
        <v>8.7509999999999994</v>
      </c>
      <c r="E11">
        <v>21.343</v>
      </c>
      <c r="F11">
        <v>20.555</v>
      </c>
      <c r="G11">
        <v>5.8000000000000003E-2</v>
      </c>
      <c r="H11">
        <v>-2.3099999999999999E-2</v>
      </c>
      <c r="I11">
        <v>1.07</v>
      </c>
      <c r="J11">
        <v>1.04</v>
      </c>
      <c r="K11">
        <v>0.43</v>
      </c>
      <c r="L11">
        <v>2597.5</v>
      </c>
      <c r="M11">
        <v>3120.3</v>
      </c>
      <c r="N11">
        <v>1634.7</v>
      </c>
      <c r="O11">
        <v>2.58</v>
      </c>
      <c r="P11">
        <v>9.7760489879999994</v>
      </c>
      <c r="Q11">
        <v>7.159872204</v>
      </c>
      <c r="R11">
        <v>8.6756150160000001</v>
      </c>
      <c r="S11">
        <v>7.5834185300000003</v>
      </c>
      <c r="T11">
        <v>10.19233333</v>
      </c>
      <c r="U11">
        <v>6.8385714289999999</v>
      </c>
      <c r="V11">
        <v>8.8607142860000003</v>
      </c>
      <c r="W11">
        <v>7.4878095240000002</v>
      </c>
      <c r="X11">
        <v>9.7206746030000009</v>
      </c>
      <c r="Y11">
        <v>6.9797693450000002</v>
      </c>
      <c r="Z11">
        <v>8.5501153270000003</v>
      </c>
      <c r="AA11">
        <v>7.3633283729999999</v>
      </c>
      <c r="AB11">
        <v>10.185965700000001</v>
      </c>
      <c r="AC11">
        <v>7.6320277880000003</v>
      </c>
      <c r="AD11">
        <v>9.0690508820000009</v>
      </c>
      <c r="AE11">
        <v>7.9605545119999999</v>
      </c>
      <c r="AF11">
        <v>1016.983333</v>
      </c>
      <c r="AG11" t="s">
        <v>34</v>
      </c>
      <c r="AH11">
        <v>1E-3</v>
      </c>
      <c r="AI11" s="1">
        <f t="shared" si="0"/>
        <v>3.8021277120796046</v>
      </c>
    </row>
    <row r="12" spans="1:35" x14ac:dyDescent="0.25">
      <c r="A12">
        <v>2007</v>
      </c>
      <c r="B12">
        <v>2008</v>
      </c>
      <c r="C12">
        <v>15.908924000000001</v>
      </c>
      <c r="D12">
        <v>8.9359999999999999</v>
      </c>
      <c r="F12">
        <v>20.260000000000002</v>
      </c>
      <c r="G12">
        <v>-5.7000000000000002E-2</v>
      </c>
      <c r="H12">
        <v>-2.1399999999999999E-2</v>
      </c>
      <c r="I12">
        <v>0.76</v>
      </c>
      <c r="J12">
        <v>0.54</v>
      </c>
      <c r="K12">
        <v>0.51</v>
      </c>
      <c r="L12">
        <v>6832.7</v>
      </c>
      <c r="M12">
        <v>2066.3000000000002</v>
      </c>
      <c r="N12">
        <v>1448.9</v>
      </c>
      <c r="O12">
        <v>1.17</v>
      </c>
      <c r="P12">
        <v>9.5219808310000005</v>
      </c>
      <c r="Q12">
        <v>7.042204473</v>
      </c>
      <c r="R12">
        <v>8.4075718849999994</v>
      </c>
      <c r="S12">
        <v>7.2669222580000001</v>
      </c>
      <c r="T12">
        <v>9.4948571430000008</v>
      </c>
      <c r="U12">
        <v>6.548</v>
      </c>
      <c r="V12">
        <v>8.1613214289999991</v>
      </c>
      <c r="W12">
        <v>6.8666666669999996</v>
      </c>
      <c r="X12">
        <v>9.4352554560000002</v>
      </c>
      <c r="Y12">
        <v>6.8987797620000002</v>
      </c>
      <c r="Z12">
        <v>8.2372414430000003</v>
      </c>
      <c r="AA12">
        <v>7.0310069439999996</v>
      </c>
      <c r="AB12">
        <v>9.9920766049999994</v>
      </c>
      <c r="AC12">
        <v>7.5117348850000001</v>
      </c>
      <c r="AD12">
        <v>8.8221460759999992</v>
      </c>
      <c r="AE12">
        <v>7.6373463509999997</v>
      </c>
      <c r="AF12">
        <v>1015.666667</v>
      </c>
      <c r="AG12" t="s">
        <v>34</v>
      </c>
      <c r="AH12">
        <v>1E-3</v>
      </c>
      <c r="AI12" s="1">
        <f t="shared" si="0"/>
        <v>2.7668802096415366</v>
      </c>
    </row>
    <row r="13" spans="1:35" x14ac:dyDescent="0.25">
      <c r="A13">
        <v>2008</v>
      </c>
      <c r="B13">
        <v>2009</v>
      </c>
      <c r="C13">
        <v>38.024357000000002</v>
      </c>
      <c r="D13">
        <v>7.9119999999999999</v>
      </c>
      <c r="F13">
        <v>20.460999999999999</v>
      </c>
      <c r="H13">
        <v>-1.72E-2</v>
      </c>
      <c r="I13">
        <v>0.9</v>
      </c>
      <c r="J13">
        <v>0.88</v>
      </c>
      <c r="K13">
        <v>0.57999999999999996</v>
      </c>
      <c r="L13">
        <v>2926.4</v>
      </c>
      <c r="M13">
        <v>2748.7</v>
      </c>
      <c r="N13">
        <v>2352.8000000000002</v>
      </c>
      <c r="O13">
        <v>2.3199999999999998</v>
      </c>
      <c r="P13">
        <v>8.6458572950000008</v>
      </c>
      <c r="Q13">
        <v>6.7742172519999997</v>
      </c>
      <c r="R13">
        <v>7.6883226840000001</v>
      </c>
      <c r="S13">
        <v>6.8307774229999998</v>
      </c>
      <c r="T13">
        <v>8.8496666669999993</v>
      </c>
      <c r="U13">
        <v>6.4277142859999996</v>
      </c>
      <c r="V13">
        <v>7.7236428569999998</v>
      </c>
      <c r="W13">
        <v>6.6798571430000004</v>
      </c>
      <c r="X13">
        <v>8.6450892859999993</v>
      </c>
      <c r="Y13">
        <v>6.6372544639999997</v>
      </c>
      <c r="Z13">
        <v>7.6270740330000004</v>
      </c>
      <c r="AA13">
        <v>6.7375223210000001</v>
      </c>
      <c r="AB13">
        <v>9.1849931159999993</v>
      </c>
      <c r="AC13">
        <v>7.2161134059999998</v>
      </c>
      <c r="AD13">
        <v>8.1653323320000002</v>
      </c>
      <c r="AE13">
        <v>7.2812316939999997</v>
      </c>
      <c r="AF13">
        <v>1016.113333</v>
      </c>
      <c r="AG13" t="s">
        <v>34</v>
      </c>
      <c r="AH13">
        <v>1E-3</v>
      </c>
      <c r="AI13" s="1">
        <f t="shared" si="0"/>
        <v>3.6382269280747028</v>
      </c>
    </row>
    <row r="14" spans="1:35" x14ac:dyDescent="0.25">
      <c r="A14">
        <v>2009</v>
      </c>
      <c r="B14">
        <v>2010</v>
      </c>
      <c r="C14">
        <v>24.141670999999999</v>
      </c>
      <c r="D14">
        <v>9.3569999999999993</v>
      </c>
      <c r="F14">
        <v>20.472000000000001</v>
      </c>
      <c r="H14">
        <v>2.1899999999999999E-2</v>
      </c>
      <c r="I14">
        <v>1</v>
      </c>
      <c r="J14">
        <v>0.96</v>
      </c>
      <c r="K14">
        <v>0.48</v>
      </c>
      <c r="L14">
        <v>4807.8</v>
      </c>
      <c r="M14">
        <v>3765.4</v>
      </c>
      <c r="N14">
        <v>1507.3</v>
      </c>
      <c r="O14">
        <v>2.33</v>
      </c>
      <c r="P14">
        <v>9.7478807239999998</v>
      </c>
      <c r="Q14">
        <v>7.2979872200000004</v>
      </c>
      <c r="R14">
        <v>8.4572763579999997</v>
      </c>
      <c r="S14">
        <v>7.3495846650000001</v>
      </c>
      <c r="T14">
        <v>9.9364285710000004</v>
      </c>
      <c r="U14">
        <v>7.1868571430000001</v>
      </c>
      <c r="V14">
        <v>8.4659999999999993</v>
      </c>
      <c r="W14">
        <v>7.2197619050000004</v>
      </c>
      <c r="X14">
        <v>9.7736656750000002</v>
      </c>
      <c r="Y14">
        <v>7.320751488</v>
      </c>
      <c r="Z14">
        <v>8.3962834819999994</v>
      </c>
      <c r="AA14">
        <v>7.2383754959999997</v>
      </c>
      <c r="AB14">
        <v>10.20194893</v>
      </c>
      <c r="AC14">
        <v>7.7613894099999996</v>
      </c>
      <c r="AD14">
        <v>8.8528839650000002</v>
      </c>
      <c r="AE14">
        <v>7.732964076</v>
      </c>
      <c r="AF14">
        <v>1015.0566669999999</v>
      </c>
      <c r="AG14" t="s">
        <v>34</v>
      </c>
      <c r="AH14">
        <v>1E-3</v>
      </c>
      <c r="AI14" s="1">
        <f t="shared" si="0"/>
        <v>3.1839394344833187</v>
      </c>
    </row>
    <row r="15" spans="1:35" x14ac:dyDescent="0.25">
      <c r="A15">
        <v>2010</v>
      </c>
      <c r="B15">
        <v>2011</v>
      </c>
      <c r="C15">
        <v>58.882053999999997</v>
      </c>
      <c r="D15">
        <v>9.3529999999999998</v>
      </c>
      <c r="E15">
        <v>21.135999999999999</v>
      </c>
      <c r="F15">
        <v>20.959</v>
      </c>
      <c r="G15">
        <v>-3.5000000000000003E-2</v>
      </c>
      <c r="H15">
        <v>-4.7000000000000002E-3</v>
      </c>
      <c r="I15">
        <v>1.98</v>
      </c>
      <c r="J15">
        <v>1.1599999999999999</v>
      </c>
      <c r="K15">
        <v>0.4</v>
      </c>
      <c r="L15">
        <v>2301.6999999999998</v>
      </c>
      <c r="M15">
        <v>1815.2</v>
      </c>
      <c r="N15">
        <v>1309.2</v>
      </c>
      <c r="O15">
        <v>4.1100000000000003</v>
      </c>
      <c r="P15">
        <v>9.6454100109999992</v>
      </c>
      <c r="Q15">
        <v>7.969105431</v>
      </c>
      <c r="R15">
        <v>8.6617012780000007</v>
      </c>
      <c r="S15">
        <v>7.925846645</v>
      </c>
      <c r="T15">
        <v>9.8727619050000008</v>
      </c>
      <c r="U15">
        <v>7.7087142860000002</v>
      </c>
      <c r="V15">
        <v>8.6808928569999999</v>
      </c>
      <c r="W15">
        <v>7.8079047619999997</v>
      </c>
      <c r="X15">
        <v>9.6237227179999998</v>
      </c>
      <c r="Y15">
        <v>7.7555654760000001</v>
      </c>
      <c r="Z15">
        <v>8.5403999259999992</v>
      </c>
      <c r="AA15">
        <v>7.7192187499999996</v>
      </c>
      <c r="AB15">
        <v>10.0920691</v>
      </c>
      <c r="AC15">
        <v>8.2834059329999992</v>
      </c>
      <c r="AD15">
        <v>9.0522324449999996</v>
      </c>
      <c r="AE15">
        <v>8.2268068589999999</v>
      </c>
      <c r="AF15">
        <v>1017.646667</v>
      </c>
      <c r="AG15" t="s">
        <v>34</v>
      </c>
      <c r="AH15">
        <v>1E-3</v>
      </c>
      <c r="AI15" s="1">
        <f t="shared" si="0"/>
        <v>4.0755363583230402</v>
      </c>
    </row>
    <row r="16" spans="1:35" x14ac:dyDescent="0.25">
      <c r="A16">
        <v>2011</v>
      </c>
      <c r="B16">
        <v>2012</v>
      </c>
      <c r="C16">
        <v>21.277018000000002</v>
      </c>
      <c r="D16">
        <v>8.6530000000000005</v>
      </c>
      <c r="F16">
        <v>20.667000000000002</v>
      </c>
      <c r="G16">
        <v>-2.7E-2</v>
      </c>
      <c r="H16">
        <v>-1.43E-2</v>
      </c>
      <c r="I16">
        <v>0.48</v>
      </c>
      <c r="J16">
        <v>0.57999999999999996</v>
      </c>
      <c r="K16">
        <v>0.49</v>
      </c>
      <c r="L16">
        <v>1876.9</v>
      </c>
      <c r="M16">
        <v>1357</v>
      </c>
      <c r="N16">
        <v>1935.5</v>
      </c>
      <c r="O16">
        <v>1.51</v>
      </c>
      <c r="P16">
        <v>9.5912886050000008</v>
      </c>
      <c r="Q16">
        <v>7.3124281150000003</v>
      </c>
      <c r="R16">
        <v>8.492771565</v>
      </c>
      <c r="S16">
        <v>7.5477635779999996</v>
      </c>
      <c r="T16">
        <v>9.8437142860000009</v>
      </c>
      <c r="U16">
        <v>6.8098571430000003</v>
      </c>
      <c r="V16">
        <v>8.4745357139999999</v>
      </c>
      <c r="W16">
        <v>7.1788095240000001</v>
      </c>
      <c r="X16">
        <v>9.6650322420000006</v>
      </c>
      <c r="Y16">
        <v>7.2518080359999999</v>
      </c>
      <c r="Z16">
        <v>8.4370368300000003</v>
      </c>
      <c r="AA16">
        <v>7.4364484129999999</v>
      </c>
      <c r="AB16">
        <v>10.051732380000001</v>
      </c>
      <c r="AC16">
        <v>7.7402966580000001</v>
      </c>
      <c r="AD16">
        <v>8.8831627859999998</v>
      </c>
      <c r="AE16">
        <v>7.9183940420000001</v>
      </c>
      <c r="AF16">
        <v>1015.6866670000001</v>
      </c>
      <c r="AG16" t="s">
        <v>34</v>
      </c>
      <c r="AH16">
        <v>1E-3</v>
      </c>
      <c r="AI16" s="1">
        <f t="shared" si="0"/>
        <v>3.0576275230751495</v>
      </c>
    </row>
    <row r="17" spans="1:43" x14ac:dyDescent="0.25">
      <c r="A17">
        <v>2012</v>
      </c>
      <c r="B17">
        <v>2013</v>
      </c>
      <c r="C17">
        <v>94.719421999999994</v>
      </c>
      <c r="D17">
        <v>8.4770000000000003</v>
      </c>
      <c r="F17">
        <v>20.591999999999999</v>
      </c>
      <c r="G17">
        <v>2.5999999999999999E-2</v>
      </c>
      <c r="H17">
        <v>-4.5999999999999999E-3</v>
      </c>
      <c r="I17">
        <v>0.56000000000000005</v>
      </c>
      <c r="J17">
        <v>0.97</v>
      </c>
      <c r="K17">
        <v>0.36</v>
      </c>
      <c r="L17">
        <v>1537</v>
      </c>
      <c r="M17">
        <v>1553.3</v>
      </c>
      <c r="N17">
        <v>1303.3</v>
      </c>
      <c r="O17">
        <v>3.52</v>
      </c>
      <c r="P17">
        <v>9.1682428120000008</v>
      </c>
      <c r="Q17">
        <v>7.0715654949999998</v>
      </c>
      <c r="R17">
        <v>8.1818610219999997</v>
      </c>
      <c r="S17">
        <v>7.2241427050000002</v>
      </c>
      <c r="T17">
        <v>9.2320476189999994</v>
      </c>
      <c r="U17">
        <v>6.9248571429999997</v>
      </c>
      <c r="V17">
        <v>8.1041785710000003</v>
      </c>
      <c r="W17">
        <v>7.0669523810000001</v>
      </c>
      <c r="X17">
        <v>9.1412822420000008</v>
      </c>
      <c r="Y17">
        <v>6.9519866070000003</v>
      </c>
      <c r="Z17">
        <v>8.0884858630000007</v>
      </c>
      <c r="AA17">
        <v>7.1025570440000001</v>
      </c>
      <c r="AB17">
        <v>9.6794817870000003</v>
      </c>
      <c r="AC17">
        <v>7.4688509200000004</v>
      </c>
      <c r="AD17">
        <v>8.6274708970000002</v>
      </c>
      <c r="AE17">
        <v>7.606586557</v>
      </c>
      <c r="AF17">
        <v>1016.67</v>
      </c>
      <c r="AG17" t="s">
        <v>34</v>
      </c>
      <c r="AH17">
        <v>1E-3</v>
      </c>
      <c r="AI17" s="1">
        <f t="shared" si="0"/>
        <v>4.5509190689211314</v>
      </c>
    </row>
    <row r="18" spans="1:43" x14ac:dyDescent="0.25">
      <c r="A18">
        <v>2013</v>
      </c>
      <c r="B18">
        <v>2014</v>
      </c>
      <c r="C18">
        <v>37.173864700000003</v>
      </c>
      <c r="D18">
        <v>8.8350000000000009</v>
      </c>
      <c r="E18">
        <v>20.923999999999999</v>
      </c>
      <c r="F18">
        <v>21.113</v>
      </c>
      <c r="G18">
        <v>7.0000000000000007E-2</v>
      </c>
      <c r="H18">
        <v>-4.5999999999999999E-3</v>
      </c>
      <c r="I18">
        <v>1.24</v>
      </c>
      <c r="J18">
        <v>0.48</v>
      </c>
      <c r="K18">
        <v>0.47</v>
      </c>
      <c r="L18">
        <v>1408.6</v>
      </c>
      <c r="M18">
        <v>1025.0999999999999</v>
      </c>
      <c r="N18">
        <v>1077.4000000000001</v>
      </c>
      <c r="O18">
        <v>2.14</v>
      </c>
      <c r="P18">
        <v>9.6562300319999999</v>
      </c>
      <c r="Q18">
        <v>6.7413099040000004</v>
      </c>
      <c r="R18">
        <v>8.4417971250000008</v>
      </c>
      <c r="S18">
        <v>7.2136315230000001</v>
      </c>
      <c r="T18">
        <v>9.8807142859999999</v>
      </c>
      <c r="U18">
        <v>6.3698571429999999</v>
      </c>
      <c r="V18">
        <v>8.4521428570000001</v>
      </c>
      <c r="W18">
        <v>6.9739523810000001</v>
      </c>
      <c r="X18">
        <v>9.6731175599999997</v>
      </c>
      <c r="Y18">
        <v>6.5887351189999999</v>
      </c>
      <c r="Z18">
        <v>8.3551581099999996</v>
      </c>
      <c r="AA18">
        <v>7.041044147</v>
      </c>
      <c r="AB18">
        <v>10.39433346</v>
      </c>
      <c r="AC18">
        <v>7.5108599319999998</v>
      </c>
      <c r="AD18">
        <v>9.1048028540000008</v>
      </c>
      <c r="AE18">
        <v>7.8505382399999997</v>
      </c>
      <c r="AF18">
        <v>1015.98</v>
      </c>
      <c r="AG18" t="s">
        <v>34</v>
      </c>
      <c r="AH18">
        <v>1E-3</v>
      </c>
      <c r="AI18" s="1">
        <f t="shared" si="0"/>
        <v>3.6156059525389286</v>
      </c>
    </row>
    <row r="19" spans="1:43" x14ac:dyDescent="0.25">
      <c r="A19">
        <v>2014</v>
      </c>
      <c r="B19">
        <v>2015</v>
      </c>
      <c r="C19">
        <v>35.092568</v>
      </c>
      <c r="D19">
        <v>9.1199999999999992</v>
      </c>
      <c r="E19">
        <v>21.091999999999999</v>
      </c>
      <c r="F19">
        <v>21.088000000000001</v>
      </c>
      <c r="G19">
        <v>-5.0999999999999997E-2</v>
      </c>
      <c r="H19">
        <v>-3.2000000000000002E-3</v>
      </c>
      <c r="I19">
        <v>0.7</v>
      </c>
      <c r="J19">
        <v>0.43</v>
      </c>
      <c r="K19">
        <v>0.37</v>
      </c>
      <c r="L19">
        <v>1695.8</v>
      </c>
      <c r="M19">
        <v>1478.6</v>
      </c>
      <c r="N19">
        <v>1081.3</v>
      </c>
      <c r="O19">
        <v>3.8</v>
      </c>
      <c r="P19">
        <v>9.9751757189999992</v>
      </c>
      <c r="Q19">
        <v>8.1652396169999992</v>
      </c>
      <c r="R19">
        <v>8.7557987219999998</v>
      </c>
      <c r="S19">
        <v>7.7676890309999997</v>
      </c>
      <c r="T19">
        <v>10.23414286</v>
      </c>
      <c r="U19">
        <v>7.8972857139999997</v>
      </c>
      <c r="V19">
        <v>8.8102499999999999</v>
      </c>
      <c r="W19">
        <v>7.6229523810000002</v>
      </c>
      <c r="X19">
        <v>10.028618549999999</v>
      </c>
      <c r="Y19">
        <v>8.1538690480000007</v>
      </c>
      <c r="Z19">
        <v>8.7010342260000009</v>
      </c>
      <c r="AA19">
        <v>7.637539683</v>
      </c>
      <c r="AB19">
        <v>10.569357869999999</v>
      </c>
      <c r="AC19">
        <v>8.615362373</v>
      </c>
      <c r="AD19">
        <v>9.2643174990000006</v>
      </c>
      <c r="AE19">
        <v>8.1730091379999994</v>
      </c>
      <c r="AF19">
        <v>1015.843333</v>
      </c>
      <c r="AG19" t="s">
        <v>34</v>
      </c>
      <c r="AH19">
        <v>1E-3</v>
      </c>
      <c r="AI19" s="1">
        <f t="shared" si="0"/>
        <v>3.5579893701604499</v>
      </c>
    </row>
    <row r="20" spans="1:43" x14ac:dyDescent="0.25">
      <c r="A20">
        <v>2015</v>
      </c>
      <c r="B20">
        <v>2016</v>
      </c>
      <c r="C20">
        <v>18.374199999999998</v>
      </c>
      <c r="D20">
        <v>9.6069999999999993</v>
      </c>
      <c r="E20">
        <v>21.827999999999999</v>
      </c>
      <c r="F20">
        <v>21.917999999999999</v>
      </c>
      <c r="G20">
        <v>3.2000000000000001E-2</v>
      </c>
      <c r="H20">
        <v>3.4299999999999997E-2</v>
      </c>
      <c r="I20">
        <v>0.66</v>
      </c>
      <c r="J20">
        <v>0.52</v>
      </c>
      <c r="K20">
        <v>0.31</v>
      </c>
      <c r="L20">
        <v>1115.5</v>
      </c>
      <c r="M20">
        <v>1650.8</v>
      </c>
      <c r="N20">
        <v>907</v>
      </c>
      <c r="O20">
        <v>2.4500000000000002</v>
      </c>
      <c r="P20">
        <v>10.6215229</v>
      </c>
      <c r="Q20">
        <v>8.8737699679999995</v>
      </c>
      <c r="R20">
        <v>9.5544888179999994</v>
      </c>
      <c r="S20">
        <v>8.73</v>
      </c>
      <c r="T20">
        <v>10.72547619</v>
      </c>
      <c r="U20">
        <v>8.3411428569999995</v>
      </c>
      <c r="V20">
        <v>9.4307142860000006</v>
      </c>
      <c r="W20">
        <v>8.2924761900000004</v>
      </c>
      <c r="X20">
        <v>10.80536706</v>
      </c>
      <c r="Y20">
        <v>8.9189360119999996</v>
      </c>
      <c r="Z20">
        <v>9.5593154760000001</v>
      </c>
      <c r="AA20">
        <v>8.6534176590000005</v>
      </c>
      <c r="AB20">
        <v>11.42881086</v>
      </c>
      <c r="AC20">
        <v>9.6438941039999992</v>
      </c>
      <c r="AD20">
        <v>10.213680999999999</v>
      </c>
      <c r="AE20">
        <v>9.3159969960000009</v>
      </c>
      <c r="AF20">
        <v>1015.723333</v>
      </c>
      <c r="AG20" t="s">
        <v>34</v>
      </c>
      <c r="AH20">
        <v>1E-3</v>
      </c>
      <c r="AI20" s="1">
        <f t="shared" si="0"/>
        <v>2.9109475067361537</v>
      </c>
    </row>
    <row r="21" spans="1:43" x14ac:dyDescent="0.25">
      <c r="A21">
        <v>2016</v>
      </c>
      <c r="B21">
        <v>2017</v>
      </c>
      <c r="C21">
        <v>34.734366000000001</v>
      </c>
      <c r="D21">
        <v>10.199</v>
      </c>
      <c r="E21">
        <v>21.61</v>
      </c>
      <c r="F21">
        <v>21.683</v>
      </c>
      <c r="G21">
        <v>6.0000000000000001E-3</v>
      </c>
      <c r="H21">
        <v>4.0599999999999997E-2</v>
      </c>
      <c r="I21">
        <v>0.44</v>
      </c>
      <c r="J21">
        <v>0.48</v>
      </c>
      <c r="K21">
        <v>0.4</v>
      </c>
      <c r="L21">
        <v>874.4</v>
      </c>
      <c r="M21">
        <v>1422</v>
      </c>
      <c r="N21">
        <v>973.9</v>
      </c>
      <c r="O21">
        <v>4.3499999999999996</v>
      </c>
      <c r="P21">
        <v>11.037145900000001</v>
      </c>
      <c r="Q21">
        <v>8.9155271569999996</v>
      </c>
      <c r="R21">
        <v>10.033690099999999</v>
      </c>
      <c r="S21">
        <v>9.0681469650000004</v>
      </c>
      <c r="T21">
        <v>11.64580952</v>
      </c>
      <c r="U21">
        <v>8.8067142860000001</v>
      </c>
      <c r="V21">
        <v>10.37092857</v>
      </c>
      <c r="W21">
        <v>9.1376666669999995</v>
      </c>
      <c r="X21">
        <v>11.180634919999999</v>
      </c>
      <c r="Y21">
        <v>8.9170684520000005</v>
      </c>
      <c r="Z21">
        <v>10.053041289999999</v>
      </c>
      <c r="AA21">
        <v>9.0013814480000001</v>
      </c>
      <c r="AB21">
        <v>11.670022530000001</v>
      </c>
      <c r="AC21">
        <v>9.6072174239999999</v>
      </c>
      <c r="AD21">
        <v>10.59035205</v>
      </c>
      <c r="AE21">
        <v>9.5929102519999994</v>
      </c>
      <c r="AF21">
        <v>1018.853333</v>
      </c>
      <c r="AG21" t="s">
        <v>34</v>
      </c>
      <c r="AH21">
        <v>1E-3</v>
      </c>
      <c r="AI21" s="1">
        <f t="shared" si="0"/>
        <v>3.5477295714951795</v>
      </c>
      <c r="AL21" s="6" t="s">
        <v>61</v>
      </c>
      <c r="AM21" s="6" t="s">
        <v>61</v>
      </c>
      <c r="AN21" s="6" t="s">
        <v>62</v>
      </c>
      <c r="AO21" s="6" t="s">
        <v>63</v>
      </c>
      <c r="AP21" s="6" t="s">
        <v>64</v>
      </c>
      <c r="AQ21" s="6" t="s">
        <v>64</v>
      </c>
    </row>
    <row r="22" spans="1:43" x14ac:dyDescent="0.25">
      <c r="A22">
        <v>2017</v>
      </c>
      <c r="B22">
        <v>2018</v>
      </c>
      <c r="C22">
        <v>8.0677000000000003</v>
      </c>
      <c r="D22">
        <v>8.5609999999999999</v>
      </c>
      <c r="F22">
        <v>21.373000000000001</v>
      </c>
      <c r="H22">
        <v>1.9800000000000002E-2</v>
      </c>
      <c r="I22">
        <v>0.9</v>
      </c>
      <c r="J22">
        <v>0.64</v>
      </c>
      <c r="K22">
        <v>0.57999999999999996</v>
      </c>
      <c r="L22">
        <v>2366</v>
      </c>
      <c r="M22">
        <v>1958.9</v>
      </c>
      <c r="N22">
        <v>1362.3</v>
      </c>
      <c r="O22">
        <v>0.35</v>
      </c>
      <c r="P22">
        <v>9.6549094780000004</v>
      </c>
      <c r="Q22">
        <v>7.6529392969999996</v>
      </c>
      <c r="R22">
        <v>8.6958226839999995</v>
      </c>
      <c r="S22">
        <v>7.759669862</v>
      </c>
      <c r="T22">
        <v>9.8199523810000002</v>
      </c>
      <c r="U22">
        <v>7.2157142859999999</v>
      </c>
      <c r="V22">
        <v>8.6625714289999998</v>
      </c>
      <c r="W22">
        <v>7.5067142860000002</v>
      </c>
      <c r="X22">
        <v>9.8214360119999995</v>
      </c>
      <c r="Y22">
        <v>7.75</v>
      </c>
      <c r="Z22">
        <v>8.7661365329999992</v>
      </c>
      <c r="AA22">
        <v>7.7769122020000001</v>
      </c>
      <c r="AB22">
        <v>10.308907250000001</v>
      </c>
      <c r="AC22">
        <v>8.2547765680000005</v>
      </c>
      <c r="AD22">
        <v>9.282535674</v>
      </c>
      <c r="AE22">
        <v>8.2878295160000004</v>
      </c>
      <c r="AF22">
        <v>1015.703333</v>
      </c>
      <c r="AG22" t="s">
        <v>34</v>
      </c>
      <c r="AH22">
        <v>1E-3</v>
      </c>
      <c r="AI22" s="1">
        <f t="shared" si="0"/>
        <v>2.0878684354640864</v>
      </c>
      <c r="AM22" s="6"/>
    </row>
    <row r="23" spans="1:43" x14ac:dyDescent="0.25">
      <c r="A23">
        <v>2018</v>
      </c>
      <c r="B23">
        <v>2019</v>
      </c>
      <c r="C23">
        <v>21.141909999999999</v>
      </c>
      <c r="D23">
        <v>8.9250000000000007</v>
      </c>
      <c r="F23">
        <v>21.332000000000001</v>
      </c>
      <c r="H23">
        <v>-8.9099999999999999E-2</v>
      </c>
      <c r="I23">
        <v>0.7</v>
      </c>
      <c r="J23">
        <v>0.55000000000000004</v>
      </c>
      <c r="K23">
        <v>0.57999999999999996</v>
      </c>
      <c r="L23">
        <v>2871.3</v>
      </c>
      <c r="M23">
        <v>2023.8</v>
      </c>
      <c r="N23">
        <v>2364.6</v>
      </c>
      <c r="O23">
        <v>1.17</v>
      </c>
      <c r="P23">
        <v>9.8706709270000008</v>
      </c>
      <c r="Q23">
        <v>7.4035463259999998</v>
      </c>
      <c r="R23">
        <v>8.7536821089999997</v>
      </c>
      <c r="S23">
        <v>7.6142918000000002</v>
      </c>
      <c r="T23">
        <v>9.9863809519999993</v>
      </c>
      <c r="U23">
        <v>6.9205714289999998</v>
      </c>
      <c r="V23">
        <v>8.7390000000000008</v>
      </c>
      <c r="W23">
        <v>7.4327142860000004</v>
      </c>
      <c r="X23">
        <v>10.10597718</v>
      </c>
      <c r="Y23">
        <v>7.533891369</v>
      </c>
      <c r="Z23">
        <v>8.8577901790000002</v>
      </c>
      <c r="AA23">
        <v>7.6262425599999997</v>
      </c>
      <c r="AB23">
        <v>10.786515209999999</v>
      </c>
      <c r="AC23">
        <v>8.2795456250000008</v>
      </c>
      <c r="AD23">
        <v>9.5379797219999993</v>
      </c>
      <c r="AE23">
        <v>8.2952935290000003</v>
      </c>
      <c r="AF23">
        <v>1017.356667</v>
      </c>
      <c r="AG23" t="s">
        <v>34</v>
      </c>
      <c r="AH23">
        <v>1E-3</v>
      </c>
      <c r="AI23" s="7">
        <f t="shared" ref="AI3:AI28" si="1">LN(C23)</f>
        <v>3.0512573264080753</v>
      </c>
      <c r="AL23">
        <f>P48+(P49*O23)</f>
        <v>2.8603289764479216</v>
      </c>
      <c r="AM23" s="6">
        <v>2.8603289764479198</v>
      </c>
      <c r="AN23">
        <f>EXP(AM23)</f>
        <v>17.467272312681736</v>
      </c>
      <c r="AO23">
        <f>EXP(AI23)</f>
        <v>21.141909999999996</v>
      </c>
      <c r="AP23">
        <f>AVERAGE(ABS((AO23-AN23)/AO23))</f>
        <v>0.17380821729532764</v>
      </c>
      <c r="AQ23">
        <f>(ABS((AI23-AM23)/AI23))</f>
        <v>6.257366375090867E-2</v>
      </c>
    </row>
    <row r="24" spans="1:43" x14ac:dyDescent="0.25">
      <c r="A24">
        <v>2019</v>
      </c>
      <c r="B24">
        <v>2020</v>
      </c>
      <c r="C24">
        <v>8.062989</v>
      </c>
      <c r="D24">
        <v>9.9109999999999996</v>
      </c>
      <c r="E24">
        <v>21.439</v>
      </c>
      <c r="F24">
        <v>21.713000000000001</v>
      </c>
      <c r="G24">
        <v>-2.4E-2</v>
      </c>
      <c r="H24">
        <v>-2.8000000000000001E-2</v>
      </c>
      <c r="I24">
        <v>0.98</v>
      </c>
      <c r="J24">
        <v>0.57999999999999996</v>
      </c>
      <c r="K24">
        <v>0.55000000000000004</v>
      </c>
      <c r="L24">
        <v>1620.6</v>
      </c>
      <c r="M24">
        <v>1339.1</v>
      </c>
      <c r="N24">
        <v>1518.8</v>
      </c>
      <c r="O24">
        <v>1.1399999999999999</v>
      </c>
      <c r="P24">
        <v>10.470244940000001</v>
      </c>
      <c r="Q24">
        <v>8.2439936100000004</v>
      </c>
      <c r="R24">
        <v>9.4555431310000007</v>
      </c>
      <c r="S24">
        <v>8.3549307769999999</v>
      </c>
      <c r="T24">
        <v>10.738714290000001</v>
      </c>
      <c r="U24">
        <v>7.7865714290000003</v>
      </c>
      <c r="V24">
        <v>9.5140357140000003</v>
      </c>
      <c r="W24">
        <v>8.0991428570000004</v>
      </c>
      <c r="X24">
        <v>10.871257440000001</v>
      </c>
      <c r="Y24">
        <v>8.4230133929999997</v>
      </c>
      <c r="Z24">
        <v>9.6499702379999999</v>
      </c>
      <c r="AA24">
        <v>8.4364087300000001</v>
      </c>
      <c r="AB24">
        <v>11.463307049999999</v>
      </c>
      <c r="AC24">
        <v>9.0132031539999993</v>
      </c>
      <c r="AD24">
        <v>10.24567124</v>
      </c>
      <c r="AE24">
        <v>9.0470484419999995</v>
      </c>
      <c r="AF24">
        <v>1016.15</v>
      </c>
      <c r="AG24" t="s">
        <v>34</v>
      </c>
      <c r="AH24">
        <v>1</v>
      </c>
      <c r="AI24" s="7">
        <f t="shared" si="1"/>
        <v>2.0872843314454741</v>
      </c>
      <c r="AM24" s="6">
        <v>2.8713363318354399</v>
      </c>
      <c r="AN24">
        <f>EXP(AM24)</f>
        <v>17.660602863698813</v>
      </c>
      <c r="AO24">
        <f t="shared" ref="AO24:AO27" si="2">EXP(AI24)</f>
        <v>8.062989</v>
      </c>
      <c r="AP24">
        <f t="shared" ref="AP24:AP27" si="3">AVERAGE(ABS((AO24-AN24)/AO24))</f>
        <v>1.1903295246587602</v>
      </c>
      <c r="AQ24">
        <f t="shared" ref="AQ24:AQ27" si="4">(ABS((AI24-AM24)/AI24))</f>
        <v>0.37563258085063983</v>
      </c>
    </row>
    <row r="25" spans="1:43" x14ac:dyDescent="0.25">
      <c r="A25">
        <v>2020</v>
      </c>
      <c r="B25">
        <v>2021</v>
      </c>
      <c r="C25">
        <v>48.528191999999997</v>
      </c>
      <c r="D25">
        <v>8.8879999999999999</v>
      </c>
      <c r="E25">
        <v>21.366</v>
      </c>
      <c r="F25">
        <v>21.138999999999999</v>
      </c>
      <c r="G25">
        <v>-5.6000000000000001E-2</v>
      </c>
      <c r="H25">
        <v>-7.4899999999999994E-2</v>
      </c>
      <c r="I25">
        <v>1.08</v>
      </c>
      <c r="J25">
        <v>0.67</v>
      </c>
      <c r="K25">
        <v>0.43</v>
      </c>
      <c r="L25">
        <v>2126.6999999999998</v>
      </c>
      <c r="M25">
        <v>1520.3</v>
      </c>
      <c r="N25">
        <v>1114.5</v>
      </c>
      <c r="O25">
        <v>2.1475022560000001</v>
      </c>
      <c r="P25">
        <v>9.9938764639999995</v>
      </c>
      <c r="Q25">
        <v>8.0894249200000008</v>
      </c>
      <c r="R25">
        <v>8.8353753990000001</v>
      </c>
      <c r="S25">
        <v>7.860308839</v>
      </c>
      <c r="T25">
        <v>10.397142860000001</v>
      </c>
      <c r="U25">
        <v>7.8339999999999996</v>
      </c>
      <c r="V25">
        <v>9.0485714290000008</v>
      </c>
      <c r="W25">
        <v>7.8556190480000003</v>
      </c>
      <c r="X25">
        <v>10.22914435</v>
      </c>
      <c r="Y25">
        <v>8.264471726</v>
      </c>
      <c r="Z25">
        <v>8.9823586310000003</v>
      </c>
      <c r="AA25">
        <v>7.9448065479999999</v>
      </c>
      <c r="AB25">
        <v>10.702761300000001</v>
      </c>
      <c r="AC25">
        <v>8.8981975220000002</v>
      </c>
      <c r="AD25">
        <v>9.5223939170000005</v>
      </c>
      <c r="AE25">
        <v>8.5283364630000005</v>
      </c>
      <c r="AF25">
        <v>1015.72</v>
      </c>
      <c r="AG25" t="s">
        <v>34</v>
      </c>
      <c r="AH25">
        <v>1</v>
      </c>
      <c r="AI25" s="7">
        <f t="shared" si="1"/>
        <v>3.8821449074171324</v>
      </c>
      <c r="AM25" s="6">
        <v>3.2279689429227498</v>
      </c>
      <c r="AN25">
        <f>EXP(AM25)</f>
        <v>25.228364651208643</v>
      </c>
      <c r="AO25">
        <f t="shared" si="2"/>
        <v>48.528191999999997</v>
      </c>
      <c r="AP25">
        <f t="shared" si="3"/>
        <v>0.48012972230227235</v>
      </c>
      <c r="AQ25">
        <f t="shared" si="4"/>
        <v>0.16850889909970382</v>
      </c>
    </row>
    <row r="26" spans="1:43" x14ac:dyDescent="0.25">
      <c r="A26">
        <v>2021</v>
      </c>
      <c r="B26">
        <v>2022</v>
      </c>
      <c r="C26">
        <v>18.299157999999998</v>
      </c>
      <c r="D26">
        <v>8.8859999999999992</v>
      </c>
      <c r="E26">
        <v>21.587</v>
      </c>
      <c r="F26">
        <v>21.492000000000001</v>
      </c>
      <c r="G26">
        <v>-0.04</v>
      </c>
      <c r="H26">
        <v>-7.3899999999999993E-2</v>
      </c>
      <c r="I26">
        <v>1.43</v>
      </c>
      <c r="J26">
        <v>0.77</v>
      </c>
      <c r="K26">
        <v>0.66</v>
      </c>
      <c r="L26">
        <v>3313.2</v>
      </c>
      <c r="M26">
        <v>1228.2</v>
      </c>
      <c r="N26">
        <v>1782</v>
      </c>
      <c r="O26">
        <v>0.87545412199999995</v>
      </c>
      <c r="P26">
        <v>10.06083067</v>
      </c>
      <c r="Q26">
        <v>7.2485622999999997</v>
      </c>
      <c r="R26">
        <v>8.8951597440000008</v>
      </c>
      <c r="S26">
        <v>7.6291906279999999</v>
      </c>
      <c r="T26">
        <v>10.25933333</v>
      </c>
      <c r="U26">
        <v>6.9135714290000001</v>
      </c>
      <c r="V26">
        <v>8.9066428569999996</v>
      </c>
      <c r="W26">
        <v>7.468</v>
      </c>
      <c r="X26">
        <v>10.22695437</v>
      </c>
      <c r="Y26">
        <v>7.2937872019999999</v>
      </c>
      <c r="Z26">
        <v>8.9576636900000004</v>
      </c>
      <c r="AA26">
        <v>7.6468948409999999</v>
      </c>
      <c r="AB26">
        <v>10.81557892</v>
      </c>
      <c r="AC26">
        <v>7.9704431089999996</v>
      </c>
      <c r="AD26">
        <v>9.5849136309999992</v>
      </c>
      <c r="AE26">
        <v>8.3054512450000004</v>
      </c>
      <c r="AF26">
        <v>1016.573333</v>
      </c>
      <c r="AG26" t="s">
        <v>34</v>
      </c>
      <c r="AH26">
        <v>1</v>
      </c>
      <c r="AI26" s="7">
        <f t="shared" si="1"/>
        <v>2.906855047859878</v>
      </c>
      <c r="AM26" s="6">
        <v>2.7117242973104299</v>
      </c>
      <c r="AN26">
        <f>EXP(AM26)</f>
        <v>15.055212809600778</v>
      </c>
      <c r="AO26">
        <f t="shared" si="2"/>
        <v>18.299157999999995</v>
      </c>
      <c r="AP26">
        <f t="shared" si="3"/>
        <v>0.17727292099446418</v>
      </c>
      <c r="AQ26">
        <f t="shared" si="4"/>
        <v>6.712778839560983E-2</v>
      </c>
    </row>
    <row r="27" spans="1:43" x14ac:dyDescent="0.25">
      <c r="A27">
        <v>2022</v>
      </c>
      <c r="B27">
        <v>2023</v>
      </c>
      <c r="C27">
        <v>46.772672</v>
      </c>
      <c r="D27">
        <v>8.984</v>
      </c>
      <c r="E27">
        <v>21.158999999999999</v>
      </c>
      <c r="F27">
        <v>20.983000000000001</v>
      </c>
      <c r="G27">
        <v>-7.5999999999999998E-2</v>
      </c>
      <c r="H27">
        <v>-6.9599999999999995E-2</v>
      </c>
      <c r="I27">
        <v>1.43</v>
      </c>
      <c r="J27">
        <v>0.69</v>
      </c>
      <c r="K27">
        <v>0.1</v>
      </c>
      <c r="L27">
        <v>3733.9</v>
      </c>
      <c r="M27">
        <v>4743.8999999999996</v>
      </c>
      <c r="N27">
        <v>590.79999999999995</v>
      </c>
      <c r="O27">
        <v>1.4482912729999999</v>
      </c>
      <c r="P27">
        <v>10.174377</v>
      </c>
      <c r="Q27">
        <v>7.5150798720000003</v>
      </c>
      <c r="R27">
        <v>8.9180031950000007</v>
      </c>
      <c r="S27">
        <v>7.6417145900000003</v>
      </c>
      <c r="T27">
        <v>10.342380950000001</v>
      </c>
      <c r="U27">
        <v>7.1344285709999999</v>
      </c>
      <c r="V27">
        <v>8.8847857139999995</v>
      </c>
      <c r="W27">
        <v>7.4028571430000003</v>
      </c>
      <c r="X27">
        <v>10.52362847</v>
      </c>
      <c r="Y27">
        <v>7.622693452</v>
      </c>
      <c r="Z27">
        <v>9.1074125739999996</v>
      </c>
      <c r="AA27">
        <v>7.7352628970000001</v>
      </c>
      <c r="AB27">
        <v>11.040672170000001</v>
      </c>
      <c r="AC27">
        <v>8.2159256480000007</v>
      </c>
      <c r="AD27">
        <v>9.6830107020000007</v>
      </c>
      <c r="AE27">
        <v>8.3773663789999997</v>
      </c>
      <c r="AF27">
        <v>1016.253333</v>
      </c>
      <c r="AG27" t="s">
        <v>34</v>
      </c>
      <c r="AH27">
        <v>1</v>
      </c>
      <c r="AI27" s="7">
        <f t="shared" si="1"/>
        <v>3.8452991007452009</v>
      </c>
      <c r="AM27" s="6">
        <v>2.9761113283718399</v>
      </c>
      <c r="AN27">
        <f>EXP(AM27)</f>
        <v>19.611405855278893</v>
      </c>
      <c r="AO27">
        <f t="shared" si="2"/>
        <v>46.772672000000007</v>
      </c>
      <c r="AP27">
        <f t="shared" si="3"/>
        <v>0.58070802849837422</v>
      </c>
      <c r="AQ27">
        <f t="shared" si="4"/>
        <v>0.22603905433647969</v>
      </c>
    </row>
    <row r="28" spans="1:43" x14ac:dyDescent="0.25">
      <c r="A28">
        <v>2023</v>
      </c>
      <c r="B28">
        <v>2024</v>
      </c>
      <c r="D28">
        <v>8.923</v>
      </c>
      <c r="E28">
        <v>21.318999999999999</v>
      </c>
      <c r="F28">
        <v>20.207999999999998</v>
      </c>
      <c r="G28">
        <v>0.1</v>
      </c>
      <c r="H28">
        <v>0.13689999999999999</v>
      </c>
      <c r="I28">
        <v>0.25</v>
      </c>
      <c r="J28">
        <v>0.13</v>
      </c>
      <c r="K28">
        <v>0.08</v>
      </c>
      <c r="L28">
        <v>875.5</v>
      </c>
      <c r="M28">
        <v>358.21379999999999</v>
      </c>
      <c r="N28">
        <v>302.83300000000003</v>
      </c>
      <c r="O28">
        <v>1.218385407</v>
      </c>
      <c r="P28">
        <v>9.7985410010000003</v>
      </c>
      <c r="Q28">
        <v>7.5280830669999999</v>
      </c>
      <c r="R28">
        <v>8.6063258789999999</v>
      </c>
      <c r="S28">
        <v>7.4034611290000001</v>
      </c>
      <c r="T28">
        <v>9.7153333330000002</v>
      </c>
      <c r="U28">
        <v>7.1267142860000003</v>
      </c>
      <c r="V28">
        <v>8.4311785710000002</v>
      </c>
      <c r="W28">
        <v>7.095904762</v>
      </c>
      <c r="X28">
        <v>9.9768849209999999</v>
      </c>
      <c r="Y28">
        <v>7.5311458330000001</v>
      </c>
      <c r="Z28">
        <v>8.6912946430000009</v>
      </c>
      <c r="AA28">
        <v>7.4057738100000003</v>
      </c>
      <c r="AB28">
        <v>10.68258606</v>
      </c>
      <c r="AC28">
        <v>8.2124821630000007</v>
      </c>
      <c r="AD28">
        <v>9.3492386409999995</v>
      </c>
      <c r="AE28">
        <v>8.0367342599999994</v>
      </c>
      <c r="AG28" t="s">
        <v>34</v>
      </c>
      <c r="AH28">
        <v>1</v>
      </c>
      <c r="AI28" s="1"/>
      <c r="AM28" t="s">
        <v>65</v>
      </c>
    </row>
    <row r="30" spans="1:43" x14ac:dyDescent="0.25">
      <c r="AP30">
        <f>AVERAGE(AP23:AP27)</f>
        <v>0.52044968274983971</v>
      </c>
      <c r="AQ30">
        <f>AVERAGE(AQ23:AQ27)</f>
        <v>0.17997639728666837</v>
      </c>
    </row>
    <row r="32" spans="1:43" x14ac:dyDescent="0.25">
      <c r="O32" t="s">
        <v>36</v>
      </c>
    </row>
    <row r="33" spans="15:23" ht="15.75" thickBot="1" x14ac:dyDescent="0.3"/>
    <row r="34" spans="15:23" x14ac:dyDescent="0.25">
      <c r="O34" s="5" t="s">
        <v>37</v>
      </c>
      <c r="P34" s="5"/>
    </row>
    <row r="35" spans="15:23" x14ac:dyDescent="0.25">
      <c r="O35" s="2" t="s">
        <v>38</v>
      </c>
      <c r="P35" s="2">
        <v>0.7884327425814639</v>
      </c>
    </row>
    <row r="36" spans="15:23" x14ac:dyDescent="0.25">
      <c r="O36" s="2" t="s">
        <v>39</v>
      </c>
      <c r="P36" s="2">
        <v>0.62162618957452886</v>
      </c>
    </row>
    <row r="37" spans="15:23" x14ac:dyDescent="0.25">
      <c r="O37" s="2" t="s">
        <v>40</v>
      </c>
      <c r="P37" s="2">
        <v>0.60171177849950408</v>
      </c>
    </row>
    <row r="38" spans="15:23" x14ac:dyDescent="0.25">
      <c r="O38" s="2" t="s">
        <v>41</v>
      </c>
      <c r="P38" s="2">
        <v>0.40133490655966891</v>
      </c>
    </row>
    <row r="39" spans="15:23" ht="15.75" thickBot="1" x14ac:dyDescent="0.3">
      <c r="O39" s="3" t="s">
        <v>42</v>
      </c>
      <c r="P39" s="3">
        <v>21</v>
      </c>
    </row>
    <row r="41" spans="15:23" ht="15.75" thickBot="1" x14ac:dyDescent="0.3">
      <c r="O41" t="s">
        <v>43</v>
      </c>
    </row>
    <row r="42" spans="15:23" x14ac:dyDescent="0.25">
      <c r="O42" s="4"/>
      <c r="P42" s="4" t="s">
        <v>48</v>
      </c>
      <c r="Q42" s="4" t="s">
        <v>49</v>
      </c>
      <c r="R42" s="4" t="s">
        <v>50</v>
      </c>
      <c r="S42" s="4" t="s">
        <v>51</v>
      </c>
      <c r="T42" s="4" t="s">
        <v>52</v>
      </c>
    </row>
    <row r="43" spans="15:23" x14ac:dyDescent="0.25">
      <c r="O43" s="2" t="s">
        <v>44</v>
      </c>
      <c r="P43" s="2">
        <v>1</v>
      </c>
      <c r="Q43" s="2">
        <v>5.0277735043166114</v>
      </c>
      <c r="R43" s="2">
        <v>5.0277735043166114</v>
      </c>
      <c r="S43" s="2">
        <v>31.214891930905612</v>
      </c>
      <c r="T43" s="2">
        <v>2.1801311051766694E-5</v>
      </c>
    </row>
    <row r="44" spans="15:23" x14ac:dyDescent="0.25">
      <c r="O44" s="2" t="s">
        <v>45</v>
      </c>
      <c r="P44" s="2">
        <v>19</v>
      </c>
      <c r="Q44" s="2">
        <v>3.0603244372419058</v>
      </c>
      <c r="R44" s="2">
        <v>0.1610697072232582</v>
      </c>
      <c r="S44" s="2"/>
      <c r="T44" s="2"/>
    </row>
    <row r="45" spans="15:23" ht="15.75" thickBot="1" x14ac:dyDescent="0.3">
      <c r="O45" s="3" t="s">
        <v>46</v>
      </c>
      <c r="P45" s="3">
        <v>20</v>
      </c>
      <c r="Q45" s="3">
        <v>8.0880979415585177</v>
      </c>
      <c r="R45" s="3"/>
      <c r="S45" s="3"/>
      <c r="T45" s="3"/>
    </row>
    <row r="46" spans="15:23" ht="15.75" thickBot="1" x14ac:dyDescent="0.3"/>
    <row r="47" spans="15:23" x14ac:dyDescent="0.25">
      <c r="O47" s="4"/>
      <c r="P47" s="4" t="s">
        <v>53</v>
      </c>
      <c r="Q47" s="4" t="s">
        <v>41</v>
      </c>
      <c r="R47" s="4" t="s">
        <v>54</v>
      </c>
      <c r="S47" s="4" t="s">
        <v>55</v>
      </c>
      <c r="T47" s="4" t="s">
        <v>56</v>
      </c>
      <c r="U47" s="4" t="s">
        <v>57</v>
      </c>
      <c r="V47" s="4" t="s">
        <v>58</v>
      </c>
      <c r="W47" s="4" t="s">
        <v>59</v>
      </c>
    </row>
    <row r="48" spans="15:23" x14ac:dyDescent="0.25">
      <c r="O48" s="2" t="s">
        <v>47</v>
      </c>
      <c r="P48" s="2">
        <v>2.3752441298660401</v>
      </c>
      <c r="Q48" s="2">
        <v>0.22525722818926525</v>
      </c>
      <c r="R48" s="2">
        <v>10.54458562310958</v>
      </c>
      <c r="S48" s="2">
        <v>2.2251659480010804E-9</v>
      </c>
      <c r="T48" s="2">
        <v>1.9037753328365663</v>
      </c>
      <c r="U48" s="2">
        <v>2.8467129268955138</v>
      </c>
      <c r="V48" s="2">
        <v>1.9037753328365663</v>
      </c>
      <c r="W48" s="2">
        <v>2.8467129268955138</v>
      </c>
    </row>
    <row r="49" spans="15:23" ht="15.75" thickBot="1" x14ac:dyDescent="0.3">
      <c r="O49" s="3" t="s">
        <v>60</v>
      </c>
      <c r="P49" s="3">
        <v>0.41460243297596716</v>
      </c>
      <c r="Q49" s="3">
        <v>7.4208034428853972E-2</v>
      </c>
      <c r="R49" s="3">
        <v>5.5870289001315898</v>
      </c>
      <c r="S49" s="3">
        <v>2.1801311051766735E-5</v>
      </c>
      <c r="T49" s="3">
        <v>0.25928323188601576</v>
      </c>
      <c r="U49" s="3">
        <v>0.56992163406591856</v>
      </c>
      <c r="V49" s="3">
        <v>0.25928323188601576</v>
      </c>
      <c r="W49" s="3">
        <v>0.56992163406591856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f_model_one_step_ahead_function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Miller, Sara E (DFG)</cp:lastModifiedBy>
  <dcterms:created xsi:type="dcterms:W3CDTF">2023-10-06T20:18:46Z</dcterms:created>
  <dcterms:modified xsi:type="dcterms:W3CDTF">2023-10-06T20:33:29Z</dcterms:modified>
</cp:coreProperties>
</file>