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Williammay1/Documents/src/funding-service-design-post-award-data-store/tests/integration_tests/mock_pf_returns/"/>
    </mc:Choice>
  </mc:AlternateContent>
  <xr:revisionPtr revIDLastSave="0" documentId="13_ncr:1_{473B3155-025E-414C-B583-EF7E690A0790}" xr6:coauthVersionLast="47" xr6:coauthVersionMax="47" xr10:uidLastSave="{00000000-0000-0000-0000-000000000000}"/>
  <bookViews>
    <workbookView xWindow="0" yWindow="760" windowWidth="30240" windowHeight="17620" tabRatio="642" activeTab="5"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state="hidden" r:id="rId12"/>
    <sheet name="ITValues" sheetId="20" state="hidden" r:id="rId13"/>
    <sheet name="Bespoke Outputs" sheetId="14" state="hidden" r:id="rId14"/>
    <sheet name="Bespoke Outcomes" sheetId="15" state="hidden" r:id="rId15"/>
  </sheets>
  <externalReferences>
    <externalReference r:id="rId16"/>
  </externalReferences>
  <definedNames>
    <definedName name="_xlnm._FilterDatabase" localSheetId="11" hidden="1">'Project Details'!$A$2:$E$854</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(Admin!$B$20=tbl_Bespoke_Outcomes[Local Authority]))</definedName>
    <definedName name="Filtered_Bespoke_Outputs" localSheetId="6">_xlfn._xlws.FILTER(tbl_Bespoke_Outputs[Output], (Admin!$B$20=tbl_Bespoke_Outputs[Local Authority]))</definedName>
    <definedName name="Filtered_Bespoke_Outputs">_xlfn._xlws.FILTER(tbl_Bespoke_Outputs[[Output]:[UoM]], (Admin!$B$20=tbl_Bespoke_Outputs[Local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Outcomes'!$A$5:$A$117</definedName>
    <definedName name="OutputRange">'Bespoke Outputs'!$A$5:$A$43</definedName>
    <definedName name="Project_List" localSheetId="6">_xlfn._xlws.FILTER(Ref_table[Full name],(Ref_table[Local Authority]=Admin!$B$20)*(Ref_table[Status]="Active"))</definedName>
    <definedName name="Project_List">_xlfn._xlws.FILTER(Ref_table[Full name],(Ref_table[Local Authority]=Admin!$B$20)*(Ref_table[Status]="Active"))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 name="x">'[1]Bespoke Outputs'!$A$5:$A$155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1" i="18" l="1"/>
  <c r="L41" i="18"/>
  <c r="G41" i="18"/>
  <c r="S41" i="18" s="1"/>
  <c r="T41" i="18" s="1"/>
  <c r="D41" i="18"/>
  <c r="Q40" i="18"/>
  <c r="L40" i="18"/>
  <c r="S40" i="18" s="1"/>
  <c r="T40" i="18" s="1"/>
  <c r="G40" i="18"/>
  <c r="D40" i="18"/>
  <c r="Q39" i="18"/>
  <c r="L39" i="18"/>
  <c r="G39" i="18"/>
  <c r="S39" i="18" s="1"/>
  <c r="T39" i="18" s="1"/>
  <c r="D39" i="18"/>
  <c r="T104" i="4" l="1"/>
  <c r="T103" i="4"/>
  <c r="T57" i="4"/>
  <c r="T58" i="4"/>
  <c r="T53" i="4"/>
  <c r="T54" i="4"/>
  <c r="T55" i="4"/>
  <c r="T56" i="4"/>
  <c r="M37" i="6"/>
  <c r="L37" i="6"/>
  <c r="K37" i="6"/>
  <c r="J37" i="6"/>
  <c r="H37" i="6"/>
  <c r="G37" i="6"/>
  <c r="F37" i="6"/>
  <c r="E37" i="6"/>
  <c r="C37" i="6"/>
  <c r="N36" i="6"/>
  <c r="I36" i="6"/>
  <c r="D36" i="6"/>
  <c r="N35" i="6"/>
  <c r="I35" i="6"/>
  <c r="I37" i="6" s="1"/>
  <c r="D35" i="6"/>
  <c r="M34" i="6"/>
  <c r="L34" i="6"/>
  <c r="L38" i="6" s="1"/>
  <c r="K34" i="6"/>
  <c r="K38" i="6" s="1"/>
  <c r="J34" i="6"/>
  <c r="J38" i="6" s="1"/>
  <c r="H34" i="6"/>
  <c r="G34" i="6"/>
  <c r="G38" i="6" s="1"/>
  <c r="F34" i="6"/>
  <c r="F38" i="6" s="1"/>
  <c r="E34" i="6"/>
  <c r="C34" i="6"/>
  <c r="C38" i="6" s="1"/>
  <c r="N33" i="6"/>
  <c r="I33" i="6"/>
  <c r="D33" i="6"/>
  <c r="O33" i="6" s="1"/>
  <c r="N32" i="6"/>
  <c r="I32" i="6"/>
  <c r="D32" i="6"/>
  <c r="N31" i="6"/>
  <c r="I31" i="6"/>
  <c r="D31" i="6"/>
  <c r="A25" i="19"/>
  <c r="E23" i="6"/>
  <c r="F23" i="6"/>
  <c r="G23" i="6"/>
  <c r="H23" i="6"/>
  <c r="J23" i="6"/>
  <c r="K23" i="6"/>
  <c r="L23" i="6"/>
  <c r="M23" i="6"/>
  <c r="C23" i="6"/>
  <c r="N19" i="6"/>
  <c r="E20" i="6"/>
  <c r="F20" i="6"/>
  <c r="G20" i="6"/>
  <c r="H20" i="6"/>
  <c r="J20" i="6"/>
  <c r="K20" i="6"/>
  <c r="L20" i="6"/>
  <c r="M20" i="6"/>
  <c r="C20" i="6"/>
  <c r="M38" i="6" l="1"/>
  <c r="N37" i="6"/>
  <c r="N34" i="6"/>
  <c r="E38" i="6"/>
  <c r="H38" i="6"/>
  <c r="C24" i="6"/>
  <c r="O31" i="6"/>
  <c r="D34" i="6"/>
  <c r="I34" i="6"/>
  <c r="I38" i="6" s="1"/>
  <c r="D37" i="6"/>
  <c r="O37" i="6"/>
  <c r="O34" i="6"/>
  <c r="F24" i="6"/>
  <c r="O35" i="6"/>
  <c r="O32" i="6"/>
  <c r="O36" i="6"/>
  <c r="M24" i="6"/>
  <c r="L24" i="6"/>
  <c r="K24" i="6"/>
  <c r="J24" i="6"/>
  <c r="H24" i="6"/>
  <c r="G24" i="6"/>
  <c r="E24" i="6"/>
  <c r="D44" i="18"/>
  <c r="D45" i="18"/>
  <c r="D46" i="18"/>
  <c r="D47" i="18"/>
  <c r="D48" i="18"/>
  <c r="D49" i="18"/>
  <c r="D50" i="18"/>
  <c r="D51" i="18"/>
  <c r="D52" i="18"/>
  <c r="D53" i="18"/>
  <c r="D54" i="18"/>
  <c r="D55" i="18"/>
  <c r="D56" i="18"/>
  <c r="D21" i="18"/>
  <c r="G21" i="18"/>
  <c r="L21" i="18"/>
  <c r="Q21" i="18"/>
  <c r="D22" i="18"/>
  <c r="G22" i="18"/>
  <c r="L22" i="18"/>
  <c r="Q22" i="18"/>
  <c r="D23" i="18"/>
  <c r="G23" i="18"/>
  <c r="L23" i="18"/>
  <c r="Q23" i="18"/>
  <c r="D24" i="18"/>
  <c r="G24" i="18"/>
  <c r="L24" i="18"/>
  <c r="Q24" i="18"/>
  <c r="D25" i="18"/>
  <c r="G25" i="18"/>
  <c r="L25" i="18"/>
  <c r="Q25" i="18"/>
  <c r="D26" i="18"/>
  <c r="G26" i="18"/>
  <c r="L26" i="18"/>
  <c r="Q26" i="18"/>
  <c r="D27" i="18"/>
  <c r="G27" i="18"/>
  <c r="L27" i="18"/>
  <c r="Q27" i="18"/>
  <c r="D28" i="18"/>
  <c r="G28" i="18"/>
  <c r="L28" i="18"/>
  <c r="Q28" i="18"/>
  <c r="D29" i="18"/>
  <c r="G29" i="18"/>
  <c r="L29" i="18"/>
  <c r="Q29" i="18"/>
  <c r="S29" i="18" s="1"/>
  <c r="T29" i="18" s="1"/>
  <c r="D30" i="18"/>
  <c r="G30" i="18"/>
  <c r="L30" i="18"/>
  <c r="Q30" i="18"/>
  <c r="D31" i="18"/>
  <c r="G31" i="18"/>
  <c r="L31" i="18"/>
  <c r="Q31" i="18"/>
  <c r="D32" i="18"/>
  <c r="G32" i="18"/>
  <c r="L32" i="18"/>
  <c r="Q32" i="18"/>
  <c r="D33" i="18"/>
  <c r="G33" i="18"/>
  <c r="L33" i="18"/>
  <c r="Q33" i="18"/>
  <c r="D34" i="18"/>
  <c r="G34" i="18"/>
  <c r="L34" i="18"/>
  <c r="Q34" i="18"/>
  <c r="D35" i="18"/>
  <c r="G35" i="18"/>
  <c r="L35" i="18"/>
  <c r="Q35" i="18"/>
  <c r="D36" i="18"/>
  <c r="G36" i="18"/>
  <c r="L36" i="18"/>
  <c r="Q36" i="18"/>
  <c r="D37" i="18"/>
  <c r="G37" i="18"/>
  <c r="L37" i="18"/>
  <c r="Q37" i="18"/>
  <c r="Q52" i="4"/>
  <c r="Q53" i="4"/>
  <c r="Q54" i="4"/>
  <c r="Q20" i="4"/>
  <c r="Q21" i="4"/>
  <c r="Q22" i="4"/>
  <c r="Q23" i="4"/>
  <c r="Q24" i="4"/>
  <c r="Q25" i="4"/>
  <c r="Q26" i="4"/>
  <c r="Q27" i="4"/>
  <c r="Q28" i="4"/>
  <c r="Q29" i="4"/>
  <c r="Q30" i="4"/>
  <c r="Q31" i="4"/>
  <c r="Q32" i="4"/>
  <c r="Q33" i="4"/>
  <c r="Q34" i="4"/>
  <c r="Q35" i="4"/>
  <c r="Q36" i="4"/>
  <c r="Q37" i="4"/>
  <c r="L20" i="4"/>
  <c r="L21" i="4"/>
  <c r="L22" i="4"/>
  <c r="L23" i="4"/>
  <c r="L24" i="4"/>
  <c r="L25" i="4"/>
  <c r="L26" i="4"/>
  <c r="L27" i="4"/>
  <c r="L28" i="4"/>
  <c r="L29" i="4"/>
  <c r="L30" i="4"/>
  <c r="L31" i="4"/>
  <c r="L32" i="4"/>
  <c r="L33" i="4"/>
  <c r="L34" i="4"/>
  <c r="L35" i="4"/>
  <c r="L36" i="4"/>
  <c r="L37" i="4"/>
  <c r="L52" i="4"/>
  <c r="L53" i="4"/>
  <c r="G52" i="4"/>
  <c r="G53" i="4"/>
  <c r="G54" i="4"/>
  <c r="G20" i="4"/>
  <c r="G21" i="4"/>
  <c r="G22" i="4"/>
  <c r="G23" i="4"/>
  <c r="G24" i="4"/>
  <c r="G25" i="4"/>
  <c r="G26" i="4"/>
  <c r="S26" i="4" s="1"/>
  <c r="T26" i="4" s="1"/>
  <c r="G27" i="4"/>
  <c r="G28" i="4"/>
  <c r="G29" i="4"/>
  <c r="G30" i="4"/>
  <c r="G31" i="4"/>
  <c r="G32" i="4"/>
  <c r="G33" i="4"/>
  <c r="G34" i="4"/>
  <c r="G35" i="4"/>
  <c r="G36" i="4"/>
  <c r="G37" i="4"/>
  <c r="C81" i="19"/>
  <c r="I18" i="6"/>
  <c r="N18" i="6"/>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65" i="18"/>
  <c r="G20" i="18"/>
  <c r="G38" i="18"/>
  <c r="G42" i="18"/>
  <c r="G43" i="18"/>
  <c r="G44" i="18"/>
  <c r="G45" i="18"/>
  <c r="G46" i="18"/>
  <c r="G47" i="18"/>
  <c r="G48" i="18"/>
  <c r="G49" i="18"/>
  <c r="G50" i="18"/>
  <c r="G51" i="18"/>
  <c r="G52" i="18"/>
  <c r="G53" i="18"/>
  <c r="G54" i="18"/>
  <c r="G55" i="18"/>
  <c r="G56" i="18"/>
  <c r="G57" i="18"/>
  <c r="G58" i="18"/>
  <c r="G19" i="18"/>
  <c r="G66" i="4"/>
  <c r="G67" i="4"/>
  <c r="G68" i="4"/>
  <c r="G69" i="4"/>
  <c r="G70" i="4"/>
  <c r="G71" i="4"/>
  <c r="G72" i="4"/>
  <c r="G73" i="4"/>
  <c r="G74" i="4"/>
  <c r="G75" i="4"/>
  <c r="G76" i="4"/>
  <c r="G77" i="4"/>
  <c r="G78" i="4"/>
  <c r="G80" i="4"/>
  <c r="G81" i="4"/>
  <c r="G82" i="4"/>
  <c r="G83" i="4"/>
  <c r="G84" i="4"/>
  <c r="G85" i="4"/>
  <c r="G86" i="4"/>
  <c r="G87" i="4"/>
  <c r="G88" i="4"/>
  <c r="G89" i="4"/>
  <c r="G90" i="4"/>
  <c r="G91" i="4"/>
  <c r="G92" i="4"/>
  <c r="G93" i="4"/>
  <c r="G94" i="4"/>
  <c r="G95" i="4"/>
  <c r="G96" i="4"/>
  <c r="G97" i="4"/>
  <c r="G98" i="4"/>
  <c r="G99" i="4"/>
  <c r="G100" i="4"/>
  <c r="G101" i="4"/>
  <c r="G102" i="4"/>
  <c r="G103" i="4"/>
  <c r="G104" i="4"/>
  <c r="G65" i="4"/>
  <c r="G38" i="4"/>
  <c r="G39" i="4"/>
  <c r="G40" i="4"/>
  <c r="G41" i="4"/>
  <c r="G42" i="4"/>
  <c r="G43" i="4"/>
  <c r="G44" i="4"/>
  <c r="G45" i="4"/>
  <c r="G46" i="4"/>
  <c r="G47" i="4"/>
  <c r="G48" i="4"/>
  <c r="G49" i="4"/>
  <c r="G50" i="4"/>
  <c r="G51" i="4"/>
  <c r="G55" i="4"/>
  <c r="G56" i="4"/>
  <c r="G57" i="4"/>
  <c r="G58" i="4"/>
  <c r="G19" i="4"/>
  <c r="D18" i="6"/>
  <c r="D19" i="6"/>
  <c r="D21" i="6"/>
  <c r="D22" i="6"/>
  <c r="D17" i="6"/>
  <c r="B81" i="19"/>
  <c r="B43" i="19"/>
  <c r="Q44" i="18"/>
  <c r="Q45" i="18"/>
  <c r="Q46" i="18"/>
  <c r="Q47" i="18"/>
  <c r="Q48" i="18"/>
  <c r="Q49" i="18"/>
  <c r="Q50" i="18"/>
  <c r="Q51" i="18"/>
  <c r="Q52" i="18"/>
  <c r="Q53" i="18"/>
  <c r="L44" i="18"/>
  <c r="L45" i="18"/>
  <c r="L46" i="18"/>
  <c r="L47" i="18"/>
  <c r="L48" i="18"/>
  <c r="L49" i="18"/>
  <c r="L50" i="18"/>
  <c r="L51" i="18"/>
  <c r="L52" i="18"/>
  <c r="L53" i="18"/>
  <c r="L42" i="4"/>
  <c r="L43" i="4"/>
  <c r="L44" i="4"/>
  <c r="L45" i="4"/>
  <c r="L46" i="4"/>
  <c r="L47" i="4"/>
  <c r="L48" i="4"/>
  <c r="L49" i="4"/>
  <c r="L50" i="4"/>
  <c r="L51" i="4"/>
  <c r="Q42" i="4"/>
  <c r="Q43" i="4"/>
  <c r="Q44" i="4"/>
  <c r="Q45" i="4"/>
  <c r="Q46" i="4"/>
  <c r="Q47" i="4"/>
  <c r="Q48" i="4"/>
  <c r="Q49" i="4"/>
  <c r="Q50" i="4"/>
  <c r="Q51" i="4"/>
  <c r="A126" i="19"/>
  <c r="D20" i="18"/>
  <c r="D38" i="18"/>
  <c r="D42" i="18"/>
  <c r="D43" i="18"/>
  <c r="D57" i="18"/>
  <c r="D58" i="18"/>
  <c r="D19" i="18"/>
  <c r="F5" i="15"/>
  <c r="L66" i="4"/>
  <c r="L65" i="4"/>
  <c r="F5" i="14"/>
  <c r="B6" i="11" a="1"/>
  <c r="B6" i="11" s="1"/>
  <c r="K10" i="7"/>
  <c r="K11" i="7"/>
  <c r="K12" i="7"/>
  <c r="K13" i="7"/>
  <c r="K9" i="7"/>
  <c r="G9" i="7"/>
  <c r="G10" i="7"/>
  <c r="G11" i="7"/>
  <c r="G12" i="7"/>
  <c r="G13" i="7"/>
  <c r="A34" i="19"/>
  <c r="A20" i="19"/>
  <c r="A171" i="19"/>
  <c r="A144" i="19"/>
  <c r="B22" i="3"/>
  <c r="E5" i="15"/>
  <c r="E5" i="14"/>
  <c r="L66" i="18"/>
  <c r="Q66" i="18"/>
  <c r="L67" i="18"/>
  <c r="Q67" i="18"/>
  <c r="L68" i="18"/>
  <c r="Q68" i="18"/>
  <c r="L69" i="18"/>
  <c r="Q69" i="18"/>
  <c r="L70" i="18"/>
  <c r="Q70" i="18"/>
  <c r="L71" i="18"/>
  <c r="Q71" i="18"/>
  <c r="L72" i="18"/>
  <c r="Q72" i="18"/>
  <c r="L73" i="18"/>
  <c r="Q73" i="18"/>
  <c r="L74" i="18"/>
  <c r="Q74" i="18"/>
  <c r="L75" i="18"/>
  <c r="Q75" i="18"/>
  <c r="L76" i="18"/>
  <c r="Q76" i="18"/>
  <c r="L77" i="18"/>
  <c r="Q77" i="18"/>
  <c r="L78" i="18"/>
  <c r="Q78" i="18"/>
  <c r="L79" i="18"/>
  <c r="Q79" i="18"/>
  <c r="L80" i="18"/>
  <c r="Q80" i="18"/>
  <c r="L81" i="18"/>
  <c r="Q81" i="18"/>
  <c r="L82" i="18"/>
  <c r="Q82" i="18"/>
  <c r="L83" i="18"/>
  <c r="Q83" i="18"/>
  <c r="L84" i="18"/>
  <c r="Q84" i="18"/>
  <c r="L85" i="18"/>
  <c r="Q85" i="18"/>
  <c r="L86" i="18"/>
  <c r="Q86" i="18"/>
  <c r="L87" i="18"/>
  <c r="Q87" i="18"/>
  <c r="L88" i="18"/>
  <c r="Q88" i="18"/>
  <c r="L89" i="18"/>
  <c r="Q89" i="18"/>
  <c r="L90" i="18"/>
  <c r="Q90" i="18"/>
  <c r="L91" i="18"/>
  <c r="Q91" i="18"/>
  <c r="L92" i="18"/>
  <c r="Q92" i="18"/>
  <c r="L93" i="18"/>
  <c r="Q93" i="18"/>
  <c r="L94" i="18"/>
  <c r="Q94" i="18"/>
  <c r="L95" i="18"/>
  <c r="Q95" i="18"/>
  <c r="L96" i="18"/>
  <c r="Q96" i="18"/>
  <c r="L97" i="18"/>
  <c r="Q97" i="18"/>
  <c r="L98" i="18"/>
  <c r="Q98" i="18"/>
  <c r="L99" i="18"/>
  <c r="Q99" i="18"/>
  <c r="L100" i="18"/>
  <c r="Q100" i="18"/>
  <c r="L101" i="18"/>
  <c r="Q101" i="18"/>
  <c r="L102" i="18"/>
  <c r="Q102" i="18"/>
  <c r="L103" i="18"/>
  <c r="Q103" i="18"/>
  <c r="L104" i="18"/>
  <c r="Q104" i="18"/>
  <c r="A81" i="19"/>
  <c r="A108" i="19"/>
  <c r="A117" i="19"/>
  <c r="A43" i="19"/>
  <c r="D22" i="4" s="1"/>
  <c r="B23" i="3" a="1"/>
  <c r="B23" i="3" s="1"/>
  <c r="A137" i="19"/>
  <c r="A131" i="19"/>
  <c r="A7" i="19"/>
  <c r="N22" i="6"/>
  <c r="Q65" i="18"/>
  <c r="L65" i="18"/>
  <c r="Q58" i="18"/>
  <c r="L58" i="18"/>
  <c r="Q57" i="18"/>
  <c r="L57" i="18"/>
  <c r="Q56" i="18"/>
  <c r="L56" i="18"/>
  <c r="Q55" i="18"/>
  <c r="L55" i="18"/>
  <c r="Q54" i="18"/>
  <c r="L54" i="18"/>
  <c r="Q43" i="18"/>
  <c r="L43" i="18"/>
  <c r="Q42" i="18"/>
  <c r="L42" i="18"/>
  <c r="Q38" i="18"/>
  <c r="L38" i="18"/>
  <c r="Q20" i="18"/>
  <c r="L20" i="18"/>
  <c r="Q19" i="18"/>
  <c r="L19" i="18"/>
  <c r="L89" i="4"/>
  <c r="Q89" i="4"/>
  <c r="L90" i="4"/>
  <c r="Q90" i="4"/>
  <c r="L91" i="4"/>
  <c r="Q91" i="4"/>
  <c r="L92" i="4"/>
  <c r="Q92" i="4"/>
  <c r="L93" i="4"/>
  <c r="Q93" i="4"/>
  <c r="L94" i="4"/>
  <c r="Q94" i="4"/>
  <c r="L95" i="4"/>
  <c r="Q95" i="4"/>
  <c r="L96" i="4"/>
  <c r="Q96" i="4"/>
  <c r="L97" i="4"/>
  <c r="Q97" i="4"/>
  <c r="L98" i="4"/>
  <c r="Q98" i="4"/>
  <c r="L99" i="4"/>
  <c r="Q99" i="4"/>
  <c r="L100" i="4"/>
  <c r="Q100" i="4"/>
  <c r="L101" i="4"/>
  <c r="Q101" i="4"/>
  <c r="L102" i="4"/>
  <c r="Q102" i="4"/>
  <c r="L103" i="4"/>
  <c r="Q103" i="4"/>
  <c r="L104" i="4"/>
  <c r="Q104" i="4"/>
  <c r="L76" i="4"/>
  <c r="Q76" i="4"/>
  <c r="L77" i="4"/>
  <c r="Q77" i="4"/>
  <c r="L78" i="4"/>
  <c r="Q78" i="4"/>
  <c r="L80" i="4"/>
  <c r="Q80" i="4"/>
  <c r="L81" i="4"/>
  <c r="Q81" i="4"/>
  <c r="L82" i="4"/>
  <c r="Q82" i="4"/>
  <c r="L83" i="4"/>
  <c r="Q83" i="4"/>
  <c r="L84" i="4"/>
  <c r="Q84" i="4"/>
  <c r="L85" i="4"/>
  <c r="Q85" i="4"/>
  <c r="L86" i="4"/>
  <c r="Q86" i="4"/>
  <c r="L87" i="4"/>
  <c r="Q87" i="4"/>
  <c r="L88" i="4"/>
  <c r="Q88" i="4"/>
  <c r="A5" i="15" a="1"/>
  <c r="A5" i="15" s="1"/>
  <c r="Q75" i="4"/>
  <c r="L75" i="4"/>
  <c r="Q74" i="4"/>
  <c r="L74" i="4"/>
  <c r="Q73" i="4"/>
  <c r="L73" i="4"/>
  <c r="Q72" i="4"/>
  <c r="L72" i="4"/>
  <c r="Q71" i="4"/>
  <c r="L71" i="4"/>
  <c r="Q70" i="4"/>
  <c r="L70" i="4"/>
  <c r="Q69" i="4"/>
  <c r="L69" i="4"/>
  <c r="Q68" i="4"/>
  <c r="L68" i="4"/>
  <c r="Q67" i="4"/>
  <c r="L67" i="4"/>
  <c r="Q66" i="4"/>
  <c r="Q65" i="4"/>
  <c r="A2" i="15"/>
  <c r="A2" i="14"/>
  <c r="S21" i="18" l="1"/>
  <c r="T21" i="18" s="1"/>
  <c r="S22" i="18"/>
  <c r="T22" i="18" s="1"/>
  <c r="S24" i="18"/>
  <c r="T24" i="18" s="1"/>
  <c r="S32" i="18"/>
  <c r="T32" i="18" s="1"/>
  <c r="S33" i="18"/>
  <c r="T33" i="18" s="1"/>
  <c r="S35" i="18"/>
  <c r="T35" i="18" s="1"/>
  <c r="S26" i="18"/>
  <c r="T26" i="18" s="1"/>
  <c r="S28" i="18"/>
  <c r="T28" i="18" s="1"/>
  <c r="N38" i="6"/>
  <c r="D38" i="6"/>
  <c r="O38" i="6" s="1"/>
  <c r="S25" i="18"/>
  <c r="T25" i="18" s="1"/>
  <c r="S23" i="18"/>
  <c r="T23" i="18" s="1"/>
  <c r="S20" i="18"/>
  <c r="T20" i="18" s="1"/>
  <c r="S34" i="18"/>
  <c r="T34" i="18" s="1"/>
  <c r="S30" i="18"/>
  <c r="T30" i="18" s="1"/>
  <c r="S37" i="18"/>
  <c r="T37" i="18" s="1"/>
  <c r="S36" i="18"/>
  <c r="T36" i="18" s="1"/>
  <c r="S31" i="18"/>
  <c r="T31" i="18" s="1"/>
  <c r="S27" i="18"/>
  <c r="T27" i="18" s="1"/>
  <c r="S65" i="4"/>
  <c r="S35" i="4"/>
  <c r="T35" i="4" s="1"/>
  <c r="S27" i="4"/>
  <c r="T27" i="4" s="1"/>
  <c r="S65" i="18"/>
  <c r="T65" i="18" s="1"/>
  <c r="S37" i="4"/>
  <c r="T37" i="4" s="1"/>
  <c r="S29" i="4"/>
  <c r="T29" i="4" s="1"/>
  <c r="S21" i="4"/>
  <c r="T21" i="4" s="1"/>
  <c r="S31" i="4"/>
  <c r="T31" i="4" s="1"/>
  <c r="S23" i="4"/>
  <c r="T23" i="4" s="1"/>
  <c r="S53" i="4"/>
  <c r="S34" i="4"/>
  <c r="T34" i="4" s="1"/>
  <c r="S33" i="4"/>
  <c r="T33" i="4" s="1"/>
  <c r="S25" i="4"/>
  <c r="T25" i="4" s="1"/>
  <c r="S30" i="4"/>
  <c r="T30" i="4" s="1"/>
  <c r="S22" i="4"/>
  <c r="T22" i="4" s="1"/>
  <c r="S36" i="4"/>
  <c r="T36" i="4" s="1"/>
  <c r="S28" i="4"/>
  <c r="T28" i="4" s="1"/>
  <c r="S20" i="4"/>
  <c r="T20" i="4" s="1"/>
  <c r="S52" i="4"/>
  <c r="T52" i="4" s="1"/>
  <c r="S32" i="4"/>
  <c r="T32" i="4" s="1"/>
  <c r="S24" i="4"/>
  <c r="T24" i="4" s="1"/>
  <c r="D56" i="4"/>
  <c r="D45" i="4"/>
  <c r="D37" i="4"/>
  <c r="D28" i="4"/>
  <c r="D57" i="4"/>
  <c r="D46" i="4"/>
  <c r="D38" i="4"/>
  <c r="D30" i="4"/>
  <c r="D21" i="4"/>
  <c r="D20" i="4"/>
  <c r="D55" i="4"/>
  <c r="D44" i="4"/>
  <c r="D36" i="4"/>
  <c r="D27" i="4"/>
  <c r="D29" i="4"/>
  <c r="D51" i="4"/>
  <c r="D43" i="4"/>
  <c r="D35" i="4"/>
  <c r="D26" i="4"/>
  <c r="D54" i="4"/>
  <c r="D50" i="4"/>
  <c r="D42" i="4"/>
  <c r="D34" i="4"/>
  <c r="D25" i="4"/>
  <c r="D53" i="4"/>
  <c r="D49" i="4"/>
  <c r="D41" i="4"/>
  <c r="D33" i="4"/>
  <c r="D24" i="4"/>
  <c r="D52" i="4"/>
  <c r="D19" i="4"/>
  <c r="D48" i="4"/>
  <c r="D40" i="4"/>
  <c r="D32" i="4"/>
  <c r="D23" i="4"/>
  <c r="D58" i="4"/>
  <c r="D47" i="4"/>
  <c r="D39" i="4"/>
  <c r="D31" i="4"/>
  <c r="D23" i="6"/>
  <c r="O18" i="6"/>
  <c r="D20" i="6"/>
  <c r="S101" i="18"/>
  <c r="T101" i="18" s="1"/>
  <c r="S99" i="18"/>
  <c r="T99" i="18" s="1"/>
  <c r="S93" i="18"/>
  <c r="T93" i="18" s="1"/>
  <c r="S91" i="18"/>
  <c r="T91" i="18" s="1"/>
  <c r="S85" i="18"/>
  <c r="T85" i="18" s="1"/>
  <c r="S83" i="18"/>
  <c r="T83" i="18" s="1"/>
  <c r="S77" i="18"/>
  <c r="T77" i="18" s="1"/>
  <c r="S75" i="18"/>
  <c r="T75" i="18" s="1"/>
  <c r="S69" i="18"/>
  <c r="T69" i="18" s="1"/>
  <c r="S67" i="18"/>
  <c r="T67" i="18" s="1"/>
  <c r="S58" i="18"/>
  <c r="T58" i="18" s="1"/>
  <c r="S57" i="18"/>
  <c r="T57" i="18" s="1"/>
  <c r="S56" i="18"/>
  <c r="T56" i="18" s="1"/>
  <c r="S55" i="18"/>
  <c r="T55" i="18" s="1"/>
  <c r="S54" i="18"/>
  <c r="T54" i="18" s="1"/>
  <c r="S53" i="18"/>
  <c r="T53" i="18" s="1"/>
  <c r="S52" i="18"/>
  <c r="T52" i="18" s="1"/>
  <c r="S51" i="18"/>
  <c r="T51" i="18" s="1"/>
  <c r="S50" i="18"/>
  <c r="T50" i="18" s="1"/>
  <c r="S49" i="18"/>
  <c r="T49" i="18" s="1"/>
  <c r="S48" i="18"/>
  <c r="T48" i="18" s="1"/>
  <c r="S47" i="18"/>
  <c r="T47" i="18" s="1"/>
  <c r="S46" i="18"/>
  <c r="T46" i="18" s="1"/>
  <c r="S45" i="18"/>
  <c r="T45" i="18" s="1"/>
  <c r="S44" i="18"/>
  <c r="T44" i="18" s="1"/>
  <c r="S43" i="18"/>
  <c r="T43" i="18" s="1"/>
  <c r="S42" i="18"/>
  <c r="T42" i="18" s="1"/>
  <c r="S38" i="18"/>
  <c r="T38" i="18" s="1"/>
  <c r="S103" i="18"/>
  <c r="T103" i="18" s="1"/>
  <c r="S102" i="18"/>
  <c r="T102" i="18" s="1"/>
  <c r="S100" i="18"/>
  <c r="T100" i="18" s="1"/>
  <c r="S98" i="18"/>
  <c r="T98" i="18" s="1"/>
  <c r="S97" i="18"/>
  <c r="T97" i="18" s="1"/>
  <c r="S96" i="18"/>
  <c r="T96" i="18" s="1"/>
  <c r="S95" i="18"/>
  <c r="T95" i="18" s="1"/>
  <c r="S94" i="18"/>
  <c r="T94" i="18" s="1"/>
  <c r="S92" i="18"/>
  <c r="T92" i="18" s="1"/>
  <c r="S90" i="18"/>
  <c r="T90" i="18" s="1"/>
  <c r="S89" i="18"/>
  <c r="T89" i="18" s="1"/>
  <c r="S88" i="18"/>
  <c r="T88" i="18" s="1"/>
  <c r="S87" i="18"/>
  <c r="T87" i="18" s="1"/>
  <c r="S86" i="18"/>
  <c r="T86" i="18" s="1"/>
  <c r="S84" i="18"/>
  <c r="T84" i="18" s="1"/>
  <c r="S82" i="18"/>
  <c r="T82" i="18" s="1"/>
  <c r="S81" i="18"/>
  <c r="T81" i="18" s="1"/>
  <c r="S80" i="18"/>
  <c r="T80" i="18" s="1"/>
  <c r="S79" i="18"/>
  <c r="T79" i="18" s="1"/>
  <c r="S78" i="18"/>
  <c r="T78" i="18" s="1"/>
  <c r="S76" i="18"/>
  <c r="T76" i="18" s="1"/>
  <c r="S74" i="18"/>
  <c r="T74" i="18" s="1"/>
  <c r="S73" i="18"/>
  <c r="T73" i="18" s="1"/>
  <c r="S72" i="18"/>
  <c r="T72" i="18" s="1"/>
  <c r="S71" i="18"/>
  <c r="T71" i="18" s="1"/>
  <c r="S70" i="18"/>
  <c r="T70" i="18" s="1"/>
  <c r="S68" i="18"/>
  <c r="T68" i="18" s="1"/>
  <c r="S66" i="18"/>
  <c r="T66" i="18" s="1"/>
  <c r="S51" i="4"/>
  <c r="T51" i="4" s="1"/>
  <c r="S50" i="4"/>
  <c r="T50" i="4" s="1"/>
  <c r="S49" i="4"/>
  <c r="T49" i="4" s="1"/>
  <c r="S48" i="4"/>
  <c r="T48" i="4" s="1"/>
  <c r="S47" i="4"/>
  <c r="T47" i="4" s="1"/>
  <c r="S46" i="4"/>
  <c r="T46" i="4" s="1"/>
  <c r="S45" i="4"/>
  <c r="T45" i="4" s="1"/>
  <c r="S44" i="4"/>
  <c r="T44" i="4" s="1"/>
  <c r="S43" i="4"/>
  <c r="T43" i="4" s="1"/>
  <c r="S42" i="4"/>
  <c r="T42" i="4" s="1"/>
  <c r="T65" i="4"/>
  <c r="S104" i="4"/>
  <c r="S103" i="4"/>
  <c r="S102" i="4"/>
  <c r="T102" i="4" s="1"/>
  <c r="S101" i="4"/>
  <c r="T101" i="4" s="1"/>
  <c r="S100" i="4"/>
  <c r="T100" i="4" s="1"/>
  <c r="S99" i="4"/>
  <c r="T99" i="4" s="1"/>
  <c r="S98" i="4"/>
  <c r="T98" i="4" s="1"/>
  <c r="S97" i="4"/>
  <c r="T97" i="4" s="1"/>
  <c r="S96" i="4"/>
  <c r="T96" i="4" s="1"/>
  <c r="S95" i="4"/>
  <c r="T95" i="4" s="1"/>
  <c r="S94" i="4"/>
  <c r="T94" i="4" s="1"/>
  <c r="S93" i="4"/>
  <c r="T93" i="4" s="1"/>
  <c r="S92" i="4"/>
  <c r="T92" i="4" s="1"/>
  <c r="S91" i="4"/>
  <c r="T91" i="4" s="1"/>
  <c r="S90" i="4"/>
  <c r="T90" i="4" s="1"/>
  <c r="S89" i="4"/>
  <c r="T89" i="4" s="1"/>
  <c r="S88" i="4"/>
  <c r="T88" i="4" s="1"/>
  <c r="S87" i="4"/>
  <c r="T87" i="4" s="1"/>
  <c r="S86" i="4"/>
  <c r="T86" i="4" s="1"/>
  <c r="S85" i="4"/>
  <c r="T85" i="4" s="1"/>
  <c r="S84" i="4"/>
  <c r="T84" i="4" s="1"/>
  <c r="S83" i="4"/>
  <c r="T83" i="4" s="1"/>
  <c r="S82" i="4"/>
  <c r="T82" i="4" s="1"/>
  <c r="S81" i="4"/>
  <c r="T81" i="4" s="1"/>
  <c r="S80" i="4"/>
  <c r="T80" i="4" s="1"/>
  <c r="S78" i="4"/>
  <c r="T78" i="4" s="1"/>
  <c r="S77" i="4"/>
  <c r="T77" i="4" s="1"/>
  <c r="S76" i="4"/>
  <c r="T76" i="4" s="1"/>
  <c r="S75" i="4"/>
  <c r="T75" i="4" s="1"/>
  <c r="S74" i="4"/>
  <c r="T74" i="4" s="1"/>
  <c r="S73" i="4"/>
  <c r="T73" i="4" s="1"/>
  <c r="S72" i="4"/>
  <c r="T72" i="4" s="1"/>
  <c r="S71" i="4"/>
  <c r="T71" i="4" s="1"/>
  <c r="S70" i="4"/>
  <c r="T70" i="4" s="1"/>
  <c r="S69" i="4"/>
  <c r="T69" i="4" s="1"/>
  <c r="S68" i="4"/>
  <c r="T68" i="4" s="1"/>
  <c r="S67" i="4"/>
  <c r="T67" i="4" s="1"/>
  <c r="S66" i="4"/>
  <c r="T66" i="4" s="1"/>
  <c r="S104" i="18"/>
  <c r="T104" i="18" s="1"/>
  <c r="S19" i="18"/>
  <c r="T19" i="18" s="1"/>
  <c r="D67" i="4"/>
  <c r="D68" i="4"/>
  <c r="D69" i="4"/>
  <c r="D70" i="4"/>
  <c r="D71" i="4"/>
  <c r="D72" i="4"/>
  <c r="D73" i="4"/>
  <c r="D74" i="4"/>
  <c r="D75" i="4"/>
  <c r="D76" i="4"/>
  <c r="D77" i="4"/>
  <c r="D78" i="4"/>
  <c r="D80" i="4"/>
  <c r="D81" i="4"/>
  <c r="D82" i="4"/>
  <c r="D83" i="4"/>
  <c r="D84" i="4"/>
  <c r="D85" i="4"/>
  <c r="D86" i="4"/>
  <c r="D87" i="4"/>
  <c r="D88" i="4"/>
  <c r="D89" i="4"/>
  <c r="D90" i="4"/>
  <c r="D91" i="4"/>
  <c r="D92" i="4"/>
  <c r="D93" i="4"/>
  <c r="D94" i="4"/>
  <c r="D95" i="4"/>
  <c r="D96" i="4"/>
  <c r="D97" i="4"/>
  <c r="D98" i="4"/>
  <c r="D99" i="4"/>
  <c r="D100" i="4"/>
  <c r="D101" i="4"/>
  <c r="D102" i="4"/>
  <c r="D103" i="4"/>
  <c r="D104" i="4"/>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65" i="18"/>
  <c r="D66" i="4"/>
  <c r="D65" i="4"/>
  <c r="A5" i="14" a="1"/>
  <c r="A5" i="14" s="1"/>
  <c r="I22" i="6"/>
  <c r="O22" i="6" s="1"/>
  <c r="D24" i="6" l="1"/>
  <c r="N21" i="6"/>
  <c r="N23" i="6" s="1"/>
  <c r="I19" i="6"/>
  <c r="O19" i="6" s="1"/>
  <c r="I21" i="6"/>
  <c r="N17" i="6"/>
  <c r="N20" i="6" s="1"/>
  <c r="I17" i="6"/>
  <c r="L41" i="4"/>
  <c r="Q41" i="4"/>
  <c r="L54" i="4"/>
  <c r="L55" i="4"/>
  <c r="Q55" i="4"/>
  <c r="L56" i="4"/>
  <c r="Q56" i="4"/>
  <c r="L57" i="4"/>
  <c r="Q57" i="4"/>
  <c r="L58" i="4"/>
  <c r="Q58" i="4"/>
  <c r="Q38" i="4"/>
  <c r="L38" i="4"/>
  <c r="S38" i="4" s="1"/>
  <c r="T38" i="4" s="1"/>
  <c r="Q40" i="4"/>
  <c r="L40" i="4"/>
  <c r="Q39" i="4"/>
  <c r="L39" i="4"/>
  <c r="S39" i="4" s="1"/>
  <c r="T39" i="4" s="1"/>
  <c r="Q19" i="4"/>
  <c r="L19" i="4"/>
  <c r="S40" i="4" l="1"/>
  <c r="T40" i="4" s="1"/>
  <c r="N24" i="6"/>
  <c r="O21" i="6"/>
  <c r="I23" i="6"/>
  <c r="O23" i="6" s="1"/>
  <c r="O17" i="6"/>
  <c r="I20" i="6"/>
  <c r="S58" i="4"/>
  <c r="S57" i="4"/>
  <c r="S56" i="4"/>
  <c r="S55" i="4"/>
  <c r="S54" i="4"/>
  <c r="S41" i="4"/>
  <c r="T41" i="4" s="1"/>
  <c r="S19" i="4"/>
  <c r="T19" i="4" s="1"/>
  <c r="O20" i="6" l="1"/>
  <c r="I24" i="6"/>
  <c r="O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tc={D89549B7-F0AB-4737-B749-6899A71B9962}</author>
  </authors>
  <commentList>
    <comment ref="F20" authorId="0" shapeId="0" xr:uid="{D89549B7-F0AB-4737-B749-6899A71B9962}">
      <text>
        <t>[Threaded comment]
Your version of Excel allows you to read this threaded comment; however, any edits to it will get removed if the file is opened in a newer version of Excel. Learn more: https://go.microsoft.com/fwlink/?linkid=870924
Comment:
    tbc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<sst xmlns="http://schemas.openxmlformats.org/spreadsheetml/2006/main" count="1656" uniqueCount="547">
  <si>
    <t>Reporting Round</t>
  </si>
  <si>
    <t>Fund Name</t>
  </si>
  <si>
    <t>Pathfinders</t>
  </si>
  <si>
    <t>Pathfinders Reporting Template</t>
  </si>
  <si>
    <t>PF-USER_CURRENT-REPORTING-PERIOD-START</t>
  </si>
  <si>
    <t>Reporting period</t>
  </si>
  <si>
    <t>Q2 2024/25: Jul 2024 - Sep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</si>
  <si>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</si>
  <si>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</si>
  <si>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</si>
  <si>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</si>
  <si>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</si>
  <si>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</si>
  <si>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</si>
  <si>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</si>
  <si>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</si>
  <si>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</si>
  <si>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</si>
  <si>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</si>
  <si>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</si>
  <si>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</si>
  <si>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</si>
  <si>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</si>
  <si>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</si>
  <si>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</si>
  <si>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</si>
  <si>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</si>
  <si>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</si>
  <si>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</si>
  <si>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</si>
  <si>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</si>
  <si>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</si>
  <si>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</si>
  <si>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</si>
  <si>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</si>
  <si>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PF-USER_ACTIVITY-END-DATE-START</t>
  </si>
  <si>
    <t>Activity end date</t>
  </si>
  <si>
    <t>Date by which all of the physical project activity will be completed.</t>
  </si>
  <si>
    <t>PF-USER_ACTIVITY-END-DATE-END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</si>
  <si>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</si>
  <si>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</si>
  <si>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</si>
  <si>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</si>
  <si>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</si>
  <si>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</si>
  <si>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</si>
  <si>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</si>
  <si>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</si>
  <si>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</si>
  <si>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</si>
  <si>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</si>
  <si>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</si>
  <si>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</si>
  <si>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</si>
  <si>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</si>
  <si>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</si>
  <si>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</si>
  <si>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</si>
  <si>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</si>
  <si>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</si>
  <si>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</si>
  <si>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</si>
  <si>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</si>
  <si>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</si>
  <si>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</si>
  <si>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</si>
  <si>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</si>
  <si>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</si>
  <si>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</si>
  <si>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</si>
  <si>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</si>
  <si>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</si>
  <si>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</si>
  <si>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</si>
  <si>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</si>
  <si>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</si>
  <si>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Portfolio level RAG rating</t>
  </si>
  <si>
    <t>Please provide overall RAG ratings for your portfolio-level spend and delivery.</t>
  </si>
  <si>
    <t>PF-USER_PORTFOLIO-RAG-RATINGS-START</t>
  </si>
  <si>
    <t>PF-USER_PORTFOLIO-RAG-RATING-START</t>
  </si>
  <si>
    <t>Statement</t>
  </si>
  <si>
    <t>RAG rating</t>
  </si>
  <si>
    <t>Your ability to spend the current spending profile</t>
  </si>
  <si>
    <t>Please select an option</t>
  </si>
  <si>
    <t>Your current portfolio-level delivery progress</t>
  </si>
  <si>
    <t>PF-USER_PORTFOLIO-PROGRESS-START</t>
  </si>
  <si>
    <t>PF-USER_PORTFOLIO-RAG-RATINGS-END</t>
  </si>
  <si>
    <t>Portfolio progress</t>
  </si>
  <si>
    <t>How is the delivery of your portfolio progressing? 
• Please provide a portfolio-level summary of the last financial quarter, together with more detailed updates on individual projects as required. This could be where a greater level of progress has been made, or challenges have affected delivery and/or defrayal of Pathfinder funds, particularly where holistic delivery is concerned, i.e. projects are contingent on others meeting milestones etc. 
• For projects where RAG ratings have increased since the previous monitoring return, we expect to see additional narrative to provide clarity and justification. 
• For significant challenges on projects across the portfolio, please utilise the section below on big issues across portfolio to provide further detail.</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</si>
  <si>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</si>
  <si>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</si>
  <si>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</si>
  <si>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</si>
  <si>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</si>
  <si>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</si>
  <si>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t>
    </r>
    <r>
      <rPr>
        <sz val="11"/>
        <color rgb="FF262626"/>
        <rFont val="Calibri"/>
        <family val="2"/>
        <scheme val="minor"/>
      </rPr>
      <t xml:space="preserve">major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</si>
  <si>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t xml:space="preserve">
</t>
    </r>
    <r>
      <rPr>
        <b/>
        <sz val="11"/>
        <color rgb="FF262626"/>
        <rFont val="Calibri"/>
        <family val="2"/>
        <scheme val="minor"/>
      </rPr>
      <t xml:space="preserve">Enter a delivery RAG rating for each project and some explanatory narrative. This tells us where you might need support, and where we can celebrate success.
Green: </t>
    </r>
    <r>
      <rPr>
        <sz val="11"/>
        <color rgb="FF262626"/>
        <rFont val="Calibri"/>
        <family val="2"/>
        <scheme val="minor"/>
      </rPr>
      <t xml:space="preserve">planning is in place, main contract procurement process complete, delivery milestones on target, appropriate RIBA stage on track, project completed.
</t>
    </r>
    <r>
      <rPr>
        <b/>
        <sz val="11"/>
        <color rgb="FF262626"/>
        <rFont val="Calibri"/>
        <family val="2"/>
        <scheme val="minor"/>
      </rPr>
      <t xml:space="preserve">
Amber/Green: </t>
    </r>
    <r>
      <rPr>
        <sz val="11"/>
        <color rgb="FF262626"/>
        <rFont val="Calibri"/>
        <family val="2"/>
        <scheme val="minor"/>
      </rPr>
      <t xml:space="preserve">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
    </r>
    <r>
      <rPr>
        <sz val="11"/>
        <color rgb="FF262626"/>
        <rFont val="Calibri"/>
        <family val="2"/>
        <scheme val="minor"/>
      </rPr>
      <t xml:space="preserve">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
    </r>
    <r>
      <rPr>
        <sz val="11"/>
        <color rgb="FF262626"/>
        <rFont val="Calibri"/>
        <family val="2"/>
        <scheme val="minor"/>
      </rPr>
      <t xml:space="preserve">the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t>
    </r>
    <r>
      <rPr>
        <sz val="11"/>
        <color rgb="FF262626"/>
        <rFont val="Calibri"/>
        <family val="2"/>
        <scheme val="minor"/>
      </rPr>
      <t xml:space="preserve">project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</si>
  <si>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</si>
  <si>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</si>
  <si>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Project status</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</si>
  <si>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</si>
  <si>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</si>
  <si>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</si>
  <si>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PF-USER_PROJECT-PROGRESS-END</t>
  </si>
  <si>
    <t>PF-USER_BIG-ISSUES-ACROSS-PORTFOLIO-START</t>
  </si>
  <si>
    <t>Big issues across portfolio</t>
  </si>
  <si>
    <t>Tell us about the issues affecting delivery of your projects. We use this information to see how we might be able to help. 
• Expand on any spend/delivery issues highlighted in the above sections, providing rationale for how the issue(s) has materialised. Please include what stage project delivery is at, what action is being taken to mitigate the issue(s), estimated resolution date (if possible) and how this will affect individual project milestones, including the March 2026 deadline for completion. 
• Please indicate whether a PAR is/will be required. 
• Where there is a variance on the Outputs and Outcomes tabs between the baseline data and the MR data, please include narrative in this section for the variance.</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</si>
  <si>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</si>
  <si>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</si>
  <si>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</si>
  <si>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</si>
  <si>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</si>
  <si>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</si>
  <si>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</si>
  <si>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</si>
  <si>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</si>
  <si>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</si>
  <si>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</si>
  <si>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</si>
  <si>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</si>
  <si>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</si>
  <si>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</si>
  <si>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</si>
  <si>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</si>
  <si>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</si>
  <si>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</si>
  <si>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</si>
  <si>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</si>
  <si>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</si>
  <si>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</si>
  <si>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</si>
  <si>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</si>
  <si>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</si>
  <si>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</si>
  <si>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</si>
  <si>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Baseline output</t>
  </si>
  <si>
    <t>Total cumulative outputs to date</t>
  </si>
  <si>
    <t>Financial year 2024 to 2025</t>
  </si>
  <si>
    <t>Financial year 2025 to 2026</t>
  </si>
  <si>
    <t>April 2026 and after</t>
  </si>
  <si>
    <t>Grand total</t>
  </si>
  <si>
    <t>Variance % (Between MR and Baseline)</t>
  </si>
  <si>
    <t>(Up to and including Mar 2024)</t>
  </si>
  <si>
    <t>Total</t>
  </si>
  <si>
    <t>(Apr to Jun)</t>
  </si>
  <si>
    <t>(Jul to Sep)</t>
  </si>
  <si>
    <t>(Oct to Dec)</t>
  </si>
  <si>
    <t>(Jan to Mar)</t>
  </si>
  <si>
    <t>Actual</t>
  </si>
  <si>
    <t>Forecast</t>
  </si>
  <si>
    <t>PF-USER_STANDARD-OUTPUTS-END</t>
  </si>
  <si>
    <t>n of </t>
  </si>
  <si>
    <t>Bespoke outputs</t>
  </si>
  <si>
    <t>PF-USER_BESPOKE-OUTPUTS-START</t>
  </si>
  <si>
    <t>PF-USER_BESPOKE-OUTPUTS-END</t>
  </si>
  <si>
    <t>Standard outcomes</t>
  </si>
  <si>
    <t>PF-USER_STANDARD-OUTCOMES-START</t>
  </si>
  <si>
    <t>Outcome</t>
  </si>
  <si>
    <t>Baseline outcome</t>
  </si>
  <si>
    <t>Total cumulative outcomes to date</t>
  </si>
  <si>
    <t>PF-USER_STANDARD-OUTCOMES-END</t>
  </si>
  <si>
    <t>Bespoke outcomes</t>
  </si>
  <si>
    <t>PF-USER_BESPOKE-OUTCOMES-START</t>
  </si>
  <si>
    <t>PF-USER_BESPOKE-OUTCOMES-END</t>
  </si>
  <si>
    <t>Portfolio-level finances</t>
  </si>
  <si>
    <t>The following questions refer to the current financial year that you are reporting against.</t>
  </si>
  <si>
    <t>PF-USER_CURRENT-UNDERSPEND-START</t>
  </si>
  <si>
    <t>Current underspend</t>
  </si>
  <si>
    <t>What is the current underspend for this financial year?</t>
  </si>
  <si>
    <t>Enter numbers only</t>
  </si>
  <si>
    <t>PF-USER_CURRENT-UNDERSPEND-END</t>
  </si>
  <si>
    <t>Forecast and actual spend - Capital</t>
  </si>
  <si>
    <t>PF-USER_FORECAST-AND-ACTUAL-SPEND-CAPITAL-START</t>
  </si>
  <si>
    <t>Type of spend</t>
  </si>
  <si>
    <t>Total cumulative actuals to date</t>
  </si>
  <si>
    <t>How much of your forecast is not contractually committed?</t>
  </si>
  <si>
    <t>Freedom and flexibilities spend</t>
  </si>
  <si>
    <t>Total MHCLG spend (inc. F&amp;F)</t>
  </si>
  <si>
    <t>Secured match funding spend (this includes actual match funding)</t>
  </si>
  <si>
    <t>Unsecured match funding</t>
  </si>
  <si>
    <t>Total match</t>
  </si>
  <si>
    <t>PF-USER_FORECAST-AND-ACTUAL-SPEND-CAPITAL-END</t>
  </si>
  <si>
    <t>Forecast and actual spend - Revenue</t>
  </si>
  <si>
    <t>PF-USER_FORECAST-AND-ACTUAL-SPEND-REVENUE-START</t>
  </si>
  <si>
    <t>PF-USER_FORECAST-AND-ACTUAL-SPEND-REVENUE-END</t>
  </si>
  <si>
    <t>PF-USER_UNCOMMITTED-FUNDING-PLAN-START</t>
  </si>
  <si>
    <t>Uncommitted funding plan</t>
  </si>
  <si>
    <t xml:space="preserve">What is your plan for using any uncommitted funding? </t>
  </si>
  <si>
    <t>Please set out how uncommitted funding will be used, indicating when funds will become committed. This should cover your underspend as detailed above and remaining uncommitted allocation. 
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</si>
  <si>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</si>
  <si>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</si>
  <si>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</si>
  <si>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</si>
  <si>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</si>
  <si>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</si>
  <si>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</si>
  <si>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</si>
  <si>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</si>
  <si>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</si>
  <si>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</si>
  <si>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</si>
  <si>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</si>
  <si>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</si>
  <si>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</si>
  <si>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</si>
  <si>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</si>
  <si>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</si>
  <si>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</si>
  <si>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</si>
  <si>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</si>
  <si>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</si>
  <si>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</si>
  <si>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</si>
  <si>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</si>
  <si>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</si>
  <si>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</si>
  <si>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</si>
  <si>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</si>
  <si>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</si>
  <si>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</si>
  <si>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</si>
  <si>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</si>
  <si>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</si>
  <si>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</si>
  <si>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</si>
  <si>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</si>
  <si>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</si>
  <si>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</si>
  <si>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maximum)</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</si>
  <si>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</si>
  <si>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</si>
  <si>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</si>
  <si>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</si>
  <si>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</si>
  <si>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</si>
  <si>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</si>
  <si>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</si>
  <si>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</si>
  <si>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</si>
  <si>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</si>
  <si>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</si>
  <si>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</si>
  <si>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</si>
  <si>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</si>
  <si>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</si>
  <si>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</si>
  <si>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</si>
  <si>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</si>
  <si>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</si>
  <si>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</si>
  <si>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</si>
  <si>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</si>
  <si>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</si>
  <si>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</si>
  <si>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</si>
  <si>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</si>
  <si>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</si>
  <si>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</si>
  <si>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</si>
  <si>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</si>
  <si>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</si>
  <si>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Q4 2023/24: Jan 2024 - Mar 2024</t>
  </si>
  <si>
    <t>Q1 2024/25: Apr 2024 - Jun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</si>
  <si>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</si>
  <si>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</si>
  <si>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</si>
  <si>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</si>
  <si>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</si>
  <si>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</si>
  <si>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</si>
  <si>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</si>
  <si>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PF-CONTROL_ORGANISATION-NAME-END</t>
  </si>
  <si>
    <t>PF-CONTROL_PROJECT-STATUS-START</t>
  </si>
  <si>
    <t>Not started</t>
  </si>
  <si>
    <t>In progress</t>
  </si>
  <si>
    <t>On hold</t>
  </si>
  <si>
    <t>Project cancelled</t>
  </si>
  <si>
    <t>Project complete</t>
  </si>
  <si>
    <t>PF-CONTROL_PROJECT-STATUS-END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</si>
  <si>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</si>
  <si>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</si>
  <si>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</si>
  <si>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</si>
  <si>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</si>
  <si>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</si>
  <si>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</si>
  <si>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</si>
  <si>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</si>
  <si>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</si>
  <si>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</si>
  <si>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</si>
  <si>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</si>
  <si>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</si>
  <si>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</si>
  <si>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</si>
  <si>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</si>
  <si>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</si>
  <si>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</si>
  <si>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</si>
  <si>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</si>
  <si>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</si>
  <si>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</si>
  <si>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</si>
  <si>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</si>
  <si>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</si>
  <si>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</si>
  <si>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</si>
  <si>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</si>
  <si>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</si>
  <si>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</si>
  <si>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</si>
  <si>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</si>
  <si>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</si>
  <si>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</si>
  <si>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</si>
  <si>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</si>
  <si>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</si>
  <si>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</si>
  <si>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</si>
  <si>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</si>
  <si>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</si>
  <si>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</si>
  <si>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</si>
  <si>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</si>
  <si>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</si>
  <si>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</si>
  <si>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</si>
  <si>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</si>
  <si>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</si>
  <si>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</si>
  <si>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</si>
  <si>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</si>
  <si>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</si>
  <si>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</si>
  <si>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</si>
  <si>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</si>
  <si>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</si>
  <si>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</si>
  <si>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</si>
  <si>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</si>
  <si>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</si>
  <si>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</si>
  <si>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</si>
  <si>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</si>
  <si>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</si>
  <si>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</si>
  <si>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</si>
  <si>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</si>
  <si>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</si>
  <si>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</si>
  <si>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</si>
  <si>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</si>
  <si>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</si>
  <si>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</si>
  <si>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</si>
  <si>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</si>
  <si>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</si>
  <si>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</si>
  <si>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</si>
  <si>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</si>
  <si>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</si>
  <si>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</si>
  <si>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</si>
  <si>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</si>
  <si>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</si>
  <si>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</si>
  <si>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</si>
  <si>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</si>
  <si>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</si>
  <si>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</si>
  <si>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</si>
  <si>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</si>
  <si>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</si>
  <si>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</si>
  <si>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</si>
  <si>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</si>
  <si>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</si>
  <si>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</si>
  <si>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</si>
  <si>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</si>
  <si>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</si>
  <si>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</si>
  <si>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</si>
  <si>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</si>
  <si>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</si>
  <si>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</si>
  <si>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</si>
  <si>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</si>
  <si>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</si>
  <si>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</si>
  <si>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</si>
  <si>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</si>
  <si>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</si>
  <si>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</si>
  <si>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</si>
  <si>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</si>
  <si>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</si>
  <si>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</si>
  <si>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</si>
  <si>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</si>
  <si>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</si>
  <si>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</si>
  <si>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</si>
  <si>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</si>
  <si>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</si>
  <si>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</si>
  <si>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</si>
  <si>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</si>
  <si>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</si>
  <si>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</si>
  <si>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Active</t>
  </si>
  <si>
    <t>Public Realm Improvements</t>
  </si>
  <si>
    <t>Accelerated Funding £1 million Public Realm Improvements</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</si>
  <si>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</si>
  <si>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</si>
  <si>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</si>
  <si>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</si>
  <si>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</si>
  <si>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</si>
  <si>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</si>
  <si>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</si>
  <si>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</si>
  <si>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</si>
  <si>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</si>
  <si>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</si>
  <si>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</si>
  <si>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</si>
  <si>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</si>
  <si>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</si>
  <si>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</si>
  <si>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</si>
  <si>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</si>
  <si>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</si>
  <si>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</si>
  <si>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</si>
  <si>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</si>
  <si>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</si>
  <si>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</si>
  <si>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</si>
  <si>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</si>
  <si>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</si>
  <si>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</si>
  <si>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</si>
  <si>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</si>
  <si>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</si>
  <si>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</si>
  <si>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</si>
  <si>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</si>
  <si>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</si>
  <si>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</si>
  <si>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</si>
  <si>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</si>
  <si>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</si>
  <si>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</si>
  <si>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</si>
  <si>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</si>
  <si>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</si>
  <si>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</si>
  <si>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</si>
  <si>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</si>
  <si>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</si>
  <si>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</si>
  <si>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</si>
  <si>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</si>
  <si>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</si>
  <si>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</si>
  <si>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</si>
  <si>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</si>
  <si>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</si>
  <si>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</si>
  <si>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</si>
  <si>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PF-CONTROL_BESPOKE-OUTCOMES-END</t>
  </si>
  <si>
    <t>Tell us about the outputs you are delivering and the outcomes these are achieving, or expected to achieve.
Provide this at portfolio level by intervention theme.
Investment themes have been developed to help MHCLG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</si>
  <si>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How much of your forecast is contractually committed (this includes actual expenditure)?</t>
  </si>
  <si>
    <t>Please ensure this document is signed by the Section 151 Officer or Chief Finance Officer. 
No other signatories will be accepted.</t>
  </si>
  <si>
    <t>31st March 2026</t>
  </si>
  <si>
    <t>31st March 2030</t>
  </si>
  <si>
    <t>31st March 2028</t>
  </si>
  <si>
    <t>Work is underway but slightly behind schedule. A plan to recover lost time is being prepared but there is a risk that completion may slip by c 3 weeks to mid July 2024.. The building is still expected to be operational from 1st September and management agreement are progresasing well.</t>
  </si>
  <si>
    <t>Food hall opened March 2024</t>
  </si>
  <si>
    <t>Completed November 2023</t>
  </si>
  <si>
    <t>Completed</t>
  </si>
  <si>
    <t>Opened April 2023</t>
  </si>
  <si>
    <t>Building work completed, first full time student intake September 2024</t>
  </si>
  <si>
    <t>BL1 1US</t>
  </si>
  <si>
    <t>BL1 1TQ</t>
  </si>
  <si>
    <t>BL1 1SE</t>
  </si>
  <si>
    <t>BL1 1UR, BL1 1TQ, BL1 1SU</t>
  </si>
  <si>
    <t>BL4 7AF</t>
  </si>
  <si>
    <t>BL4 9DZ</t>
  </si>
  <si>
    <t xml:space="preserve">BL4 8HP, BL4 8AQ, BL4 9AJ, BL4 8HQ, BL4 9BB, BL4 7NS, BL4 7NY, BL4 7FU, BL4 8EX, BL4 9AE, BL4 7PD </t>
  </si>
  <si>
    <t>BL4 0JR</t>
  </si>
  <si>
    <t>As q 4</t>
  </si>
  <si>
    <t>Change in timescale of delivery to 2024/25</t>
  </si>
  <si>
    <t>Finalising design principles</t>
  </si>
  <si>
    <t>Economic Downturn</t>
  </si>
  <si>
    <t>Most projects in the portfolio are either completed or nearing completion. Therefore risks are around delivering outputs an outcomes. An economic downturn may adversley impact trading conditions and take up of facilties provided by the projects.</t>
  </si>
  <si>
    <t>Government policy change</t>
  </si>
  <si>
    <t>A change in government and policy shift may impact achievement of outputs/outcomes</t>
  </si>
  <si>
    <t>Construction cost pressures</t>
  </si>
  <si>
    <t>A return of inflation will impact materials costs</t>
  </si>
  <si>
    <t>Local policy shift</t>
  </si>
  <si>
    <t>A change in the political composition Council may affext policy and priorities</t>
  </si>
  <si>
    <t>Shift in priority of partner</t>
  </si>
  <si>
    <t>The remaining project is being delivered in partnership with a third party whose priority may change before the project si completed</t>
  </si>
  <si>
    <t>Management of facilities will include forward planning to mitigate impact of economic change</t>
  </si>
  <si>
    <t>Management of facilities will include forward planning to mitigate impact of political change</t>
  </si>
  <si>
    <t>Most projects are sufficently advacned in procurement to have secured firm costs</t>
  </si>
  <si>
    <t xml:space="preserve">Incoming elected members are briefed about the projects and status of projects is advanced to make variation unlikely </t>
  </si>
  <si>
    <t>Project design is well advanced and partner is committed</t>
  </si>
  <si>
    <t>S151 Officer</t>
  </si>
  <si>
    <t>Test Council</t>
  </si>
  <si>
    <t>Anon Innovation Hub</t>
  </si>
  <si>
    <t>Anon Market Upgrades</t>
  </si>
  <si>
    <t>Anon Library &amp; Museum Upgrade</t>
  </si>
  <si>
    <t>Anon Market Precinct</t>
  </si>
  <si>
    <t>Anon Leisure Centre Expansion</t>
  </si>
  <si>
    <t>Streets for All - Anon</t>
  </si>
  <si>
    <t>Anon College of Medical Science</t>
  </si>
  <si>
    <t>PF-ANO-001</t>
  </si>
  <si>
    <t>PF-ANO-002</t>
  </si>
  <si>
    <t>PF-ANO-003</t>
  </si>
  <si>
    <t>PF-ANO-004</t>
  </si>
  <si>
    <t>PF-ANO-005</t>
  </si>
  <si>
    <t>PF-ANO-006</t>
  </si>
  <si>
    <t>PF-ANO-007</t>
  </si>
  <si>
    <t>PF-ANO-008</t>
  </si>
  <si>
    <t>PF-ANO-009</t>
  </si>
  <si>
    <t>PF-ANO-001: Anon Innovation Hub</t>
  </si>
  <si>
    <t>PF-ANO-002: Anon Market Upgrades</t>
  </si>
  <si>
    <t>PF-ANO-003: Anon Library &amp; Museum Upgrade</t>
  </si>
  <si>
    <t>PF-ANO-004: Public Realm Improvements</t>
  </si>
  <si>
    <t>PF-ANO-005: Accelerated Funding £1 million Public Realm Improvements</t>
  </si>
  <si>
    <t>PF-ANO-006: Anon Market Precinct</t>
  </si>
  <si>
    <t>PF-ANO-007: Anon Leisure Centre Expansion</t>
  </si>
  <si>
    <t>PF-ANO-008: Streets for All - Anon</t>
  </si>
  <si>
    <t>PF-ANO-009: Anon College of Medical Science</t>
  </si>
  <si>
    <t>Tester McTestface</t>
  </si>
  <si>
    <t>tester.mctestface@communities.gov.uk</t>
  </si>
  <si>
    <t>Across the portfolio projects are either completed or are nearing completion. Only the Streets for All projects is behind schedule whilst design issues have been addressed. This project is the first in a programme that will be delivered across xxx so establish design principles has been a fundamental isue and has taken longer than anticipated. However the fist of two phases has been tendered and work is due to start imminently. Future High Fund allocations are being prioritised for early spend and this is reflected in the financial forecasts.
The construction phase of the xxx project is nearing completion, fit out will follow over the summer with operations beginning in early autumn.
The xxx Institute of xxx  will receive its first cohort of fulltime students in September.  Some short  courses have already been run from the building.
The xxx Market Precinct project has made excellent progress over the past quarter with the main residential blocks built to roof height. The community hub buildig is progressing with the Council expecting to finalise the head lease during the summer ahead of final completion in xxx 2024.
Work is continuing on the improvements to the public realm in xxx Town centre with the environment in the vicinty of xxx Park underway. Scheme costs are less than expected in some cases.
xxx Museum and Library, xxx Market and xxx Leisure Centre are now complete and operational.</t>
  </si>
  <si>
    <t>xxx Park was completd March 2024, xxx Square works start April 2024 with completion November 2024. xxx street due to complete July 2024.</t>
  </si>
  <si>
    <t>FHSF funding fully defrayed March 2024, construction work funded by xxx on target for completion November 2024</t>
  </si>
  <si>
    <t>Phase 1 to start on site April 2024 to be completed April 2025, Phase 2 start April 2025m completion 2026. FHSF extension requested , Profile change to be recorded (less than £5m)</t>
  </si>
  <si>
    <t>The majority of current projects are either completed or nearing completion.  Start on the  xxx project has been delayed whilst design issues were resolved. However work is expected to start on site this month and both phases of the project scheduled for completion in March 2026. LUF3 projects are undergoing validation and are expected to be added to the portfolio in due course.</t>
  </si>
  <si>
    <t>The first full student intake at xxx Institue of xxx will take place in September and the xxx project is scheduled for completion in late Summer/early autumn 2024.</t>
  </si>
  <si>
    <t>The timeframe for the xxx project has been shifted from an end date of March 2024 into 2024/25. Priority will be given to spending the FHSF allocation first and using matchfunding to fund later stages of the project. FHSF will be used on Phase One of the project. The outputs remain the same.</t>
  </si>
  <si>
    <t>07775123456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</si>
</sst>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
      <sz val="11"/>
      <name val="Calibri"/>
      <family val="2"/>
      <scheme val="minor"/>
    </font>
    <font>
      <b/>
      <sz val="14"/>
      <name val="Calibri"/>
      <family val="2"/>
      <scheme val="minor"/>
    </font>
  </fonts>
  <fills count="14">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
      <patternFill patternType="solid">
        <fgColor theme="0"/>
        <bgColor rgb="FF000000"/>
      </patternFill>
    </fill>
  </fills>
  <borders count="13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medium">
        <color rgb="FF000000"/>
      </top>
      <bottom/>
      <diagonal/>
    </border>
    <border>
      <left style="thin">
        <color indexed="64"/>
      </left>
      <right/>
      <top style="thin">
        <color indexed="64"/>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thin">
        <color rgb="FF000000"/>
      </right>
      <top style="medium">
        <color rgb="FF000000"/>
      </top>
      <bottom style="medium">
        <color indexed="64"/>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rgb="FF000000"/>
      </left>
      <right style="medium">
        <color indexed="64"/>
      </right>
      <top style="thin">
        <color indexed="64"/>
      </top>
      <bottom style="thin">
        <color rgb="FF000000"/>
      </bottom>
      <diagonal/>
    </border>
  </borders>
  <cellStyleXfs count="3">
    <xf numFmtId="0" fontId="0" fillId="0" borderId="0"/>
    <xf numFmtId="0" fontId="43" fillId="0" borderId="107" applyNumberFormat="0" applyFill="0" applyAlignment="0" applyProtection="0"/>
    <xf numFmtId="0" fontId="44" fillId="0" borderId="0" applyNumberFormat="0" applyFill="0" applyBorder="0" applyAlignment="0" applyProtection="0"/>
  </cellStyleXfs>
  <cellXfs count="433">
    <xf numFmtId="0" fontId="0" fillId="0" borderId="0" xfId="0"/>
    <xf numFmtId="0" fontId="5" fillId="0" borderId="0" xfId="0" applyFont="1"/>
    <xf numFmtId="0" fontId="0" fillId="0" borderId="0" xfId="0" applyAlignment="1">
      <alignment vertical="top"/>
    </xf>
    <xf numFmtId="0" fontId="8" fillId="0" borderId="0" xfId="0" applyFont="1"/>
    <xf numFmtId="0" fontId="5" fillId="0" borderId="0" xfId="0" applyFont="1" applyAlignment="1">
      <alignment horizontal="left" vertical="top" wrapText="1"/>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1" fillId="0" borderId="0" xfId="0" applyFont="1"/>
    <xf numFmtId="0" fontId="8"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22" fillId="0" borderId="0" xfId="0" applyFont="1"/>
    <xf numFmtId="0" fontId="30" fillId="2" borderId="0" xfId="0" applyFont="1" applyFill="1"/>
    <xf numFmtId="0" fontId="20" fillId="2" borderId="0" xfId="0" applyFont="1" applyFill="1"/>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6"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7" fillId="10" borderId="12" xfId="0" applyFont="1" applyFill="1" applyBorder="1" applyAlignment="1">
      <alignment horizontal="center" wrapText="1"/>
    </xf>
    <xf numFmtId="0" fontId="37"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4"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8" fillId="10" borderId="12" xfId="0" applyFont="1" applyFill="1" applyBorder="1" applyAlignment="1">
      <alignment wrapText="1"/>
    </xf>
    <xf numFmtId="0" fontId="2" fillId="0" borderId="0" xfId="0" applyFont="1"/>
    <xf numFmtId="0" fontId="39" fillId="0" borderId="0" xfId="0" applyFont="1"/>
    <xf numFmtId="0" fontId="23" fillId="10" borderId="68" xfId="0" applyFont="1" applyFill="1" applyBorder="1"/>
    <xf numFmtId="0" fontId="23" fillId="10" borderId="12" xfId="0" applyFont="1" applyFill="1" applyBorder="1"/>
    <xf numFmtId="0" fontId="23" fillId="10" borderId="18" xfId="0" applyFont="1" applyFill="1" applyBorder="1"/>
    <xf numFmtId="0" fontId="24" fillId="10" borderId="106" xfId="0" applyFont="1" applyFill="1" applyBorder="1" applyAlignment="1">
      <alignment wrapText="1"/>
    </xf>
    <xf numFmtId="0" fontId="41" fillId="0" borderId="0" xfId="0" applyFont="1"/>
    <xf numFmtId="0" fontId="41" fillId="0" borderId="0" xfId="0" applyFont="1" applyAlignment="1">
      <alignment wrapText="1"/>
    </xf>
    <xf numFmtId="0" fontId="42" fillId="0" borderId="0" xfId="0" applyFont="1"/>
    <xf numFmtId="0" fontId="41" fillId="2" borderId="66" xfId="0" applyFont="1" applyFill="1" applyBorder="1"/>
    <xf numFmtId="0" fontId="41" fillId="2" borderId="67" xfId="0" applyFont="1" applyFill="1" applyBorder="1"/>
    <xf numFmtId="0" fontId="41" fillId="0" borderId="27" xfId="0" applyFont="1" applyBorder="1"/>
    <xf numFmtId="0" fontId="1" fillId="0" borderId="0" xfId="0" applyFont="1"/>
    <xf numFmtId="0" fontId="1" fillId="0" borderId="80" xfId="0" applyFont="1" applyBorder="1" applyAlignment="1">
      <alignment horizontal="left" vertical="top" wrapText="1"/>
    </xf>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4" borderId="24" xfId="0" applyNumberFormat="1" applyFont="1" applyFill="1" applyBorder="1"/>
    <xf numFmtId="0" fontId="1" fillId="0" borderId="83" xfId="0" applyFont="1" applyBorder="1"/>
    <xf numFmtId="164" fontId="1" fillId="4" borderId="21" xfId="0" applyNumberFormat="1" applyFont="1" applyFill="1" applyBorder="1"/>
    <xf numFmtId="0" fontId="0" fillId="0" borderId="0" xfId="0" applyAlignment="1">
      <alignment horizontal="fill"/>
    </xf>
    <xf numFmtId="0" fontId="43" fillId="0" borderId="107" xfId="1"/>
    <xf numFmtId="0" fontId="5" fillId="0" borderId="0" xfId="0" applyFont="1" applyAlignment="1">
      <alignment horizontal="fill"/>
    </xf>
    <xf numFmtId="0" fontId="4" fillId="12" borderId="0" xfId="0" applyFont="1" applyFill="1"/>
    <xf numFmtId="0" fontId="5" fillId="2" borderId="99" xfId="0" applyFont="1" applyFill="1" applyBorder="1" applyAlignment="1">
      <alignment horizontal="center" vertic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0" fillId="2" borderId="65" xfId="0" applyFont="1" applyFill="1" applyBorder="1" applyAlignment="1">
      <alignment vertical="center" wrapText="1"/>
    </xf>
    <xf numFmtId="0" fontId="1" fillId="4" borderId="81" xfId="0" applyFont="1" applyFill="1" applyBorder="1" applyAlignment="1">
      <alignment horizontal="center"/>
    </xf>
    <xf numFmtId="0" fontId="1" fillId="4" borderId="21" xfId="0" applyFont="1" applyFill="1" applyBorder="1" applyAlignment="1">
      <alignment horizontal="center"/>
    </xf>
    <xf numFmtId="0" fontId="1" fillId="4" borderId="86" xfId="0" applyFont="1" applyFill="1" applyBorder="1" applyAlignment="1">
      <alignment horizontal="center"/>
    </xf>
    <xf numFmtId="0" fontId="1" fillId="0" borderId="0" xfId="0" applyFont="1" applyAlignment="1">
      <alignment wrapText="1"/>
    </xf>
    <xf numFmtId="0" fontId="40" fillId="0" borderId="0" xfId="0" applyFont="1"/>
    <xf numFmtId="0" fontId="40" fillId="2" borderId="65" xfId="0" applyFont="1" applyFill="1" applyBorder="1"/>
    <xf numFmtId="0" fontId="40" fillId="2" borderId="66" xfId="0" applyFont="1" applyFill="1" applyBorder="1"/>
    <xf numFmtId="0" fontId="1" fillId="0" borderId="4" xfId="0" applyFont="1" applyBorder="1"/>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0" fillId="3" borderId="106" xfId="0" applyFill="1" applyBorder="1" applyAlignment="1">
      <alignment horizontal="center" vertical="center" wrapText="1"/>
    </xf>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7" fillId="10" borderId="8" xfId="0" applyFont="1" applyFill="1" applyBorder="1" applyAlignment="1">
      <alignment horizontal="center" wrapText="1"/>
    </xf>
    <xf numFmtId="0" fontId="5" fillId="0" borderId="109" xfId="0" applyFont="1" applyBorder="1"/>
    <xf numFmtId="164" fontId="1" fillId="4" borderId="110" xfId="0" applyNumberFormat="1" applyFont="1" applyFill="1" applyBorder="1"/>
    <xf numFmtId="164" fontId="1" fillId="5" borderId="111" xfId="0" applyNumberFormat="1" applyFont="1" applyFill="1" applyBorder="1"/>
    <xf numFmtId="0" fontId="1" fillId="0" borderId="112" xfId="0" applyFont="1" applyBorder="1"/>
    <xf numFmtId="164" fontId="1" fillId="5" borderId="113" xfId="0" applyNumberFormat="1" applyFont="1" applyFill="1" applyBorder="1"/>
    <xf numFmtId="0" fontId="40" fillId="2" borderId="28" xfId="0" applyFont="1" applyFill="1" applyBorder="1" applyAlignment="1">
      <alignment vertical="center"/>
    </xf>
    <xf numFmtId="0" fontId="40" fillId="2" borderId="76" xfId="0" applyFont="1" applyFill="1" applyBorder="1" applyAlignment="1">
      <alignment vertical="center"/>
    </xf>
    <xf numFmtId="0" fontId="40"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0" fontId="10" fillId="0" borderId="0" xfId="0" applyFont="1" applyAlignment="1">
      <alignment horizontal="center" vertical="center" wrapText="1"/>
    </xf>
    <xf numFmtId="0" fontId="45" fillId="0" borderId="0" xfId="0" applyFont="1"/>
    <xf numFmtId="0" fontId="0" fillId="0" borderId="0" xfId="0" applyAlignment="1">
      <alignment horizontal="left"/>
    </xf>
    <xf numFmtId="0" fontId="9" fillId="0" borderId="0" xfId="0" applyFont="1" applyAlignment="1">
      <alignment horizontal="left"/>
    </xf>
    <xf numFmtId="0" fontId="7" fillId="0" borderId="0" xfId="0" applyFont="1" applyAlignment="1">
      <alignment horizontal="left"/>
    </xf>
    <xf numFmtId="0" fontId="20" fillId="0" borderId="0" xfId="0" applyFont="1"/>
    <xf numFmtId="165" fontId="14" fillId="0" borderId="11" xfId="0" applyNumberFormat="1" applyFont="1" applyBorder="1" applyProtection="1">
      <protection locked="0"/>
    </xf>
    <xf numFmtId="14" fontId="14" fillId="0" borderId="11" xfId="0" applyNumberFormat="1" applyFont="1" applyBorder="1" applyProtection="1">
      <protection locked="0"/>
    </xf>
    <xf numFmtId="0" fontId="14" fillId="0" borderId="11" xfId="0" applyFont="1" applyBorder="1" applyAlignment="1" applyProtection="1">
      <alignment wrapText="1"/>
      <protection locked="0"/>
    </xf>
    <xf numFmtId="0" fontId="44" fillId="0" borderId="11" xfId="2" applyBorder="1" applyProtection="1">
      <protection locked="0"/>
    </xf>
    <xf numFmtId="0" fontId="0" fillId="0" borderId="1" xfId="0" applyBorder="1" applyAlignment="1" applyProtection="1">
      <alignment vertical="top"/>
      <protection locked="0"/>
    </xf>
    <xf numFmtId="0" fontId="0" fillId="0" borderId="17" xfId="0" applyBorder="1" applyAlignment="1" applyProtection="1">
      <alignment vertical="top"/>
      <protection locked="0"/>
    </xf>
    <xf numFmtId="0" fontId="0" fillId="0" borderId="50" xfId="0" applyBorder="1" applyProtection="1">
      <protection locked="0"/>
    </xf>
    <xf numFmtId="0" fontId="0" fillId="0" borderId="52" xfId="0" applyBorder="1" applyProtection="1">
      <protection locked="0"/>
    </xf>
    <xf numFmtId="0" fontId="0" fillId="0" borderId="84" xfId="0" applyBorder="1" applyProtection="1">
      <protection locked="0"/>
    </xf>
    <xf numFmtId="0" fontId="0" fillId="0" borderId="84" xfId="0" applyBorder="1" applyAlignment="1" applyProtection="1">
      <alignment horizontal="center" vertical="center"/>
      <protection locked="0"/>
    </xf>
    <xf numFmtId="0" fontId="0" fillId="0" borderId="87" xfId="0" applyBorder="1" applyProtection="1">
      <protection locked="0"/>
    </xf>
    <xf numFmtId="0" fontId="0" fillId="9" borderId="93" xfId="0" applyFill="1" applyBorder="1" applyAlignment="1" applyProtection="1">
      <alignment vertical="center" wrapText="1"/>
      <protection locked="0"/>
    </xf>
    <xf numFmtId="0" fontId="0" fillId="9" borderId="64" xfId="0" applyFill="1" applyBorder="1" applyAlignment="1" applyProtection="1">
      <alignment vertical="center" wrapText="1"/>
      <protection locked="0"/>
    </xf>
    <xf numFmtId="0" fontId="0" fillId="9" borderId="94" xfId="0" applyFill="1" applyBorder="1" applyAlignment="1" applyProtection="1">
      <alignment vertical="center" wrapText="1"/>
      <protection locked="0"/>
    </xf>
    <xf numFmtId="0" fontId="0" fillId="9" borderId="89" xfId="0" applyFill="1" applyBorder="1" applyAlignment="1" applyProtection="1">
      <alignment vertical="center" wrapText="1"/>
      <protection locked="0"/>
    </xf>
    <xf numFmtId="0" fontId="0" fillId="9" borderId="95" xfId="0" applyFill="1" applyBorder="1" applyAlignment="1" applyProtection="1">
      <alignment vertical="center" wrapText="1"/>
      <protection locked="0"/>
    </xf>
    <xf numFmtId="0" fontId="0" fillId="9" borderId="90" xfId="0" applyFill="1" applyBorder="1" applyAlignment="1" applyProtection="1">
      <alignment vertical="center" wrapText="1"/>
      <protection locked="0"/>
    </xf>
    <xf numFmtId="0" fontId="1" fillId="0" borderId="88" xfId="0" applyFont="1" applyBorder="1" applyAlignment="1" applyProtection="1">
      <alignment horizontal="center"/>
      <protection locked="0"/>
    </xf>
    <xf numFmtId="0" fontId="1" fillId="0" borderId="22" xfId="0" applyFont="1" applyBorder="1" applyAlignment="1" applyProtection="1">
      <alignment horizontal="center"/>
      <protection locked="0"/>
    </xf>
    <xf numFmtId="0" fontId="1" fillId="0" borderId="96" xfId="0" applyFont="1" applyBorder="1" applyAlignment="1" applyProtection="1">
      <alignment horizontal="center"/>
      <protection locked="0"/>
    </xf>
    <xf numFmtId="0" fontId="1" fillId="0" borderId="81" xfId="0" applyFont="1" applyBorder="1" applyAlignment="1" applyProtection="1">
      <alignment horizontal="center"/>
      <protection locked="0"/>
    </xf>
    <xf numFmtId="0" fontId="1" fillId="0" borderId="21" xfId="0" applyFont="1" applyBorder="1" applyAlignment="1" applyProtection="1">
      <alignment horizontal="center"/>
      <protection locked="0"/>
    </xf>
    <xf numFmtId="0" fontId="1" fillId="0" borderId="86" xfId="0" applyFont="1" applyBorder="1" applyAlignment="1" applyProtection="1">
      <alignment horizontal="center"/>
      <protection locked="0"/>
    </xf>
    <xf numFmtId="0" fontId="0" fillId="0" borderId="22" xfId="0" applyBorder="1" applyAlignment="1" applyProtection="1">
      <alignment horizontal="center"/>
      <protection locked="0"/>
    </xf>
    <xf numFmtId="164" fontId="14" fillId="0" borderId="12" xfId="0" applyNumberFormat="1" applyFont="1" applyBorder="1" applyProtection="1">
      <protection locked="0"/>
    </xf>
    <xf numFmtId="164" fontId="1" fillId="0" borderId="81" xfId="0" applyNumberFormat="1" applyFont="1" applyBorder="1" applyProtection="1">
      <protection locked="0"/>
    </xf>
    <xf numFmtId="164" fontId="1" fillId="0" borderId="24" xfId="0" applyNumberFormat="1" applyFont="1" applyBorder="1" applyProtection="1">
      <protection locked="0"/>
    </xf>
    <xf numFmtId="164" fontId="1" fillId="0" borderId="21" xfId="0" applyNumberFormat="1" applyFont="1" applyBorder="1" applyProtection="1">
      <protection locked="0"/>
    </xf>
    <xf numFmtId="0" fontId="1" fillId="0" borderId="80" xfId="0" applyFont="1" applyBorder="1" applyAlignment="1" applyProtection="1">
      <alignment horizontal="center" vertical="center"/>
      <protection locked="0"/>
    </xf>
    <xf numFmtId="0" fontId="0" fillId="0" borderId="83" xfId="0" applyBorder="1" applyAlignment="1" applyProtection="1">
      <alignment horizontal="center" vertical="center"/>
      <protection locked="0"/>
    </xf>
    <xf numFmtId="164" fontId="0" fillId="0" borderId="21" xfId="0" applyNumberFormat="1" applyBorder="1" applyProtection="1">
      <protection locked="0"/>
    </xf>
    <xf numFmtId="0" fontId="0" fillId="0" borderId="85" xfId="0" applyBorder="1" applyAlignment="1" applyProtection="1">
      <alignment horizontal="center" vertical="center"/>
      <protection locked="0"/>
    </xf>
    <xf numFmtId="164" fontId="0" fillId="0" borderId="86" xfId="0" applyNumberFormat="1" applyBorder="1" applyProtection="1">
      <protection locked="0"/>
    </xf>
    <xf numFmtId="0" fontId="0" fillId="0" borderId="83" xfId="0" applyBorder="1" applyAlignment="1" applyProtection="1">
      <alignment vertical="center"/>
      <protection locked="0"/>
    </xf>
    <xf numFmtId="0" fontId="0" fillId="0" borderId="21" xfId="0" applyBorder="1" applyProtection="1">
      <protection locked="0"/>
    </xf>
    <xf numFmtId="0" fontId="0" fillId="0" borderId="85" xfId="0" applyBorder="1" applyAlignment="1" applyProtection="1">
      <alignment vertical="center"/>
      <protection locked="0"/>
    </xf>
    <xf numFmtId="0" fontId="0" fillId="0" borderId="86" xfId="0" applyBorder="1" applyProtection="1">
      <protection locked="0"/>
    </xf>
    <xf numFmtId="0" fontId="14" fillId="0" borderId="11" xfId="0" applyFont="1" applyBorder="1" applyProtection="1">
      <protection locked="0"/>
    </xf>
    <xf numFmtId="0" fontId="22" fillId="0" borderId="6" xfId="0" applyFont="1" applyBorder="1" applyProtection="1">
      <protection locked="0"/>
    </xf>
    <xf numFmtId="0" fontId="22" fillId="0" borderId="2" xfId="0" applyFont="1" applyBorder="1"/>
    <xf numFmtId="0" fontId="0" fillId="0" borderId="11" xfId="0" applyBorder="1"/>
    <xf numFmtId="0" fontId="1" fillId="0" borderId="26"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28" fillId="0" borderId="0" xfId="0" applyFont="1" applyAlignment="1">
      <alignment horizontal="left" wrapText="1"/>
    </xf>
    <xf numFmtId="0" fontId="1" fillId="0" borderId="83" xfId="0" applyFont="1" applyBorder="1" applyAlignment="1">
      <alignment wrapText="1"/>
    </xf>
    <xf numFmtId="164" fontId="1" fillId="8" borderId="0" xfId="0" applyNumberFormat="1" applyFont="1" applyFill="1"/>
    <xf numFmtId="0" fontId="18" fillId="8" borderId="0" xfId="0" applyFont="1" applyFill="1" applyAlignment="1">
      <alignment horizontal="left" vertical="top" wrapText="1"/>
    </xf>
    <xf numFmtId="10" fontId="1" fillId="5" borderId="82" xfId="0" applyNumberFormat="1" applyFont="1" applyFill="1" applyBorder="1" applyAlignment="1">
      <alignment horizontal="center"/>
    </xf>
    <xf numFmtId="0" fontId="1" fillId="5" borderId="81" xfId="0" applyFont="1" applyFill="1" applyBorder="1" applyAlignment="1">
      <alignment horizontal="center"/>
    </xf>
    <xf numFmtId="0" fontId="1" fillId="5" borderId="21" xfId="0" applyFont="1" applyFill="1" applyBorder="1" applyAlignment="1">
      <alignment horizontal="center"/>
    </xf>
    <xf numFmtId="0" fontId="1" fillId="5" borderId="86" xfId="0" applyFont="1" applyFill="1" applyBorder="1" applyAlignment="1">
      <alignment horizontal="center"/>
    </xf>
    <xf numFmtId="10" fontId="1" fillId="5" borderId="61" xfId="0" applyNumberFormat="1" applyFont="1" applyFill="1" applyBorder="1" applyAlignment="1">
      <alignment horizontal="center"/>
    </xf>
    <xf numFmtId="10" fontId="1" fillId="5" borderId="84" xfId="0" applyNumberFormat="1" applyFont="1" applyFill="1" applyBorder="1" applyAlignment="1">
      <alignment horizontal="center"/>
    </xf>
    <xf numFmtId="10" fontId="1" fillId="5" borderId="87" xfId="0" applyNumberFormat="1" applyFont="1" applyFill="1" applyBorder="1" applyAlignment="1">
      <alignment horizontal="center"/>
    </xf>
    <xf numFmtId="0" fontId="1" fillId="5" borderId="118" xfId="0" applyFont="1" applyFill="1" applyBorder="1" applyAlignment="1">
      <alignment horizontal="center"/>
    </xf>
    <xf numFmtId="0" fontId="1" fillId="5" borderId="119" xfId="0" applyFont="1" applyFill="1" applyBorder="1" applyAlignment="1">
      <alignment horizontal="center"/>
    </xf>
    <xf numFmtId="0" fontId="1" fillId="5" borderId="120" xfId="0" applyFont="1" applyFill="1" applyBorder="1" applyAlignment="1">
      <alignment horizontal="center"/>
    </xf>
    <xf numFmtId="0" fontId="5" fillId="0" borderId="0" xfId="0" applyFont="1" applyAlignment="1">
      <alignment vertical="center" wrapText="1"/>
    </xf>
    <xf numFmtId="164" fontId="32" fillId="8" borderId="0" xfId="0" applyNumberFormat="1" applyFont="1" applyFill="1"/>
    <xf numFmtId="0" fontId="32" fillId="13" borderId="0" xfId="0" applyFont="1" applyFill="1" applyAlignment="1">
      <alignment horizontal="left"/>
    </xf>
    <xf numFmtId="0" fontId="47" fillId="13" borderId="0" xfId="0" applyFont="1" applyFill="1" applyAlignment="1">
      <alignment horizontal="left"/>
    </xf>
    <xf numFmtId="0" fontId="46" fillId="10" borderId="37" xfId="0" applyFont="1" applyFill="1" applyBorder="1" applyAlignment="1">
      <alignment horizontal="left"/>
    </xf>
    <xf numFmtId="0" fontId="46" fillId="10" borderId="79" xfId="0" applyFont="1" applyFill="1" applyBorder="1" applyAlignment="1">
      <alignment horizontal="left"/>
    </xf>
    <xf numFmtId="0" fontId="47" fillId="10" borderId="79" xfId="0" applyFont="1" applyFill="1" applyBorder="1" applyAlignment="1">
      <alignment horizontal="left"/>
    </xf>
    <xf numFmtId="0" fontId="47" fillId="10" borderId="63" xfId="0" applyFont="1" applyFill="1" applyBorder="1" applyAlignment="1">
      <alignment horizontal="left"/>
    </xf>
    <xf numFmtId="0" fontId="12" fillId="6" borderId="68" xfId="0" applyFont="1" applyFill="1" applyBorder="1" applyAlignment="1">
      <alignment horizontal="center" vertical="center"/>
    </xf>
    <xf numFmtId="0" fontId="37" fillId="10" borderId="5" xfId="0" applyFont="1" applyFill="1" applyBorder="1" applyAlignment="1">
      <alignment horizontal="center" wrapText="1"/>
    </xf>
    <xf numFmtId="0" fontId="37" fillId="10" borderId="2" xfId="0" applyFont="1" applyFill="1" applyBorder="1" applyAlignment="1">
      <alignment horizontal="center" wrapText="1"/>
    </xf>
    <xf numFmtId="0" fontId="0" fillId="0" borderId="26" xfId="0" applyBorder="1" applyAlignment="1" applyProtection="1">
      <alignment horizontal="center"/>
      <protection locked="0"/>
    </xf>
    <xf numFmtId="4" fontId="46" fillId="3" borderId="2" xfId="0" applyNumberFormat="1" applyFont="1" applyFill="1" applyBorder="1" applyAlignment="1">
      <alignment horizontal="center" wrapText="1"/>
    </xf>
    <xf numFmtId="4" fontId="46" fillId="3" borderId="131" xfId="0" applyNumberFormat="1" applyFont="1" applyFill="1" applyBorder="1" applyAlignment="1">
      <alignment horizontal="center" wrapText="1"/>
    </xf>
    <xf numFmtId="4" fontId="46" fillId="3" borderId="132" xfId="0" applyNumberFormat="1" applyFont="1" applyFill="1" applyBorder="1" applyAlignment="1">
      <alignment horizontal="center" wrapText="1"/>
    </xf>
    <xf numFmtId="4" fontId="46" fillId="3" borderId="133" xfId="0" applyNumberFormat="1" applyFont="1" applyFill="1" applyBorder="1" applyAlignment="1">
      <alignment horizontal="center" wrapText="1"/>
    </xf>
    <xf numFmtId="4" fontId="46" fillId="3" borderId="60" xfId="0" applyNumberFormat="1" applyFont="1" applyFill="1" applyBorder="1" applyAlignment="1">
      <alignment horizontal="center" wrapText="1"/>
    </xf>
    <xf numFmtId="4" fontId="46" fillId="3" borderId="53" xfId="0" applyNumberFormat="1" applyFont="1" applyFill="1" applyBorder="1" applyAlignment="1">
      <alignment horizontal="center" wrapText="1"/>
    </xf>
    <xf numFmtId="4" fontId="0" fillId="3" borderId="70" xfId="0" applyNumberFormat="1" applyFill="1" applyBorder="1" applyAlignment="1">
      <alignment horizontal="center"/>
    </xf>
    <xf numFmtId="4" fontId="0" fillId="3" borderId="134" xfId="0" applyNumberFormat="1" applyFill="1" applyBorder="1" applyAlignment="1">
      <alignment horizontal="center"/>
    </xf>
    <xf numFmtId="14" fontId="14" fillId="0" borderId="12" xfId="0" applyNumberFormat="1" applyFont="1" applyBorder="1" applyProtection="1">
      <protection locked="0"/>
    </xf>
    <xf numFmtId="49" fontId="14" fillId="0" borderId="20" xfId="0" applyNumberFormat="1" applyFont="1" applyBorder="1" applyProtection="1">
      <protection locked="0"/>
    </xf>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pplyProtection="1">
      <alignment horizontal="left"/>
      <protection locked="0"/>
    </xf>
    <xf numFmtId="0" fontId="0" fillId="8" borderId="63" xfId="0" applyFill="1" applyBorder="1" applyAlignment="1" applyProtection="1">
      <alignment horizontal="left"/>
      <protection locked="0"/>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9" fillId="0" borderId="115" xfId="0" applyFont="1" applyBorder="1" applyAlignment="1">
      <alignment horizontal="left" vertical="top" wrapText="1"/>
    </xf>
    <xf numFmtId="0" fontId="19" fillId="0" borderId="116" xfId="0" applyFont="1" applyBorder="1" applyAlignment="1">
      <alignment horizontal="left" vertical="top" wrapText="1"/>
    </xf>
    <xf numFmtId="0" fontId="19" fillId="0" borderId="117" xfId="0" applyFont="1" applyBorder="1" applyAlignment="1">
      <alignment horizontal="left" vertical="top" wrapText="1"/>
    </xf>
    <xf numFmtId="0" fontId="19" fillId="0" borderId="7" xfId="0" applyFont="1" applyBorder="1" applyAlignment="1" applyProtection="1">
      <alignment horizontal="left" vertical="top" wrapText="1"/>
      <protection locked="0"/>
    </xf>
    <xf numFmtId="0" fontId="19" fillId="0" borderId="8" xfId="0" applyFont="1" applyBorder="1" applyAlignment="1" applyProtection="1">
      <alignment horizontal="left" vertical="top" wrapText="1"/>
      <protection locked="0"/>
    </xf>
    <xf numFmtId="0" fontId="19" fillId="0" borderId="9" xfId="0" applyFont="1" applyBorder="1" applyAlignment="1" applyProtection="1">
      <alignment horizontal="left" vertical="top" wrapText="1"/>
      <protection locked="0"/>
    </xf>
    <xf numFmtId="0" fontId="28" fillId="0" borderId="0" xfId="0" applyFont="1" applyAlignment="1">
      <alignment horizontal="left" wrapText="1"/>
    </xf>
    <xf numFmtId="0" fontId="18" fillId="2" borderId="14" xfId="0" applyFont="1" applyFill="1" applyBorder="1" applyAlignment="1">
      <alignment horizontal="left" vertical="top" wrapText="1"/>
    </xf>
    <xf numFmtId="0" fontId="47" fillId="10" borderId="28" xfId="0" applyFont="1" applyFill="1" applyBorder="1" applyAlignment="1">
      <alignment horizontal="left"/>
    </xf>
    <xf numFmtId="0" fontId="47" fillId="10" borderId="76" xfId="0" applyFont="1" applyFill="1" applyBorder="1" applyAlignment="1">
      <alignment horizontal="left"/>
    </xf>
    <xf numFmtId="0" fontId="47" fillId="10" borderId="61" xfId="0" applyFont="1" applyFill="1" applyBorder="1" applyAlignment="1">
      <alignment horizontal="left"/>
    </xf>
    <xf numFmtId="0" fontId="9" fillId="2" borderId="121" xfId="0" applyFont="1" applyFill="1" applyBorder="1" applyAlignment="1">
      <alignment horizontal="center"/>
    </xf>
    <xf numFmtId="0" fontId="9" fillId="2" borderId="122" xfId="0" applyFont="1" applyFill="1" applyBorder="1" applyAlignment="1">
      <alignment horizontal="center"/>
    </xf>
    <xf numFmtId="0" fontId="9" fillId="2" borderId="123" xfId="0" applyFont="1" applyFill="1" applyBorder="1" applyAlignment="1">
      <alignment horizontal="center"/>
    </xf>
    <xf numFmtId="0" fontId="46" fillId="10" borderId="126" xfId="0" applyFont="1" applyFill="1" applyBorder="1" applyAlignment="1">
      <alignment horizontal="left"/>
    </xf>
    <xf numFmtId="0" fontId="46" fillId="10" borderId="127" xfId="0" applyFont="1" applyFill="1" applyBorder="1" applyAlignment="1">
      <alignment horizontal="left"/>
    </xf>
    <xf numFmtId="0" fontId="46" fillId="10" borderId="128" xfId="0" applyFont="1" applyFill="1" applyBorder="1" applyAlignment="1">
      <alignment horizontal="left"/>
    </xf>
    <xf numFmtId="0" fontId="46" fillId="0" borderId="129" xfId="0" applyFont="1" applyBorder="1" applyAlignment="1" applyProtection="1">
      <alignment horizontal="center"/>
      <protection locked="0"/>
    </xf>
    <xf numFmtId="0" fontId="46" fillId="0" borderId="130" xfId="0" applyFont="1" applyBorder="1" applyAlignment="1" applyProtection="1">
      <alignment horizontal="center"/>
      <protection locked="0"/>
    </xf>
    <xf numFmtId="0" fontId="46" fillId="10" borderId="124" xfId="0" applyFont="1" applyFill="1" applyBorder="1" applyAlignment="1">
      <alignment horizontal="left"/>
    </xf>
    <xf numFmtId="0" fontId="46" fillId="10" borderId="31" xfId="0" applyFont="1" applyFill="1" applyBorder="1" applyAlignment="1">
      <alignment horizontal="left"/>
    </xf>
    <xf numFmtId="0" fontId="46" fillId="10" borderId="27" xfId="0" applyFont="1" applyFill="1" applyBorder="1" applyAlignment="1">
      <alignment horizontal="left"/>
    </xf>
    <xf numFmtId="0" fontId="46" fillId="0" borderId="114" xfId="0" applyFont="1" applyBorder="1" applyAlignment="1" applyProtection="1">
      <alignment horizontal="center"/>
      <protection locked="0"/>
    </xf>
    <xf numFmtId="0" fontId="46" fillId="0" borderId="125" xfId="0" applyFont="1" applyBorder="1" applyAlignment="1" applyProtection="1">
      <alignment horizontal="center"/>
      <protection locked="0"/>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3" fillId="2" borderId="108"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6"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37"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0" fillId="0" borderId="21" xfId="0" applyBorder="1" applyAlignment="1" applyProtection="1">
      <alignment horizontal="center"/>
      <protection locked="0"/>
    </xf>
    <xf numFmtId="0" fontId="0" fillId="0" borderId="81" xfId="0" applyBorder="1" applyAlignment="1" applyProtection="1">
      <alignment horizontal="center"/>
      <protection locked="0"/>
    </xf>
    <xf numFmtId="0" fontId="0" fillId="0" borderId="82" xfId="0" applyBorder="1" applyAlignment="1" applyProtection="1">
      <alignment horizontal="center"/>
      <protection locked="0"/>
    </xf>
    <xf numFmtId="0" fontId="0" fillId="0" borderId="81" xfId="0" applyBorder="1" applyAlignment="1" applyProtection="1">
      <alignment horizontal="center" vertical="center"/>
      <protection locked="0"/>
    </xf>
    <xf numFmtId="0" fontId="0" fillId="0" borderId="84" xfId="0" applyBorder="1" applyAlignment="1" applyProtection="1">
      <alignment horizontal="center"/>
      <protection locked="0"/>
    </xf>
    <xf numFmtId="0" fontId="0" fillId="0" borderId="86" xfId="0" applyBorder="1" applyAlignment="1" applyProtection="1">
      <alignment horizontal="center"/>
      <protection locked="0"/>
    </xf>
    <xf numFmtId="0" fontId="0" fillId="0" borderId="87" xfId="0" applyBorder="1" applyAlignment="1" applyProtection="1">
      <alignment horizontal="center"/>
      <protection locked="0"/>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pplyProtection="1">
      <alignment horizontal="left" vertical="top" wrapText="1"/>
      <protection locked="0"/>
    </xf>
    <xf numFmtId="0" fontId="19" fillId="0" borderId="36" xfId="0" applyFont="1" applyBorder="1" applyAlignment="1" applyProtection="1">
      <alignment horizontal="left" vertical="top" wrapText="1"/>
      <protection locked="0"/>
    </xf>
    <xf numFmtId="0" fontId="19" fillId="0" borderId="57" xfId="0" applyFont="1" applyBorder="1" applyAlignment="1" applyProtection="1">
      <alignment horizontal="left" vertical="top" wrapText="1"/>
      <protection locked="0"/>
    </xf>
    <xf numFmtId="0" fontId="19" fillId="0" borderId="58" xfId="0" applyFont="1" applyBorder="1" applyAlignment="1" applyProtection="1">
      <alignment horizontal="left" vertical="top" wrapText="1"/>
      <protection locked="0"/>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13" fillId="2" borderId="37" xfId="0" applyFont="1" applyFill="1" applyBorder="1" applyAlignment="1">
      <alignment horizontal="left" vertical="center" wrapText="1"/>
    </xf>
    <xf numFmtId="0" fontId="13" fillId="2" borderId="79" xfId="0" applyFont="1" applyFill="1" applyBorder="1" applyAlignment="1">
      <alignment horizontal="left" vertical="center" wrapText="1"/>
    </xf>
    <xf numFmtId="0" fontId="13" fillId="2" borderId="63" xfId="0" applyFont="1" applyFill="1" applyBorder="1" applyAlignment="1">
      <alignment horizontal="left" vertical="center" wrapText="1"/>
    </xf>
    <xf numFmtId="0" fontId="40" fillId="2" borderId="65" xfId="0" applyFont="1" applyFill="1" applyBorder="1" applyAlignment="1">
      <alignment horizontal="left" wrapText="1"/>
    </xf>
    <xf numFmtId="0" fontId="40" fillId="2" borderId="66" xfId="0" applyFont="1" applyFill="1" applyBorder="1" applyAlignment="1">
      <alignment horizontal="left" wrapText="1"/>
    </xf>
    <xf numFmtId="0" fontId="40" fillId="2" borderId="67"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78" xfId="0" applyFont="1" applyFill="1" applyBorder="1" applyAlignment="1">
      <alignment horizontal="left" vertical="top"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35" xfId="0" applyFont="1" applyFill="1" applyBorder="1" applyAlignment="1">
      <alignment horizontal="center" vertical="center" wrapText="1"/>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5" fillId="2" borderId="13" xfId="0" applyFont="1" applyFill="1" applyBorder="1" applyAlignment="1">
      <alignment horizontal="left" vertical="top" wrapText="1"/>
    </xf>
    <xf numFmtId="0" fontId="5" fillId="2" borderId="43" xfId="0" applyFont="1" applyFill="1" applyBorder="1" applyAlignment="1">
      <alignment horizontal="left" vertical="top" wrapText="1"/>
    </xf>
    <xf numFmtId="0" fontId="0" fillId="0" borderId="0" xfId="0"/>
  </cellXfs>
  <cellStyles count="3">
    <cellStyle name="Heading 2" xfId="1" builtinId="17"/>
    <cellStyle name="Hyperlink" xfId="2" builtinId="8"/>
    <cellStyle name="Normal" xfId="0" builtinId="0"/>
  </cellStyles>
  <dxfs count="55">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689C00"/>
      </font>
      <fill>
        <patternFill patternType="solid">
          <bgColor rgb="FFEFFFC7"/>
        </patternFill>
      </fill>
    </dxf>
    <dxf>
      <font>
        <color theme="5"/>
      </font>
      <fill>
        <patternFill patternType="solid">
          <bgColor theme="5" tint="0.59999389629810485"/>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333374</xdr:colOff>
      <xdr:row>19</xdr:row>
      <xdr:rowOff>142875</xdr:rowOff>
    </xdr:from>
    <xdr:to>
      <xdr:col>1</xdr:col>
      <xdr:colOff>1952624</xdr:colOff>
      <xdr:row>19</xdr:row>
      <xdr:rowOff>206375</xdr:rowOff>
    </xdr:to>
    <xdr:pic>
      <xdr:nvPicPr>
        <xdr:cNvPr id="2" name="Picture 1">
          <a:extLst>
            <a:ext uri="{FF2B5EF4-FFF2-40B4-BE49-F238E27FC236}">
              <a16:creationId xmlns:a16="http://schemas.microsoft.com/office/drawing/2014/main" id="{695338D6-9693-4900-8051-63D0415A01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4562" y="5064125"/>
          <a:ext cx="1619250" cy="63500"/>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hclg-my.sharepoint.com/personal/craig_bevington_communities_gov_uk/Documents/Desktop/Pathfinders%20Round%202%20Templates/Round%201%20Historical%20Returns/PF%20Round%201%20-%20Bolton.xlsx" TargetMode="External"/><Relationship Id="rId1" Type="http://schemas.openxmlformats.org/officeDocument/2006/relationships/externalLinkPath" Target="https://mhclg-my.sharepoint.com/personal/craig_bevington_communities_gov_uk/Documents/Desktop/Pathfinders%20Round%202%20Templates/Round%201%20Historical%20Returns/PF%20Round%201%20-%20Bolt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tadata"/>
      <sheetName val="Start"/>
      <sheetName val="Admin"/>
      <sheetName val="Progress"/>
      <sheetName val="Project location"/>
      <sheetName val="Outputs"/>
      <sheetName val="Outcomes"/>
      <sheetName val="Finances"/>
      <sheetName val="Risks"/>
      <sheetName val="Sign off"/>
      <sheetName val="Dropdown Values"/>
      <sheetName val="Project Details"/>
      <sheetName val="ITValues"/>
      <sheetName val="Bespoke Outputs"/>
      <sheetName val="Bespoke Outcom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5">
          <cell r="A5" t="str">
            <v>Please select an option</v>
          </cell>
        </row>
        <row r="6">
          <cell r="A6" t="str">
            <v>Amount of new office space (m2)</v>
          </cell>
        </row>
        <row r="7">
          <cell r="A7" t="str">
            <v>Amount of capacity of new or improved training or education facilities (people)</v>
          </cell>
        </row>
        <row r="8">
          <cell r="A8" t="str">
            <v>Amount of public realm created (sqm)</v>
          </cell>
        </row>
        <row r="9">
          <cell r="A9" t="str">
            <v>% increase in participation</v>
          </cell>
        </row>
        <row r="10">
          <cell r="A10" t="str">
            <v>% increase in membership</v>
          </cell>
        </row>
        <row r="11">
          <cell r="A11" t="str">
            <v xml:space="preserve">% increase in Health Pathway referrals </v>
          </cell>
        </row>
        <row r="12">
          <cell r="A12" t="str">
            <v>Number of residential units</v>
          </cell>
        </row>
        <row r="13">
          <cell r="A13" t="str">
            <v>Amount of new healthcare facilities sqm</v>
          </cell>
        </row>
        <row r="14">
          <cell r="A14" t="str">
            <v>Number of new parking spaces</v>
          </cell>
        </row>
        <row r="15">
          <cell r="A15" t="str">
            <v>Additional Learners (FE)</v>
          </cell>
        </row>
        <row r="16">
          <cell r="A16" t="str">
            <v>Additional Learners (HE)</v>
          </cell>
        </row>
        <row r="17">
          <cell r="A17" t="str">
            <v>Additional Learners (CPD)</v>
          </cell>
        </row>
        <row r="18">
          <cell r="A18" t="str">
            <v>Learners moving into Healthcare from other sectors</v>
          </cell>
        </row>
        <row r="19">
          <cell r="A19" t="str">
            <v>Local employment (NHS workers living within 10 mile radious)</v>
          </cell>
        </row>
        <row r="20">
          <cell r="A20" t="str">
            <v>Number of improved community/sports centres</v>
          </cell>
        </row>
        <row r="21">
          <cell r="A21" t="str">
            <v>Increase in the amount of diversity of commercial floorspace (sqm)</v>
          </cell>
        </row>
        <row r="22">
          <cell r="A22" t="str">
            <v>Increase in existing visits (%)</v>
          </cell>
        </row>
        <row r="23">
          <cell r="A23" t="str">
            <v>Increase in dwell time (%)</v>
          </cell>
        </row>
        <row r="24">
          <cell r="A24" t="str">
            <v>Increase in number of trading units</v>
          </cell>
        </row>
        <row r="25">
          <cell r="A25" t="str">
            <v>Number of new awnings &amp; food hall</v>
          </cell>
        </row>
        <row r="26">
          <cell r="A26" t="str">
            <v>Increase in amount of shared innovation facilities (%)</v>
          </cell>
        </row>
        <row r="27">
          <cell r="A27" t="str">
            <v>Increase in amount of new specialist technology equipment (%)</v>
          </cell>
        </row>
        <row r="28">
          <cell r="A28" t="str">
            <v>Increase in uptake of digital/technical apprenticeships (%)</v>
          </cell>
        </row>
        <row r="29">
          <cell r="A29" t="str">
            <v>Increase in the share of young people &amp; adults who have the relevant skills for employment &amp; entrepreneurship (%)</v>
          </cell>
        </row>
        <row r="30">
          <cell r="A30" t="str">
            <v>Increase in new business start ups (%)</v>
          </cell>
        </row>
        <row r="31">
          <cell r="A31" t="str">
            <v>Increase in business scale ups (%)</v>
          </cell>
        </row>
        <row r="32">
          <cell r="A32" t="str">
            <v>m2 of heritage buildings renovated/restored</v>
          </cell>
        </row>
        <row r="33">
          <cell r="A33" t="str">
            <v>Increase in no of visitors to arts, culture &amp; heritage events</v>
          </cell>
        </row>
        <row r="34">
          <cell r="A34" t="str">
            <v>Improved perception of place (%) visitors, businesses, residents</v>
          </cell>
        </row>
        <row r="35">
          <cell r="A35" t="str">
            <v>Rehabilitated land m2</v>
          </cell>
        </row>
        <row r="36">
          <cell r="A36" t="str">
            <v>Improved parking spaces</v>
          </cell>
        </row>
        <row r="37">
          <cell r="A37" t="str">
            <v>Sites cleared</v>
          </cell>
        </row>
        <row r="38">
          <cell r="A38" t="str">
            <v>Additional enterprises with broadband access</v>
          </cell>
        </row>
        <row r="39">
          <cell r="A39" t="str">
            <v>Non domestic buildings with green retrofit</v>
          </cell>
        </row>
        <row r="40">
          <cell r="A40" t="str">
            <v>Office Space renovated/improved</v>
          </cell>
        </row>
        <row r="41">
          <cell r="A41" t="str">
            <v>Potential entrepreneurs assisted</v>
          </cell>
        </row>
        <row r="42">
          <cell r="A42" t="str">
            <v>Closer collaboration with employers</v>
          </cell>
        </row>
        <row r="43">
          <cell r="A43" t="str">
            <v>Increase in capacity and accessibility to new/improved facilities</v>
          </cell>
        </row>
      </sheetData>
      <sheetData sheetId="14"/>
    </sheetDataSet>
  </externalBook>
</externalLink>
</file>

<file path=xl/persons/person.xml><?xml version="1.0" encoding="utf-8"?>
<personList xmlns="http://schemas.microsoft.com/office/spreadsheetml/2018/threadedcomments" xmlns:x="http://schemas.openxmlformats.org/spreadsheetml/2006/main">
  <person displayName="Bright, Peter" id="{39E3B69E-DD49-4F34-BEFF-244E7635697F}" userId="S::Peter.Bright@bolton.gov.uk::aa0e526e-411d-42e4-b361-13c00438870c" providerId="AD"/>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854" totalsRowShown="0">
  <autoFilter ref="A2:E854"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44" totalsRowShown="0">
  <autoFilter ref="D4:G44"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14" totalsRowShown="0">
  <autoFilter ref="D4:G14" xr:uid="{2BDB784E-E4FD-4BCC-AF86-AFFB5865CAEC}"/>
  <sortState xmlns:xlrd2="http://schemas.microsoft.com/office/spreadsheetml/2017/richdata2" ref="D5:E13">
    <sortCondition ref="D4:D13"/>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0" dT="2024-04-08T14:29:24.79" personId="{39E3B69E-DD49-4F34-BEFF-244E7635697F}" id="{D89549B7-F0AB-4737-B749-6899A71B9962}">
    <text>tbc</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B4"/>
  <sheetViews>
    <sheetView workbookViewId="0">
      <selection activeCell="H24" sqref="H24"/>
    </sheetView>
  </sheetViews>
  <sheetFormatPr baseColWidth="10" defaultColWidth="8.83203125" defaultRowHeight="15" x14ac:dyDescent="0.2"/>
  <cols>
    <col min="1" max="1" width="14.83203125" bestFit="1" customWidth="1"/>
    <col min="2" max="2" width="10.5" bestFit="1" customWidth="1"/>
  </cols>
  <sheetData>
    <row r="1" spans="1:2" x14ac:dyDescent="0.2">
      <c r="A1" s="22" t="s">
        <v>0</v>
      </c>
      <c r="B1" s="23" t="s">
        <v>1</v>
      </c>
    </row>
    <row r="2" spans="1:2" x14ac:dyDescent="0.2">
      <c r="A2" s="14">
        <v>2</v>
      </c>
      <c r="B2" s="14" t="s">
        <v>2</v>
      </c>
    </row>
    <row r="3" spans="1:2" x14ac:dyDescent="0.2">
      <c r="A3" s="14"/>
    </row>
    <row r="4" spans="1:2" x14ac:dyDescent="0.2">
      <c r="A4" s="1"/>
    </row>
  </sheetData>
  <sheetProtection selectLockedCells="1" selectUnlockedCells="1"/>
  <pageMargins left="0.7" right="0.7" top="0.75" bottom="0.75" header="0.3" footer="0.3"/>
  <pageSetup paperSize="9" orientation="landscape" r:id="rId1"/>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showGridLines="0" zoomScaleNormal="100" workbookViewId="0">
      <selection activeCell="B5" sqref="B5:C5"/>
    </sheetView>
  </sheetViews>
  <sheetFormatPr baseColWidth="10" defaultColWidth="8.83203125" defaultRowHeight="15" x14ac:dyDescent="0.2"/>
  <cols>
    <col min="1" max="1" width="9"/>
    <col min="2" max="2" width="20.5" customWidth="1"/>
    <col min="3" max="3" width="66.33203125" customWidth="1"/>
    <col min="4" max="4" width="9"/>
    <col min="5" max="5" width="27.6640625" hidden="1" customWidth="1"/>
    <col min="6" max="7" width="9"/>
    <col min="8" max="8" width="36.33203125" customWidth="1"/>
    <col min="9" max="9" width="23.6640625" customWidth="1"/>
    <col min="10" max="16383" width="9"/>
    <col min="16384" max="16384" width="9.1640625" bestFit="1" customWidth="1"/>
  </cols>
  <sheetData>
    <row r="2" spans="2:9" ht="24" x14ac:dyDescent="0.2">
      <c r="B2" s="241" t="s">
        <v>3</v>
      </c>
      <c r="C2" s="242"/>
    </row>
    <row r="3" spans="2:9" ht="16" x14ac:dyDescent="0.2">
      <c r="B3" s="151" t="s">
        <v>4</v>
      </c>
      <c r="C3" s="3"/>
      <c r="H3" s="1"/>
    </row>
    <row r="4" spans="2:9" ht="19" x14ac:dyDescent="0.2">
      <c r="B4" s="237" t="s">
        <v>5</v>
      </c>
      <c r="C4" s="238"/>
    </row>
    <row r="5" spans="2:9" ht="15.75" customHeight="1" x14ac:dyDescent="0.2">
      <c r="B5" s="239" t="s">
        <v>6</v>
      </c>
      <c r="C5" s="240"/>
      <c r="G5" s="152"/>
    </row>
    <row r="6" spans="2:9" ht="16" x14ac:dyDescent="0.2">
      <c r="B6" s="151" t="s">
        <v>7</v>
      </c>
      <c r="C6" s="3"/>
    </row>
    <row r="7" spans="2:9" ht="24" x14ac:dyDescent="0.2">
      <c r="B7" s="241" t="s">
        <v>8</v>
      </c>
      <c r="C7" s="242"/>
      <c r="I7" s="89"/>
    </row>
    <row r="8" spans="2:9" x14ac:dyDescent="0.2">
      <c r="I8" s="89"/>
    </row>
    <row r="9" spans="2:9" s="3" customFormat="1" ht="19" x14ac:dyDescent="0.2">
      <c r="B9" s="237" t="s">
        <v>9</v>
      </c>
      <c r="C9" s="238"/>
    </row>
    <row r="10" spans="2:9" ht="15.75" customHeight="1" x14ac:dyDescent="0.2">
      <c r="B10" s="243" t="s">
        <v>10</v>
      </c>
      <c r="C10" s="244"/>
    </row>
    <row r="11" spans="2:9" ht="15.75" customHeight="1" x14ac:dyDescent="0.2">
      <c r="B11" s="153"/>
      <c r="C11" s="154"/>
    </row>
    <row r="12" spans="2:9" s="3" customFormat="1" ht="19" x14ac:dyDescent="0.2">
      <c r="B12" s="237" t="s">
        <v>11</v>
      </c>
      <c r="C12" s="238"/>
    </row>
    <row r="13" spans="2:9" ht="31.5" customHeight="1" x14ac:dyDescent="0.2">
      <c r="B13" s="235" t="s">
        <v>12</v>
      </c>
      <c r="C13" s="236"/>
    </row>
    <row r="14" spans="2:9" ht="16" x14ac:dyDescent="0.2">
      <c r="B14" s="153"/>
      <c r="C14" s="154"/>
    </row>
    <row r="15" spans="2:9" ht="19" x14ac:dyDescent="0.2">
      <c r="B15" s="237" t="s">
        <v>13</v>
      </c>
      <c r="C15" s="238"/>
    </row>
    <row r="16" spans="2:9" x14ac:dyDescent="0.2">
      <c r="B16" s="235" t="s">
        <v>14</v>
      </c>
      <c r="C16" s="236"/>
    </row>
    <row r="17" spans="2:3" ht="16" x14ac:dyDescent="0.2">
      <c r="B17" s="153"/>
      <c r="C17" s="154"/>
    </row>
    <row r="18" spans="2:3" ht="19" x14ac:dyDescent="0.2">
      <c r="B18" s="237" t="s">
        <v>15</v>
      </c>
      <c r="C18" s="238"/>
    </row>
    <row r="19" spans="2:3" x14ac:dyDescent="0.2">
      <c r="B19" s="235" t="s">
        <v>16</v>
      </c>
      <c r="C19" s="236"/>
    </row>
    <row r="20" spans="2:3" ht="16" x14ac:dyDescent="0.2">
      <c r="B20" s="153"/>
      <c r="C20" s="154"/>
    </row>
    <row r="21" spans="2:3" s="3" customFormat="1" ht="19" x14ac:dyDescent="0.2">
      <c r="B21" s="237" t="s">
        <v>17</v>
      </c>
      <c r="C21" s="238"/>
    </row>
    <row r="22" spans="2:3" ht="15" customHeight="1" x14ac:dyDescent="0.2">
      <c r="B22" s="235" t="s">
        <v>18</v>
      </c>
      <c r="C22" s="236"/>
    </row>
    <row r="23" spans="2:3" ht="16" x14ac:dyDescent="0.2">
      <c r="B23" s="153"/>
      <c r="C23" s="154"/>
    </row>
    <row r="24" spans="2:3" s="3" customFormat="1" ht="19" x14ac:dyDescent="0.2">
      <c r="B24" s="237" t="s">
        <v>19</v>
      </c>
      <c r="C24" s="238"/>
    </row>
    <row r="25" spans="2:3" ht="32.25" customHeight="1" x14ac:dyDescent="0.2">
      <c r="B25" s="235" t="s">
        <v>20</v>
      </c>
      <c r="C25" s="236"/>
    </row>
    <row r="26" spans="2:3" ht="16" x14ac:dyDescent="0.2">
      <c r="B26" s="153"/>
      <c r="C26" s="154"/>
    </row>
    <row r="27" spans="2:3" s="3" customFormat="1" ht="19" x14ac:dyDescent="0.2">
      <c r="B27" s="237" t="s">
        <v>21</v>
      </c>
      <c r="C27" s="238"/>
    </row>
    <row r="28" spans="2:3" x14ac:dyDescent="0.2">
      <c r="B28" s="235" t="s">
        <v>22</v>
      </c>
      <c r="C28" s="236"/>
    </row>
    <row r="29" spans="2:3" ht="16" x14ac:dyDescent="0.2">
      <c r="B29" s="153"/>
      <c r="C29" s="154"/>
    </row>
    <row r="30" spans="2:3" s="3" customFormat="1" ht="19" x14ac:dyDescent="0.2">
      <c r="B30" s="237" t="s">
        <v>23</v>
      </c>
      <c r="C30" s="238"/>
    </row>
    <row r="31" spans="2:3" ht="16.5" customHeight="1" x14ac:dyDescent="0.2">
      <c r="B31" s="235" t="s">
        <v>24</v>
      </c>
      <c r="C31" s="236"/>
    </row>
    <row r="34" spans="3:5" ht="14.75" customHeight="1" x14ac:dyDescent="0.2"/>
    <row r="35" spans="3:5" ht="14.75" customHeight="1" x14ac:dyDescent="0.2"/>
    <row r="36" spans="3:5" ht="14.75" customHeight="1" x14ac:dyDescent="0.2"/>
    <row r="37" spans="3:5" ht="14.75" customHeight="1" x14ac:dyDescent="0.2">
      <c r="D37" s="155"/>
      <c r="E37" s="155" t="s">
        <v>25</v>
      </c>
    </row>
    <row r="38" spans="3:5" ht="14.75" customHeight="1" x14ac:dyDescent="0.2">
      <c r="D38" s="14"/>
      <c r="E38" s="14" t="s">
        <v>26</v>
      </c>
    </row>
    <row r="39" spans="3:5" x14ac:dyDescent="0.2">
      <c r="C39" s="14"/>
      <c r="D39" s="14"/>
      <c r="E39" s="14" t="s">
        <v>27</v>
      </c>
    </row>
    <row r="40" spans="3:5" x14ac:dyDescent="0.2">
      <c r="C40" s="14"/>
      <c r="D40" s="14"/>
      <c r="E40" s="14" t="s">
        <v>28</v>
      </c>
    </row>
    <row r="41" spans="3:5" x14ac:dyDescent="0.2">
      <c r="C41" s="14"/>
      <c r="D41" s="14"/>
      <c r="E41" s="14" t="s">
        <v>29</v>
      </c>
    </row>
    <row r="42" spans="3:5" x14ac:dyDescent="0.2">
      <c r="C42" s="14"/>
      <c r="D42" s="14"/>
      <c r="E42" s="14" t="s">
        <v>30</v>
      </c>
    </row>
  </sheetData>
  <sheetProtection selectLockedCells="1"/>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7"/>
  <sheetViews>
    <sheetView showGridLines="0" zoomScaleNormal="100" workbookViewId="0">
      <selection activeCell="H20" sqref="H20"/>
    </sheetView>
  </sheetViews>
  <sheetFormatPr baseColWidth="10" defaultColWidth="9.1640625" defaultRowHeight="15" customHeight="1" x14ac:dyDescent="0.2"/>
  <cols>
    <col min="1" max="1" width="9.1640625" style="10"/>
    <col min="2" max="2" width="78.5" style="10" customWidth="1"/>
    <col min="3" max="3" width="8.5" style="10" customWidth="1"/>
    <col min="4" max="5" width="8.5" style="10" hidden="1" customWidth="1"/>
    <col min="6" max="15" width="8.5" style="10" customWidth="1"/>
    <col min="16" max="16384" width="9.1640625" style="10"/>
  </cols>
  <sheetData>
    <row r="1" spans="1:16" ht="15" customHeight="1" x14ac:dyDescent="0.2">
      <c r="A1" s="3"/>
      <c r="B1" s="3"/>
      <c r="C1" s="3"/>
      <c r="D1" s="3"/>
      <c r="E1" s="3"/>
      <c r="F1" s="3"/>
      <c r="G1" s="3"/>
      <c r="H1" s="3"/>
      <c r="I1" s="3"/>
      <c r="J1" s="3"/>
      <c r="K1" s="3"/>
      <c r="L1" s="3"/>
      <c r="M1" s="3"/>
      <c r="N1" s="3"/>
      <c r="O1" s="3"/>
      <c r="P1" s="3"/>
    </row>
    <row r="2" spans="1:16" ht="25" x14ac:dyDescent="0.2">
      <c r="A2" s="3"/>
      <c r="B2" s="112" t="s">
        <v>9</v>
      </c>
      <c r="C2" s="3"/>
      <c r="D2" s="3"/>
      <c r="E2" s="3"/>
      <c r="F2" s="3"/>
      <c r="G2" s="3"/>
      <c r="H2" s="3"/>
      <c r="I2" s="3"/>
      <c r="J2" s="3"/>
      <c r="K2" s="3"/>
      <c r="L2" s="3"/>
      <c r="M2" s="3"/>
      <c r="N2" s="3"/>
      <c r="O2" s="3"/>
      <c r="P2" s="3"/>
    </row>
    <row r="3" spans="1:16" ht="16" x14ac:dyDescent="0.2">
      <c r="A3" s="3"/>
      <c r="B3" s="48" t="s">
        <v>31</v>
      </c>
      <c r="C3" s="3"/>
      <c r="D3" s="3"/>
      <c r="E3" s="3"/>
      <c r="F3" s="3"/>
      <c r="G3" s="3"/>
      <c r="H3" s="3"/>
      <c r="I3" s="3"/>
      <c r="J3" s="3"/>
      <c r="K3" s="3"/>
      <c r="L3" s="3"/>
      <c r="M3" s="3"/>
      <c r="N3" s="3"/>
      <c r="O3" s="3"/>
      <c r="P3" s="3"/>
    </row>
    <row r="4" spans="1:16" ht="19" x14ac:dyDescent="0.25">
      <c r="A4" s="3"/>
      <c r="B4" s="32" t="s">
        <v>32</v>
      </c>
      <c r="C4" s="3"/>
      <c r="D4" s="3"/>
      <c r="E4" s="3"/>
      <c r="F4" s="3"/>
      <c r="G4" s="3"/>
      <c r="H4" s="3"/>
      <c r="I4" s="3"/>
      <c r="J4" s="3"/>
      <c r="K4" s="3"/>
      <c r="L4" s="3"/>
      <c r="M4" s="3"/>
      <c r="N4" s="3"/>
      <c r="O4" s="3"/>
      <c r="P4" s="3"/>
    </row>
    <row r="5" spans="1:16" ht="16" x14ac:dyDescent="0.2">
      <c r="A5" s="3"/>
      <c r="B5" s="33" t="s">
        <v>33</v>
      </c>
      <c r="C5" s="3"/>
      <c r="D5" s="3"/>
      <c r="E5" s="3"/>
      <c r="F5" s="3"/>
      <c r="G5" s="3"/>
      <c r="H5" s="3"/>
      <c r="I5" s="3"/>
      <c r="J5" s="3"/>
      <c r="K5" s="3"/>
      <c r="L5" s="3"/>
      <c r="M5" s="3"/>
      <c r="N5" s="3"/>
      <c r="O5" s="3"/>
      <c r="P5" s="3"/>
    </row>
    <row r="6" spans="1:16" ht="16" x14ac:dyDescent="0.2">
      <c r="A6" s="3"/>
      <c r="B6" s="156" t="s">
        <v>475</v>
      </c>
      <c r="C6" s="3"/>
      <c r="D6" s="3"/>
      <c r="E6" s="3"/>
      <c r="F6" s="3"/>
      <c r="G6" s="3"/>
      <c r="H6" s="3"/>
      <c r="I6" s="3"/>
      <c r="J6" s="3"/>
      <c r="K6" s="3"/>
      <c r="L6" s="3"/>
      <c r="M6" s="3"/>
      <c r="N6" s="3"/>
      <c r="O6" s="3"/>
      <c r="P6" s="3"/>
    </row>
    <row r="7" spans="1:16" ht="8.25" customHeight="1" x14ac:dyDescent="0.2">
      <c r="A7" s="3"/>
      <c r="B7" s="48" t="s">
        <v>34</v>
      </c>
      <c r="C7" s="3"/>
      <c r="D7" s="3"/>
      <c r="E7" s="3"/>
      <c r="F7" s="3"/>
      <c r="G7" s="3"/>
      <c r="H7" s="3"/>
      <c r="I7" s="3"/>
      <c r="J7" s="3"/>
      <c r="K7" s="3"/>
      <c r="L7" s="3"/>
      <c r="M7" s="3"/>
      <c r="N7" s="3"/>
      <c r="O7" s="3"/>
      <c r="P7" s="3"/>
    </row>
    <row r="8" spans="1:16" ht="8.25" customHeight="1" thickBot="1" x14ac:dyDescent="0.25">
      <c r="A8" s="3"/>
      <c r="B8" s="48" t="s">
        <v>35</v>
      </c>
      <c r="C8" s="3"/>
      <c r="D8" s="3"/>
      <c r="E8" s="3"/>
      <c r="F8" s="3"/>
      <c r="G8" s="3"/>
      <c r="H8" s="3"/>
      <c r="I8" s="3"/>
      <c r="J8" s="3"/>
      <c r="K8" s="3"/>
      <c r="L8" s="3"/>
      <c r="M8" s="3"/>
      <c r="N8" s="3"/>
      <c r="O8" s="3"/>
      <c r="P8" s="3"/>
    </row>
    <row r="9" spans="1:16" ht="19" x14ac:dyDescent="0.25">
      <c r="A9" s="3"/>
      <c r="B9" s="32" t="s">
        <v>36</v>
      </c>
      <c r="C9" s="3"/>
      <c r="D9" s="3"/>
      <c r="E9" s="3"/>
      <c r="F9" s="3"/>
      <c r="G9" s="3"/>
      <c r="H9" s="3"/>
      <c r="I9" s="3"/>
      <c r="J9" s="3"/>
      <c r="K9" s="3"/>
      <c r="L9" s="3"/>
      <c r="M9" s="3"/>
      <c r="N9" s="3"/>
      <c r="O9" s="3"/>
      <c r="P9" s="3"/>
    </row>
    <row r="10" spans="1:16" ht="16" x14ac:dyDescent="0.2">
      <c r="A10" s="3"/>
      <c r="B10" s="33" t="s">
        <v>37</v>
      </c>
      <c r="C10" s="3"/>
      <c r="D10" s="3"/>
      <c r="E10" s="3"/>
      <c r="F10" s="3"/>
      <c r="G10" s="3"/>
      <c r="H10" s="3"/>
      <c r="I10" s="3"/>
      <c r="J10" s="3"/>
      <c r="K10" s="3"/>
      <c r="L10" s="3"/>
      <c r="M10" s="3"/>
      <c r="N10" s="3"/>
      <c r="O10" s="3"/>
      <c r="P10" s="3"/>
    </row>
    <row r="11" spans="1:16" ht="17" thickBot="1" x14ac:dyDescent="0.25">
      <c r="A11" s="3"/>
      <c r="B11" s="156" t="s">
        <v>477</v>
      </c>
      <c r="C11" s="3"/>
      <c r="D11" s="3"/>
      <c r="E11" s="3"/>
      <c r="F11" s="3"/>
      <c r="G11" s="3"/>
      <c r="H11" s="3"/>
      <c r="I11" s="3"/>
      <c r="J11" s="3"/>
      <c r="K11" s="3"/>
      <c r="L11" s="3"/>
      <c r="M11" s="3"/>
      <c r="N11" s="3"/>
      <c r="O11" s="3"/>
      <c r="P11" s="3"/>
    </row>
    <row r="12" spans="1:16" ht="8.25" customHeight="1" x14ac:dyDescent="0.2">
      <c r="A12" s="3"/>
      <c r="B12" s="48" t="s">
        <v>38</v>
      </c>
      <c r="C12" s="3"/>
      <c r="D12" s="3"/>
      <c r="E12" s="3"/>
      <c r="F12" s="3"/>
      <c r="G12" s="3"/>
      <c r="H12" s="3"/>
      <c r="I12" s="3"/>
      <c r="J12" s="3"/>
      <c r="K12" s="3"/>
      <c r="L12" s="3"/>
      <c r="M12" s="3"/>
      <c r="N12" s="3"/>
      <c r="O12" s="3"/>
      <c r="P12" s="3"/>
    </row>
    <row r="13" spans="1:16" ht="8.25" customHeight="1" thickBot="1" x14ac:dyDescent="0.25">
      <c r="A13" s="3"/>
      <c r="B13" s="48" t="s">
        <v>39</v>
      </c>
      <c r="C13" s="3"/>
      <c r="D13" s="3"/>
      <c r="E13" s="3"/>
      <c r="F13" s="3"/>
      <c r="G13" s="3"/>
      <c r="H13" s="3"/>
      <c r="I13" s="3"/>
      <c r="J13" s="3"/>
      <c r="K13" s="3"/>
      <c r="L13" s="3"/>
      <c r="M13" s="3"/>
      <c r="N13" s="3"/>
      <c r="O13" s="3"/>
      <c r="P13" s="3"/>
    </row>
    <row r="14" spans="1:16" ht="19" x14ac:dyDescent="0.25">
      <c r="A14" s="3"/>
      <c r="B14" s="32" t="s">
        <v>40</v>
      </c>
      <c r="C14" s="3"/>
      <c r="D14" s="3"/>
      <c r="E14" s="3"/>
      <c r="F14" s="3"/>
      <c r="G14" s="3"/>
      <c r="H14" s="3"/>
      <c r="I14" s="3"/>
      <c r="J14" s="3"/>
      <c r="K14" s="3"/>
      <c r="L14" s="3"/>
      <c r="M14" s="3"/>
      <c r="N14" s="3"/>
      <c r="O14" s="3"/>
      <c r="P14" s="3"/>
    </row>
    <row r="15" spans="1:16" ht="32" x14ac:dyDescent="0.2">
      <c r="A15" s="3"/>
      <c r="B15" s="33" t="s">
        <v>41</v>
      </c>
      <c r="C15" s="3"/>
      <c r="D15" s="3"/>
      <c r="E15" s="3"/>
      <c r="F15" s="3"/>
      <c r="G15" s="3"/>
      <c r="H15" s="3"/>
      <c r="I15" s="3"/>
      <c r="J15" s="3"/>
      <c r="K15" s="3"/>
      <c r="L15" s="3"/>
      <c r="M15" s="3"/>
      <c r="N15" s="3"/>
      <c r="O15" s="3"/>
      <c r="P15" s="3"/>
    </row>
    <row r="16" spans="1:16" ht="16" x14ac:dyDescent="0.2">
      <c r="A16" s="3"/>
      <c r="B16" s="157" t="s">
        <v>476</v>
      </c>
      <c r="C16" s="3"/>
      <c r="D16" s="3"/>
      <c r="E16" s="3"/>
      <c r="F16" s="3"/>
      <c r="G16" s="3"/>
      <c r="H16" s="3"/>
      <c r="I16" s="3"/>
      <c r="J16" s="3"/>
      <c r="K16" s="3"/>
      <c r="L16" s="3"/>
      <c r="M16" s="3"/>
      <c r="N16" s="3"/>
      <c r="O16" s="3"/>
      <c r="P16" s="3"/>
    </row>
    <row r="17" spans="1:16" ht="8.25" customHeight="1" x14ac:dyDescent="0.2">
      <c r="A17" s="3"/>
      <c r="B17" s="48" t="s">
        <v>42</v>
      </c>
      <c r="C17" s="3"/>
      <c r="D17" s="11"/>
      <c r="E17" s="11"/>
      <c r="F17" s="3"/>
      <c r="G17" s="3"/>
      <c r="H17" s="3"/>
      <c r="I17" s="3"/>
      <c r="J17" s="3"/>
      <c r="K17" s="3"/>
      <c r="L17" s="3"/>
      <c r="M17" s="3"/>
      <c r="N17" s="3"/>
      <c r="O17" s="3"/>
      <c r="P17" s="3"/>
    </row>
    <row r="18" spans="1:16" ht="8.25" customHeight="1" x14ac:dyDescent="0.2">
      <c r="A18" s="3"/>
      <c r="B18" s="48" t="s">
        <v>43</v>
      </c>
      <c r="C18" s="3"/>
      <c r="D18" s="11"/>
      <c r="E18" s="11"/>
      <c r="F18" s="3"/>
      <c r="G18" s="3"/>
      <c r="H18" s="3"/>
      <c r="I18" s="3"/>
      <c r="J18" s="3"/>
      <c r="K18" s="3"/>
      <c r="L18" s="3"/>
      <c r="M18" s="3"/>
      <c r="N18" s="3"/>
      <c r="O18" s="3"/>
      <c r="P18" s="3"/>
    </row>
    <row r="19" spans="1:16" ht="18" customHeight="1" x14ac:dyDescent="0.25">
      <c r="A19" s="3"/>
      <c r="B19" s="34" t="s">
        <v>44</v>
      </c>
      <c r="C19" s="3"/>
      <c r="D19" s="3" t="s">
        <v>45</v>
      </c>
      <c r="E19" s="11" t="s">
        <v>46</v>
      </c>
      <c r="F19" s="3"/>
      <c r="G19" s="3"/>
      <c r="H19" s="3"/>
      <c r="I19" s="3"/>
      <c r="J19" s="3"/>
      <c r="K19" s="3"/>
      <c r="L19" s="3"/>
      <c r="M19" s="3"/>
      <c r="N19" s="3"/>
      <c r="O19" s="3"/>
      <c r="P19" s="3"/>
    </row>
    <row r="20" spans="1:16" ht="18" customHeight="1" x14ac:dyDescent="0.2">
      <c r="A20" s="3"/>
      <c r="B20" s="158" t="s">
        <v>511</v>
      </c>
      <c r="C20" s="3"/>
      <c r="D20" s="3"/>
      <c r="E20" s="11"/>
      <c r="F20" s="3"/>
      <c r="G20" s="3"/>
      <c r="H20" s="3"/>
      <c r="I20" s="3"/>
      <c r="J20" s="3"/>
      <c r="K20" s="3"/>
      <c r="L20" s="3"/>
      <c r="M20" s="3"/>
      <c r="N20" s="3"/>
      <c r="O20" s="3"/>
      <c r="P20" s="3"/>
    </row>
    <row r="21" spans="1:16" ht="16" x14ac:dyDescent="0.2">
      <c r="A21" s="3"/>
      <c r="B21" s="48" t="s">
        <v>47</v>
      </c>
      <c r="C21" s="3"/>
      <c r="D21" s="3"/>
      <c r="E21" s="11"/>
      <c r="F21" s="3"/>
      <c r="G21" s="3"/>
      <c r="H21" s="3"/>
      <c r="I21" s="3"/>
      <c r="J21" s="3"/>
      <c r="K21" s="3"/>
      <c r="L21" s="3"/>
      <c r="M21" s="3"/>
      <c r="N21" s="3"/>
      <c r="O21" s="3"/>
      <c r="P21" s="3"/>
    </row>
    <row r="22" spans="1:16" ht="23.25" customHeight="1" x14ac:dyDescent="0.25">
      <c r="A22" s="3"/>
      <c r="B22" s="76" t="s">
        <v>48</v>
      </c>
      <c r="C22" s="3"/>
      <c r="D22" s="3"/>
      <c r="E22" s="11"/>
      <c r="F22" s="3"/>
      <c r="G22" s="3"/>
      <c r="H22" s="3"/>
      <c r="I22" s="3"/>
      <c r="J22" s="3"/>
      <c r="K22" s="3"/>
      <c r="L22" s="3"/>
      <c r="M22" s="3"/>
      <c r="N22" s="3"/>
      <c r="O22" s="3"/>
      <c r="P22" s="3"/>
    </row>
    <row r="23" spans="1:16" ht="16" x14ac:dyDescent="0.2">
      <c r="A23" s="3"/>
      <c r="B23" s="48" t="s">
        <v>49</v>
      </c>
      <c r="C23" s="3"/>
      <c r="D23" s="3"/>
      <c r="E23" s="11"/>
      <c r="F23" s="3"/>
      <c r="G23" s="3"/>
      <c r="H23" s="3"/>
      <c r="I23" s="3"/>
      <c r="J23" s="3"/>
      <c r="K23" s="3"/>
      <c r="L23" s="3"/>
      <c r="M23" s="3"/>
      <c r="N23" s="3"/>
      <c r="O23" s="3"/>
      <c r="P23" s="3"/>
    </row>
    <row r="24" spans="1:16" ht="20" x14ac:dyDescent="0.25">
      <c r="A24" s="3"/>
      <c r="B24" s="34" t="s">
        <v>50</v>
      </c>
      <c r="C24" s="3"/>
      <c r="D24" s="3"/>
      <c r="E24" s="11"/>
      <c r="F24" s="3"/>
      <c r="G24" s="3"/>
      <c r="H24" s="3"/>
      <c r="I24" s="3"/>
      <c r="J24" s="3"/>
      <c r="K24" s="3"/>
      <c r="L24" s="3"/>
      <c r="M24" s="3"/>
      <c r="N24" s="3"/>
      <c r="O24" s="3"/>
      <c r="P24" s="3"/>
    </row>
    <row r="25" spans="1:16" ht="18" customHeight="1" x14ac:dyDescent="0.2">
      <c r="A25" s="3"/>
      <c r="B25" s="158" t="s">
        <v>537</v>
      </c>
      <c r="C25" s="3"/>
      <c r="D25" s="3"/>
      <c r="E25" s="11"/>
      <c r="F25" s="3"/>
      <c r="G25" s="3"/>
      <c r="H25" s="3"/>
      <c r="I25" s="3"/>
      <c r="J25" s="3"/>
      <c r="K25" s="3"/>
      <c r="L25" s="3"/>
      <c r="M25" s="3"/>
      <c r="N25" s="3"/>
      <c r="O25" s="3"/>
      <c r="P25" s="3"/>
    </row>
    <row r="26" spans="1:16" ht="8.25" customHeight="1" x14ac:dyDescent="0.2">
      <c r="A26" s="3"/>
      <c r="B26" s="48" t="s">
        <v>51</v>
      </c>
      <c r="C26" s="3"/>
      <c r="D26" s="3"/>
      <c r="E26" s="11"/>
      <c r="F26" s="3"/>
      <c r="G26" s="3"/>
      <c r="H26" s="3"/>
      <c r="I26" s="3"/>
      <c r="J26" s="3"/>
      <c r="K26" s="3"/>
      <c r="L26" s="3"/>
      <c r="M26" s="3"/>
      <c r="N26" s="3"/>
      <c r="O26" s="3"/>
      <c r="P26" s="3"/>
    </row>
    <row r="27" spans="1:16" ht="8.25" customHeight="1" x14ac:dyDescent="0.2">
      <c r="A27" s="3"/>
      <c r="B27" s="48" t="s">
        <v>52</v>
      </c>
      <c r="C27" s="3"/>
      <c r="D27" s="3"/>
      <c r="E27" s="11"/>
      <c r="F27" s="3"/>
      <c r="G27" s="3"/>
      <c r="H27" s="3"/>
      <c r="I27" s="3"/>
      <c r="J27" s="3"/>
      <c r="K27" s="3"/>
      <c r="L27" s="3"/>
      <c r="M27" s="3"/>
      <c r="N27" s="3"/>
      <c r="O27" s="3"/>
      <c r="P27" s="3"/>
    </row>
    <row r="28" spans="1:16" ht="19" x14ac:dyDescent="0.25">
      <c r="A28" s="3"/>
      <c r="B28" s="75" t="s">
        <v>53</v>
      </c>
      <c r="C28" s="3"/>
      <c r="D28" s="3" t="s">
        <v>54</v>
      </c>
      <c r="E28" s="11" t="s">
        <v>55</v>
      </c>
      <c r="F28" s="3"/>
      <c r="G28" s="3"/>
      <c r="H28" s="3"/>
      <c r="I28" s="3"/>
      <c r="J28" s="3"/>
      <c r="K28" s="3"/>
      <c r="L28" s="3"/>
      <c r="M28" s="3"/>
      <c r="N28" s="3"/>
      <c r="O28" s="3"/>
      <c r="P28" s="3"/>
    </row>
    <row r="29" spans="1:16" ht="18" customHeight="1" x14ac:dyDescent="0.2">
      <c r="A29" s="3"/>
      <c r="B29" s="159" t="s">
        <v>538</v>
      </c>
      <c r="C29" s="3"/>
      <c r="D29" s="3"/>
      <c r="E29" s="11"/>
      <c r="F29" s="3"/>
      <c r="G29" s="3"/>
      <c r="H29" s="3"/>
      <c r="I29" s="3"/>
      <c r="J29" s="3"/>
      <c r="K29" s="3"/>
      <c r="L29" s="3"/>
      <c r="M29" s="3"/>
      <c r="N29" s="3"/>
      <c r="O29" s="3"/>
      <c r="P29" s="3"/>
    </row>
    <row r="30" spans="1:16" ht="8.25" customHeight="1" x14ac:dyDescent="0.2">
      <c r="A30" s="3"/>
      <c r="B30" s="48" t="s">
        <v>56</v>
      </c>
      <c r="C30" s="3"/>
      <c r="D30" s="3"/>
      <c r="E30" s="11"/>
      <c r="F30" s="3"/>
      <c r="G30" s="3"/>
      <c r="H30" s="3"/>
      <c r="I30" s="3"/>
      <c r="J30" s="3"/>
      <c r="K30" s="3"/>
      <c r="L30" s="3"/>
      <c r="M30" s="3"/>
      <c r="N30" s="3"/>
      <c r="O30" s="3"/>
      <c r="P30" s="3"/>
    </row>
    <row r="31" spans="1:16" ht="8.25" customHeight="1" x14ac:dyDescent="0.2">
      <c r="A31" s="3"/>
      <c r="B31" s="48" t="s">
        <v>57</v>
      </c>
      <c r="C31" s="3"/>
      <c r="D31" s="3"/>
      <c r="E31" s="11"/>
      <c r="F31" s="3"/>
      <c r="G31" s="3"/>
      <c r="H31" s="3"/>
      <c r="I31" s="3"/>
      <c r="J31" s="3"/>
      <c r="K31" s="3"/>
      <c r="L31" s="3"/>
      <c r="M31" s="3"/>
      <c r="N31" s="3"/>
      <c r="O31" s="3"/>
      <c r="P31" s="3"/>
    </row>
    <row r="32" spans="1:16" ht="19" x14ac:dyDescent="0.25">
      <c r="A32" s="3"/>
      <c r="B32" s="81" t="s">
        <v>58</v>
      </c>
      <c r="C32" s="3"/>
      <c r="D32" s="3" t="s">
        <v>59</v>
      </c>
      <c r="E32" s="11" t="s">
        <v>60</v>
      </c>
      <c r="F32" s="3"/>
      <c r="G32" s="3"/>
      <c r="H32" s="3"/>
      <c r="I32" s="3"/>
      <c r="J32" s="3"/>
      <c r="K32" s="3"/>
      <c r="L32" s="3"/>
      <c r="M32" s="3"/>
      <c r="N32" s="3"/>
      <c r="O32" s="3"/>
      <c r="P32" s="3"/>
    </row>
    <row r="33" spans="1:16" ht="16" x14ac:dyDescent="0.2">
      <c r="A33" s="3"/>
      <c r="B33" s="82" t="s">
        <v>61</v>
      </c>
      <c r="C33" s="3"/>
      <c r="D33" s="3"/>
      <c r="E33" s="11"/>
      <c r="F33" s="3"/>
      <c r="G33" s="3"/>
      <c r="H33" s="3"/>
      <c r="I33" s="3"/>
      <c r="J33" s="3"/>
      <c r="K33" s="3"/>
      <c r="L33" s="3"/>
      <c r="M33" s="3"/>
      <c r="N33" s="3"/>
      <c r="O33" s="3"/>
      <c r="P33" s="3"/>
    </row>
    <row r="34" spans="1:16" ht="18" customHeight="1" x14ac:dyDescent="0.2">
      <c r="A34" s="3"/>
      <c r="B34" s="234" t="s">
        <v>546</v>
      </c>
      <c r="C34" s="3"/>
      <c r="D34" s="3"/>
      <c r="E34" s="11"/>
      <c r="F34" s="3"/>
      <c r="G34" s="3"/>
      <c r="H34" s="3"/>
      <c r="I34" s="3"/>
      <c r="J34" s="3"/>
      <c r="K34" s="3"/>
      <c r="L34" s="3"/>
      <c r="M34" s="3"/>
      <c r="N34" s="3"/>
      <c r="O34" s="3"/>
      <c r="P34" s="3"/>
    </row>
    <row r="35" spans="1:16" ht="16" x14ac:dyDescent="0.2">
      <c r="A35" s="3"/>
      <c r="B35" s="48" t="s">
        <v>62</v>
      </c>
      <c r="C35" s="3"/>
      <c r="D35" s="3"/>
      <c r="E35" s="11" t="s">
        <v>63</v>
      </c>
      <c r="F35" s="3"/>
      <c r="G35" s="3"/>
      <c r="H35" s="3"/>
      <c r="I35" s="3"/>
      <c r="J35" s="3"/>
      <c r="K35" s="3"/>
      <c r="L35" s="3"/>
      <c r="M35" s="3"/>
      <c r="N35" s="3"/>
      <c r="O35" s="3"/>
      <c r="P35" s="3"/>
    </row>
    <row r="36" spans="1:16" ht="15" customHeight="1" x14ac:dyDescent="0.2">
      <c r="A36" s="3"/>
      <c r="B36" s="3"/>
      <c r="C36" s="3"/>
      <c r="D36" s="3"/>
      <c r="E36" s="11" t="s">
        <v>64</v>
      </c>
      <c r="F36" s="3"/>
      <c r="G36" s="3"/>
      <c r="H36" s="3"/>
      <c r="I36" s="3"/>
      <c r="J36" s="3"/>
      <c r="K36" s="3"/>
      <c r="L36" s="3"/>
      <c r="M36" s="3"/>
      <c r="N36" s="3"/>
      <c r="O36" s="3"/>
      <c r="P36" s="3"/>
    </row>
    <row r="37" spans="1:16" ht="15" customHeight="1" x14ac:dyDescent="0.2">
      <c r="A37" s="3"/>
      <c r="B37" s="3"/>
      <c r="C37" s="3"/>
      <c r="D37" s="3"/>
      <c r="E37" s="11" t="s">
        <v>65</v>
      </c>
      <c r="F37" s="3"/>
      <c r="G37" s="3"/>
      <c r="H37" s="3"/>
      <c r="I37" s="3"/>
      <c r="J37" s="3"/>
      <c r="K37" s="3"/>
      <c r="L37" s="3"/>
      <c r="M37" s="3"/>
      <c r="N37" s="3"/>
      <c r="O37" s="3"/>
      <c r="P37" s="3"/>
    </row>
    <row r="38" spans="1:16" ht="15" customHeight="1" x14ac:dyDescent="0.2">
      <c r="A38" s="3"/>
      <c r="B38" s="3"/>
      <c r="C38" s="3"/>
      <c r="D38" s="3"/>
      <c r="E38" s="11" t="s">
        <v>66</v>
      </c>
      <c r="F38" s="3"/>
      <c r="G38" s="3"/>
      <c r="H38" s="3"/>
      <c r="I38" s="3"/>
      <c r="J38" s="3"/>
      <c r="K38" s="3"/>
      <c r="L38" s="3"/>
      <c r="M38" s="3"/>
      <c r="N38" s="3"/>
      <c r="O38" s="3"/>
      <c r="P38" s="3"/>
    </row>
    <row r="39" spans="1:16" ht="15" customHeight="1" x14ac:dyDescent="0.2">
      <c r="A39" s="3"/>
      <c r="B39" s="3"/>
      <c r="C39" s="3"/>
      <c r="D39" s="3"/>
      <c r="E39" s="11" t="s">
        <v>67</v>
      </c>
      <c r="F39" s="3"/>
      <c r="G39" s="3"/>
      <c r="H39" s="3"/>
      <c r="I39" s="3"/>
      <c r="J39" s="3"/>
      <c r="K39" s="3"/>
      <c r="L39" s="3"/>
      <c r="M39" s="3"/>
      <c r="N39" s="3"/>
      <c r="O39" s="3"/>
      <c r="P39" s="3"/>
    </row>
    <row r="40" spans="1:16" ht="15" customHeight="1" x14ac:dyDescent="0.2">
      <c r="A40" s="3"/>
      <c r="B40" s="3"/>
      <c r="C40" s="3"/>
      <c r="D40" s="3"/>
      <c r="E40" s="11" t="s">
        <v>68</v>
      </c>
      <c r="F40" s="3"/>
      <c r="G40" s="3"/>
      <c r="H40" s="3"/>
      <c r="I40" s="3"/>
      <c r="J40" s="3"/>
      <c r="K40" s="3"/>
      <c r="L40" s="3"/>
      <c r="M40" s="3"/>
      <c r="N40" s="3"/>
      <c r="O40" s="3"/>
      <c r="P40" s="3"/>
    </row>
    <row r="41" spans="1:16" ht="15" customHeight="1" x14ac:dyDescent="0.2">
      <c r="A41" s="3"/>
      <c r="B41" s="3"/>
      <c r="C41" s="3"/>
      <c r="D41" s="3"/>
      <c r="E41" s="11" t="s">
        <v>69</v>
      </c>
      <c r="F41" s="3"/>
      <c r="G41" s="3"/>
      <c r="H41" s="3"/>
      <c r="I41" s="3"/>
      <c r="J41" s="3"/>
      <c r="K41" s="3"/>
      <c r="L41" s="3"/>
      <c r="M41" s="3"/>
      <c r="N41" s="3"/>
      <c r="O41" s="3"/>
      <c r="P41" s="3"/>
    </row>
    <row r="42" spans="1:16" ht="16" x14ac:dyDescent="0.2">
      <c r="A42" s="3"/>
      <c r="B42" s="3"/>
      <c r="C42" s="3"/>
      <c r="D42" s="3"/>
      <c r="E42" s="11" t="s">
        <v>70</v>
      </c>
      <c r="F42" s="3"/>
      <c r="G42" s="3"/>
      <c r="H42" s="3"/>
      <c r="I42" s="3"/>
      <c r="J42" s="3"/>
      <c r="K42" s="3"/>
      <c r="L42" s="3"/>
      <c r="M42" s="3"/>
      <c r="N42" s="3"/>
      <c r="O42" s="3"/>
      <c r="P42" s="3"/>
    </row>
    <row r="43" spans="1:16" ht="15" customHeight="1" x14ac:dyDescent="0.2">
      <c r="A43" s="3"/>
      <c r="B43" s="3"/>
      <c r="C43" s="3"/>
      <c r="D43" s="3"/>
      <c r="E43" s="11" t="s">
        <v>71</v>
      </c>
      <c r="F43" s="3"/>
      <c r="G43" s="3"/>
      <c r="H43" s="3"/>
      <c r="I43" s="3"/>
      <c r="J43" s="3"/>
      <c r="K43" s="3"/>
      <c r="L43" s="3"/>
      <c r="M43" s="3"/>
      <c r="N43" s="3"/>
      <c r="O43" s="3"/>
      <c r="P43" s="3"/>
    </row>
    <row r="44" spans="1:16" ht="15" customHeight="1" x14ac:dyDescent="0.2">
      <c r="A44" s="3"/>
      <c r="B44" s="3"/>
      <c r="C44" s="3"/>
      <c r="D44" s="3"/>
      <c r="E44" s="11" t="s">
        <v>72</v>
      </c>
      <c r="F44" s="3"/>
      <c r="G44" s="3"/>
      <c r="H44" s="3"/>
      <c r="I44" s="3"/>
      <c r="J44" s="3"/>
      <c r="K44" s="3"/>
      <c r="L44" s="3"/>
      <c r="M44" s="3"/>
      <c r="N44" s="3"/>
      <c r="O44" s="3"/>
      <c r="P44" s="3"/>
    </row>
    <row r="45" spans="1:16" ht="15" customHeight="1" x14ac:dyDescent="0.2">
      <c r="A45" s="3"/>
      <c r="B45" s="3"/>
      <c r="C45" s="3"/>
      <c r="D45" s="3"/>
      <c r="E45" s="11" t="s">
        <v>73</v>
      </c>
      <c r="F45" s="3"/>
      <c r="G45" s="3"/>
      <c r="H45" s="3"/>
      <c r="I45" s="3"/>
      <c r="J45" s="3"/>
      <c r="K45" s="3"/>
      <c r="L45" s="3"/>
      <c r="M45" s="3"/>
      <c r="N45" s="3"/>
      <c r="O45" s="3"/>
      <c r="P45" s="3"/>
    </row>
    <row r="46" spans="1:16" ht="15" customHeight="1" x14ac:dyDescent="0.2">
      <c r="A46" s="3"/>
      <c r="B46" s="3"/>
      <c r="C46" s="3"/>
      <c r="D46" s="3"/>
      <c r="E46" s="11" t="s">
        <v>74</v>
      </c>
      <c r="F46" s="3"/>
      <c r="G46" s="3"/>
      <c r="H46" s="3"/>
      <c r="I46" s="3"/>
      <c r="J46" s="3"/>
      <c r="K46" s="3"/>
      <c r="L46" s="3"/>
      <c r="M46" s="3"/>
      <c r="N46" s="3"/>
      <c r="O46" s="3"/>
      <c r="P46" s="3"/>
    </row>
    <row r="47" spans="1:16" ht="15" customHeight="1" x14ac:dyDescent="0.2">
      <c r="A47" s="3"/>
      <c r="B47" s="3"/>
      <c r="C47" s="3"/>
      <c r="D47" s="3"/>
      <c r="E47" s="11" t="s">
        <v>75</v>
      </c>
      <c r="F47" s="3"/>
      <c r="G47" s="3"/>
      <c r="H47" s="3"/>
      <c r="I47" s="3"/>
      <c r="J47" s="3"/>
      <c r="K47" s="3"/>
      <c r="L47" s="3"/>
      <c r="M47" s="3"/>
      <c r="N47" s="3"/>
      <c r="O47" s="3"/>
      <c r="P47" s="3"/>
    </row>
    <row r="54" spans="1:16" ht="15" customHeight="1" x14ac:dyDescent="0.2">
      <c r="A54" s="3"/>
      <c r="B54" s="3"/>
      <c r="C54" s="3"/>
      <c r="D54" s="3"/>
      <c r="E54" s="3"/>
      <c r="F54" s="3"/>
      <c r="G54" s="3"/>
      <c r="H54" s="3"/>
      <c r="I54" s="3"/>
      <c r="J54" s="3"/>
      <c r="K54" s="3"/>
      <c r="L54" s="3"/>
      <c r="M54" s="3"/>
      <c r="N54" s="3"/>
      <c r="O54" s="3"/>
      <c r="P54" s="3"/>
    </row>
    <row r="55" spans="1:16" ht="15" customHeight="1" x14ac:dyDescent="0.2">
      <c r="A55" s="3"/>
      <c r="B55" s="3"/>
      <c r="C55" s="3"/>
      <c r="D55" s="3"/>
      <c r="E55" s="3"/>
      <c r="F55" s="3"/>
      <c r="G55" s="3"/>
      <c r="H55" s="3"/>
      <c r="I55" s="3"/>
      <c r="J55" s="3"/>
      <c r="K55" s="3"/>
      <c r="L55" s="3"/>
      <c r="M55" s="3"/>
      <c r="N55" s="3"/>
      <c r="O55" s="3"/>
      <c r="P55" s="3"/>
    </row>
    <row r="56" spans="1:16" ht="15" customHeight="1" x14ac:dyDescent="0.2">
      <c r="A56" s="3"/>
      <c r="B56" s="3"/>
      <c r="C56" s="3"/>
      <c r="D56" s="3"/>
      <c r="E56" s="3"/>
      <c r="F56" s="3"/>
      <c r="G56" s="3"/>
      <c r="H56" s="3"/>
      <c r="I56" s="3"/>
      <c r="J56" s="3"/>
      <c r="K56" s="3"/>
      <c r="L56" s="3"/>
      <c r="M56" s="3"/>
      <c r="N56" s="3"/>
      <c r="O56" s="3"/>
      <c r="P56" s="3"/>
    </row>
    <row r="57" spans="1:16" ht="15" customHeight="1" x14ac:dyDescent="0.2">
      <c r="A57" s="3"/>
      <c r="B57" s="3"/>
      <c r="C57" s="3"/>
      <c r="D57" s="3"/>
      <c r="E57" s="3"/>
      <c r="F57" s="3"/>
      <c r="G57" s="3"/>
      <c r="H57" s="3"/>
      <c r="I57" s="3"/>
      <c r="J57" s="3"/>
      <c r="K57" s="3"/>
      <c r="L57" s="3"/>
      <c r="M57" s="3"/>
      <c r="N57" s="3"/>
      <c r="O57" s="3"/>
      <c r="P57" s="3"/>
    </row>
    <row r="58" spans="1:16" ht="15" customHeight="1" x14ac:dyDescent="0.2">
      <c r="A58" s="3"/>
      <c r="B58" s="3"/>
      <c r="C58" s="3"/>
      <c r="D58" s="3"/>
      <c r="E58" s="3"/>
      <c r="F58" s="3"/>
      <c r="G58" s="3"/>
      <c r="H58" s="3"/>
      <c r="I58" s="3"/>
      <c r="J58" s="3"/>
      <c r="K58" s="3"/>
      <c r="L58" s="3"/>
      <c r="M58" s="3"/>
      <c r="N58" s="3"/>
      <c r="O58" s="3"/>
      <c r="P58" s="3"/>
    </row>
    <row r="67" spans="1:16" ht="16" x14ac:dyDescent="0.2">
      <c r="A67" s="3"/>
      <c r="B67" s="3"/>
      <c r="C67" s="3"/>
      <c r="D67" s="3"/>
      <c r="E67" s="3"/>
      <c r="F67" s="3"/>
      <c r="G67" s="3"/>
      <c r="H67" s="3"/>
      <c r="I67" s="3"/>
      <c r="J67" s="3"/>
      <c r="K67" s="3"/>
      <c r="L67" s="3"/>
      <c r="M67" s="3"/>
      <c r="N67" s="3"/>
      <c r="O67" s="3"/>
      <c r="P67" s="3"/>
    </row>
  </sheetData>
  <sheetProtection selectLockedCells="1"/>
  <phoneticPr fontId="6" type="noConversion"/>
  <dataValidations count="1">
    <dataValidation type="list" allowBlank="1" showInputMessage="1" showErrorMessage="1" sqref="D17:D18" xr:uid="{B1CA60FD-AC66-4AF6-9554-F5168013E6B9}">
      <formula1>$D$17:$D$32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ignoredErrors>
    <ignoredError sqref="B34" numberStoredAsText="1"/>
  </ignoredErrors>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Values'!$A$20:$A$21</xm:f>
          </x14:formula1>
          <xm:sqref>B20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M85"/>
  <sheetViews>
    <sheetView showGridLines="0" topLeftCell="A14" zoomScaleNormal="100" workbookViewId="0">
      <selection activeCell="C24" sqref="C24"/>
    </sheetView>
  </sheetViews>
  <sheetFormatPr baseColWidth="10" defaultColWidth="9.1640625" defaultRowHeight="15" customHeight="1" x14ac:dyDescent="0.2"/>
  <cols>
    <col min="2" max="2" width="64.5" bestFit="1" customWidth="1"/>
    <col min="3" max="4" width="24.83203125" customWidth="1"/>
    <col min="5" max="5" width="26.33203125" customWidth="1"/>
    <col min="6" max="6" width="81" customWidth="1"/>
  </cols>
  <sheetData>
    <row r="2" spans="1:13" s="10" customFormat="1" ht="23.75" customHeight="1" x14ac:dyDescent="0.2">
      <c r="A2" s="3"/>
      <c r="B2" s="241" t="s">
        <v>11</v>
      </c>
      <c r="C2" s="267"/>
      <c r="D2" s="267"/>
      <c r="E2" s="267"/>
      <c r="F2" s="242"/>
      <c r="G2" s="3"/>
      <c r="H2" s="3"/>
      <c r="I2" s="3"/>
      <c r="J2" s="3"/>
      <c r="K2" s="3"/>
      <c r="L2" s="3"/>
      <c r="M2" s="3"/>
    </row>
    <row r="3" spans="1:13" ht="15" customHeight="1" x14ac:dyDescent="0.2">
      <c r="B3" s="49"/>
    </row>
    <row r="4" spans="1:13" ht="18" customHeight="1" x14ac:dyDescent="0.25">
      <c r="B4" s="268" t="s">
        <v>76</v>
      </c>
      <c r="C4" s="269"/>
      <c r="D4" s="269"/>
      <c r="E4" s="269"/>
      <c r="F4" s="270"/>
    </row>
    <row r="5" spans="1:13" ht="15" customHeight="1" x14ac:dyDescent="0.25">
      <c r="B5" s="217" t="s">
        <v>77</v>
      </c>
      <c r="C5" s="218"/>
      <c r="D5" s="219"/>
      <c r="E5" s="219"/>
      <c r="F5" s="220"/>
    </row>
    <row r="6" spans="1:13" ht="14.25" customHeight="1" x14ac:dyDescent="0.25">
      <c r="B6" s="215" t="s">
        <v>78</v>
      </c>
      <c r="C6" s="215" t="s">
        <v>79</v>
      </c>
      <c r="D6" s="215" t="s">
        <v>79</v>
      </c>
      <c r="E6" s="215" t="s">
        <v>79</v>
      </c>
      <c r="F6" s="216"/>
    </row>
    <row r="7" spans="1:13" x14ac:dyDescent="0.2">
      <c r="B7" s="271" t="s">
        <v>80</v>
      </c>
      <c r="C7" s="272"/>
      <c r="D7" s="272"/>
      <c r="E7" s="272" t="s">
        <v>81</v>
      </c>
      <c r="F7" s="273"/>
    </row>
    <row r="8" spans="1:13" x14ac:dyDescent="0.2">
      <c r="B8" s="279" t="s">
        <v>82</v>
      </c>
      <c r="C8" s="280"/>
      <c r="D8" s="281"/>
      <c r="E8" s="282" t="s">
        <v>281</v>
      </c>
      <c r="F8" s="283"/>
    </row>
    <row r="9" spans="1:13" x14ac:dyDescent="0.2">
      <c r="B9" s="274" t="s">
        <v>84</v>
      </c>
      <c r="C9" s="275"/>
      <c r="D9" s="276"/>
      <c r="E9" s="277" t="s">
        <v>282</v>
      </c>
      <c r="F9" s="278"/>
    </row>
    <row r="10" spans="1:13" ht="15" customHeight="1" x14ac:dyDescent="0.2">
      <c r="B10" s="49" t="s">
        <v>85</v>
      </c>
      <c r="F10" s="49" t="s">
        <v>86</v>
      </c>
    </row>
    <row r="11" spans="1:13" ht="19" x14ac:dyDescent="0.25">
      <c r="B11" s="248" t="s">
        <v>87</v>
      </c>
      <c r="C11" s="249"/>
      <c r="D11" s="249"/>
      <c r="E11" s="249"/>
      <c r="F11" s="250"/>
    </row>
    <row r="12" spans="1:13" ht="96.75" customHeight="1" x14ac:dyDescent="0.2">
      <c r="B12" s="245" t="s">
        <v>88</v>
      </c>
      <c r="C12" s="246"/>
      <c r="D12" s="246"/>
      <c r="E12" s="246"/>
      <c r="F12" s="247"/>
    </row>
    <row r="13" spans="1:13" ht="364.25" customHeight="1" x14ac:dyDescent="0.2">
      <c r="B13" s="263" t="s">
        <v>539</v>
      </c>
      <c r="C13" s="264"/>
      <c r="D13" s="264"/>
      <c r="E13" s="264"/>
      <c r="F13" s="265"/>
    </row>
    <row r="14" spans="1:13" ht="15" customHeight="1" x14ac:dyDescent="0.2">
      <c r="B14" s="266" t="s">
        <v>89</v>
      </c>
      <c r="C14" s="266"/>
      <c r="D14" s="199"/>
      <c r="F14" s="49" t="s">
        <v>90</v>
      </c>
    </row>
    <row r="15" spans="1:13" ht="15" customHeight="1" thickBot="1" x14ac:dyDescent="0.25">
      <c r="B15" s="13"/>
      <c r="C15" s="13"/>
      <c r="D15" s="13"/>
    </row>
    <row r="16" spans="1:13" ht="19" x14ac:dyDescent="0.25">
      <c r="B16" s="254" t="s">
        <v>91</v>
      </c>
      <c r="C16" s="255"/>
      <c r="D16" s="255"/>
      <c r="E16" s="255"/>
      <c r="F16" s="256"/>
    </row>
    <row r="17" spans="2:7" ht="16" x14ac:dyDescent="0.2">
      <c r="B17" s="257" t="s">
        <v>92</v>
      </c>
      <c r="C17" s="258"/>
      <c r="D17" s="258"/>
      <c r="E17" s="259"/>
      <c r="F17" s="74" t="s">
        <v>93</v>
      </c>
    </row>
    <row r="18" spans="2:7" ht="48" customHeight="1" thickBot="1" x14ac:dyDescent="0.25">
      <c r="B18" s="251" t="s">
        <v>94</v>
      </c>
      <c r="C18" s="252"/>
      <c r="D18" s="252"/>
      <c r="E18" s="252"/>
      <c r="F18" s="253"/>
    </row>
    <row r="19" spans="2:7" ht="349.25" customHeight="1" thickBot="1" x14ac:dyDescent="0.25">
      <c r="B19" s="260" t="s">
        <v>95</v>
      </c>
      <c r="C19" s="261"/>
      <c r="D19" s="261"/>
      <c r="E19" s="262"/>
      <c r="F19" s="113" t="s">
        <v>96</v>
      </c>
      <c r="G19" s="25"/>
    </row>
    <row r="20" spans="2:7" ht="17.25" customHeight="1" thickBot="1" x14ac:dyDescent="0.25">
      <c r="B20" s="49" t="s">
        <v>97</v>
      </c>
    </row>
    <row r="21" spans="2:7" ht="15" customHeight="1" x14ac:dyDescent="0.2">
      <c r="B21" s="26" t="s">
        <v>98</v>
      </c>
      <c r="C21" s="27" t="s">
        <v>99</v>
      </c>
      <c r="D21" s="27" t="s">
        <v>100</v>
      </c>
      <c r="E21" s="27" t="s">
        <v>101</v>
      </c>
      <c r="F21" s="52" t="s">
        <v>102</v>
      </c>
    </row>
    <row r="22" spans="2:7" ht="15" hidden="1" customHeight="1" x14ac:dyDescent="0.2">
      <c r="B22" s="36" t="str">
        <f>'Dropdown Values'!A3</f>
        <v>Please select an option</v>
      </c>
      <c r="C22" s="53"/>
      <c r="D22" s="54"/>
      <c r="E22" s="54"/>
      <c r="F22" s="28"/>
    </row>
    <row r="23" spans="2:7" x14ac:dyDescent="0.2">
      <c r="B23" s="36" t="str" cm="1">
        <f t="array" ref="B23:B31">Project_List</f>
        <v>PF-ANO-001: Anon Innovation Hub</v>
      </c>
      <c r="C23" s="160" t="s">
        <v>274</v>
      </c>
      <c r="D23" s="160" t="s">
        <v>282</v>
      </c>
      <c r="E23" s="161" t="s">
        <v>282</v>
      </c>
      <c r="F23" s="162" t="s">
        <v>478</v>
      </c>
    </row>
    <row r="24" spans="2:7" x14ac:dyDescent="0.2">
      <c r="B24" s="36" t="str">
        <v>PF-ANO-002: Anon Market Upgrades</v>
      </c>
      <c r="C24" s="160" t="s">
        <v>277</v>
      </c>
      <c r="D24" s="160" t="s">
        <v>281</v>
      </c>
      <c r="E24" s="161" t="s">
        <v>281</v>
      </c>
      <c r="F24" s="162" t="s">
        <v>479</v>
      </c>
    </row>
    <row r="25" spans="2:7" x14ac:dyDescent="0.2">
      <c r="B25" s="36" t="str">
        <v>PF-ANO-003: Anon Library &amp; Museum Upgrade</v>
      </c>
      <c r="C25" s="160" t="s">
        <v>277</v>
      </c>
      <c r="D25" s="160" t="s">
        <v>281</v>
      </c>
      <c r="E25" s="161" t="s">
        <v>281</v>
      </c>
      <c r="F25" s="162" t="s">
        <v>480</v>
      </c>
    </row>
    <row r="26" spans="2:7" x14ac:dyDescent="0.2">
      <c r="B26" s="36" t="str">
        <v>PF-ANO-004: Public Realm Improvements</v>
      </c>
      <c r="C26" s="160" t="s">
        <v>274</v>
      </c>
      <c r="D26" s="160" t="s">
        <v>282</v>
      </c>
      <c r="E26" s="161" t="s">
        <v>282</v>
      </c>
      <c r="F26" s="162" t="s">
        <v>540</v>
      </c>
    </row>
    <row r="27" spans="2:7" x14ac:dyDescent="0.2">
      <c r="B27" s="36" t="str">
        <v>PF-ANO-005: Accelerated Funding £1 million Public Realm Improvements</v>
      </c>
      <c r="C27" s="160" t="s">
        <v>277</v>
      </c>
      <c r="D27" s="160" t="s">
        <v>281</v>
      </c>
      <c r="E27" s="161" t="s">
        <v>281</v>
      </c>
      <c r="F27" s="162" t="s">
        <v>481</v>
      </c>
    </row>
    <row r="28" spans="2:7" x14ac:dyDescent="0.2">
      <c r="B28" s="36" t="str">
        <v>PF-ANO-006: Anon Market Precinct</v>
      </c>
      <c r="C28" s="160" t="s">
        <v>274</v>
      </c>
      <c r="D28" s="160" t="s">
        <v>282</v>
      </c>
      <c r="E28" s="161" t="s">
        <v>282</v>
      </c>
      <c r="F28" s="162" t="s">
        <v>541</v>
      </c>
    </row>
    <row r="29" spans="2:7" x14ac:dyDescent="0.2">
      <c r="B29" s="36" t="str">
        <v>PF-ANO-007: Anon Leisure Centre Expansion</v>
      </c>
      <c r="C29" s="160" t="s">
        <v>277</v>
      </c>
      <c r="D29" s="160" t="s">
        <v>281</v>
      </c>
      <c r="E29" s="161" t="s">
        <v>281</v>
      </c>
      <c r="F29" s="162" t="s">
        <v>482</v>
      </c>
    </row>
    <row r="30" spans="2:7" x14ac:dyDescent="0.2">
      <c r="B30" s="36" t="str">
        <v>PF-ANO-008: Streets for All - Anon</v>
      </c>
      <c r="C30" s="160" t="s">
        <v>274</v>
      </c>
      <c r="D30" s="160" t="s">
        <v>282</v>
      </c>
      <c r="E30" s="161" t="s">
        <v>282</v>
      </c>
      <c r="F30" s="162" t="s">
        <v>542</v>
      </c>
    </row>
    <row r="31" spans="2:7" x14ac:dyDescent="0.2">
      <c r="B31" s="36" t="str">
        <v>PF-ANO-009: Anon College of Medical Science</v>
      </c>
      <c r="C31" s="160" t="s">
        <v>277</v>
      </c>
      <c r="D31" s="160" t="s">
        <v>281</v>
      </c>
      <c r="E31" s="161" t="s">
        <v>281</v>
      </c>
      <c r="F31" s="162" t="s">
        <v>483</v>
      </c>
    </row>
    <row r="32" spans="2:7" x14ac:dyDescent="0.2">
      <c r="B32" s="36"/>
      <c r="C32" s="160" t="s">
        <v>83</v>
      </c>
      <c r="D32" s="160" t="s">
        <v>83</v>
      </c>
      <c r="E32" s="161" t="s">
        <v>83</v>
      </c>
      <c r="F32" s="162"/>
    </row>
    <row r="33" spans="2:6" ht="15" customHeight="1" x14ac:dyDescent="0.2">
      <c r="B33" s="36"/>
      <c r="C33" s="160" t="s">
        <v>83</v>
      </c>
      <c r="D33" s="160" t="s">
        <v>83</v>
      </c>
      <c r="E33" s="161" t="s">
        <v>83</v>
      </c>
      <c r="F33" s="162"/>
    </row>
    <row r="34" spans="2:6" ht="15" customHeight="1" x14ac:dyDescent="0.2">
      <c r="B34" s="36"/>
      <c r="C34" s="160" t="s">
        <v>83</v>
      </c>
      <c r="D34" s="160" t="s">
        <v>83</v>
      </c>
      <c r="E34" s="161" t="s">
        <v>83</v>
      </c>
      <c r="F34" s="162"/>
    </row>
    <row r="35" spans="2:6" ht="15" customHeight="1" x14ac:dyDescent="0.2">
      <c r="B35" s="36"/>
      <c r="C35" s="160" t="s">
        <v>83</v>
      </c>
      <c r="D35" s="160" t="s">
        <v>83</v>
      </c>
      <c r="E35" s="161" t="s">
        <v>83</v>
      </c>
      <c r="F35" s="162"/>
    </row>
    <row r="36" spans="2:6" ht="15" customHeight="1" x14ac:dyDescent="0.2">
      <c r="B36" s="36"/>
      <c r="C36" s="160" t="s">
        <v>83</v>
      </c>
      <c r="D36" s="160" t="s">
        <v>83</v>
      </c>
      <c r="E36" s="161" t="s">
        <v>83</v>
      </c>
      <c r="F36" s="162"/>
    </row>
    <row r="37" spans="2:6" ht="15" customHeight="1" x14ac:dyDescent="0.2">
      <c r="B37" s="36"/>
      <c r="C37" s="160" t="s">
        <v>83</v>
      </c>
      <c r="D37" s="160" t="s">
        <v>83</v>
      </c>
      <c r="E37" s="161" t="s">
        <v>83</v>
      </c>
      <c r="F37" s="162"/>
    </row>
    <row r="38" spans="2:6" ht="15" customHeight="1" x14ac:dyDescent="0.2">
      <c r="B38" s="36"/>
      <c r="C38" s="160" t="s">
        <v>83</v>
      </c>
      <c r="D38" s="160" t="s">
        <v>83</v>
      </c>
      <c r="E38" s="161" t="s">
        <v>83</v>
      </c>
      <c r="F38" s="162"/>
    </row>
    <row r="39" spans="2:6" ht="15" customHeight="1" x14ac:dyDescent="0.2">
      <c r="B39" s="36"/>
      <c r="C39" s="160" t="s">
        <v>83</v>
      </c>
      <c r="D39" s="160" t="s">
        <v>83</v>
      </c>
      <c r="E39" s="161" t="s">
        <v>83</v>
      </c>
      <c r="F39" s="162"/>
    </row>
    <row r="40" spans="2:6" ht="15" customHeight="1" x14ac:dyDescent="0.2">
      <c r="B40" s="36"/>
      <c r="C40" s="160" t="s">
        <v>83</v>
      </c>
      <c r="D40" s="160" t="s">
        <v>83</v>
      </c>
      <c r="E40" s="161" t="s">
        <v>83</v>
      </c>
      <c r="F40" s="162"/>
    </row>
    <row r="41" spans="2:6" ht="15" customHeight="1" x14ac:dyDescent="0.2">
      <c r="B41" s="36"/>
      <c r="C41" s="160" t="s">
        <v>83</v>
      </c>
      <c r="D41" s="160" t="s">
        <v>83</v>
      </c>
      <c r="E41" s="161" t="s">
        <v>83</v>
      </c>
      <c r="F41" s="162"/>
    </row>
    <row r="42" spans="2:6" ht="15" customHeight="1" x14ac:dyDescent="0.2">
      <c r="B42" s="36"/>
      <c r="C42" s="160" t="s">
        <v>83</v>
      </c>
      <c r="D42" s="160" t="s">
        <v>83</v>
      </c>
      <c r="E42" s="161" t="s">
        <v>83</v>
      </c>
      <c r="F42" s="162"/>
    </row>
    <row r="43" spans="2:6" ht="15" customHeight="1" x14ac:dyDescent="0.2">
      <c r="B43" s="36"/>
      <c r="C43" s="160" t="s">
        <v>83</v>
      </c>
      <c r="D43" s="160" t="s">
        <v>83</v>
      </c>
      <c r="E43" s="161" t="s">
        <v>83</v>
      </c>
      <c r="F43" s="162"/>
    </row>
    <row r="44" spans="2:6" ht="15" customHeight="1" x14ac:dyDescent="0.2">
      <c r="B44" s="36"/>
      <c r="C44" s="160" t="s">
        <v>83</v>
      </c>
      <c r="D44" s="160" t="s">
        <v>83</v>
      </c>
      <c r="E44" s="161" t="s">
        <v>83</v>
      </c>
      <c r="F44" s="162"/>
    </row>
    <row r="45" spans="2:6" ht="15" customHeight="1" x14ac:dyDescent="0.2">
      <c r="B45" s="36"/>
      <c r="C45" s="160" t="s">
        <v>83</v>
      </c>
      <c r="D45" s="160" t="s">
        <v>83</v>
      </c>
      <c r="E45" s="161" t="s">
        <v>83</v>
      </c>
      <c r="F45" s="162"/>
    </row>
    <row r="46" spans="2:6" ht="15" customHeight="1" x14ac:dyDescent="0.2">
      <c r="B46" s="36"/>
      <c r="C46" s="160" t="s">
        <v>83</v>
      </c>
      <c r="D46" s="160" t="s">
        <v>83</v>
      </c>
      <c r="E46" s="161" t="s">
        <v>83</v>
      </c>
      <c r="F46" s="162"/>
    </row>
    <row r="47" spans="2:6" ht="15" customHeight="1" x14ac:dyDescent="0.2">
      <c r="B47" s="36"/>
      <c r="C47" s="160" t="s">
        <v>83</v>
      </c>
      <c r="D47" s="160" t="s">
        <v>83</v>
      </c>
      <c r="E47" s="161" t="s">
        <v>83</v>
      </c>
      <c r="F47" s="162"/>
    </row>
    <row r="48" spans="2:6" ht="15" customHeight="1" x14ac:dyDescent="0.2">
      <c r="B48" s="36"/>
      <c r="C48" s="160" t="s">
        <v>83</v>
      </c>
      <c r="D48" s="160" t="s">
        <v>83</v>
      </c>
      <c r="E48" s="161" t="s">
        <v>83</v>
      </c>
      <c r="F48" s="162"/>
    </row>
    <row r="49" spans="2:6" ht="15" customHeight="1" x14ac:dyDescent="0.2">
      <c r="B49" s="36"/>
      <c r="C49" s="160" t="s">
        <v>83</v>
      </c>
      <c r="D49" s="160" t="s">
        <v>83</v>
      </c>
      <c r="E49" s="161" t="s">
        <v>83</v>
      </c>
      <c r="F49" s="162"/>
    </row>
    <row r="50" spans="2:6" ht="15" customHeight="1" x14ac:dyDescent="0.2">
      <c r="B50" s="36"/>
      <c r="C50" s="160" t="s">
        <v>83</v>
      </c>
      <c r="D50" s="160" t="s">
        <v>83</v>
      </c>
      <c r="E50" s="161" t="s">
        <v>83</v>
      </c>
      <c r="F50" s="162"/>
    </row>
    <row r="51" spans="2:6" ht="15" customHeight="1" x14ac:dyDescent="0.2">
      <c r="B51" s="36"/>
      <c r="C51" s="160" t="s">
        <v>83</v>
      </c>
      <c r="D51" s="160" t="s">
        <v>83</v>
      </c>
      <c r="E51" s="161" t="s">
        <v>83</v>
      </c>
      <c r="F51" s="162"/>
    </row>
    <row r="52" spans="2:6" ht="15" customHeight="1" x14ac:dyDescent="0.2">
      <c r="B52" s="36"/>
      <c r="C52" s="160" t="s">
        <v>83</v>
      </c>
      <c r="D52" s="160" t="s">
        <v>83</v>
      </c>
      <c r="E52" s="161" t="s">
        <v>83</v>
      </c>
      <c r="F52" s="162"/>
    </row>
    <row r="53" spans="2:6" ht="15" customHeight="1" x14ac:dyDescent="0.2">
      <c r="B53" s="36"/>
      <c r="C53" s="160" t="s">
        <v>83</v>
      </c>
      <c r="D53" s="160" t="s">
        <v>83</v>
      </c>
      <c r="E53" s="161" t="s">
        <v>83</v>
      </c>
      <c r="F53" s="162"/>
    </row>
    <row r="54" spans="2:6" ht="15" customHeight="1" x14ac:dyDescent="0.2">
      <c r="B54" s="36"/>
      <c r="C54" s="160" t="s">
        <v>83</v>
      </c>
      <c r="D54" s="160" t="s">
        <v>83</v>
      </c>
      <c r="E54" s="161" t="s">
        <v>83</v>
      </c>
      <c r="F54" s="162"/>
    </row>
    <row r="55" spans="2:6" ht="15" customHeight="1" x14ac:dyDescent="0.2">
      <c r="B55" s="36"/>
      <c r="C55" s="160" t="s">
        <v>83</v>
      </c>
      <c r="D55" s="160" t="s">
        <v>83</v>
      </c>
      <c r="E55" s="161" t="s">
        <v>83</v>
      </c>
      <c r="F55" s="162"/>
    </row>
    <row r="56" spans="2:6" ht="15" customHeight="1" x14ac:dyDescent="0.2">
      <c r="B56" s="36"/>
      <c r="C56" s="160" t="s">
        <v>83</v>
      </c>
      <c r="D56" s="160" t="s">
        <v>83</v>
      </c>
      <c r="E56" s="161" t="s">
        <v>83</v>
      </c>
      <c r="F56" s="162"/>
    </row>
    <row r="57" spans="2:6" ht="16" thickBot="1" x14ac:dyDescent="0.25">
      <c r="B57" s="55"/>
      <c r="C57" s="160" t="s">
        <v>83</v>
      </c>
      <c r="D57" s="160" t="s">
        <v>83</v>
      </c>
      <c r="E57" s="161" t="s">
        <v>83</v>
      </c>
      <c r="F57" s="163"/>
    </row>
    <row r="58" spans="2:6" ht="8.25" customHeight="1" x14ac:dyDescent="0.2">
      <c r="F58" s="49" t="s">
        <v>103</v>
      </c>
    </row>
    <row r="59" spans="2:6" ht="8.25" customHeight="1" thickBot="1" x14ac:dyDescent="0.25">
      <c r="B59" s="49" t="s">
        <v>104</v>
      </c>
    </row>
    <row r="60" spans="2:6" ht="18" customHeight="1" x14ac:dyDescent="0.25">
      <c r="B60" s="248" t="s">
        <v>105</v>
      </c>
      <c r="C60" s="249"/>
      <c r="D60" s="249"/>
      <c r="E60" s="249"/>
      <c r="F60" s="250"/>
    </row>
    <row r="61" spans="2:6" ht="97.5" customHeight="1" x14ac:dyDescent="0.2">
      <c r="B61" s="245" t="s">
        <v>106</v>
      </c>
      <c r="C61" s="246"/>
      <c r="D61" s="246"/>
      <c r="E61" s="246"/>
      <c r="F61" s="247"/>
    </row>
    <row r="62" spans="2:6" ht="240" customHeight="1" thickBot="1" x14ac:dyDescent="0.25">
      <c r="B62" s="263" t="s">
        <v>543</v>
      </c>
      <c r="C62" s="264"/>
      <c r="D62" s="264"/>
      <c r="E62" s="264"/>
      <c r="F62" s="265"/>
    </row>
    <row r="63" spans="2:6" ht="15" customHeight="1" x14ac:dyDescent="0.2">
      <c r="B63" s="266" t="s">
        <v>89</v>
      </c>
      <c r="C63" s="266"/>
      <c r="D63" s="199"/>
      <c r="F63" s="49" t="s">
        <v>107</v>
      </c>
    </row>
    <row r="64" spans="2:6" ht="8.25" customHeight="1" x14ac:dyDescent="0.2"/>
    <row r="65" spans="2:6" ht="8.25" customHeight="1" thickBot="1" x14ac:dyDescent="0.25">
      <c r="B65" s="49" t="s">
        <v>108</v>
      </c>
    </row>
    <row r="66" spans="2:6" ht="18" customHeight="1" x14ac:dyDescent="0.25">
      <c r="B66" s="248" t="s">
        <v>109</v>
      </c>
      <c r="C66" s="249"/>
      <c r="D66" s="249"/>
      <c r="E66" s="249"/>
      <c r="F66" s="250"/>
    </row>
    <row r="67" spans="2:6" ht="32.25" customHeight="1" x14ac:dyDescent="0.2">
      <c r="B67" s="284" t="s">
        <v>110</v>
      </c>
      <c r="C67" s="285"/>
      <c r="D67" s="285"/>
      <c r="E67" s="285"/>
      <c r="F67" s="286"/>
    </row>
    <row r="68" spans="2:6" ht="240" customHeight="1" thickBot="1" x14ac:dyDescent="0.25">
      <c r="B68" s="263" t="s">
        <v>544</v>
      </c>
      <c r="C68" s="264"/>
      <c r="D68" s="264"/>
      <c r="E68" s="264"/>
      <c r="F68" s="265"/>
    </row>
    <row r="69" spans="2:6" ht="15" customHeight="1" x14ac:dyDescent="0.2">
      <c r="B69" s="266" t="s">
        <v>89</v>
      </c>
      <c r="C69" s="266"/>
      <c r="D69" s="199"/>
      <c r="F69" s="49" t="s">
        <v>111</v>
      </c>
    </row>
    <row r="71" spans="2:6" x14ac:dyDescent="0.2">
      <c r="B71" s="2"/>
      <c r="C71" s="2"/>
      <c r="D71" s="2"/>
      <c r="E71" s="2"/>
    </row>
    <row r="72" spans="2:6" x14ac:dyDescent="0.2">
      <c r="B72" s="2"/>
      <c r="C72" s="2"/>
      <c r="D72" s="2"/>
      <c r="E72" s="2"/>
    </row>
    <row r="77" spans="2:6" x14ac:dyDescent="0.2"/>
    <row r="79" spans="2:6" x14ac:dyDescent="0.2"/>
    <row r="80" spans="2:6" x14ac:dyDescent="0.2"/>
    <row r="81" x14ac:dyDescent="0.2"/>
    <row r="82" x14ac:dyDescent="0.2"/>
    <row r="83" x14ac:dyDescent="0.2"/>
    <row r="84" x14ac:dyDescent="0.2"/>
    <row r="85" x14ac:dyDescent="0.2"/>
  </sheetData>
  <sheetProtection algorithmName="SHA-512" hashValue="5/EDCoenwTlY/3dFhn/UbOVjb+IhKckW5DYs9DgveF3rJHPU5U1EDfOnX5p0xEBwGj9ZOwWsC3T350MkWuwakg==" saltValue="5NWR2lF0q0qpnHDbS4shIg==" spinCount="100000" sheet="1" selectLockedCells="1"/>
  <mergeCells count="24">
    <mergeCell ref="B69:C69"/>
    <mergeCell ref="B63:C63"/>
    <mergeCell ref="B62:F62"/>
    <mergeCell ref="B66:F66"/>
    <mergeCell ref="B67:F67"/>
    <mergeCell ref="B68:F68"/>
    <mergeCell ref="B13:F13"/>
    <mergeCell ref="B14:C14"/>
    <mergeCell ref="B11:F11"/>
    <mergeCell ref="B2:F2"/>
    <mergeCell ref="B12:F12"/>
    <mergeCell ref="B4:F4"/>
    <mergeCell ref="B7:D7"/>
    <mergeCell ref="E7:F7"/>
    <mergeCell ref="B9:D9"/>
    <mergeCell ref="E9:F9"/>
    <mergeCell ref="B8:D8"/>
    <mergeCell ref="E8:F8"/>
    <mergeCell ref="B61:F61"/>
    <mergeCell ref="B60:F60"/>
    <mergeCell ref="B18:F18"/>
    <mergeCell ref="B16:F16"/>
    <mergeCell ref="B17:E17"/>
    <mergeCell ref="B19:E19"/>
  </mergeCells>
  <conditionalFormatting sqref="B22:F57">
    <cfRule type="expression" dxfId="54" priority="3">
      <formula>$B22=""</formula>
    </cfRule>
  </conditionalFormatting>
  <conditionalFormatting sqref="C22:E57">
    <cfRule type="cellIs" dxfId="53" priority="1" operator="equal">
      <formula>"Amber/Red"</formula>
    </cfRule>
    <cfRule type="cellIs" dxfId="52" priority="2" operator="equal">
      <formula>"Amber/Green"</formula>
    </cfRule>
    <cfRule type="cellIs" dxfId="51" priority="4" operator="equal">
      <formula>"Green"</formula>
    </cfRule>
    <cfRule type="cellIs" dxfId="50" priority="5" operator="equal">
      <formula>"Amber"</formula>
    </cfRule>
    <cfRule type="cellIs" dxfId="49" priority="6" operator="equal">
      <formula>"Red"</formula>
    </cfRule>
    <cfRule type="cellIs" dxfId="48" priority="7" operator="equal">
      <formula>"Select a rating"</formula>
    </cfRule>
  </conditionalFormatting>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1D205E69-F9DC-447D-A939-04C2C18838BF}">
          <x14:formula1>
            <xm:f>'Dropdown Values'!$A$34:$A$39</xm:f>
          </x14:formula1>
          <xm:sqref>D23:E57 E8:F9</xm:sqref>
        </x14:dataValidation>
        <x14:dataValidation type="list" allowBlank="1" showInputMessage="1" showErrorMessage="1" xr:uid="{23852C39-C1DE-4345-9BFC-E5A9FA1CA181}">
          <x14:formula1>
            <xm:f>'Dropdown Values'!$A$25:$A$30</xm:f>
          </x14:formula1>
          <xm:sqref>C23:C57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showGridLines="0" zoomScaleNormal="100" workbookViewId="0">
      <selection activeCell="C6" sqref="C6"/>
    </sheetView>
  </sheetViews>
  <sheetFormatPr baseColWidth="10" defaultColWidth="8.83203125" defaultRowHeight="15" x14ac:dyDescent="0.2"/>
  <cols>
    <col min="2" max="2" width="93.5" customWidth="1"/>
    <col min="3" max="3" width="59.5" customWidth="1"/>
  </cols>
  <sheetData>
    <row r="1" spans="2:3" ht="16" thickBot="1" x14ac:dyDescent="0.25"/>
    <row r="2" spans="2:3" ht="24" x14ac:dyDescent="0.2">
      <c r="B2" s="287" t="s">
        <v>13</v>
      </c>
      <c r="C2" s="288"/>
    </row>
    <row r="3" spans="2:3" x14ac:dyDescent="0.2">
      <c r="B3" s="49" t="s">
        <v>112</v>
      </c>
    </row>
    <row r="4" spans="2:3" ht="17" x14ac:dyDescent="0.2">
      <c r="B4" s="72" t="s">
        <v>98</v>
      </c>
      <c r="C4" s="73" t="s">
        <v>113</v>
      </c>
    </row>
    <row r="5" spans="2:3" ht="32" x14ac:dyDescent="0.2">
      <c r="B5" s="67"/>
      <c r="C5" s="114" t="s">
        <v>114</v>
      </c>
    </row>
    <row r="6" spans="2:3" x14ac:dyDescent="0.2">
      <c r="B6" s="68" t="str" cm="1">
        <f t="array" ref="B6:B14">Project_List</f>
        <v>PF-ANO-001: Anon Innovation Hub</v>
      </c>
      <c r="C6" s="164" t="s">
        <v>484</v>
      </c>
    </row>
    <row r="7" spans="2:3" x14ac:dyDescent="0.2">
      <c r="B7" s="69" t="str">
        <v>PF-ANO-002: Anon Market Upgrades</v>
      </c>
      <c r="C7" s="164" t="s">
        <v>485</v>
      </c>
    </row>
    <row r="8" spans="2:3" x14ac:dyDescent="0.2">
      <c r="B8" s="68" t="str">
        <v>PF-ANO-003: Anon Library &amp; Museum Upgrade</v>
      </c>
      <c r="C8" s="164" t="s">
        <v>486</v>
      </c>
    </row>
    <row r="9" spans="2:3" x14ac:dyDescent="0.2">
      <c r="B9" s="68" t="str">
        <v>PF-ANO-004: Public Realm Improvements</v>
      </c>
      <c r="C9" s="164" t="s">
        <v>487</v>
      </c>
    </row>
    <row r="10" spans="2:3" x14ac:dyDescent="0.2">
      <c r="B10" s="68" t="str">
        <v>PF-ANO-005: Accelerated Funding £1 million Public Realm Improvements</v>
      </c>
      <c r="C10" s="164" t="s">
        <v>487</v>
      </c>
    </row>
    <row r="11" spans="2:3" x14ac:dyDescent="0.2">
      <c r="B11" s="68" t="str">
        <v>PF-ANO-006: Anon Market Precinct</v>
      </c>
      <c r="C11" s="164" t="s">
        <v>488</v>
      </c>
    </row>
    <row r="12" spans="2:3" x14ac:dyDescent="0.2">
      <c r="B12" s="68" t="str">
        <v>PF-ANO-007: Anon Leisure Centre Expansion</v>
      </c>
      <c r="C12" s="164" t="s">
        <v>489</v>
      </c>
    </row>
    <row r="13" spans="2:3" x14ac:dyDescent="0.2">
      <c r="B13" s="68" t="str">
        <v>PF-ANO-008: Streets for All - Anon</v>
      </c>
      <c r="C13" s="164" t="s">
        <v>490</v>
      </c>
    </row>
    <row r="14" spans="2:3" x14ac:dyDescent="0.2">
      <c r="B14" s="68" t="str">
        <v>PF-ANO-009: Anon College of Medical Science</v>
      </c>
      <c r="C14" s="165" t="s">
        <v>491</v>
      </c>
    </row>
    <row r="15" spans="2:3" x14ac:dyDescent="0.2">
      <c r="B15" s="68"/>
      <c r="C15" s="164"/>
    </row>
    <row r="16" spans="2:3" x14ac:dyDescent="0.2">
      <c r="B16" s="68"/>
      <c r="C16" s="164"/>
    </row>
    <row r="17" spans="2:3" x14ac:dyDescent="0.2">
      <c r="B17" s="68"/>
      <c r="C17" s="164"/>
    </row>
    <row r="18" spans="2:3" x14ac:dyDescent="0.2">
      <c r="B18" s="68"/>
      <c r="C18" s="164"/>
    </row>
    <row r="19" spans="2:3" x14ac:dyDescent="0.2">
      <c r="B19" s="68"/>
      <c r="C19" s="164"/>
    </row>
    <row r="20" spans="2:3" x14ac:dyDescent="0.2">
      <c r="B20" s="68"/>
      <c r="C20" s="164"/>
    </row>
    <row r="21" spans="2:3" x14ac:dyDescent="0.2">
      <c r="B21" s="68"/>
      <c r="C21" s="164"/>
    </row>
    <row r="22" spans="2:3" x14ac:dyDescent="0.2">
      <c r="B22" s="68"/>
      <c r="C22" s="164"/>
    </row>
    <row r="23" spans="2:3" x14ac:dyDescent="0.2">
      <c r="B23" s="68"/>
      <c r="C23" s="164"/>
    </row>
    <row r="24" spans="2:3" x14ac:dyDescent="0.2">
      <c r="B24" s="68"/>
      <c r="C24" s="164"/>
    </row>
    <row r="25" spans="2:3" x14ac:dyDescent="0.2">
      <c r="B25" s="68"/>
      <c r="C25" s="164"/>
    </row>
    <row r="26" spans="2:3" x14ac:dyDescent="0.2">
      <c r="B26" s="68"/>
      <c r="C26" s="164"/>
    </row>
    <row r="27" spans="2:3" x14ac:dyDescent="0.2">
      <c r="B27" s="68"/>
      <c r="C27" s="164"/>
    </row>
    <row r="28" spans="2:3" x14ac:dyDescent="0.2">
      <c r="B28" s="68"/>
      <c r="C28" s="164"/>
    </row>
    <row r="29" spans="2:3" x14ac:dyDescent="0.2">
      <c r="B29" s="68"/>
      <c r="C29" s="164"/>
    </row>
    <row r="30" spans="2:3" x14ac:dyDescent="0.2">
      <c r="B30" s="68"/>
      <c r="C30" s="164"/>
    </row>
    <row r="31" spans="2:3" x14ac:dyDescent="0.2">
      <c r="B31" s="68"/>
      <c r="C31" s="164"/>
    </row>
    <row r="32" spans="2:3" x14ac:dyDescent="0.2">
      <c r="B32" s="68"/>
      <c r="C32" s="164"/>
    </row>
    <row r="33" spans="2:3" x14ac:dyDescent="0.2">
      <c r="B33" s="68"/>
      <c r="C33" s="164"/>
    </row>
    <row r="34" spans="2:3" x14ac:dyDescent="0.2">
      <c r="B34" s="68"/>
      <c r="C34" s="164"/>
    </row>
    <row r="35" spans="2:3" ht="16" x14ac:dyDescent="0.2">
      <c r="B35" s="70"/>
      <c r="C35" s="164"/>
    </row>
    <row r="36" spans="2:3" ht="16" x14ac:dyDescent="0.2">
      <c r="B36" s="70"/>
      <c r="C36" s="164"/>
    </row>
    <row r="37" spans="2:3" ht="16" x14ac:dyDescent="0.2">
      <c r="B37" s="70"/>
      <c r="C37" s="164"/>
    </row>
    <row r="38" spans="2:3" ht="16" x14ac:dyDescent="0.2">
      <c r="B38" s="70"/>
      <c r="C38" s="164"/>
    </row>
    <row r="39" spans="2:3" ht="16" x14ac:dyDescent="0.2">
      <c r="B39" s="70"/>
      <c r="C39" s="164"/>
    </row>
    <row r="40" spans="2:3" ht="16" x14ac:dyDescent="0.2">
      <c r="B40" s="71"/>
      <c r="C40" s="166"/>
    </row>
    <row r="41" spans="2:3" x14ac:dyDescent="0.2">
      <c r="C41" s="49" t="s">
        <v>115</v>
      </c>
    </row>
  </sheetData>
  <sheetProtection algorithmName="SHA-512" hashValue="O8c7TP2TV+ytIq/rMcx0IvDZlWv7qSCukR43Amkym68Q9FUFQzmBpZcyzxUaqW1z4wnhxoS830Z4rm/rlIorvw==" saltValue="/raDpPkCyX3qD7GaTgHXLA==" spinCount="100000" sheet="1" objects="1" scenarios="1" selectLockedCells="1"/>
  <mergeCells count="1">
    <mergeCell ref="B2:C2"/>
  </mergeCells>
  <conditionalFormatting sqref="B6:C40">
    <cfRule type="expression" dxfId="47" priority="1">
      <formula>$B6=""</formula>
    </cfRule>
  </conditionalFormatting>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J174"/>
  <sheetViews>
    <sheetView showGridLines="0" tabSelected="1" topLeftCell="A59" zoomScaleNormal="100" workbookViewId="0">
      <selection activeCell="B79" sqref="B79:T79"/>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5.6640625" style="5" customWidth="1"/>
    <col min="7" max="7" width="13.33203125" style="5" customWidth="1"/>
    <col min="8" max="23" width="13.1640625" style="5" customWidth="1"/>
    <col min="24" max="24" width="12.5" style="5" customWidth="1"/>
    <col min="25" max="25" width="17.5" style="5" customWidth="1"/>
    <col min="26" max="26" width="9.1640625" style="5"/>
    <col min="27" max="28" width="34.6640625" style="5" customWidth="1"/>
    <col min="29" max="29" width="26" style="5" customWidth="1"/>
    <col min="30" max="45" width="13.1640625" style="5" customWidth="1"/>
    <col min="46" max="46" width="16.33203125" style="5" customWidth="1"/>
    <col min="47" max="50" width="9.1640625" style="5"/>
    <col min="51" max="51" width="20.1640625" style="5" customWidth="1"/>
    <col min="52" max="52" width="14.83203125" style="5" customWidth="1"/>
    <col min="53" max="53" width="37.1640625" style="5" customWidth="1"/>
    <col min="54" max="54" width="34" style="5" customWidth="1"/>
    <col min="55" max="55" width="54.5" style="5" customWidth="1"/>
    <col min="56" max="56" width="42.1640625" style="5" customWidth="1"/>
    <col min="57" max="57" width="26.5" style="5" customWidth="1"/>
    <col min="58" max="58" width="9.5" style="5" customWidth="1"/>
    <col min="59" max="16384" width="9.1640625" style="5"/>
  </cols>
  <sheetData>
    <row r="1" spans="1:62" ht="16" thickBo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c r="AG1"/>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row>
    <row r="2" spans="1:62" s="10" customFormat="1" ht="25" thickBot="1" x14ac:dyDescent="0.25">
      <c r="A2" s="3"/>
      <c r="B2" s="241" t="s">
        <v>15</v>
      </c>
      <c r="C2" s="267"/>
      <c r="D2" s="267"/>
      <c r="E2" s="267"/>
      <c r="F2" s="267"/>
      <c r="G2" s="267"/>
      <c r="H2" s="242"/>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row>
    <row r="3" spans="1:62" ht="16" thickBot="1" x14ac:dyDescent="0.25">
      <c r="A3" s="89"/>
      <c r="B3" s="115"/>
      <c r="C3" s="115"/>
      <c r="D3" s="115"/>
      <c r="E3" s="115"/>
      <c r="F3" s="115"/>
      <c r="G3" s="115"/>
      <c r="H3" s="115"/>
      <c r="I3" s="89"/>
      <c r="J3" s="89"/>
      <c r="K3" s="89"/>
      <c r="L3" s="89"/>
      <c r="M3" s="89"/>
      <c r="N3" s="89"/>
      <c r="O3" s="89"/>
      <c r="P3" s="89"/>
      <c r="Q3" s="89"/>
      <c r="R3" s="89"/>
      <c r="S3" s="89"/>
      <c r="T3" s="89"/>
      <c r="U3" s="89"/>
      <c r="V3" s="89"/>
      <c r="W3" s="89"/>
      <c r="X3" s="89"/>
      <c r="Y3" s="89"/>
      <c r="Z3" s="89"/>
      <c r="AA3" s="89"/>
      <c r="AB3" s="89"/>
      <c r="AC3" s="89"/>
      <c r="AD3" s="89"/>
      <c r="AE3" s="89"/>
      <c r="AF3"/>
      <c r="AG3"/>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row>
    <row r="4" spans="1:62" ht="19" x14ac:dyDescent="0.25">
      <c r="A4" s="89"/>
      <c r="B4" s="322" t="s">
        <v>116</v>
      </c>
      <c r="C4" s="323"/>
      <c r="D4" s="323"/>
      <c r="E4" s="323"/>
      <c r="F4" s="323"/>
      <c r="G4" s="323"/>
      <c r="H4" s="324"/>
      <c r="I4" s="16"/>
      <c r="J4" s="16"/>
      <c r="K4" s="16"/>
      <c r="L4" s="89"/>
      <c r="M4" s="89"/>
      <c r="N4" s="89"/>
      <c r="O4" s="89"/>
      <c r="P4" s="89"/>
      <c r="Q4" s="89"/>
      <c r="R4" s="89"/>
      <c r="S4" s="89"/>
      <c r="T4" s="89"/>
      <c r="U4" s="89"/>
      <c r="V4" s="89"/>
      <c r="W4" s="89"/>
      <c r="X4" s="89"/>
      <c r="Y4" s="89"/>
      <c r="Z4" s="89"/>
      <c r="AA4" s="89"/>
      <c r="AB4" s="89"/>
      <c r="AC4" s="89"/>
      <c r="AD4" s="89"/>
      <c r="AE4" s="89"/>
      <c r="AF4"/>
      <c r="AG4"/>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row>
    <row r="5" spans="1:62" ht="138.75" customHeight="1" x14ac:dyDescent="0.2">
      <c r="A5" s="89"/>
      <c r="B5" s="325" t="s">
        <v>472</v>
      </c>
      <c r="C5" s="326"/>
      <c r="D5" s="327"/>
      <c r="E5" s="327"/>
      <c r="F5" s="327"/>
      <c r="G5" s="327"/>
      <c r="H5" s="328"/>
      <c r="I5" s="17"/>
      <c r="J5" s="17"/>
      <c r="K5" s="17"/>
      <c r="L5" s="89"/>
      <c r="M5" s="89"/>
      <c r="N5" s="89"/>
      <c r="O5" s="89"/>
      <c r="P5" s="89"/>
      <c r="Q5" s="89"/>
      <c r="R5" s="89"/>
      <c r="S5" s="89"/>
      <c r="T5" s="89"/>
      <c r="U5" s="89"/>
      <c r="V5" s="89"/>
      <c r="W5" s="89"/>
      <c r="X5" s="89"/>
      <c r="Y5" s="89"/>
      <c r="Z5" s="89"/>
      <c r="AA5" s="89"/>
      <c r="AB5" s="89"/>
      <c r="AC5" s="89"/>
      <c r="AD5" s="89"/>
      <c r="AE5" s="89"/>
      <c r="AF5"/>
      <c r="AG5"/>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row>
    <row r="6" spans="1:62" x14ac:dyDescent="0.2">
      <c r="A6" s="89"/>
      <c r="B6" s="306" t="s">
        <v>117</v>
      </c>
      <c r="C6" s="307"/>
      <c r="D6" s="307"/>
      <c r="E6" s="308"/>
      <c r="F6" s="308"/>
      <c r="G6" s="308"/>
      <c r="H6" s="309"/>
      <c r="I6" s="17"/>
      <c r="J6" s="17"/>
      <c r="K6" s="17"/>
      <c r="L6" s="89"/>
      <c r="M6" s="89"/>
      <c r="N6" s="89"/>
      <c r="O6" s="89"/>
      <c r="P6" s="89"/>
      <c r="Q6" s="89"/>
      <c r="R6" s="89"/>
      <c r="S6" s="89"/>
      <c r="T6" s="89"/>
      <c r="U6" s="89"/>
      <c r="V6" s="89"/>
      <c r="W6" s="89"/>
      <c r="X6" s="89"/>
      <c r="Y6" s="89"/>
      <c r="Z6" s="89"/>
      <c r="AA6" s="89"/>
      <c r="AB6" s="89"/>
      <c r="AC6" s="89"/>
      <c r="AD6" s="89"/>
      <c r="AE6" s="89"/>
      <c r="AF6"/>
      <c r="AG6"/>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row>
    <row r="7" spans="1:62" ht="16" x14ac:dyDescent="0.2">
      <c r="A7" s="89"/>
      <c r="B7" s="29" t="s">
        <v>118</v>
      </c>
      <c r="C7" s="307" t="s">
        <v>119</v>
      </c>
      <c r="D7" s="307"/>
      <c r="E7" s="308"/>
      <c r="F7" s="308"/>
      <c r="G7" s="308"/>
      <c r="H7" s="309"/>
      <c r="I7" s="17"/>
      <c r="J7" s="17"/>
      <c r="K7" s="17"/>
      <c r="L7" s="89"/>
      <c r="M7" s="89"/>
      <c r="N7" s="89"/>
      <c r="O7" s="89"/>
      <c r="P7" s="89"/>
      <c r="Q7" s="89"/>
      <c r="R7" s="89"/>
      <c r="S7" s="89"/>
      <c r="T7" s="89"/>
      <c r="U7" s="89"/>
      <c r="V7" s="89"/>
      <c r="W7" s="89"/>
      <c r="X7" s="89"/>
      <c r="Y7" s="89"/>
      <c r="Z7" s="89"/>
      <c r="AA7" s="89"/>
      <c r="AB7" s="89"/>
      <c r="AC7" s="89"/>
      <c r="AD7" s="89"/>
      <c r="AE7" s="89"/>
      <c r="AF7"/>
      <c r="AG7"/>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row>
    <row r="8" spans="1:62" ht="83.25" customHeight="1" x14ac:dyDescent="0.2">
      <c r="A8" s="89"/>
      <c r="B8" s="30" t="s">
        <v>120</v>
      </c>
      <c r="C8" s="310" t="s">
        <v>121</v>
      </c>
      <c r="D8" s="310"/>
      <c r="E8" s="311"/>
      <c r="F8" s="311"/>
      <c r="G8" s="311"/>
      <c r="H8" s="312"/>
      <c r="I8" s="17"/>
      <c r="J8" s="17"/>
      <c r="K8" s="17"/>
      <c r="L8" s="89"/>
      <c r="M8" s="89"/>
      <c r="N8" s="89"/>
      <c r="O8" s="89"/>
      <c r="P8" s="89"/>
      <c r="Q8" s="89"/>
      <c r="R8" s="89"/>
      <c r="S8" s="89"/>
      <c r="T8" s="89"/>
      <c r="U8" s="89"/>
      <c r="V8" s="89"/>
      <c r="W8" s="89"/>
      <c r="X8" s="89"/>
      <c r="Y8" s="89"/>
      <c r="Z8" s="89"/>
      <c r="AA8" s="89"/>
      <c r="AB8" s="89"/>
      <c r="AC8" s="89"/>
      <c r="AD8" s="89"/>
      <c r="AE8" s="89"/>
      <c r="AF8"/>
      <c r="AG8"/>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row>
    <row r="9" spans="1:62" ht="85.25" customHeight="1" x14ac:dyDescent="0.2">
      <c r="A9" s="89"/>
      <c r="B9" s="30" t="s">
        <v>122</v>
      </c>
      <c r="C9" s="310" t="s">
        <v>123</v>
      </c>
      <c r="D9" s="310"/>
      <c r="E9" s="311"/>
      <c r="F9" s="311"/>
      <c r="G9" s="311"/>
      <c r="H9" s="312"/>
      <c r="I9" s="17"/>
      <c r="J9" s="17"/>
      <c r="K9" s="17"/>
      <c r="L9" s="89"/>
      <c r="M9" s="89"/>
      <c r="N9" s="89"/>
      <c r="O9" s="89"/>
      <c r="P9" s="89"/>
      <c r="Q9" s="89"/>
      <c r="R9" s="89"/>
      <c r="S9" s="89"/>
      <c r="T9" s="89"/>
      <c r="U9" s="89"/>
      <c r="V9" s="89"/>
      <c r="W9" s="89"/>
      <c r="X9" s="89"/>
      <c r="Y9" s="89"/>
      <c r="Z9" s="89"/>
      <c r="AA9" s="89"/>
      <c r="AB9" s="89"/>
      <c r="AC9" s="89"/>
      <c r="AD9" s="89"/>
      <c r="AE9" s="89"/>
      <c r="AF9"/>
      <c r="AG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row>
    <row r="10" spans="1:62" ht="79.5" customHeight="1" x14ac:dyDescent="0.2">
      <c r="A10" s="89"/>
      <c r="B10" s="30" t="s">
        <v>124</v>
      </c>
      <c r="C10" s="310" t="s">
        <v>125</v>
      </c>
      <c r="D10" s="310"/>
      <c r="E10" s="311"/>
      <c r="F10" s="311"/>
      <c r="G10" s="311"/>
      <c r="H10" s="312"/>
      <c r="I10" s="17"/>
      <c r="J10" s="17"/>
      <c r="K10" s="17"/>
      <c r="L10" s="89"/>
      <c r="M10" s="89"/>
      <c r="N10" s="89"/>
      <c r="O10" s="89"/>
      <c r="P10" s="89"/>
      <c r="Q10" s="89"/>
      <c r="R10" s="89"/>
      <c r="S10" s="89"/>
      <c r="T10" s="89"/>
      <c r="U10" s="89"/>
      <c r="V10" s="89"/>
      <c r="W10" s="89"/>
      <c r="X10" s="89"/>
      <c r="Y10" s="89"/>
      <c r="Z10" s="89"/>
      <c r="AA10" s="89"/>
      <c r="AB10" s="89"/>
      <c r="AC10" s="89"/>
      <c r="AD10" s="89"/>
      <c r="AE10" s="89"/>
      <c r="AF10"/>
      <c r="AG10"/>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row>
    <row r="11" spans="1:62" ht="77.25" customHeight="1" x14ac:dyDescent="0.2">
      <c r="A11" s="89"/>
      <c r="B11" s="30" t="s">
        <v>126</v>
      </c>
      <c r="C11" s="310" t="s">
        <v>127</v>
      </c>
      <c r="D11" s="310"/>
      <c r="E11" s="311"/>
      <c r="F11" s="311"/>
      <c r="G11" s="311"/>
      <c r="H11" s="312"/>
      <c r="I11" s="17"/>
      <c r="J11" s="17"/>
      <c r="K11" s="17"/>
      <c r="L11" s="89"/>
      <c r="M11" s="89"/>
      <c r="N11" s="89"/>
      <c r="O11" s="89"/>
      <c r="P11" s="89"/>
      <c r="Q11" s="89"/>
      <c r="R11" s="89"/>
      <c r="S11" s="89"/>
      <c r="T11" s="89"/>
      <c r="U11" s="89"/>
      <c r="V11" s="89"/>
      <c r="W11" s="89"/>
      <c r="X11" s="89"/>
      <c r="Y11" s="89"/>
      <c r="Z11" s="89"/>
      <c r="AA11" s="89"/>
      <c r="AB11" s="89"/>
      <c r="AC11" s="89"/>
      <c r="AD11" s="89"/>
      <c r="AE11" s="89"/>
      <c r="AF11"/>
      <c r="AG11"/>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row>
    <row r="12" spans="1:62" ht="53.25" customHeight="1" thickBot="1" x14ac:dyDescent="0.25">
      <c r="A12" s="89"/>
      <c r="B12" s="31" t="s">
        <v>128</v>
      </c>
      <c r="C12" s="332" t="s">
        <v>129</v>
      </c>
      <c r="D12" s="332"/>
      <c r="E12" s="333"/>
      <c r="F12" s="333"/>
      <c r="G12" s="333"/>
      <c r="H12" s="334"/>
      <c r="I12" s="17"/>
      <c r="J12" s="17"/>
      <c r="K12" s="17"/>
      <c r="L12" s="89"/>
      <c r="M12" s="89"/>
      <c r="N12" s="89"/>
      <c r="O12" s="89"/>
      <c r="P12" s="89"/>
      <c r="Q12" s="89"/>
      <c r="R12" s="89"/>
      <c r="S12" s="89"/>
      <c r="T12" s="89"/>
      <c r="U12" s="89"/>
      <c r="V12" s="89"/>
      <c r="W12" s="89"/>
      <c r="X12" s="89"/>
      <c r="Y12" s="89"/>
      <c r="Z12" s="89"/>
      <c r="AA12" s="89"/>
      <c r="AB12" s="89"/>
      <c r="AC12" s="89"/>
      <c r="AD12" s="89"/>
      <c r="AE12" s="89"/>
      <c r="AF12"/>
      <c r="AG12"/>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row>
    <row r="13" spans="1:62" ht="16" thickBot="1" x14ac:dyDescent="0.25">
      <c r="A13" s="89"/>
      <c r="B13" s="89"/>
      <c r="C13" s="89"/>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c r="AG13"/>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row>
    <row r="14" spans="1:62" s="83" customFormat="1" ht="23" thickBot="1" x14ac:dyDescent="0.3">
      <c r="B14" s="116" t="s">
        <v>130</v>
      </c>
      <c r="C14" s="86"/>
      <c r="D14" s="86"/>
      <c r="E14" s="86"/>
      <c r="F14" s="86"/>
      <c r="G14" s="86"/>
      <c r="H14" s="86"/>
      <c r="I14" s="86"/>
      <c r="J14" s="86"/>
      <c r="K14" s="86"/>
      <c r="L14" s="86"/>
      <c r="M14" s="86"/>
      <c r="N14" s="86"/>
      <c r="O14" s="86"/>
      <c r="P14" s="86"/>
      <c r="Q14" s="86"/>
      <c r="R14" s="86"/>
      <c r="S14" s="86"/>
      <c r="T14" s="87"/>
    </row>
    <row r="15" spans="1:62" ht="16" thickBot="1" x14ac:dyDescent="0.25">
      <c r="A15" s="89"/>
      <c r="B15" s="49" t="s">
        <v>131</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c r="AG15"/>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row>
    <row r="16" spans="1:62" ht="35.25" customHeight="1" x14ac:dyDescent="0.2">
      <c r="A16" s="89"/>
      <c r="B16" s="296" t="s">
        <v>132</v>
      </c>
      <c r="C16" s="298" t="s">
        <v>133</v>
      </c>
      <c r="D16" s="329" t="s">
        <v>134</v>
      </c>
      <c r="E16" s="303" t="s">
        <v>135</v>
      </c>
      <c r="F16" s="318" t="s">
        <v>136</v>
      </c>
      <c r="G16" s="319"/>
      <c r="H16" s="316" t="s">
        <v>137</v>
      </c>
      <c r="I16" s="316"/>
      <c r="J16" s="316"/>
      <c r="K16" s="316"/>
      <c r="L16" s="317"/>
      <c r="M16" s="300" t="s">
        <v>138</v>
      </c>
      <c r="N16" s="301"/>
      <c r="O16" s="301"/>
      <c r="P16" s="301"/>
      <c r="Q16" s="302"/>
      <c r="R16" s="47" t="s">
        <v>139</v>
      </c>
      <c r="S16" s="289" t="s">
        <v>140</v>
      </c>
      <c r="T16" s="289" t="s">
        <v>141</v>
      </c>
      <c r="U16" s="89"/>
      <c r="V16" s="150"/>
      <c r="W16" s="150"/>
      <c r="X16" s="150"/>
      <c r="Y16" s="313"/>
      <c r="Z16" s="313"/>
      <c r="AA16" s="313"/>
      <c r="AB16" s="313"/>
      <c r="AC16" s="313"/>
      <c r="AD16" s="313"/>
      <c r="AE16" s="313"/>
      <c r="AF16" s="313"/>
      <c r="AG16" s="313"/>
      <c r="AH16" s="313"/>
      <c r="AI16" s="313"/>
      <c r="AJ16" s="313"/>
      <c r="AK16" s="313"/>
      <c r="AL16" s="313"/>
      <c r="AM16" s="313"/>
      <c r="AN16" s="150"/>
      <c r="AO16" s="313"/>
      <c r="AP16" s="89"/>
      <c r="AQ16" s="89"/>
      <c r="AR16" s="89"/>
      <c r="AS16" s="89"/>
      <c r="AT16" s="89"/>
      <c r="AU16" s="89"/>
      <c r="AV16" s="89"/>
      <c r="AW16" s="89"/>
      <c r="AX16" s="89"/>
      <c r="AY16" s="89"/>
      <c r="AZ16" s="89"/>
      <c r="BA16" s="89"/>
      <c r="BB16" s="89"/>
      <c r="BC16" s="89"/>
      <c r="BD16" s="89"/>
      <c r="BE16" s="89"/>
      <c r="BF16" s="89"/>
      <c r="BG16" s="89"/>
      <c r="BH16" s="89"/>
      <c r="BI16" s="89"/>
      <c r="BJ16" s="89"/>
    </row>
    <row r="17" spans="1:62" ht="51" x14ac:dyDescent="0.2">
      <c r="A17" s="89"/>
      <c r="B17" s="297"/>
      <c r="C17" s="299"/>
      <c r="D17" s="330"/>
      <c r="E17" s="304"/>
      <c r="F17" s="137" t="s">
        <v>142</v>
      </c>
      <c r="G17" s="320" t="s">
        <v>143</v>
      </c>
      <c r="H17" s="222" t="s">
        <v>144</v>
      </c>
      <c r="I17" s="66" t="s">
        <v>145</v>
      </c>
      <c r="J17" s="66" t="s">
        <v>146</v>
      </c>
      <c r="K17" s="66" t="s">
        <v>147</v>
      </c>
      <c r="L17" s="291" t="s">
        <v>143</v>
      </c>
      <c r="M17" s="65" t="s">
        <v>144</v>
      </c>
      <c r="N17" s="66" t="s">
        <v>145</v>
      </c>
      <c r="O17" s="66" t="s">
        <v>146</v>
      </c>
      <c r="P17" s="66" t="s">
        <v>147</v>
      </c>
      <c r="Q17" s="293" t="s">
        <v>143</v>
      </c>
      <c r="R17" s="294" t="s">
        <v>143</v>
      </c>
      <c r="S17" s="290"/>
      <c r="T17" s="290"/>
      <c r="U17" s="89"/>
      <c r="V17" s="44"/>
      <c r="W17" s="44"/>
      <c r="X17" s="44"/>
      <c r="Y17" s="150"/>
      <c r="Z17" s="150"/>
      <c r="AA17" s="150"/>
      <c r="AB17" s="150"/>
      <c r="AC17" s="314"/>
      <c r="AD17" s="150"/>
      <c r="AE17" s="150"/>
      <c r="AF17" s="150"/>
      <c r="AG17" s="150"/>
      <c r="AH17" s="314"/>
      <c r="AI17" s="150"/>
      <c r="AJ17" s="150"/>
      <c r="AK17" s="150"/>
      <c r="AL17" s="150"/>
      <c r="AM17" s="314"/>
      <c r="AN17" s="314"/>
      <c r="AO17" s="313"/>
      <c r="AP17" s="89"/>
      <c r="AQ17" s="89"/>
      <c r="AR17" s="89"/>
      <c r="AS17" s="89"/>
      <c r="AT17"/>
      <c r="AU17"/>
      <c r="AV17"/>
      <c r="AW17" s="89"/>
      <c r="AX17" s="89"/>
      <c r="AY17" s="89"/>
      <c r="AZ17" s="89"/>
      <c r="BA17" s="89"/>
      <c r="BB17" s="89"/>
      <c r="BC17" s="89"/>
      <c r="BD17" s="89"/>
      <c r="BE17" s="89"/>
      <c r="BF17" s="89"/>
      <c r="BG17" s="89"/>
      <c r="BH17" s="89"/>
      <c r="BI17" s="89"/>
      <c r="BJ17" s="89"/>
    </row>
    <row r="18" spans="1:62" ht="16" x14ac:dyDescent="0.2">
      <c r="A18" s="89"/>
      <c r="B18" s="297"/>
      <c r="C18" s="315"/>
      <c r="D18" s="331"/>
      <c r="E18" s="305"/>
      <c r="F18" s="135" t="s">
        <v>148</v>
      </c>
      <c r="G18" s="321"/>
      <c r="H18" s="221" t="s">
        <v>148</v>
      </c>
      <c r="I18" s="135" t="s">
        <v>148</v>
      </c>
      <c r="J18" s="56" t="s">
        <v>149</v>
      </c>
      <c r="K18" s="57" t="s">
        <v>149</v>
      </c>
      <c r="L18" s="292"/>
      <c r="M18" s="57" t="s">
        <v>149</v>
      </c>
      <c r="N18" s="57" t="s">
        <v>149</v>
      </c>
      <c r="O18" s="57" t="s">
        <v>149</v>
      </c>
      <c r="P18" s="57" t="s">
        <v>149</v>
      </c>
      <c r="Q18" s="292"/>
      <c r="R18" s="295"/>
      <c r="S18" s="290"/>
      <c r="T18" s="290"/>
      <c r="U18" s="89"/>
      <c r="V18" s="43"/>
      <c r="W18" s="43"/>
      <c r="X18" s="43"/>
      <c r="Y18" s="45"/>
      <c r="Z18" s="45"/>
      <c r="AA18" s="45"/>
      <c r="AB18" s="45"/>
      <c r="AC18" s="314"/>
      <c r="AD18" s="45"/>
      <c r="AE18" s="45"/>
      <c r="AF18" s="45"/>
      <c r="AG18" s="45"/>
      <c r="AH18" s="314"/>
      <c r="AI18" s="45"/>
      <c r="AJ18" s="45"/>
      <c r="AK18" s="45"/>
      <c r="AL18" s="45"/>
      <c r="AM18" s="314"/>
      <c r="AN18" s="314"/>
      <c r="AO18" s="313"/>
      <c r="AP18" s="89"/>
      <c r="AQ18" s="89"/>
      <c r="AR18" s="89"/>
      <c r="AS18" s="89"/>
      <c r="AT18"/>
      <c r="AU18"/>
      <c r="AV18" s="89"/>
      <c r="AW18" s="89"/>
      <c r="AX18" s="89"/>
      <c r="AY18" s="89"/>
      <c r="AZ18" s="89"/>
      <c r="BA18" s="89"/>
      <c r="BB18" s="89"/>
      <c r="BC18" s="89"/>
      <c r="BD18" s="89"/>
      <c r="BE18" s="89"/>
      <c r="BF18" s="89"/>
      <c r="BG18" s="89"/>
      <c r="BH18" s="89"/>
      <c r="BI18" s="89"/>
      <c r="BJ18" s="89"/>
    </row>
    <row r="19" spans="1:62" ht="16" x14ac:dyDescent="0.2">
      <c r="A19" s="89"/>
      <c r="B19" s="167" t="s">
        <v>359</v>
      </c>
      <c r="C19" s="168" t="s">
        <v>328</v>
      </c>
      <c r="D19" s="133" t="str">
        <f>_xlfn.IFNA(VLOOKUP(C19, 'Dropdown Values'!$A$43:$B$77, 2, FALSE), "")</f>
        <v>km  </v>
      </c>
      <c r="E19" s="225">
        <v>0</v>
      </c>
      <c r="F19" s="173">
        <v>0</v>
      </c>
      <c r="G19" s="136">
        <f>SUM(F19)</f>
        <v>0</v>
      </c>
      <c r="H19" s="197">
        <v>0</v>
      </c>
      <c r="I19" s="176">
        <v>0</v>
      </c>
      <c r="J19" s="176">
        <v>0</v>
      </c>
      <c r="K19" s="176">
        <v>0.6</v>
      </c>
      <c r="L19" s="117">
        <f>SUM(H19:K19)</f>
        <v>0.6</v>
      </c>
      <c r="M19" s="176">
        <v>0</v>
      </c>
      <c r="N19" s="176">
        <v>0</v>
      </c>
      <c r="O19" s="176">
        <v>0</v>
      </c>
      <c r="P19" s="176">
        <v>1.5</v>
      </c>
      <c r="Q19" s="117">
        <f>SUM(M19:P19)</f>
        <v>1.5</v>
      </c>
      <c r="R19" s="176">
        <v>0</v>
      </c>
      <c r="S19" s="204">
        <f>SUM(G19,L19,Q19,R19)</f>
        <v>2.1</v>
      </c>
      <c r="T19" s="207">
        <f>IFERROR((E19-S19)/E19*-1,0)</f>
        <v>0</v>
      </c>
      <c r="U19" s="89"/>
      <c r="V19" s="46"/>
      <c r="W19" s="46"/>
      <c r="X19" s="35"/>
      <c r="Y19" s="89"/>
      <c r="Z19" s="89"/>
      <c r="AA19"/>
      <c r="AB19"/>
      <c r="AC19" s="89"/>
      <c r="AD19" s="89"/>
      <c r="AE19" s="89"/>
      <c r="AF19" s="89"/>
      <c r="AG19" s="89"/>
      <c r="AH19" s="89"/>
      <c r="AI19" s="89"/>
      <c r="AJ19" s="89"/>
      <c r="AK19" s="89"/>
      <c r="AL19" s="89"/>
      <c r="AM19" s="89"/>
      <c r="AN19" s="89"/>
      <c r="AO19" s="89"/>
      <c r="AP19" s="89"/>
      <c r="AQ19" s="89"/>
      <c r="AR19" s="89"/>
      <c r="AS19" s="89"/>
      <c r="AT19"/>
      <c r="AU19"/>
      <c r="AV19" s="89"/>
      <c r="AW19" s="89"/>
      <c r="AX19" s="89"/>
      <c r="AY19" s="89"/>
      <c r="AZ19" s="89"/>
      <c r="BA19" s="89"/>
      <c r="BB19" s="89"/>
      <c r="BC19" s="89"/>
      <c r="BD19" s="89"/>
      <c r="BE19" s="89"/>
      <c r="BF19" s="89"/>
      <c r="BG19" s="89"/>
      <c r="BH19" s="89"/>
      <c r="BI19" s="89"/>
      <c r="BJ19" s="89"/>
    </row>
    <row r="20" spans="1:62" ht="16" x14ac:dyDescent="0.2">
      <c r="A20" s="89"/>
      <c r="B20" s="169" t="s">
        <v>359</v>
      </c>
      <c r="C20" s="170" t="s">
        <v>326</v>
      </c>
      <c r="D20" s="133" t="str">
        <f>_xlfn.IFNA(VLOOKUP(C20, 'Dropdown Values'!$A$43:$B$77, 2, FALSE), "")</f>
        <v>km  </v>
      </c>
      <c r="E20" s="226">
        <v>4.3899999999999997</v>
      </c>
      <c r="F20" s="197">
        <v>2.2200000000000002</v>
      </c>
      <c r="G20" s="118">
        <f t="shared" ref="G20:G37" si="0">SUM(F20)</f>
        <v>2.2200000000000002</v>
      </c>
      <c r="H20" s="197">
        <v>0</v>
      </c>
      <c r="I20" s="198">
        <v>0</v>
      </c>
      <c r="J20" s="198">
        <v>2.17</v>
      </c>
      <c r="K20" s="198">
        <v>0</v>
      </c>
      <c r="L20" s="118">
        <f t="shared" ref="L20:L37" si="1">SUM(H20:K20)</f>
        <v>2.17</v>
      </c>
      <c r="M20" s="198">
        <v>0</v>
      </c>
      <c r="N20" s="198">
        <v>0</v>
      </c>
      <c r="O20" s="198">
        <v>0</v>
      </c>
      <c r="P20" s="198">
        <v>0</v>
      </c>
      <c r="Q20" s="118">
        <f t="shared" ref="Q20:Q37" si="2">SUM(M20:P20)</f>
        <v>0</v>
      </c>
      <c r="R20" s="198">
        <v>0</v>
      </c>
      <c r="S20" s="205">
        <f t="shared" ref="S20:S37" si="3">SUM(G20,L20,Q20,R20)</f>
        <v>4.3900000000000006</v>
      </c>
      <c r="T20" s="208">
        <f>IFERROR((E20-S20)/E20*-1,0)</f>
        <v>2.0231854662873014E-16</v>
      </c>
      <c r="U20" s="89"/>
      <c r="V20" s="46"/>
      <c r="W20" s="46"/>
      <c r="X20" s="35"/>
      <c r="Y20" s="89"/>
      <c r="Z20" s="89"/>
      <c r="AA20"/>
      <c r="AB20"/>
      <c r="AC20" s="89"/>
      <c r="AD20" s="89"/>
      <c r="AE20" s="89"/>
      <c r="AF20" s="89"/>
      <c r="AG20" s="89"/>
      <c r="AH20" s="89"/>
      <c r="AI20" s="89"/>
      <c r="AJ20" s="89"/>
      <c r="AK20" s="89"/>
      <c r="AL20" s="89"/>
      <c r="AM20" s="89"/>
      <c r="AN20" s="89"/>
      <c r="AO20" s="89"/>
      <c r="AP20" s="89"/>
      <c r="AQ20" s="89"/>
      <c r="AR20" s="89"/>
      <c r="AS20" s="89"/>
      <c r="AT20"/>
      <c r="AU20"/>
      <c r="AV20" s="89"/>
      <c r="AW20" s="89"/>
      <c r="AX20" s="89"/>
      <c r="AY20" s="89"/>
      <c r="AZ20" s="89"/>
      <c r="BA20" s="89"/>
      <c r="BB20" s="89"/>
      <c r="BC20" s="89"/>
      <c r="BD20" s="89"/>
      <c r="BE20" s="89"/>
      <c r="BF20" s="89"/>
      <c r="BG20" s="89"/>
      <c r="BH20" s="89"/>
      <c r="BI20" s="89"/>
      <c r="BJ20" s="89"/>
    </row>
    <row r="21" spans="1:62" ht="16" x14ac:dyDescent="0.2">
      <c r="A21" s="89"/>
      <c r="B21" s="169" t="s">
        <v>359</v>
      </c>
      <c r="C21" s="170" t="s">
        <v>325</v>
      </c>
      <c r="D21" s="133" t="str">
        <f>_xlfn.IFNA(VLOOKUP(C21, 'Dropdown Values'!$A$43:$B$77, 2, FALSE), "")</f>
        <v>km  </v>
      </c>
      <c r="E21" s="226">
        <v>4.3899999999999997</v>
      </c>
      <c r="F21" s="197">
        <v>0</v>
      </c>
      <c r="G21" s="118">
        <f t="shared" si="0"/>
        <v>0</v>
      </c>
      <c r="H21" s="197">
        <v>0</v>
      </c>
      <c r="I21" s="198">
        <v>0</v>
      </c>
      <c r="J21" s="198">
        <v>0</v>
      </c>
      <c r="K21" s="198">
        <v>4.3899999999999997</v>
      </c>
      <c r="L21" s="118">
        <f t="shared" si="1"/>
        <v>4.3899999999999997</v>
      </c>
      <c r="M21" s="198">
        <v>0</v>
      </c>
      <c r="N21" s="198">
        <v>0</v>
      </c>
      <c r="O21" s="198">
        <v>0</v>
      </c>
      <c r="P21" s="198">
        <v>0</v>
      </c>
      <c r="Q21" s="118">
        <f t="shared" si="2"/>
        <v>0</v>
      </c>
      <c r="R21" s="198">
        <v>0</v>
      </c>
      <c r="S21" s="205">
        <f t="shared" si="3"/>
        <v>4.3899999999999997</v>
      </c>
      <c r="T21" s="208">
        <f t="shared" ref="T21:T58" si="4">IFERROR((E21-S21)/E21*-1,0)</f>
        <v>0</v>
      </c>
      <c r="U21" s="89"/>
      <c r="V21" s="46"/>
      <c r="W21" s="46"/>
      <c r="X21" s="35"/>
      <c r="Y21" s="89"/>
      <c r="Z21" s="89"/>
      <c r="AA21"/>
      <c r="AB21"/>
      <c r="AC21" s="89"/>
      <c r="AD21" s="89"/>
      <c r="AE21" s="89"/>
      <c r="AF21" s="89"/>
      <c r="AG21" s="89"/>
      <c r="AH21" s="89"/>
      <c r="AI21" s="89"/>
      <c r="AJ21" s="89"/>
      <c r="AK21" s="89"/>
      <c r="AL21" s="89"/>
      <c r="AM21" s="89"/>
      <c r="AN21" s="89"/>
      <c r="AO21" s="89"/>
      <c r="AP21" s="89"/>
      <c r="AQ21" s="89"/>
      <c r="AR21" s="89"/>
      <c r="AS21" s="89"/>
      <c r="AT21"/>
      <c r="AU21"/>
      <c r="AV21" s="89"/>
      <c r="AW21" s="89"/>
      <c r="AX21" s="89"/>
      <c r="AY21" s="89"/>
      <c r="AZ21" s="89"/>
      <c r="BA21" s="89"/>
      <c r="BB21" s="89"/>
      <c r="BC21" s="89"/>
      <c r="BD21" s="89"/>
      <c r="BE21" s="89"/>
      <c r="BF21" s="89"/>
      <c r="BG21" s="89"/>
      <c r="BH21" s="89"/>
      <c r="BI21" s="89"/>
      <c r="BJ21" s="89"/>
    </row>
    <row r="22" spans="1:62" ht="16" x14ac:dyDescent="0.2">
      <c r="A22" s="89"/>
      <c r="B22" s="169" t="s">
        <v>359</v>
      </c>
      <c r="C22" s="170" t="s">
        <v>323</v>
      </c>
      <c r="D22" s="133" t="str">
        <f>_xlfn.IFNA(VLOOKUP(C22, 'Dropdown Values'!$A$43:$B$77, 2, FALSE), "")</f>
        <v>km  </v>
      </c>
      <c r="E22" s="226">
        <v>5.05</v>
      </c>
      <c r="F22" s="197">
        <v>0</v>
      </c>
      <c r="G22" s="118">
        <f t="shared" si="0"/>
        <v>0</v>
      </c>
      <c r="H22" s="197">
        <v>0</v>
      </c>
      <c r="I22" s="198">
        <v>0</v>
      </c>
      <c r="J22" s="198">
        <v>0</v>
      </c>
      <c r="K22" s="198">
        <v>5.05</v>
      </c>
      <c r="L22" s="118">
        <f t="shared" si="1"/>
        <v>5.05</v>
      </c>
      <c r="M22" s="198">
        <v>0</v>
      </c>
      <c r="N22" s="198">
        <v>0</v>
      </c>
      <c r="O22" s="198">
        <v>0</v>
      </c>
      <c r="P22" s="198">
        <v>0</v>
      </c>
      <c r="Q22" s="118">
        <f t="shared" si="2"/>
        <v>0</v>
      </c>
      <c r="R22" s="198">
        <v>0</v>
      </c>
      <c r="S22" s="205">
        <f t="shared" si="3"/>
        <v>5.05</v>
      </c>
      <c r="T22" s="208">
        <f t="shared" si="4"/>
        <v>0</v>
      </c>
      <c r="U22" s="89"/>
      <c r="V22" s="46"/>
      <c r="W22" s="46"/>
      <c r="X22" s="35"/>
      <c r="Y22" s="89"/>
      <c r="Z22" s="89"/>
      <c r="AA22"/>
      <c r="AB22"/>
      <c r="AC22" s="89"/>
      <c r="AD22" s="89"/>
      <c r="AE22" s="89"/>
      <c r="AF22" s="89"/>
      <c r="AG22" s="89"/>
      <c r="AH22" s="89"/>
      <c r="AI22" s="89"/>
      <c r="AJ22" s="89"/>
      <c r="AK22" s="89"/>
      <c r="AL22" s="89"/>
      <c r="AM22" s="89"/>
      <c r="AN22" s="89"/>
      <c r="AO22" s="89"/>
      <c r="AP22" s="89"/>
      <c r="AQ22" s="89"/>
      <c r="AR22" s="89"/>
      <c r="AS22" s="89"/>
      <c r="AT22"/>
      <c r="AU22"/>
      <c r="AV22" s="89"/>
      <c r="AW22" s="89"/>
      <c r="AX22" s="89"/>
      <c r="AY22" s="89"/>
      <c r="AZ22" s="89"/>
      <c r="BA22" s="89"/>
      <c r="BB22" s="89"/>
      <c r="BC22" s="89"/>
      <c r="BD22" s="89"/>
      <c r="BE22" s="89"/>
      <c r="BF22" s="89"/>
      <c r="BG22" s="89"/>
      <c r="BH22" s="89"/>
      <c r="BI22" s="89"/>
      <c r="BJ22" s="89"/>
    </row>
    <row r="23" spans="1:62" ht="16" x14ac:dyDescent="0.2">
      <c r="A23" s="89"/>
      <c r="B23" s="169" t="s">
        <v>359</v>
      </c>
      <c r="C23" s="170" t="s">
        <v>329</v>
      </c>
      <c r="D23" s="133" t="str">
        <f>_xlfn.IFNA(VLOOKUP(C23, 'Dropdown Values'!$A$43:$B$77, 2, FALSE), "")</f>
        <v>km  </v>
      </c>
      <c r="E23" s="226">
        <v>2.38</v>
      </c>
      <c r="F23" s="197">
        <v>0</v>
      </c>
      <c r="G23" s="118">
        <f t="shared" si="0"/>
        <v>0</v>
      </c>
      <c r="H23" s="197">
        <v>0</v>
      </c>
      <c r="I23" s="198">
        <v>0</v>
      </c>
      <c r="J23" s="198">
        <v>0</v>
      </c>
      <c r="K23" s="198">
        <v>2.38</v>
      </c>
      <c r="L23" s="118">
        <f t="shared" si="1"/>
        <v>2.38</v>
      </c>
      <c r="M23" s="198">
        <v>0</v>
      </c>
      <c r="N23" s="198">
        <v>0</v>
      </c>
      <c r="O23" s="198">
        <v>0</v>
      </c>
      <c r="P23" s="198">
        <v>2.38</v>
      </c>
      <c r="Q23" s="118">
        <f t="shared" si="2"/>
        <v>2.38</v>
      </c>
      <c r="R23" s="198">
        <v>0</v>
      </c>
      <c r="S23" s="205">
        <f t="shared" si="3"/>
        <v>4.76</v>
      </c>
      <c r="T23" s="208">
        <f t="shared" si="4"/>
        <v>1</v>
      </c>
      <c r="U23" s="89"/>
      <c r="V23" s="46"/>
      <c r="W23" s="46"/>
      <c r="X23" s="35"/>
      <c r="Y23" s="89"/>
      <c r="Z23" s="89"/>
      <c r="AA23"/>
      <c r="AB23"/>
      <c r="AC23" s="89"/>
      <c r="AD23" s="89"/>
      <c r="AE23" s="89"/>
      <c r="AF23" s="89"/>
      <c r="AG23" s="89"/>
      <c r="AH23" s="89"/>
      <c r="AI23" s="89"/>
      <c r="AJ23" s="89"/>
      <c r="AK23" s="89"/>
      <c r="AL23" s="89"/>
      <c r="AM23" s="89"/>
      <c r="AN23" s="89"/>
      <c r="AO23" s="89"/>
      <c r="AP23" s="89"/>
      <c r="AQ23" s="89"/>
      <c r="AR23" s="89"/>
      <c r="AS23" s="89"/>
      <c r="AT23"/>
      <c r="AU23"/>
      <c r="AV23" s="89"/>
      <c r="AW23" s="89"/>
      <c r="AX23" s="89"/>
      <c r="AY23" s="89"/>
      <c r="AZ23" s="89"/>
      <c r="BA23" s="89"/>
      <c r="BB23" s="89"/>
      <c r="BC23" s="89"/>
      <c r="BD23" s="89"/>
      <c r="BE23" s="89"/>
      <c r="BF23" s="89"/>
      <c r="BG23" s="89"/>
      <c r="BH23" s="89"/>
      <c r="BI23" s="89"/>
      <c r="BJ23" s="89"/>
    </row>
    <row r="24" spans="1:62" ht="16" x14ac:dyDescent="0.2">
      <c r="A24" s="89"/>
      <c r="B24" s="169" t="s">
        <v>359</v>
      </c>
      <c r="C24" s="170" t="s">
        <v>327</v>
      </c>
      <c r="D24" s="133" t="str">
        <f>_xlfn.IFNA(VLOOKUP(C24, 'Dropdown Values'!$A$43:$B$77, 2, FALSE), "")</f>
        <v>km  </v>
      </c>
      <c r="E24" s="226">
        <v>0.13</v>
      </c>
      <c r="F24" s="197">
        <v>0</v>
      </c>
      <c r="G24" s="118">
        <f t="shared" si="0"/>
        <v>0</v>
      </c>
      <c r="H24" s="197">
        <v>0</v>
      </c>
      <c r="I24" s="198">
        <v>0</v>
      </c>
      <c r="J24" s="198">
        <v>0</v>
      </c>
      <c r="K24" s="198">
        <v>0</v>
      </c>
      <c r="L24" s="118">
        <f t="shared" si="1"/>
        <v>0</v>
      </c>
      <c r="M24" s="198">
        <v>0</v>
      </c>
      <c r="N24" s="198">
        <v>0</v>
      </c>
      <c r="O24" s="198">
        <v>0</v>
      </c>
      <c r="P24" s="198">
        <v>0</v>
      </c>
      <c r="Q24" s="118">
        <f t="shared" si="2"/>
        <v>0</v>
      </c>
      <c r="R24" s="198">
        <v>0</v>
      </c>
      <c r="S24" s="205">
        <f t="shared" si="3"/>
        <v>0</v>
      </c>
      <c r="T24" s="208">
        <f t="shared" si="4"/>
        <v>-1</v>
      </c>
      <c r="U24" s="89"/>
      <c r="V24" s="46"/>
      <c r="W24" s="46"/>
      <c r="X24" s="35"/>
      <c r="Y24" s="89"/>
      <c r="Z24" s="89"/>
      <c r="AA24"/>
      <c r="AB24"/>
      <c r="AC24" s="89"/>
      <c r="AD24" s="89"/>
      <c r="AE24" s="89"/>
      <c r="AF24" s="89"/>
      <c r="AG24" s="89"/>
      <c r="AH24" s="89"/>
      <c r="AI24" s="89"/>
      <c r="AJ24" s="89"/>
      <c r="AK24" s="89"/>
      <c r="AL24" s="89"/>
      <c r="AM24" s="89"/>
      <c r="AN24" s="89"/>
      <c r="AO24" s="89"/>
      <c r="AP24" s="89"/>
      <c r="AQ24" s="89"/>
      <c r="AR24" s="89"/>
      <c r="AS24" s="89"/>
      <c r="AT24"/>
      <c r="AU24"/>
      <c r="AV24" s="89"/>
      <c r="AW24" s="89"/>
      <c r="AX24" s="89"/>
      <c r="AY24" s="89"/>
      <c r="AZ24" s="89"/>
      <c r="BA24" s="89"/>
      <c r="BB24" s="89"/>
      <c r="BC24" s="89"/>
      <c r="BD24" s="89"/>
      <c r="BE24" s="89"/>
      <c r="BF24" s="89"/>
      <c r="BG24" s="89"/>
      <c r="BH24" s="89"/>
      <c r="BI24" s="89"/>
      <c r="BJ24" s="89"/>
    </row>
    <row r="25" spans="1:62" ht="16" x14ac:dyDescent="0.2">
      <c r="A25" s="89"/>
      <c r="B25" s="169" t="s">
        <v>359</v>
      </c>
      <c r="C25" s="170" t="s">
        <v>310</v>
      </c>
      <c r="D25" s="133" t="str">
        <f>_xlfn.IFNA(VLOOKUP(C25, 'Dropdown Values'!$A$43:$B$77, 2, FALSE), "")</f>
        <v>n of </v>
      </c>
      <c r="E25" s="226">
        <v>18</v>
      </c>
      <c r="F25" s="197">
        <v>0</v>
      </c>
      <c r="G25" s="118">
        <f t="shared" si="0"/>
        <v>0</v>
      </c>
      <c r="H25" s="197">
        <v>0</v>
      </c>
      <c r="I25" s="198">
        <v>0</v>
      </c>
      <c r="J25" s="198">
        <v>0</v>
      </c>
      <c r="K25" s="198">
        <v>18</v>
      </c>
      <c r="L25" s="118">
        <f t="shared" si="1"/>
        <v>18</v>
      </c>
      <c r="M25" s="198">
        <v>0</v>
      </c>
      <c r="N25" s="198">
        <v>0</v>
      </c>
      <c r="O25" s="198">
        <v>0</v>
      </c>
      <c r="P25" s="198">
        <v>0</v>
      </c>
      <c r="Q25" s="118">
        <f t="shared" si="2"/>
        <v>0</v>
      </c>
      <c r="R25" s="198">
        <v>0</v>
      </c>
      <c r="S25" s="205">
        <f t="shared" si="3"/>
        <v>18</v>
      </c>
      <c r="T25" s="208">
        <f t="shared" si="4"/>
        <v>0</v>
      </c>
      <c r="U25" s="89"/>
      <c r="V25" s="46"/>
      <c r="W25" s="46"/>
      <c r="X25" s="35"/>
      <c r="Y25" s="89"/>
      <c r="Z25" s="89"/>
      <c r="AA25"/>
      <c r="AB25"/>
      <c r="AC25" s="89"/>
      <c r="AD25" s="89"/>
      <c r="AE25" s="89"/>
      <c r="AF25" s="89"/>
      <c r="AG25" s="89"/>
      <c r="AH25" s="89"/>
      <c r="AI25" s="89"/>
      <c r="AJ25" s="89"/>
      <c r="AK25" s="89"/>
      <c r="AL25" s="89"/>
      <c r="AM25" s="89"/>
      <c r="AN25" s="89"/>
      <c r="AO25" s="89"/>
      <c r="AP25" s="89"/>
      <c r="AQ25" s="89"/>
      <c r="AR25" s="89"/>
      <c r="AS25" s="89"/>
      <c r="AT25"/>
      <c r="AU25"/>
      <c r="AV25" s="89"/>
      <c r="AW25" s="89"/>
      <c r="AX25" s="89"/>
      <c r="AY25" s="89"/>
      <c r="AZ25" s="89"/>
      <c r="BA25" s="89"/>
      <c r="BB25" s="89"/>
      <c r="BC25" s="89"/>
      <c r="BD25" s="89"/>
      <c r="BE25" s="89"/>
      <c r="BF25" s="89"/>
      <c r="BG25" s="89"/>
      <c r="BH25" s="89"/>
      <c r="BI25" s="89"/>
      <c r="BJ25" s="89"/>
    </row>
    <row r="26" spans="1:62" ht="16" x14ac:dyDescent="0.2">
      <c r="A26" s="89"/>
      <c r="B26" s="169" t="s">
        <v>359</v>
      </c>
      <c r="C26" s="170" t="s">
        <v>298</v>
      </c>
      <c r="D26" s="133" t="str">
        <f>_xlfn.IFNA(VLOOKUP(C26, 'Dropdown Values'!$A$43:$B$77, 2, FALSE), "")</f>
        <v>sqm </v>
      </c>
      <c r="E26" s="226">
        <v>0</v>
      </c>
      <c r="F26" s="197">
        <v>0</v>
      </c>
      <c r="G26" s="118">
        <f t="shared" si="0"/>
        <v>0</v>
      </c>
      <c r="H26" s="197">
        <v>0</v>
      </c>
      <c r="I26" s="198">
        <v>0</v>
      </c>
      <c r="J26" s="198">
        <v>0</v>
      </c>
      <c r="K26" s="198">
        <v>0</v>
      </c>
      <c r="L26" s="118">
        <f t="shared" si="1"/>
        <v>0</v>
      </c>
      <c r="M26" s="198">
        <v>0</v>
      </c>
      <c r="N26" s="198">
        <v>0</v>
      </c>
      <c r="O26" s="198">
        <v>0</v>
      </c>
      <c r="P26" s="198">
        <v>0</v>
      </c>
      <c r="Q26" s="118">
        <f t="shared" si="2"/>
        <v>0</v>
      </c>
      <c r="R26" s="198">
        <v>0</v>
      </c>
      <c r="S26" s="205">
        <f t="shared" si="3"/>
        <v>0</v>
      </c>
      <c r="T26" s="208">
        <f t="shared" si="4"/>
        <v>0</v>
      </c>
      <c r="U26" s="89"/>
      <c r="V26" s="46"/>
      <c r="W26" s="46"/>
      <c r="X26" s="35"/>
      <c r="Y26" s="89"/>
      <c r="Z26" s="89"/>
      <c r="AA26"/>
      <c r="AB26"/>
      <c r="AC26" s="89"/>
      <c r="AD26" s="89"/>
      <c r="AE26" s="89"/>
      <c r="AF26" s="89"/>
      <c r="AG26" s="89"/>
      <c r="AH26" s="89"/>
      <c r="AI26" s="89"/>
      <c r="AJ26" s="89"/>
      <c r="AK26" s="89"/>
      <c r="AL26" s="89"/>
      <c r="AM26" s="89"/>
      <c r="AN26" s="89"/>
      <c r="AO26" s="89"/>
      <c r="AP26" s="89"/>
      <c r="AQ26" s="89"/>
      <c r="AR26" s="89"/>
      <c r="AS26" s="89"/>
      <c r="AT26"/>
      <c r="AU26"/>
      <c r="AV26" s="89"/>
      <c r="AW26" s="89"/>
      <c r="AX26" s="89"/>
      <c r="AY26" s="89"/>
      <c r="AZ26" s="89"/>
      <c r="BA26" s="89"/>
      <c r="BB26" s="89"/>
      <c r="BC26" s="89"/>
      <c r="BD26" s="89"/>
      <c r="BE26" s="89"/>
      <c r="BF26" s="89"/>
      <c r="BG26" s="89"/>
      <c r="BH26" s="89"/>
      <c r="BI26" s="89"/>
      <c r="BJ26" s="89"/>
    </row>
    <row r="27" spans="1:62" ht="32" x14ac:dyDescent="0.2">
      <c r="A27" s="89"/>
      <c r="B27" s="169" t="s">
        <v>297</v>
      </c>
      <c r="C27" s="170" t="s">
        <v>305</v>
      </c>
      <c r="D27" s="133" t="str">
        <f>_xlfn.IFNA(VLOOKUP(C27, 'Dropdown Values'!$A$43:$B$77, 2, FALSE), "")</f>
        <v>sqm </v>
      </c>
      <c r="E27" s="226">
        <v>32500</v>
      </c>
      <c r="F27" s="197">
        <v>8200</v>
      </c>
      <c r="G27" s="118">
        <f t="shared" si="0"/>
        <v>8200</v>
      </c>
      <c r="H27" s="197">
        <v>0</v>
      </c>
      <c r="I27" s="198">
        <v>0</v>
      </c>
      <c r="J27" s="198">
        <v>0</v>
      </c>
      <c r="K27" s="198">
        <v>10800</v>
      </c>
      <c r="L27" s="118">
        <f t="shared" si="1"/>
        <v>10800</v>
      </c>
      <c r="M27" s="198">
        <v>0</v>
      </c>
      <c r="N27" s="198">
        <v>0</v>
      </c>
      <c r="O27" s="198">
        <v>0</v>
      </c>
      <c r="P27" s="198">
        <v>0</v>
      </c>
      <c r="Q27" s="118">
        <f t="shared" si="2"/>
        <v>0</v>
      </c>
      <c r="R27" s="198">
        <v>0</v>
      </c>
      <c r="S27" s="205">
        <f t="shared" si="3"/>
        <v>19000</v>
      </c>
      <c r="T27" s="208">
        <f t="shared" si="4"/>
        <v>-0.41538461538461541</v>
      </c>
      <c r="U27" s="89"/>
      <c r="V27" s="46"/>
      <c r="W27" s="46"/>
      <c r="X27" s="35"/>
      <c r="Y27" s="89"/>
      <c r="Z27" s="89"/>
      <c r="AA27"/>
      <c r="AB27"/>
      <c r="AC27" s="89"/>
      <c r="AD27" s="89"/>
      <c r="AE27" s="89"/>
      <c r="AF27" s="89"/>
      <c r="AG27" s="89"/>
      <c r="AH27" s="89"/>
      <c r="AI27" s="89"/>
      <c r="AJ27" s="89"/>
      <c r="AK27" s="89"/>
      <c r="AL27" s="89"/>
      <c r="AM27" s="89"/>
      <c r="AN27" s="89"/>
      <c r="AO27" s="89"/>
      <c r="AP27" s="89"/>
      <c r="AQ27" s="89"/>
      <c r="AR27" s="89"/>
      <c r="AS27" s="89"/>
      <c r="AT27"/>
      <c r="AU27"/>
      <c r="AV27" s="89"/>
      <c r="AW27" s="89"/>
      <c r="AX27" s="89"/>
      <c r="AY27" s="89"/>
      <c r="AZ27" s="89"/>
      <c r="BA27" s="89"/>
      <c r="BB27" s="89"/>
      <c r="BC27" s="89"/>
      <c r="BD27" s="89"/>
      <c r="BE27" s="89"/>
      <c r="BF27" s="89"/>
      <c r="BG27" s="89"/>
      <c r="BH27" s="89"/>
      <c r="BI27" s="89"/>
      <c r="BJ27" s="89"/>
    </row>
    <row r="28" spans="1:62" ht="32" x14ac:dyDescent="0.2">
      <c r="A28" s="89"/>
      <c r="B28" s="169" t="s">
        <v>297</v>
      </c>
      <c r="C28" s="170" t="s">
        <v>311</v>
      </c>
      <c r="D28" s="133" t="str">
        <f>_xlfn.IFNA(VLOOKUP(C28, 'Dropdown Values'!$A$43:$B$77, 2, FALSE), "")</f>
        <v>n of </v>
      </c>
      <c r="E28" s="226">
        <v>1</v>
      </c>
      <c r="F28" s="197">
        <v>0</v>
      </c>
      <c r="G28" s="118">
        <f t="shared" si="0"/>
        <v>0</v>
      </c>
      <c r="H28" s="197">
        <v>0</v>
      </c>
      <c r="I28" s="198">
        <v>0</v>
      </c>
      <c r="J28" s="198">
        <v>0</v>
      </c>
      <c r="K28" s="198">
        <v>1</v>
      </c>
      <c r="L28" s="118">
        <f t="shared" si="1"/>
        <v>1</v>
      </c>
      <c r="M28" s="198">
        <v>0</v>
      </c>
      <c r="N28" s="198">
        <v>0</v>
      </c>
      <c r="O28" s="198">
        <v>0</v>
      </c>
      <c r="P28" s="198">
        <v>0</v>
      </c>
      <c r="Q28" s="118">
        <f t="shared" si="2"/>
        <v>0</v>
      </c>
      <c r="R28" s="198">
        <v>0</v>
      </c>
      <c r="S28" s="205">
        <f t="shared" si="3"/>
        <v>1</v>
      </c>
      <c r="T28" s="208">
        <f t="shared" si="4"/>
        <v>0</v>
      </c>
      <c r="U28" s="89"/>
      <c r="V28" s="46"/>
      <c r="W28" s="46"/>
      <c r="X28" s="35"/>
      <c r="Y28" s="89"/>
      <c r="Z28" s="89"/>
      <c r="AA28"/>
      <c r="AB28"/>
      <c r="AC28" s="89"/>
      <c r="AD28" s="89"/>
      <c r="AE28" s="89"/>
      <c r="AF28" s="89"/>
      <c r="AG28" s="89"/>
      <c r="AH28" s="89"/>
      <c r="AI28" s="89"/>
      <c r="AJ28" s="89"/>
      <c r="AK28" s="89"/>
      <c r="AL28" s="89"/>
      <c r="AM28" s="89"/>
      <c r="AN28" s="89"/>
      <c r="AO28" s="89"/>
      <c r="AP28" s="89"/>
      <c r="AQ28" s="89"/>
      <c r="AR28" s="89"/>
      <c r="AS28" s="89"/>
      <c r="AT28"/>
      <c r="AU28"/>
      <c r="AV28" s="89"/>
      <c r="AW28" s="89"/>
      <c r="AX28" s="89"/>
      <c r="AY28" s="89"/>
      <c r="AZ28" s="89"/>
      <c r="BA28" s="89"/>
      <c r="BB28" s="89"/>
      <c r="BC28" s="89"/>
      <c r="BD28" s="89"/>
      <c r="BE28" s="89"/>
      <c r="BF28" s="89"/>
      <c r="BG28" s="89"/>
      <c r="BH28" s="89"/>
      <c r="BI28" s="89"/>
      <c r="BJ28" s="89"/>
    </row>
    <row r="29" spans="1:62" ht="32" x14ac:dyDescent="0.2">
      <c r="A29" s="89"/>
      <c r="B29" s="169" t="s">
        <v>297</v>
      </c>
      <c r="C29" s="170" t="s">
        <v>296</v>
      </c>
      <c r="D29" s="133" t="str">
        <f>_xlfn.IFNA(VLOOKUP(C29, 'Dropdown Values'!$A$43:$B$77, 2, FALSE), "")</f>
        <v>sqm </v>
      </c>
      <c r="E29" s="226">
        <v>2900</v>
      </c>
      <c r="F29" s="197">
        <v>2900</v>
      </c>
      <c r="G29" s="118">
        <f t="shared" si="0"/>
        <v>2900</v>
      </c>
      <c r="H29" s="197">
        <v>0</v>
      </c>
      <c r="I29" s="198">
        <v>0</v>
      </c>
      <c r="J29" s="198">
        <v>0</v>
      </c>
      <c r="K29" s="198">
        <v>0</v>
      </c>
      <c r="L29" s="118">
        <f t="shared" si="1"/>
        <v>0</v>
      </c>
      <c r="M29" s="198">
        <v>0</v>
      </c>
      <c r="N29" s="198">
        <v>0</v>
      </c>
      <c r="O29" s="198">
        <v>0</v>
      </c>
      <c r="P29" s="198">
        <v>0</v>
      </c>
      <c r="Q29" s="118">
        <f t="shared" si="2"/>
        <v>0</v>
      </c>
      <c r="R29" s="198">
        <v>0</v>
      </c>
      <c r="S29" s="205">
        <f t="shared" si="3"/>
        <v>2900</v>
      </c>
      <c r="T29" s="208">
        <f t="shared" si="4"/>
        <v>0</v>
      </c>
      <c r="U29" s="89"/>
      <c r="V29" s="46"/>
      <c r="W29" s="46"/>
      <c r="X29" s="35"/>
      <c r="Y29" s="89"/>
      <c r="Z29" s="89"/>
      <c r="AA29"/>
      <c r="AB29"/>
      <c r="AC29" s="89"/>
      <c r="AD29" s="89"/>
      <c r="AE29" s="89"/>
      <c r="AF29" s="89"/>
      <c r="AG29" s="89"/>
      <c r="AH29" s="89"/>
      <c r="AI29" s="89"/>
      <c r="AJ29" s="89"/>
      <c r="AK29" s="89"/>
      <c r="AL29" s="89"/>
      <c r="AM29" s="89"/>
      <c r="AN29" s="89"/>
      <c r="AO29" s="89"/>
      <c r="AP29" s="89"/>
      <c r="AQ29" s="89"/>
      <c r="AR29" s="89"/>
      <c r="AS29" s="89"/>
      <c r="AT29"/>
      <c r="AU29"/>
      <c r="AV29" s="89"/>
      <c r="AW29" s="89"/>
      <c r="AX29" s="89"/>
      <c r="AY29" s="89"/>
      <c r="AZ29" s="89"/>
      <c r="BA29" s="89"/>
      <c r="BB29" s="89"/>
      <c r="BC29" s="89"/>
      <c r="BD29" s="89"/>
      <c r="BE29" s="89"/>
      <c r="BF29" s="89"/>
      <c r="BG29" s="89"/>
      <c r="BH29" s="89"/>
      <c r="BI29" s="89"/>
      <c r="BJ29" s="89"/>
    </row>
    <row r="30" spans="1:62" ht="16" x14ac:dyDescent="0.2">
      <c r="A30" s="89"/>
      <c r="B30" s="169" t="s">
        <v>292</v>
      </c>
      <c r="C30" s="170" t="s">
        <v>304</v>
      </c>
      <c r="D30" s="133" t="str">
        <f>_xlfn.IFNA(VLOOKUP(C30, 'Dropdown Values'!$A$43:$B$77, 2, FALSE), "")</f>
        <v>sqm </v>
      </c>
      <c r="E30" s="226">
        <v>3504</v>
      </c>
      <c r="F30" s="197">
        <v>0</v>
      </c>
      <c r="G30" s="118">
        <f t="shared" si="0"/>
        <v>0</v>
      </c>
      <c r="H30" s="197">
        <v>0</v>
      </c>
      <c r="I30" s="198">
        <v>0</v>
      </c>
      <c r="J30" s="198">
        <v>0</v>
      </c>
      <c r="K30" s="198">
        <v>3504</v>
      </c>
      <c r="L30" s="118">
        <f t="shared" si="1"/>
        <v>3504</v>
      </c>
      <c r="M30" s="198">
        <v>0</v>
      </c>
      <c r="N30" s="198">
        <v>0</v>
      </c>
      <c r="O30" s="198">
        <v>0</v>
      </c>
      <c r="P30" s="198">
        <v>0</v>
      </c>
      <c r="Q30" s="118">
        <f t="shared" si="2"/>
        <v>0</v>
      </c>
      <c r="R30" s="198">
        <v>0</v>
      </c>
      <c r="S30" s="205">
        <f t="shared" si="3"/>
        <v>3504</v>
      </c>
      <c r="T30" s="208">
        <f t="shared" si="4"/>
        <v>0</v>
      </c>
      <c r="U30" s="89"/>
      <c r="V30" s="46"/>
      <c r="W30" s="46"/>
      <c r="X30" s="35"/>
      <c r="Y30" s="89"/>
      <c r="Z30" s="89"/>
      <c r="AA30"/>
      <c r="AB30"/>
      <c r="AC30" s="89"/>
      <c r="AD30" s="89"/>
      <c r="AE30" s="89"/>
      <c r="AF30" s="89"/>
      <c r="AG30" s="89"/>
      <c r="AH30" s="89"/>
      <c r="AI30" s="89"/>
      <c r="AJ30" s="89"/>
      <c r="AK30" s="89"/>
      <c r="AL30" s="89"/>
      <c r="AM30" s="89"/>
      <c r="AN30" s="89"/>
      <c r="AO30" s="89"/>
      <c r="AP30" s="89"/>
      <c r="AQ30" s="89"/>
      <c r="AR30" s="89"/>
      <c r="AS30" s="89"/>
      <c r="AT30"/>
      <c r="AU30"/>
      <c r="AV30" s="89"/>
      <c r="AW30" s="89"/>
      <c r="AX30" s="89"/>
      <c r="AY30" s="89"/>
      <c r="AZ30" s="89"/>
      <c r="BA30" s="89"/>
      <c r="BB30" s="89"/>
      <c r="BC30" s="89"/>
      <c r="BD30" s="89"/>
      <c r="BE30" s="89"/>
      <c r="BF30" s="89"/>
      <c r="BG30" s="89"/>
      <c r="BH30" s="89"/>
      <c r="BI30" s="89"/>
      <c r="BJ30" s="89"/>
    </row>
    <row r="31" spans="1:62" ht="16" x14ac:dyDescent="0.2">
      <c r="A31" s="89"/>
      <c r="B31" s="169" t="s">
        <v>292</v>
      </c>
      <c r="C31" s="170" t="s">
        <v>320</v>
      </c>
      <c r="D31" s="133" t="str">
        <f>_xlfn.IFNA(VLOOKUP(C31, 'Dropdown Values'!$A$43:$B$77, 2, FALSE), "")</f>
        <v>n of </v>
      </c>
      <c r="E31" s="226">
        <v>2</v>
      </c>
      <c r="F31" s="197">
        <v>1</v>
      </c>
      <c r="G31" s="118">
        <f t="shared" si="0"/>
        <v>1</v>
      </c>
      <c r="H31" s="197">
        <v>0</v>
      </c>
      <c r="I31" s="198">
        <v>0</v>
      </c>
      <c r="J31" s="198">
        <v>0</v>
      </c>
      <c r="K31" s="198">
        <v>1</v>
      </c>
      <c r="L31" s="118">
        <f t="shared" si="1"/>
        <v>1</v>
      </c>
      <c r="M31" s="198">
        <v>0</v>
      </c>
      <c r="N31" s="198">
        <v>0</v>
      </c>
      <c r="O31" s="198">
        <v>0</v>
      </c>
      <c r="P31" s="198">
        <v>0</v>
      </c>
      <c r="Q31" s="118">
        <f t="shared" si="2"/>
        <v>0</v>
      </c>
      <c r="R31" s="198">
        <v>0</v>
      </c>
      <c r="S31" s="205">
        <f t="shared" si="3"/>
        <v>2</v>
      </c>
      <c r="T31" s="208">
        <f t="shared" si="4"/>
        <v>0</v>
      </c>
      <c r="U31" s="89"/>
      <c r="V31" s="46"/>
      <c r="W31" s="46"/>
      <c r="X31" s="35"/>
      <c r="Y31" s="89"/>
      <c r="Z31" s="89"/>
      <c r="AA31"/>
      <c r="AB31"/>
      <c r="AC31" s="89"/>
      <c r="AD31" s="89"/>
      <c r="AE31" s="89"/>
      <c r="AF31" s="89"/>
      <c r="AG31" s="89"/>
      <c r="AH31" s="89"/>
      <c r="AI31" s="89"/>
      <c r="AJ31" s="89"/>
      <c r="AK31" s="89"/>
      <c r="AL31" s="89"/>
      <c r="AM31" s="89"/>
      <c r="AN31" s="89"/>
      <c r="AO31" s="89"/>
      <c r="AP31" s="89"/>
      <c r="AQ31" s="89"/>
      <c r="AR31" s="89"/>
      <c r="AS31" s="89"/>
      <c r="AT31"/>
      <c r="AU31"/>
      <c r="AV31" s="89"/>
      <c r="AW31" s="89"/>
      <c r="AX31" s="89"/>
      <c r="AY31" s="89"/>
      <c r="AZ31" s="89"/>
      <c r="BA31" s="89"/>
      <c r="BB31" s="89"/>
      <c r="BC31" s="89"/>
      <c r="BD31" s="89"/>
      <c r="BE31" s="89"/>
      <c r="BF31" s="89"/>
      <c r="BG31" s="89"/>
      <c r="BH31" s="89"/>
      <c r="BI31" s="89"/>
      <c r="BJ31" s="89"/>
    </row>
    <row r="32" spans="1:62" ht="16" x14ac:dyDescent="0.2">
      <c r="A32" s="89"/>
      <c r="B32" s="169" t="s">
        <v>292</v>
      </c>
      <c r="C32" s="170" t="s">
        <v>321</v>
      </c>
      <c r="D32" s="133" t="str">
        <f>_xlfn.IFNA(VLOOKUP(C32, 'Dropdown Values'!$A$43:$B$77, 2, FALSE), "")</f>
        <v>n of </v>
      </c>
      <c r="E32" s="226">
        <v>1</v>
      </c>
      <c r="F32" s="197">
        <v>0</v>
      </c>
      <c r="G32" s="118">
        <f t="shared" si="0"/>
        <v>0</v>
      </c>
      <c r="H32" s="197">
        <v>0</v>
      </c>
      <c r="I32" s="198">
        <v>0</v>
      </c>
      <c r="J32" s="198">
        <v>0</v>
      </c>
      <c r="K32" s="198">
        <v>1</v>
      </c>
      <c r="L32" s="118">
        <f t="shared" si="1"/>
        <v>1</v>
      </c>
      <c r="M32" s="198">
        <v>0</v>
      </c>
      <c r="N32" s="198">
        <v>0</v>
      </c>
      <c r="O32" s="198">
        <v>0</v>
      </c>
      <c r="P32" s="198">
        <v>0</v>
      </c>
      <c r="Q32" s="118">
        <f t="shared" si="2"/>
        <v>0</v>
      </c>
      <c r="R32" s="198">
        <v>0</v>
      </c>
      <c r="S32" s="205">
        <f t="shared" si="3"/>
        <v>1</v>
      </c>
      <c r="T32" s="208">
        <f t="shared" si="4"/>
        <v>0</v>
      </c>
      <c r="U32" s="89"/>
      <c r="V32" s="46"/>
      <c r="W32" s="46"/>
      <c r="X32" s="35"/>
      <c r="Y32" s="89"/>
      <c r="Z32" s="89"/>
      <c r="AA32"/>
      <c r="AB32"/>
      <c r="AC32" s="89"/>
      <c r="AD32" s="89"/>
      <c r="AE32" s="89"/>
      <c r="AF32" s="89"/>
      <c r="AG32" s="89"/>
      <c r="AH32" s="89"/>
      <c r="AI32" s="89"/>
      <c r="AJ32" s="89"/>
      <c r="AK32" s="89"/>
      <c r="AL32" s="89"/>
      <c r="AM32" s="89"/>
      <c r="AN32" s="89"/>
      <c r="AO32" s="89"/>
      <c r="AP32" s="89"/>
      <c r="AQ32" s="89"/>
      <c r="AR32" s="89"/>
      <c r="AS32" s="89"/>
      <c r="AT32"/>
      <c r="AU32"/>
      <c r="AV32" s="89"/>
      <c r="AW32" s="89"/>
      <c r="AX32" s="89"/>
      <c r="AY32" s="89"/>
      <c r="AZ32" s="89"/>
      <c r="BA32" s="89"/>
      <c r="BB32" s="89"/>
      <c r="BC32" s="89"/>
      <c r="BD32" s="89"/>
      <c r="BE32" s="89"/>
      <c r="BF32" s="89"/>
      <c r="BG32" s="89"/>
      <c r="BH32" s="89"/>
      <c r="BI32" s="89"/>
      <c r="BJ32" s="89"/>
    </row>
    <row r="33" spans="1:62" ht="16" x14ac:dyDescent="0.2">
      <c r="A33" s="89"/>
      <c r="B33" s="169" t="s">
        <v>292</v>
      </c>
      <c r="C33" s="170" t="s">
        <v>303</v>
      </c>
      <c r="D33" s="133" t="str">
        <f>_xlfn.IFNA(VLOOKUP(C33, 'Dropdown Values'!$A$43:$B$77, 2, FALSE), "")</f>
        <v>sqm </v>
      </c>
      <c r="E33" s="227">
        <v>0</v>
      </c>
      <c r="F33" s="197">
        <v>0</v>
      </c>
      <c r="G33" s="118">
        <f t="shared" si="0"/>
        <v>0</v>
      </c>
      <c r="H33" s="197">
        <v>0</v>
      </c>
      <c r="I33" s="198">
        <v>0</v>
      </c>
      <c r="J33" s="198">
        <v>0</v>
      </c>
      <c r="K33" s="198">
        <v>0</v>
      </c>
      <c r="L33" s="118">
        <f t="shared" si="1"/>
        <v>0</v>
      </c>
      <c r="M33" s="198">
        <v>0</v>
      </c>
      <c r="N33" s="198">
        <v>0</v>
      </c>
      <c r="O33" s="198">
        <v>0</v>
      </c>
      <c r="P33" s="198">
        <v>0</v>
      </c>
      <c r="Q33" s="118">
        <f t="shared" si="2"/>
        <v>0</v>
      </c>
      <c r="R33" s="198">
        <v>0</v>
      </c>
      <c r="S33" s="205">
        <f t="shared" si="3"/>
        <v>0</v>
      </c>
      <c r="T33" s="208">
        <f t="shared" si="4"/>
        <v>0</v>
      </c>
      <c r="U33" s="89"/>
      <c r="V33" s="46"/>
      <c r="W33" s="46"/>
      <c r="X33" s="35"/>
      <c r="Y33" s="89"/>
      <c r="Z33" s="89"/>
      <c r="AA33"/>
      <c r="AB33"/>
      <c r="AC33" s="89"/>
      <c r="AD33" s="89"/>
      <c r="AE33" s="89"/>
      <c r="AF33" s="89"/>
      <c r="AG33" s="89"/>
      <c r="AH33" s="89"/>
      <c r="AI33" s="89"/>
      <c r="AJ33" s="89"/>
      <c r="AK33" s="89"/>
      <c r="AL33" s="89"/>
      <c r="AM33" s="89"/>
      <c r="AN33" s="89"/>
      <c r="AO33" s="89"/>
      <c r="AP33" s="89"/>
      <c r="AQ33" s="89"/>
      <c r="AR33" s="89"/>
      <c r="AS33" s="89"/>
      <c r="AT33"/>
      <c r="AU33"/>
      <c r="AV33" s="89"/>
      <c r="AW33" s="89"/>
      <c r="AX33" s="89"/>
      <c r="AY33" s="89"/>
      <c r="AZ33" s="89"/>
      <c r="BA33" s="89"/>
      <c r="BB33" s="89"/>
      <c r="BC33" s="89"/>
      <c r="BD33" s="89"/>
      <c r="BE33" s="89"/>
      <c r="BF33" s="89"/>
      <c r="BG33" s="89"/>
      <c r="BH33" s="89"/>
      <c r="BI33" s="89"/>
      <c r="BJ33" s="89"/>
    </row>
    <row r="34" spans="1:62" ht="16" x14ac:dyDescent="0.2">
      <c r="A34" s="89"/>
      <c r="B34" s="169" t="s">
        <v>292</v>
      </c>
      <c r="C34" s="170" t="s">
        <v>295</v>
      </c>
      <c r="D34" s="133" t="str">
        <f>_xlfn.IFNA(VLOOKUP(C34, 'Dropdown Values'!$A$43:$B$77, 2, FALSE), "")</f>
        <v>sqm </v>
      </c>
      <c r="E34" s="228">
        <v>0</v>
      </c>
      <c r="F34" s="197">
        <v>0</v>
      </c>
      <c r="G34" s="118">
        <f t="shared" si="0"/>
        <v>0</v>
      </c>
      <c r="H34" s="197">
        <v>0</v>
      </c>
      <c r="I34" s="198">
        <v>0</v>
      </c>
      <c r="J34" s="198">
        <v>0</v>
      </c>
      <c r="K34" s="198">
        <v>0</v>
      </c>
      <c r="L34" s="118">
        <f t="shared" si="1"/>
        <v>0</v>
      </c>
      <c r="M34" s="198">
        <v>0</v>
      </c>
      <c r="N34" s="198">
        <v>0</v>
      </c>
      <c r="O34" s="198">
        <v>0</v>
      </c>
      <c r="P34" s="198">
        <v>0</v>
      </c>
      <c r="Q34" s="118">
        <f t="shared" si="2"/>
        <v>0</v>
      </c>
      <c r="R34" s="198">
        <v>0</v>
      </c>
      <c r="S34" s="205">
        <f t="shared" si="3"/>
        <v>0</v>
      </c>
      <c r="T34" s="208">
        <f t="shared" si="4"/>
        <v>0</v>
      </c>
      <c r="U34" s="89"/>
      <c r="V34" s="46"/>
      <c r="W34" s="46"/>
      <c r="X34" s="35"/>
      <c r="Y34" s="89"/>
      <c r="Z34" s="89"/>
      <c r="AA34"/>
      <c r="AB34"/>
      <c r="AC34" s="89"/>
      <c r="AD34" s="89"/>
      <c r="AE34" s="89"/>
      <c r="AF34" s="89"/>
      <c r="AG34" s="89"/>
      <c r="AH34" s="89"/>
      <c r="AI34" s="89"/>
      <c r="AJ34" s="89"/>
      <c r="AK34" s="89"/>
      <c r="AL34" s="89"/>
      <c r="AM34" s="89"/>
      <c r="AN34" s="89"/>
      <c r="AO34" s="89"/>
      <c r="AP34" s="89"/>
      <c r="AQ34" s="89"/>
      <c r="AR34" s="89"/>
      <c r="AS34" s="89"/>
      <c r="AT34"/>
      <c r="AU34"/>
      <c r="AV34" s="89"/>
      <c r="AW34" s="89"/>
      <c r="AX34" s="89"/>
      <c r="AY34" s="89"/>
      <c r="AZ34" s="89"/>
      <c r="BA34" s="89"/>
      <c r="BB34" s="89"/>
      <c r="BC34" s="89"/>
      <c r="BD34" s="89"/>
      <c r="BE34" s="89"/>
      <c r="BF34" s="89"/>
      <c r="BG34" s="89"/>
      <c r="BH34" s="89"/>
      <c r="BI34" s="89"/>
      <c r="BJ34" s="89"/>
    </row>
    <row r="35" spans="1:62" ht="16" x14ac:dyDescent="0.2">
      <c r="A35" s="89"/>
      <c r="B35" s="169" t="s">
        <v>292</v>
      </c>
      <c r="C35" s="170" t="s">
        <v>301</v>
      </c>
      <c r="D35" s="133" t="str">
        <f>_xlfn.IFNA(VLOOKUP(C35, 'Dropdown Values'!$A$43:$B$77, 2, FALSE), "")</f>
        <v>sqm </v>
      </c>
      <c r="E35" s="229">
        <v>0</v>
      </c>
      <c r="F35" s="197">
        <v>0</v>
      </c>
      <c r="G35" s="118">
        <f t="shared" si="0"/>
        <v>0</v>
      </c>
      <c r="H35" s="197">
        <v>0</v>
      </c>
      <c r="I35" s="198">
        <v>0</v>
      </c>
      <c r="J35" s="198">
        <v>0</v>
      </c>
      <c r="K35" s="198">
        <v>0</v>
      </c>
      <c r="L35" s="118">
        <f t="shared" si="1"/>
        <v>0</v>
      </c>
      <c r="M35" s="198">
        <v>0</v>
      </c>
      <c r="N35" s="198">
        <v>0</v>
      </c>
      <c r="O35" s="198">
        <v>0</v>
      </c>
      <c r="P35" s="198">
        <v>0</v>
      </c>
      <c r="Q35" s="118">
        <f t="shared" si="2"/>
        <v>0</v>
      </c>
      <c r="R35" s="198">
        <v>0</v>
      </c>
      <c r="S35" s="205">
        <f t="shared" si="3"/>
        <v>0</v>
      </c>
      <c r="T35" s="208">
        <f t="shared" si="4"/>
        <v>0</v>
      </c>
      <c r="U35" s="89"/>
      <c r="V35" s="46"/>
      <c r="W35" s="46"/>
      <c r="X35" s="35"/>
      <c r="Y35" s="89"/>
      <c r="Z35" s="89"/>
      <c r="AA35"/>
      <c r="AB35"/>
      <c r="AC35" s="89"/>
      <c r="AD35" s="89"/>
      <c r="AE35" s="89"/>
      <c r="AF35" s="89"/>
      <c r="AG35" s="89"/>
      <c r="AH35" s="89"/>
      <c r="AI35" s="89"/>
      <c r="AJ35" s="89"/>
      <c r="AK35" s="89"/>
      <c r="AL35" s="89"/>
      <c r="AM35" s="89"/>
      <c r="AN35" s="89"/>
      <c r="AO35" s="89"/>
      <c r="AP35" s="89"/>
      <c r="AQ35" s="89"/>
      <c r="AR35" s="89"/>
      <c r="AS35" s="89"/>
      <c r="AT35"/>
      <c r="AU35"/>
      <c r="AV35" s="89"/>
      <c r="AW35" s="89"/>
      <c r="AX35" s="89"/>
      <c r="AY35" s="89"/>
      <c r="AZ35" s="89"/>
      <c r="BA35" s="89"/>
      <c r="BB35" s="89"/>
      <c r="BC35" s="89"/>
      <c r="BD35" s="89"/>
      <c r="BE35" s="89"/>
      <c r="BF35" s="89"/>
      <c r="BG35" s="89"/>
      <c r="BH35" s="89"/>
      <c r="BI35" s="89"/>
      <c r="BJ35" s="89"/>
    </row>
    <row r="36" spans="1:62" ht="16" x14ac:dyDescent="0.2">
      <c r="A36" s="89"/>
      <c r="B36" s="169" t="s">
        <v>292</v>
      </c>
      <c r="C36" s="170" t="s">
        <v>290</v>
      </c>
      <c r="D36" s="133" t="str">
        <f>_xlfn.IFNA(VLOOKUP(C36, 'Dropdown Values'!$A$43:$B$77, 2, FALSE), "")</f>
        <v>sqm </v>
      </c>
      <c r="E36" s="230">
        <v>0</v>
      </c>
      <c r="F36" s="197">
        <v>0</v>
      </c>
      <c r="G36" s="118">
        <f t="shared" si="0"/>
        <v>0</v>
      </c>
      <c r="H36" s="197">
        <v>0</v>
      </c>
      <c r="I36" s="198">
        <v>0</v>
      </c>
      <c r="J36" s="198">
        <v>0</v>
      </c>
      <c r="K36" s="198">
        <v>0</v>
      </c>
      <c r="L36" s="118">
        <f t="shared" si="1"/>
        <v>0</v>
      </c>
      <c r="M36" s="198">
        <v>0</v>
      </c>
      <c r="N36" s="198">
        <v>0</v>
      </c>
      <c r="O36" s="198">
        <v>0</v>
      </c>
      <c r="P36" s="198">
        <v>0</v>
      </c>
      <c r="Q36" s="118">
        <f t="shared" si="2"/>
        <v>0</v>
      </c>
      <c r="R36" s="198">
        <v>0</v>
      </c>
      <c r="S36" s="205">
        <f t="shared" si="3"/>
        <v>0</v>
      </c>
      <c r="T36" s="208">
        <f t="shared" si="4"/>
        <v>0</v>
      </c>
      <c r="U36" s="89"/>
      <c r="V36" s="46"/>
      <c r="W36" s="46"/>
      <c r="X36" s="35"/>
      <c r="Y36" s="89"/>
      <c r="Z36" s="89"/>
      <c r="AA36"/>
      <c r="AB36"/>
      <c r="AC36" s="89"/>
      <c r="AD36" s="89"/>
      <c r="AE36" s="89"/>
      <c r="AF36" s="89"/>
      <c r="AG36" s="89"/>
      <c r="AH36" s="89"/>
      <c r="AI36" s="89"/>
      <c r="AJ36" s="89"/>
      <c r="AK36" s="89"/>
      <c r="AL36" s="89"/>
      <c r="AM36" s="89"/>
      <c r="AN36" s="89"/>
      <c r="AO36" s="89"/>
      <c r="AP36" s="89"/>
      <c r="AQ36" s="89"/>
      <c r="AR36" s="89"/>
      <c r="AS36" s="89"/>
      <c r="AT36"/>
      <c r="AU36"/>
      <c r="AV36" s="89"/>
      <c r="AW36" s="89"/>
      <c r="AX36" s="89"/>
      <c r="AY36" s="89"/>
      <c r="AZ36" s="89"/>
      <c r="BA36" s="89"/>
      <c r="BB36" s="89"/>
      <c r="BC36" s="89"/>
      <c r="BD36" s="89"/>
      <c r="BE36" s="89"/>
      <c r="BF36" s="89"/>
      <c r="BG36" s="89"/>
      <c r="BH36" s="89"/>
      <c r="BI36" s="89"/>
      <c r="BJ36" s="89"/>
    </row>
    <row r="37" spans="1:62" ht="16" x14ac:dyDescent="0.2">
      <c r="A37" s="89"/>
      <c r="B37" s="169" t="s">
        <v>292</v>
      </c>
      <c r="C37" s="170" t="s">
        <v>315</v>
      </c>
      <c r="D37" s="133" t="str">
        <f>_xlfn.IFNA(VLOOKUP(C37, 'Dropdown Values'!$A$43:$B$77, 2, FALSE), "")</f>
        <v>n of </v>
      </c>
      <c r="E37" s="231">
        <v>0</v>
      </c>
      <c r="F37" s="197">
        <v>0</v>
      </c>
      <c r="G37" s="118">
        <f t="shared" si="0"/>
        <v>0</v>
      </c>
      <c r="H37" s="197">
        <v>0</v>
      </c>
      <c r="I37" s="198">
        <v>0</v>
      </c>
      <c r="J37" s="198">
        <v>0</v>
      </c>
      <c r="K37" s="198">
        <v>0</v>
      </c>
      <c r="L37" s="118">
        <f t="shared" si="1"/>
        <v>0</v>
      </c>
      <c r="M37" s="198">
        <v>0</v>
      </c>
      <c r="N37" s="198">
        <v>0</v>
      </c>
      <c r="O37" s="198">
        <v>0</v>
      </c>
      <c r="P37" s="198">
        <v>0</v>
      </c>
      <c r="Q37" s="118">
        <f t="shared" si="2"/>
        <v>0</v>
      </c>
      <c r="R37" s="198">
        <v>0</v>
      </c>
      <c r="S37" s="205">
        <f t="shared" si="3"/>
        <v>0</v>
      </c>
      <c r="T37" s="208">
        <f t="shared" si="4"/>
        <v>0</v>
      </c>
      <c r="U37" s="89"/>
      <c r="V37" s="46"/>
      <c r="W37" s="46"/>
      <c r="X37" s="35"/>
      <c r="Y37" s="89"/>
      <c r="Z37" s="89"/>
      <c r="AA37"/>
      <c r="AB37"/>
      <c r="AC37" s="89"/>
      <c r="AD37" s="89"/>
      <c r="AE37" s="89"/>
      <c r="AF37" s="89"/>
      <c r="AG37" s="89"/>
      <c r="AH37" s="89"/>
      <c r="AI37" s="89"/>
      <c r="AJ37" s="89"/>
      <c r="AK37" s="89"/>
      <c r="AL37" s="89"/>
      <c r="AM37" s="89"/>
      <c r="AN37" s="89"/>
      <c r="AO37" s="89"/>
      <c r="AP37" s="89"/>
      <c r="AQ37" s="89"/>
      <c r="AR37" s="89"/>
      <c r="AS37" s="89"/>
      <c r="AT37"/>
      <c r="AU37"/>
      <c r="AV37" s="89"/>
      <c r="AW37" s="89"/>
      <c r="AX37" s="89"/>
      <c r="AY37" s="89"/>
      <c r="AZ37" s="89"/>
      <c r="BA37" s="89"/>
      <c r="BB37" s="89"/>
      <c r="BC37" s="89"/>
      <c r="BD37" s="89"/>
      <c r="BE37" s="89"/>
      <c r="BF37" s="89"/>
      <c r="BG37" s="89"/>
      <c r="BH37" s="89"/>
      <c r="BI37" s="89"/>
      <c r="BJ37" s="89"/>
    </row>
    <row r="38" spans="1:62" ht="16" x14ac:dyDescent="0.2">
      <c r="A38" s="89"/>
      <c r="B38" s="169" t="s">
        <v>292</v>
      </c>
      <c r="C38" s="170" t="s">
        <v>317</v>
      </c>
      <c r="D38" s="133" t="str">
        <f>_xlfn.IFNA(VLOOKUP(C38, 'Dropdown Values'!$A$43:$B$77, 2, FALSE), "")</f>
        <v>n of </v>
      </c>
      <c r="E38" s="231">
        <v>1</v>
      </c>
      <c r="F38" s="174">
        <v>0</v>
      </c>
      <c r="G38" s="118">
        <f t="shared" ref="G38:G58" si="5">SUM(F38)</f>
        <v>0</v>
      </c>
      <c r="H38" s="174">
        <v>0</v>
      </c>
      <c r="I38" s="177">
        <v>0</v>
      </c>
      <c r="J38" s="177">
        <v>0</v>
      </c>
      <c r="K38" s="177">
        <v>0</v>
      </c>
      <c r="L38" s="118">
        <f>SUM(H38:K38)</f>
        <v>0</v>
      </c>
      <c r="M38" s="177">
        <v>0</v>
      </c>
      <c r="N38" s="177">
        <v>0</v>
      </c>
      <c r="O38" s="177">
        <v>0</v>
      </c>
      <c r="P38" s="177">
        <v>0</v>
      </c>
      <c r="Q38" s="118">
        <f>SUM(M38:P38)</f>
        <v>0</v>
      </c>
      <c r="R38" s="177">
        <v>0</v>
      </c>
      <c r="S38" s="205">
        <f>SUM(G38,L38,Q38,R38)</f>
        <v>0</v>
      </c>
      <c r="T38" s="208">
        <f t="shared" si="4"/>
        <v>-1</v>
      </c>
      <c r="U38" s="89"/>
      <c r="V38" s="46"/>
      <c r="W38" s="46"/>
      <c r="X38" s="35"/>
      <c r="Y38" s="89"/>
      <c r="Z38" s="89"/>
      <c r="AA38"/>
      <c r="AB38"/>
      <c r="AC38" s="89"/>
      <c r="AD38" s="89"/>
      <c r="AE38" s="89"/>
      <c r="AF38" s="89"/>
      <c r="AG38" s="89"/>
      <c r="AH38" s="89"/>
      <c r="AI38" s="89"/>
      <c r="AJ38" s="89"/>
      <c r="AK38" s="89"/>
      <c r="AL38" s="89"/>
      <c r="AM38" s="89"/>
      <c r="AN38" s="89"/>
      <c r="AO38" s="89"/>
      <c r="AP38" s="89"/>
      <c r="AQ38" s="89"/>
      <c r="AR38" s="89"/>
      <c r="AS38" s="89"/>
      <c r="AT38"/>
      <c r="AU38"/>
      <c r="AV38" s="89"/>
      <c r="AW38" s="89"/>
      <c r="AX38" s="89"/>
      <c r="AY38" s="89"/>
      <c r="AZ38" s="89"/>
      <c r="BA38" s="89"/>
      <c r="BB38" s="89"/>
      <c r="BC38" s="89"/>
      <c r="BD38" s="89"/>
      <c r="BE38" s="89"/>
      <c r="BF38" s="89"/>
      <c r="BG38" s="89"/>
      <c r="BH38" s="89"/>
      <c r="BI38" s="89"/>
      <c r="BJ38" s="89"/>
    </row>
    <row r="39" spans="1:62" ht="16" x14ac:dyDescent="0.2">
      <c r="A39" s="89"/>
      <c r="B39" s="169" t="s">
        <v>292</v>
      </c>
      <c r="C39" s="170" t="s">
        <v>316</v>
      </c>
      <c r="D39" s="133" t="str">
        <f>_xlfn.IFNA(VLOOKUP(C39, 'Dropdown Values'!$A$43:$B$77, 2, FALSE), "")</f>
        <v>n of </v>
      </c>
      <c r="E39" s="231">
        <v>0</v>
      </c>
      <c r="F39" s="174">
        <v>0</v>
      </c>
      <c r="G39" s="118">
        <f t="shared" si="5"/>
        <v>0</v>
      </c>
      <c r="H39" s="174">
        <v>0</v>
      </c>
      <c r="I39" s="177">
        <v>0</v>
      </c>
      <c r="J39" s="177">
        <v>0</v>
      </c>
      <c r="K39" s="177">
        <v>0</v>
      </c>
      <c r="L39" s="118">
        <f>SUM(H39:K39)</f>
        <v>0</v>
      </c>
      <c r="M39" s="177">
        <v>0</v>
      </c>
      <c r="N39" s="177">
        <v>0</v>
      </c>
      <c r="O39" s="177">
        <v>0</v>
      </c>
      <c r="P39" s="177">
        <v>0</v>
      </c>
      <c r="Q39" s="118">
        <f>SUM(M39:P39)</f>
        <v>0</v>
      </c>
      <c r="R39" s="177">
        <v>0</v>
      </c>
      <c r="S39" s="205">
        <f t="shared" ref="S39:S57" si="6">SUM(G39,L39,Q39,R39)</f>
        <v>0</v>
      </c>
      <c r="T39" s="208">
        <f t="shared" si="4"/>
        <v>0</v>
      </c>
      <c r="U39" s="89"/>
      <c r="V39" s="46"/>
      <c r="W39" s="46"/>
      <c r="X39" s="35"/>
      <c r="Y39" s="89"/>
      <c r="Z39" s="89"/>
      <c r="AA39"/>
      <c r="AB39"/>
      <c r="AC39" s="89"/>
      <c r="AD39" s="89"/>
      <c r="AE39" s="89"/>
      <c r="AF39" s="89"/>
      <c r="AG39" s="89"/>
      <c r="AH39" s="89"/>
      <c r="AI39" s="89"/>
      <c r="AJ39" s="89"/>
      <c r="AK39" s="89"/>
      <c r="AL39" s="89"/>
      <c r="AM39" s="89"/>
      <c r="AN39" s="89"/>
      <c r="AO39" s="89"/>
      <c r="AP39" s="89"/>
      <c r="AQ39" s="89"/>
      <c r="AR39" s="89"/>
      <c r="AS39" s="89"/>
      <c r="AT39"/>
      <c r="AU39"/>
      <c r="AV39" s="89"/>
      <c r="AW39" s="89"/>
      <c r="AX39" s="89"/>
      <c r="AY39" s="89"/>
      <c r="AZ39" s="89"/>
      <c r="BA39" s="89"/>
      <c r="BB39" s="89"/>
      <c r="BC39" s="89"/>
      <c r="BD39" s="89"/>
      <c r="BE39" s="89"/>
      <c r="BF39" s="89"/>
      <c r="BG39" s="89"/>
      <c r="BH39" s="89"/>
      <c r="BI39" s="89"/>
      <c r="BJ39" s="89"/>
    </row>
    <row r="40" spans="1:62" ht="32" x14ac:dyDescent="0.2">
      <c r="A40" s="89"/>
      <c r="B40" s="169" t="s">
        <v>292</v>
      </c>
      <c r="C40" s="170" t="s">
        <v>312</v>
      </c>
      <c r="D40" s="133" t="str">
        <f>_xlfn.IFNA(VLOOKUP(C40, 'Dropdown Values'!$A$43:$B$77, 2, FALSE), "")</f>
        <v>n of </v>
      </c>
      <c r="E40" s="231">
        <v>1</v>
      </c>
      <c r="F40" s="174">
        <v>1</v>
      </c>
      <c r="G40" s="118">
        <f t="shared" si="5"/>
        <v>1</v>
      </c>
      <c r="H40" s="174">
        <v>0</v>
      </c>
      <c r="I40" s="177">
        <v>0</v>
      </c>
      <c r="J40" s="177">
        <v>0</v>
      </c>
      <c r="K40" s="177">
        <v>0</v>
      </c>
      <c r="L40" s="118">
        <f>SUM(H40:K40)</f>
        <v>0</v>
      </c>
      <c r="M40" s="177">
        <v>0</v>
      </c>
      <c r="N40" s="177">
        <v>0</v>
      </c>
      <c r="O40" s="177">
        <v>0</v>
      </c>
      <c r="P40" s="177">
        <v>0</v>
      </c>
      <c r="Q40" s="118">
        <f>SUM(M40:P40)</f>
        <v>0</v>
      </c>
      <c r="R40" s="177">
        <v>0</v>
      </c>
      <c r="S40" s="205">
        <f t="shared" si="6"/>
        <v>1</v>
      </c>
      <c r="T40" s="208">
        <f t="shared" si="4"/>
        <v>0</v>
      </c>
      <c r="U40" s="89"/>
      <c r="V40" s="46"/>
      <c r="W40" s="46"/>
      <c r="X40" s="35"/>
      <c r="Y40" s="89"/>
      <c r="Z40" s="89"/>
      <c r="AA40"/>
      <c r="AB40"/>
      <c r="AC40" s="89"/>
      <c r="AD40" s="89"/>
      <c r="AE40" s="89"/>
      <c r="AF40" s="89"/>
      <c r="AG40" s="89"/>
      <c r="AH40" s="89"/>
      <c r="AI40" s="89"/>
      <c r="AJ40" s="89"/>
      <c r="AK40" s="89"/>
      <c r="AL40" s="89"/>
      <c r="AM40" s="89"/>
      <c r="AN40" s="89"/>
      <c r="AO40" s="89"/>
      <c r="AP40" s="89"/>
      <c r="AQ40" s="89"/>
      <c r="AR40" s="89"/>
      <c r="AS40" s="89"/>
      <c r="AT40"/>
      <c r="AU40"/>
      <c r="AV40" s="89"/>
      <c r="AW40" s="89"/>
      <c r="AX40" s="89"/>
      <c r="AY40" s="89"/>
      <c r="AZ40" s="89"/>
      <c r="BA40" s="89"/>
      <c r="BB40" s="89"/>
      <c r="BC40" s="89"/>
      <c r="BD40" s="89"/>
      <c r="BE40" s="89"/>
      <c r="BF40" s="89"/>
      <c r="BG40" s="89"/>
      <c r="BH40" s="89"/>
      <c r="BI40" s="89"/>
      <c r="BJ40" s="89"/>
    </row>
    <row r="41" spans="1:62" ht="16" x14ac:dyDescent="0.2">
      <c r="A41" s="89"/>
      <c r="B41" s="169" t="s">
        <v>292</v>
      </c>
      <c r="C41" s="170" t="s">
        <v>314</v>
      </c>
      <c r="D41" s="133" t="str">
        <f>_xlfn.IFNA(VLOOKUP(C41, 'Dropdown Values'!$A$43:$B$77, 2, FALSE), "")</f>
        <v>n of </v>
      </c>
      <c r="E41" s="231">
        <v>2</v>
      </c>
      <c r="F41" s="174">
        <v>2</v>
      </c>
      <c r="G41" s="118">
        <f t="shared" si="5"/>
        <v>2</v>
      </c>
      <c r="H41" s="174">
        <v>0</v>
      </c>
      <c r="I41" s="177">
        <v>0</v>
      </c>
      <c r="J41" s="177">
        <v>0</v>
      </c>
      <c r="K41" s="177">
        <v>0</v>
      </c>
      <c r="L41" s="118">
        <f t="shared" ref="L41:L58" si="7">SUM(H41:K41)</f>
        <v>0</v>
      </c>
      <c r="M41" s="177">
        <v>0</v>
      </c>
      <c r="N41" s="177">
        <v>0</v>
      </c>
      <c r="O41" s="177">
        <v>0</v>
      </c>
      <c r="P41" s="177">
        <v>0</v>
      </c>
      <c r="Q41" s="118">
        <f t="shared" ref="Q41:Q58" si="8">SUM(M41:P41)</f>
        <v>0</v>
      </c>
      <c r="R41" s="177">
        <v>0</v>
      </c>
      <c r="S41" s="205">
        <f t="shared" si="6"/>
        <v>2</v>
      </c>
      <c r="T41" s="208">
        <f t="shared" si="4"/>
        <v>0</v>
      </c>
      <c r="U41" s="89"/>
      <c r="V41" s="46"/>
      <c r="W41" s="46"/>
      <c r="X41" s="35"/>
      <c r="Y41" s="89"/>
      <c r="Z41" s="89"/>
      <c r="AA41"/>
      <c r="AB41"/>
      <c r="AC41" s="89"/>
      <c r="AD41" s="89"/>
      <c r="AE41" s="89"/>
      <c r="AF41" s="89"/>
      <c r="AG41" s="89"/>
      <c r="AH41" s="89"/>
      <c r="AI41" s="89"/>
      <c r="AJ41" s="89"/>
      <c r="AK41" s="89"/>
      <c r="AL41" s="89"/>
      <c r="AM41" s="89"/>
      <c r="AN41" s="89"/>
      <c r="AO41" s="89"/>
      <c r="AP41" s="89"/>
      <c r="AQ41" s="89"/>
      <c r="AR41" s="89"/>
      <c r="AS41" s="89"/>
      <c r="AT41"/>
      <c r="AU41"/>
      <c r="AV41" s="89"/>
      <c r="AW41" s="89"/>
      <c r="AX41" s="89"/>
      <c r="AY41" s="89"/>
      <c r="AZ41" s="89"/>
      <c r="BA41" s="89"/>
      <c r="BB41" s="89"/>
      <c r="BC41" s="89"/>
      <c r="BD41" s="89"/>
      <c r="BE41" s="89"/>
      <c r="BF41" s="89"/>
      <c r="BG41" s="89"/>
      <c r="BH41" s="89"/>
      <c r="BI41" s="89"/>
      <c r="BJ41" s="89"/>
    </row>
    <row r="42" spans="1:62" ht="16" x14ac:dyDescent="0.2">
      <c r="A42" s="89"/>
      <c r="B42" s="169" t="s">
        <v>292</v>
      </c>
      <c r="C42" s="170" t="s">
        <v>313</v>
      </c>
      <c r="D42" s="133" t="str">
        <f>_xlfn.IFNA(VLOOKUP(C42, 'Dropdown Values'!$A$43:$B$77, 2, FALSE), "")</f>
        <v>n of </v>
      </c>
      <c r="E42" s="231">
        <v>1</v>
      </c>
      <c r="F42" s="174">
        <v>1</v>
      </c>
      <c r="G42" s="118">
        <f t="shared" si="5"/>
        <v>1</v>
      </c>
      <c r="H42" s="174">
        <v>0</v>
      </c>
      <c r="I42" s="177">
        <v>0</v>
      </c>
      <c r="J42" s="177">
        <v>0</v>
      </c>
      <c r="K42" s="177">
        <v>0</v>
      </c>
      <c r="L42" s="118">
        <f t="shared" si="7"/>
        <v>0</v>
      </c>
      <c r="M42" s="177">
        <v>0</v>
      </c>
      <c r="N42" s="177">
        <v>0</v>
      </c>
      <c r="O42" s="177">
        <v>0</v>
      </c>
      <c r="P42" s="177">
        <v>0</v>
      </c>
      <c r="Q42" s="118">
        <f t="shared" si="8"/>
        <v>0</v>
      </c>
      <c r="R42" s="177">
        <v>0</v>
      </c>
      <c r="S42" s="205">
        <f t="shared" si="6"/>
        <v>1</v>
      </c>
      <c r="T42" s="208">
        <f t="shared" si="4"/>
        <v>0</v>
      </c>
      <c r="U42" s="89"/>
      <c r="V42" s="46"/>
      <c r="W42" s="46"/>
      <c r="X42" s="35"/>
      <c r="Y42" s="89"/>
      <c r="Z42" s="89"/>
      <c r="AA42"/>
      <c r="AB42"/>
      <c r="AC42" s="89"/>
      <c r="AD42" s="89"/>
      <c r="AE42" s="89"/>
      <c r="AF42" s="89"/>
      <c r="AG42" s="89"/>
      <c r="AH42" s="89"/>
      <c r="AI42" s="89"/>
      <c r="AJ42" s="89"/>
      <c r="AK42" s="89"/>
      <c r="AL42" s="89"/>
      <c r="AM42" s="89"/>
      <c r="AN42" s="89"/>
      <c r="AO42" s="89"/>
      <c r="AP42" s="89"/>
      <c r="AQ42" s="89"/>
      <c r="AR42" s="89"/>
      <c r="AS42" s="89"/>
      <c r="AT42"/>
      <c r="AU42"/>
      <c r="AV42" s="89"/>
      <c r="AW42" s="89"/>
      <c r="AX42" s="89"/>
      <c r="AY42" s="89"/>
      <c r="AZ42" s="89"/>
      <c r="BA42" s="89"/>
      <c r="BB42" s="89"/>
      <c r="BC42" s="89"/>
      <c r="BD42" s="89"/>
      <c r="BE42" s="89"/>
      <c r="BF42" s="89"/>
      <c r="BG42" s="89"/>
      <c r="BH42" s="89"/>
      <c r="BI42" s="89"/>
      <c r="BJ42" s="89"/>
    </row>
    <row r="43" spans="1:62" ht="16" x14ac:dyDescent="0.2">
      <c r="A43" s="89"/>
      <c r="B43" s="169" t="s">
        <v>292</v>
      </c>
      <c r="C43" s="170" t="s">
        <v>318</v>
      </c>
      <c r="D43" s="133" t="str">
        <f>_xlfn.IFNA(VLOOKUP(C43, 'Dropdown Values'!$A$43:$B$77, 2, FALSE), "")</f>
        <v>n of </v>
      </c>
      <c r="E43" s="231">
        <v>0</v>
      </c>
      <c r="F43" s="174">
        <v>0</v>
      </c>
      <c r="G43" s="118">
        <f t="shared" si="5"/>
        <v>0</v>
      </c>
      <c r="H43" s="174">
        <v>0</v>
      </c>
      <c r="I43" s="177">
        <v>0</v>
      </c>
      <c r="J43" s="177">
        <v>0</v>
      </c>
      <c r="K43" s="177">
        <v>0</v>
      </c>
      <c r="L43" s="118">
        <f t="shared" si="7"/>
        <v>0</v>
      </c>
      <c r="M43" s="177">
        <v>0</v>
      </c>
      <c r="N43" s="177">
        <v>0</v>
      </c>
      <c r="O43" s="177">
        <v>0</v>
      </c>
      <c r="P43" s="177">
        <v>0</v>
      </c>
      <c r="Q43" s="118">
        <f t="shared" si="8"/>
        <v>0</v>
      </c>
      <c r="R43" s="177">
        <v>0</v>
      </c>
      <c r="S43" s="205">
        <f t="shared" si="6"/>
        <v>0</v>
      </c>
      <c r="T43" s="208">
        <f t="shared" si="4"/>
        <v>0</v>
      </c>
      <c r="U43" s="89"/>
      <c r="V43" s="46"/>
      <c r="W43" s="46"/>
      <c r="X43" s="35"/>
      <c r="Y43" s="89"/>
      <c r="Z43" s="89"/>
      <c r="AA43"/>
      <c r="AB43"/>
      <c r="AC43" s="89"/>
      <c r="AD43" s="89"/>
      <c r="AE43" s="89"/>
      <c r="AF43" s="89"/>
      <c r="AG43" s="89"/>
      <c r="AH43" s="89"/>
      <c r="AI43" s="89"/>
      <c r="AJ43" s="89"/>
      <c r="AK43" s="89"/>
      <c r="AL43" s="89"/>
      <c r="AM43" s="89"/>
      <c r="AN43" s="89"/>
      <c r="AO43" s="89"/>
      <c r="AP43" s="89"/>
      <c r="AQ43" s="89"/>
      <c r="AR43" s="89"/>
      <c r="AS43" s="89"/>
      <c r="AT43"/>
      <c r="AU43"/>
      <c r="AV43" s="89"/>
      <c r="AW43" s="89"/>
      <c r="AX43" s="89"/>
      <c r="AY43" s="89"/>
      <c r="AZ43" s="89"/>
      <c r="BA43" s="89"/>
      <c r="BB43" s="89"/>
      <c r="BC43" s="89"/>
      <c r="BD43" s="89"/>
      <c r="BE43" s="89"/>
      <c r="BF43" s="89"/>
      <c r="BG43" s="89"/>
      <c r="BH43" s="89"/>
      <c r="BI43" s="89"/>
      <c r="BJ43" s="89"/>
    </row>
    <row r="44" spans="1:62" ht="32" x14ac:dyDescent="0.2">
      <c r="A44" s="89"/>
      <c r="B44" s="169" t="s">
        <v>294</v>
      </c>
      <c r="C44" s="170" t="s">
        <v>322</v>
      </c>
      <c r="D44" s="133" t="str">
        <f>_xlfn.IFNA(VLOOKUP(C44, 'Dropdown Values'!$A$43:$B$77, 2, FALSE), "")</f>
        <v>n of </v>
      </c>
      <c r="E44" s="231">
        <v>103</v>
      </c>
      <c r="F44" s="174">
        <v>45</v>
      </c>
      <c r="G44" s="118">
        <f t="shared" si="5"/>
        <v>45</v>
      </c>
      <c r="H44" s="174">
        <v>0</v>
      </c>
      <c r="I44" s="177">
        <v>0</v>
      </c>
      <c r="J44" s="177">
        <v>0</v>
      </c>
      <c r="K44" s="177">
        <v>49</v>
      </c>
      <c r="L44" s="118">
        <f t="shared" si="7"/>
        <v>49</v>
      </c>
      <c r="M44" s="177">
        <v>0</v>
      </c>
      <c r="N44" s="177">
        <v>0</v>
      </c>
      <c r="O44" s="177">
        <v>0</v>
      </c>
      <c r="P44" s="177">
        <v>0</v>
      </c>
      <c r="Q44" s="118">
        <f t="shared" si="8"/>
        <v>0</v>
      </c>
      <c r="R44" s="177">
        <v>0</v>
      </c>
      <c r="S44" s="205">
        <f t="shared" si="6"/>
        <v>94</v>
      </c>
      <c r="T44" s="208">
        <f t="shared" si="4"/>
        <v>-8.7378640776699032E-2</v>
      </c>
      <c r="U44" s="89"/>
      <c r="V44" s="46"/>
      <c r="W44" s="46"/>
      <c r="X44" s="35"/>
      <c r="Y44" s="89"/>
      <c r="Z44" s="89"/>
      <c r="AA44"/>
      <c r="AB44"/>
      <c r="AC44" s="89"/>
      <c r="AD44" s="89"/>
      <c r="AE44" s="89"/>
      <c r="AF44" s="89"/>
      <c r="AG44" s="89"/>
      <c r="AH44" s="89"/>
      <c r="AI44" s="89"/>
      <c r="AJ44" s="89"/>
      <c r="AK44" s="89"/>
      <c r="AL44" s="89"/>
      <c r="AM44" s="89"/>
      <c r="AN44" s="89"/>
      <c r="AO44" s="89"/>
      <c r="AP44" s="89"/>
      <c r="AQ44" s="89"/>
      <c r="AR44" s="89"/>
      <c r="AS44" s="89"/>
      <c r="AT44"/>
      <c r="AU44"/>
      <c r="AV44" s="89"/>
      <c r="AW44" s="89"/>
      <c r="AX44" s="89"/>
      <c r="AY44" s="89"/>
      <c r="AZ44" s="89"/>
      <c r="BA44" s="89"/>
      <c r="BB44" s="89"/>
      <c r="BC44" s="89"/>
      <c r="BD44" s="89"/>
      <c r="BE44" s="89"/>
      <c r="BF44" s="89"/>
      <c r="BG44" s="89"/>
      <c r="BH44" s="89"/>
      <c r="BI44" s="89"/>
      <c r="BJ44" s="89"/>
    </row>
    <row r="45" spans="1:62" ht="32" x14ac:dyDescent="0.2">
      <c r="A45" s="89"/>
      <c r="B45" s="169" t="s">
        <v>294</v>
      </c>
      <c r="C45" s="170" t="s">
        <v>293</v>
      </c>
      <c r="D45" s="133" t="str">
        <f>_xlfn.IFNA(VLOOKUP(C45, 'Dropdown Values'!$A$43:$B$77, 2, FALSE), "")</f>
        <v>sqm </v>
      </c>
      <c r="E45" s="231">
        <v>0</v>
      </c>
      <c r="F45" s="174">
        <v>0</v>
      </c>
      <c r="G45" s="118">
        <f t="shared" si="5"/>
        <v>0</v>
      </c>
      <c r="H45" s="174">
        <v>0</v>
      </c>
      <c r="I45" s="177">
        <v>0</v>
      </c>
      <c r="J45" s="177">
        <v>0</v>
      </c>
      <c r="K45" s="177">
        <v>0</v>
      </c>
      <c r="L45" s="118">
        <f t="shared" si="7"/>
        <v>0</v>
      </c>
      <c r="M45" s="177">
        <v>0</v>
      </c>
      <c r="N45" s="177">
        <v>0</v>
      </c>
      <c r="O45" s="177">
        <v>0</v>
      </c>
      <c r="P45" s="177">
        <v>0</v>
      </c>
      <c r="Q45" s="118">
        <f t="shared" si="8"/>
        <v>0</v>
      </c>
      <c r="R45" s="177">
        <v>0</v>
      </c>
      <c r="S45" s="205">
        <f t="shared" si="6"/>
        <v>0</v>
      </c>
      <c r="T45" s="208">
        <f t="shared" si="4"/>
        <v>0</v>
      </c>
      <c r="U45" s="89"/>
      <c r="V45" s="46"/>
      <c r="W45" s="46"/>
      <c r="X45" s="35"/>
      <c r="Y45" s="89"/>
      <c r="Z45" s="89"/>
      <c r="AA45"/>
      <c r="AB45"/>
      <c r="AC45" s="89"/>
      <c r="AD45" s="89"/>
      <c r="AE45" s="89"/>
      <c r="AF45" s="89"/>
      <c r="AG45" s="89"/>
      <c r="AH45" s="89"/>
      <c r="AI45" s="89"/>
      <c r="AJ45" s="89"/>
      <c r="AK45" s="89"/>
      <c r="AL45" s="89"/>
      <c r="AM45" s="89"/>
      <c r="AN45" s="89"/>
      <c r="AO45" s="89"/>
      <c r="AP45" s="89"/>
      <c r="AQ45" s="89"/>
      <c r="AR45" s="89"/>
      <c r="AS45" s="89"/>
      <c r="AT45"/>
      <c r="AU45"/>
      <c r="AV45" s="89"/>
      <c r="AW45" s="89"/>
      <c r="AX45" s="89"/>
      <c r="AY45" s="89"/>
      <c r="AZ45" s="89"/>
      <c r="BA45" s="89"/>
      <c r="BB45" s="89"/>
      <c r="BC45" s="89"/>
      <c r="BD45" s="89"/>
      <c r="BE45" s="89"/>
      <c r="BF45" s="89"/>
      <c r="BG45" s="89"/>
      <c r="BH45" s="89"/>
      <c r="BI45" s="89"/>
      <c r="BJ45" s="89"/>
    </row>
    <row r="46" spans="1:62" ht="16" x14ac:dyDescent="0.2">
      <c r="A46" s="89"/>
      <c r="B46" s="169" t="s">
        <v>294</v>
      </c>
      <c r="C46" s="170" t="s">
        <v>302</v>
      </c>
      <c r="D46" s="133" t="str">
        <f>_xlfn.IFNA(VLOOKUP(C46, 'Dropdown Values'!$A$43:$B$77, 2, FALSE), "")</f>
        <v>sqm </v>
      </c>
      <c r="E46" s="231">
        <v>3048</v>
      </c>
      <c r="F46" s="174">
        <v>3400</v>
      </c>
      <c r="G46" s="118">
        <f t="shared" si="5"/>
        <v>3400</v>
      </c>
      <c r="H46" s="174">
        <v>0</v>
      </c>
      <c r="I46" s="177">
        <v>0</v>
      </c>
      <c r="J46" s="177">
        <v>0</v>
      </c>
      <c r="K46" s="177">
        <v>3048</v>
      </c>
      <c r="L46" s="118">
        <f t="shared" si="7"/>
        <v>3048</v>
      </c>
      <c r="M46" s="177">
        <v>0</v>
      </c>
      <c r="N46" s="177">
        <v>0</v>
      </c>
      <c r="O46" s="177">
        <v>0</v>
      </c>
      <c r="P46" s="177">
        <v>0</v>
      </c>
      <c r="Q46" s="118">
        <f t="shared" si="8"/>
        <v>0</v>
      </c>
      <c r="R46" s="177">
        <v>0</v>
      </c>
      <c r="S46" s="205">
        <f t="shared" si="6"/>
        <v>6448</v>
      </c>
      <c r="T46" s="208">
        <f t="shared" si="4"/>
        <v>1.1154855643044619</v>
      </c>
      <c r="U46" s="89"/>
      <c r="V46" s="46"/>
      <c r="W46" s="46"/>
      <c r="X46" s="35"/>
      <c r="Y46" s="89"/>
      <c r="Z46" s="89"/>
      <c r="AA46"/>
      <c r="AB46"/>
      <c r="AC46" s="89"/>
      <c r="AD46" s="89"/>
      <c r="AE46" s="89"/>
      <c r="AF46" s="89"/>
      <c r="AG46" s="89"/>
      <c r="AH46" s="89"/>
      <c r="AI46" s="89"/>
      <c r="AJ46" s="89"/>
      <c r="AK46" s="89"/>
      <c r="AL46" s="89"/>
      <c r="AM46" s="89"/>
      <c r="AN46" s="89"/>
      <c r="AO46" s="89"/>
      <c r="AP46" s="89"/>
      <c r="AQ46" s="89"/>
      <c r="AR46" s="89"/>
      <c r="AS46" s="89"/>
      <c r="AT46"/>
      <c r="AU46"/>
      <c r="AV46" s="89"/>
      <c r="AW46" s="89"/>
      <c r="AX46" s="89"/>
      <c r="AY46" s="89"/>
      <c r="AZ46" s="89"/>
      <c r="BA46" s="89"/>
      <c r="BB46" s="89"/>
      <c r="BC46" s="89"/>
      <c r="BD46" s="89"/>
      <c r="BE46" s="89"/>
      <c r="BF46" s="89"/>
      <c r="BG46" s="89"/>
      <c r="BH46" s="89"/>
      <c r="BI46" s="89"/>
      <c r="BJ46" s="89"/>
    </row>
    <row r="47" spans="1:62" ht="32" x14ac:dyDescent="0.2">
      <c r="A47" s="89"/>
      <c r="B47" s="169" t="s">
        <v>294</v>
      </c>
      <c r="C47" s="170" t="s">
        <v>319</v>
      </c>
      <c r="D47" s="133" t="str">
        <f>_xlfn.IFNA(VLOOKUP(C47, 'Dropdown Values'!$A$43:$B$77, 2, FALSE), "")</f>
        <v>n of </v>
      </c>
      <c r="E47" s="231">
        <v>0</v>
      </c>
      <c r="F47" s="174">
        <v>0</v>
      </c>
      <c r="G47" s="118">
        <f t="shared" si="5"/>
        <v>0</v>
      </c>
      <c r="H47" s="174">
        <v>0</v>
      </c>
      <c r="I47" s="177">
        <v>0</v>
      </c>
      <c r="J47" s="177">
        <v>0</v>
      </c>
      <c r="K47" s="177">
        <v>0</v>
      </c>
      <c r="L47" s="118">
        <f t="shared" si="7"/>
        <v>0</v>
      </c>
      <c r="M47" s="177">
        <v>0</v>
      </c>
      <c r="N47" s="177">
        <v>0</v>
      </c>
      <c r="O47" s="177">
        <v>0</v>
      </c>
      <c r="P47" s="177">
        <v>0</v>
      </c>
      <c r="Q47" s="118">
        <f t="shared" si="8"/>
        <v>0</v>
      </c>
      <c r="R47" s="177">
        <v>0</v>
      </c>
      <c r="S47" s="205">
        <f t="shared" si="6"/>
        <v>0</v>
      </c>
      <c r="T47" s="208">
        <f t="shared" si="4"/>
        <v>0</v>
      </c>
      <c r="U47" s="89"/>
      <c r="V47" s="46"/>
      <c r="W47" s="46"/>
      <c r="X47" s="35"/>
      <c r="Y47" s="89"/>
      <c r="Z47" s="89"/>
      <c r="AA47"/>
      <c r="AB47"/>
      <c r="AC47" s="89"/>
      <c r="AD47" s="89"/>
      <c r="AE47" s="89"/>
      <c r="AF47" s="89"/>
      <c r="AG47" s="89"/>
      <c r="AH47" s="89"/>
      <c r="AI47" s="89"/>
      <c r="AJ47" s="89"/>
      <c r="AK47" s="89"/>
      <c r="AL47" s="89"/>
      <c r="AM47" s="89"/>
      <c r="AN47" s="89"/>
      <c r="AO47" s="89"/>
      <c r="AP47" s="89"/>
      <c r="AQ47" s="89"/>
      <c r="AR47" s="89"/>
      <c r="AS47" s="89"/>
      <c r="AT47"/>
      <c r="AU47"/>
      <c r="AV47" s="89"/>
      <c r="AW47" s="89"/>
      <c r="AX47" s="89"/>
      <c r="AY47" s="89"/>
      <c r="AZ47" s="89"/>
      <c r="BA47" s="89"/>
      <c r="BB47" s="89"/>
      <c r="BC47" s="89"/>
      <c r="BD47" s="89"/>
      <c r="BE47" s="89"/>
      <c r="BF47" s="89"/>
      <c r="BG47" s="89"/>
      <c r="BH47" s="89"/>
      <c r="BI47" s="89"/>
      <c r="BJ47" s="89"/>
    </row>
    <row r="48" spans="1:62" ht="32" x14ac:dyDescent="0.2">
      <c r="A48" s="89"/>
      <c r="B48" s="169" t="s">
        <v>128</v>
      </c>
      <c r="C48" s="170" t="s">
        <v>306</v>
      </c>
      <c r="D48" s="133" t="str">
        <f>_xlfn.IFNA(VLOOKUP(C48, 'Dropdown Values'!$A$43:$B$77, 2, FALSE), "")</f>
        <v>n of </v>
      </c>
      <c r="E48" s="231">
        <v>835</v>
      </c>
      <c r="F48" s="174">
        <v>326</v>
      </c>
      <c r="G48" s="118">
        <f t="shared" si="5"/>
        <v>326</v>
      </c>
      <c r="H48" s="174">
        <v>10</v>
      </c>
      <c r="I48" s="177">
        <v>10</v>
      </c>
      <c r="J48" s="177">
        <v>10</v>
      </c>
      <c r="K48" s="177">
        <v>59</v>
      </c>
      <c r="L48" s="118">
        <f t="shared" si="7"/>
        <v>89</v>
      </c>
      <c r="M48" s="177">
        <v>2</v>
      </c>
      <c r="N48" s="177">
        <v>2</v>
      </c>
      <c r="O48" s="177">
        <v>2</v>
      </c>
      <c r="P48" s="177">
        <v>60</v>
      </c>
      <c r="Q48" s="118">
        <f t="shared" si="8"/>
        <v>66</v>
      </c>
      <c r="R48" s="177">
        <v>354</v>
      </c>
      <c r="S48" s="205">
        <f t="shared" si="6"/>
        <v>835</v>
      </c>
      <c r="T48" s="208">
        <f t="shared" si="4"/>
        <v>0</v>
      </c>
      <c r="U48" s="89"/>
      <c r="V48" s="46"/>
      <c r="W48" s="46"/>
      <c r="X48" s="35"/>
      <c r="Y48" s="89"/>
      <c r="Z48" s="89"/>
      <c r="AA48"/>
      <c r="AB48"/>
      <c r="AC48" s="89"/>
      <c r="AD48" s="89"/>
      <c r="AE48" s="89"/>
      <c r="AF48" s="89"/>
      <c r="AG48" s="89"/>
      <c r="AH48" s="89"/>
      <c r="AI48" s="89"/>
      <c r="AJ48" s="89"/>
      <c r="AK48" s="89"/>
      <c r="AL48" s="89"/>
      <c r="AM48" s="89"/>
      <c r="AN48" s="89"/>
      <c r="AO48" s="89"/>
      <c r="AP48" s="89"/>
      <c r="AQ48" s="89"/>
      <c r="AR48" s="89"/>
      <c r="AS48" s="89"/>
      <c r="AT48"/>
      <c r="AU48"/>
      <c r="AV48" s="89"/>
      <c r="AW48" s="89"/>
      <c r="AX48" s="89"/>
      <c r="AY48" s="89"/>
      <c r="AZ48" s="89"/>
      <c r="BA48" s="89"/>
      <c r="BB48" s="89"/>
      <c r="BC48" s="89"/>
      <c r="BD48" s="89"/>
      <c r="BE48" s="89"/>
      <c r="BF48" s="89"/>
      <c r="BG48" s="89"/>
      <c r="BH48" s="89"/>
      <c r="BI48" s="89"/>
      <c r="BJ48" s="89"/>
    </row>
    <row r="49" spans="1:62" ht="32" x14ac:dyDescent="0.2">
      <c r="A49" s="89"/>
      <c r="B49" s="169" t="s">
        <v>128</v>
      </c>
      <c r="C49" s="170" t="s">
        <v>308</v>
      </c>
      <c r="D49" s="133" t="str">
        <f>_xlfn.IFNA(VLOOKUP(C49, 'Dropdown Values'!$A$43:$B$77, 2, FALSE), "")</f>
        <v>n of </v>
      </c>
      <c r="E49" s="231">
        <v>10003</v>
      </c>
      <c r="F49" s="174">
        <v>0</v>
      </c>
      <c r="G49" s="118">
        <f t="shared" si="5"/>
        <v>0</v>
      </c>
      <c r="H49" s="174">
        <v>375</v>
      </c>
      <c r="I49" s="177">
        <v>375</v>
      </c>
      <c r="J49" s="177">
        <v>375</v>
      </c>
      <c r="K49" s="177">
        <v>2375</v>
      </c>
      <c r="L49" s="118">
        <f t="shared" si="7"/>
        <v>3500</v>
      </c>
      <c r="M49" s="177">
        <v>500</v>
      </c>
      <c r="N49" s="177">
        <v>500</v>
      </c>
      <c r="O49" s="177">
        <v>500</v>
      </c>
      <c r="P49" s="177">
        <v>2000</v>
      </c>
      <c r="Q49" s="118">
        <f t="shared" si="8"/>
        <v>3500</v>
      </c>
      <c r="R49" s="177">
        <v>3003</v>
      </c>
      <c r="S49" s="205">
        <f t="shared" si="6"/>
        <v>10003</v>
      </c>
      <c r="T49" s="208">
        <f t="shared" si="4"/>
        <v>0</v>
      </c>
      <c r="U49" s="89"/>
      <c r="V49" s="46"/>
      <c r="W49" s="46"/>
      <c r="X49" s="35"/>
      <c r="Y49" s="89"/>
      <c r="Z49" s="89"/>
      <c r="AA49"/>
      <c r="AB49"/>
      <c r="AC49" s="89"/>
      <c r="AD49" s="89"/>
      <c r="AE49" s="89"/>
      <c r="AF49" s="89"/>
      <c r="AG49" s="89"/>
      <c r="AH49" s="89"/>
      <c r="AI49" s="89"/>
      <c r="AJ49" s="89"/>
      <c r="AK49" s="89"/>
      <c r="AL49" s="89"/>
      <c r="AM49" s="89"/>
      <c r="AN49" s="89"/>
      <c r="AO49" s="89"/>
      <c r="AP49" s="89"/>
      <c r="AQ49" s="89"/>
      <c r="AR49" s="89"/>
      <c r="AS49" s="89"/>
      <c r="AT49"/>
      <c r="AU49"/>
      <c r="AV49" s="89"/>
      <c r="AW49" s="89"/>
      <c r="AX49" s="89"/>
      <c r="AY49" s="89"/>
      <c r="AZ49" s="89"/>
      <c r="BA49" s="89"/>
      <c r="BB49" s="89"/>
      <c r="BC49" s="89"/>
      <c r="BD49" s="89"/>
      <c r="BE49" s="89"/>
      <c r="BF49" s="89"/>
      <c r="BG49" s="89"/>
      <c r="BH49" s="89"/>
      <c r="BI49" s="89"/>
      <c r="BJ49" s="89"/>
    </row>
    <row r="50" spans="1:62" ht="32" x14ac:dyDescent="0.2">
      <c r="A50" s="89"/>
      <c r="B50" s="169" t="s">
        <v>128</v>
      </c>
      <c r="C50" s="170" t="s">
        <v>307</v>
      </c>
      <c r="D50" s="133" t="str">
        <f>_xlfn.IFNA(VLOOKUP(C50, 'Dropdown Values'!$A$43:$B$77, 2, FALSE), "")</f>
        <v>n of </v>
      </c>
      <c r="E50" s="231">
        <v>1304</v>
      </c>
      <c r="F50" s="174">
        <v>0</v>
      </c>
      <c r="G50" s="118">
        <f t="shared" si="5"/>
        <v>0</v>
      </c>
      <c r="H50" s="174">
        <v>50</v>
      </c>
      <c r="I50" s="177">
        <v>50</v>
      </c>
      <c r="J50" s="177">
        <v>50</v>
      </c>
      <c r="K50" s="177">
        <v>359</v>
      </c>
      <c r="L50" s="118">
        <f t="shared" si="7"/>
        <v>509</v>
      </c>
      <c r="M50" s="177">
        <v>30</v>
      </c>
      <c r="N50" s="177">
        <v>30</v>
      </c>
      <c r="O50" s="177">
        <v>30</v>
      </c>
      <c r="P50" s="177">
        <v>30</v>
      </c>
      <c r="Q50" s="118">
        <f t="shared" si="8"/>
        <v>120</v>
      </c>
      <c r="R50" s="177">
        <v>675</v>
      </c>
      <c r="S50" s="205">
        <f t="shared" si="6"/>
        <v>1304</v>
      </c>
      <c r="T50" s="208">
        <f t="shared" si="4"/>
        <v>0</v>
      </c>
      <c r="U50" s="89"/>
      <c r="V50" s="46"/>
      <c r="W50" s="46"/>
      <c r="X50" s="35"/>
      <c r="Y50" s="89"/>
      <c r="Z50" s="89"/>
      <c r="AA50"/>
      <c r="AB50"/>
      <c r="AC50" s="89"/>
      <c r="AD50" s="89"/>
      <c r="AE50" s="89"/>
      <c r="AF50" s="89"/>
      <c r="AG50" s="89"/>
      <c r="AH50" s="89"/>
      <c r="AI50" s="89"/>
      <c r="AJ50" s="89"/>
      <c r="AK50" s="89"/>
      <c r="AL50" s="89"/>
      <c r="AM50" s="89"/>
      <c r="AN50" s="89"/>
      <c r="AO50" s="89"/>
      <c r="AP50" s="89"/>
      <c r="AQ50" s="89"/>
      <c r="AR50" s="89"/>
      <c r="AS50" s="89"/>
      <c r="AT50"/>
      <c r="AU50"/>
      <c r="AV50" s="89"/>
      <c r="AW50" s="89"/>
      <c r="AX50" s="89"/>
      <c r="AY50" s="89"/>
      <c r="AZ50" s="89"/>
      <c r="BA50" s="89"/>
      <c r="BB50" s="89"/>
      <c r="BC50" s="89"/>
      <c r="BD50" s="89"/>
      <c r="BE50" s="89"/>
      <c r="BF50" s="89"/>
      <c r="BG50" s="89"/>
      <c r="BH50" s="89"/>
      <c r="BI50" s="89"/>
      <c r="BJ50" s="89"/>
    </row>
    <row r="51" spans="1:62" ht="32" x14ac:dyDescent="0.2">
      <c r="A51" s="89"/>
      <c r="B51" s="169" t="s">
        <v>128</v>
      </c>
      <c r="C51" s="170" t="s">
        <v>309</v>
      </c>
      <c r="D51" s="133" t="str">
        <f>_xlfn.IFNA(VLOOKUP(C51, 'Dropdown Values'!$A$43:$B$77, 2, FALSE), "")</f>
        <v>n of </v>
      </c>
      <c r="E51" s="231">
        <v>381</v>
      </c>
      <c r="F51" s="174">
        <v>236</v>
      </c>
      <c r="G51" s="118">
        <f t="shared" si="5"/>
        <v>236</v>
      </c>
      <c r="H51" s="174">
        <v>0</v>
      </c>
      <c r="I51" s="177">
        <v>0</v>
      </c>
      <c r="J51" s="177">
        <v>0</v>
      </c>
      <c r="K51" s="177">
        <v>0</v>
      </c>
      <c r="L51" s="118">
        <f t="shared" si="7"/>
        <v>0</v>
      </c>
      <c r="M51" s="177">
        <v>0</v>
      </c>
      <c r="N51" s="177">
        <v>0</v>
      </c>
      <c r="O51" s="177">
        <v>0</v>
      </c>
      <c r="P51" s="177">
        <v>0</v>
      </c>
      <c r="Q51" s="118">
        <f t="shared" si="8"/>
        <v>0</v>
      </c>
      <c r="R51" s="177">
        <v>0</v>
      </c>
      <c r="S51" s="205">
        <f t="shared" si="6"/>
        <v>236</v>
      </c>
      <c r="T51" s="208">
        <f t="shared" si="4"/>
        <v>-0.38057742782152232</v>
      </c>
      <c r="U51" s="89"/>
      <c r="V51" s="46"/>
      <c r="W51" s="46"/>
      <c r="X51" s="35"/>
      <c r="Y51" s="89"/>
      <c r="Z51" s="89"/>
      <c r="AA51"/>
      <c r="AB51"/>
      <c r="AC51" s="89"/>
      <c r="AD51" s="89"/>
      <c r="AE51" s="89"/>
      <c r="AF51" s="89"/>
      <c r="AG51" s="89"/>
      <c r="AH51" s="89"/>
      <c r="AI51" s="89"/>
      <c r="AJ51" s="89"/>
      <c r="AK51" s="89"/>
      <c r="AL51" s="89"/>
      <c r="AM51" s="89"/>
      <c r="AN51" s="89"/>
      <c r="AO51" s="89"/>
      <c r="AP51" s="89"/>
      <c r="AQ51" s="89"/>
      <c r="AR51" s="89"/>
      <c r="AS51" s="89"/>
      <c r="AT51"/>
      <c r="AU51"/>
      <c r="AV51" s="89"/>
      <c r="AW51" s="89"/>
      <c r="AX51" s="89"/>
      <c r="AY51" s="89"/>
      <c r="AZ51" s="89"/>
      <c r="BA51" s="89"/>
      <c r="BB51" s="89"/>
      <c r="BC51" s="89"/>
      <c r="BD51" s="89"/>
      <c r="BE51" s="89"/>
      <c r="BF51" s="89"/>
      <c r="BG51" s="89"/>
      <c r="BH51" s="89"/>
      <c r="BI51" s="89"/>
      <c r="BJ51" s="89"/>
    </row>
    <row r="52" spans="1:62" ht="16" x14ac:dyDescent="0.2">
      <c r="A52" s="89"/>
      <c r="B52" s="169" t="s">
        <v>128</v>
      </c>
      <c r="C52" s="170" t="s">
        <v>300</v>
      </c>
      <c r="D52" s="133" t="str">
        <f>_xlfn.IFNA(VLOOKUP(C52, 'Dropdown Values'!$A$43:$B$77, 2, FALSE), "")</f>
        <v>sqm </v>
      </c>
      <c r="E52" s="231">
        <v>6800</v>
      </c>
      <c r="F52" s="174">
        <v>6800</v>
      </c>
      <c r="G52" s="118">
        <f t="shared" si="5"/>
        <v>6800</v>
      </c>
      <c r="H52" s="174">
        <v>0</v>
      </c>
      <c r="I52" s="177">
        <v>0</v>
      </c>
      <c r="J52" s="177">
        <v>0</v>
      </c>
      <c r="K52" s="177">
        <v>0</v>
      </c>
      <c r="L52" s="118">
        <f t="shared" si="7"/>
        <v>0</v>
      </c>
      <c r="M52" s="177">
        <v>0</v>
      </c>
      <c r="N52" s="177">
        <v>0</v>
      </c>
      <c r="O52" s="177">
        <v>0</v>
      </c>
      <c r="P52" s="177">
        <v>0</v>
      </c>
      <c r="Q52" s="118">
        <f t="shared" si="8"/>
        <v>0</v>
      </c>
      <c r="R52" s="177">
        <v>0</v>
      </c>
      <c r="S52" s="205">
        <f t="shared" si="6"/>
        <v>6800</v>
      </c>
      <c r="T52" s="208">
        <f t="shared" si="4"/>
        <v>0</v>
      </c>
      <c r="U52" s="89"/>
      <c r="V52" s="46"/>
      <c r="W52" s="46"/>
      <c r="X52" s="35"/>
      <c r="Y52" s="89"/>
      <c r="Z52" s="89"/>
      <c r="AA52"/>
      <c r="AB52"/>
      <c r="AC52" s="89"/>
      <c r="AD52" s="89"/>
      <c r="AE52" s="89"/>
      <c r="AF52" s="89"/>
      <c r="AG52" s="89"/>
      <c r="AH52" s="89"/>
      <c r="AI52" s="89"/>
      <c r="AJ52" s="89"/>
      <c r="AK52" s="89"/>
      <c r="AL52" s="89"/>
      <c r="AM52" s="89"/>
      <c r="AN52" s="89"/>
      <c r="AO52" s="89"/>
      <c r="AP52" s="89"/>
      <c r="AQ52" s="89"/>
      <c r="AR52" s="89"/>
      <c r="AS52" s="89"/>
      <c r="AT52"/>
      <c r="AU52"/>
      <c r="AV52" s="89"/>
      <c r="AW52" s="89"/>
      <c r="AX52" s="89"/>
      <c r="AY52" s="89"/>
      <c r="AZ52" s="89"/>
      <c r="BA52" s="89"/>
      <c r="BB52" s="89"/>
      <c r="BC52" s="89"/>
      <c r="BD52" s="89"/>
      <c r="BE52" s="89"/>
      <c r="BF52" s="89"/>
      <c r="BG52" s="89"/>
      <c r="BH52" s="89"/>
      <c r="BI52" s="89"/>
      <c r="BJ52" s="89"/>
    </row>
    <row r="53" spans="1:62" ht="16" x14ac:dyDescent="0.2">
      <c r="A53" s="89"/>
      <c r="B53" s="169" t="s">
        <v>83</v>
      </c>
      <c r="C53" s="170"/>
      <c r="D53" s="133" t="str">
        <f>_xlfn.IFNA(VLOOKUP(C53, 'Dropdown Values'!$A$43:$B$77, 2, FALSE), "")</f>
        <v/>
      </c>
      <c r="E53" s="133"/>
      <c r="F53" s="174"/>
      <c r="G53" s="118">
        <f t="shared" si="5"/>
        <v>0</v>
      </c>
      <c r="H53" s="174"/>
      <c r="I53" s="177"/>
      <c r="J53" s="177"/>
      <c r="K53" s="177"/>
      <c r="L53" s="118">
        <f t="shared" si="7"/>
        <v>0</v>
      </c>
      <c r="M53" s="177"/>
      <c r="N53" s="177"/>
      <c r="O53" s="177"/>
      <c r="P53" s="177"/>
      <c r="Q53" s="118">
        <f t="shared" si="8"/>
        <v>0</v>
      </c>
      <c r="R53" s="177"/>
      <c r="S53" s="205">
        <f t="shared" si="6"/>
        <v>0</v>
      </c>
      <c r="T53" s="208">
        <f t="shared" si="4"/>
        <v>0</v>
      </c>
      <c r="U53" s="89"/>
      <c r="V53" s="46"/>
      <c r="W53" s="46"/>
      <c r="X53" s="35"/>
      <c r="Y53" s="89"/>
      <c r="Z53" s="89"/>
      <c r="AA53"/>
      <c r="AB53"/>
      <c r="AC53" s="89"/>
      <c r="AD53" s="89"/>
      <c r="AE53" s="89"/>
      <c r="AF53" s="89"/>
      <c r="AG53" s="89"/>
      <c r="AH53" s="89"/>
      <c r="AI53" s="89"/>
      <c r="AJ53" s="89"/>
      <c r="AK53" s="89"/>
      <c r="AL53" s="89"/>
      <c r="AM53" s="89"/>
      <c r="AN53" s="89"/>
      <c r="AO53" s="89"/>
      <c r="AP53" s="89"/>
      <c r="AQ53" s="89"/>
      <c r="AR53" s="89"/>
      <c r="AS53" s="89"/>
      <c r="AT53"/>
      <c r="AU53"/>
      <c r="AV53" s="89"/>
      <c r="AW53" s="89"/>
      <c r="AX53" s="89"/>
      <c r="AY53" s="89"/>
      <c r="AZ53" s="89"/>
      <c r="BA53" s="89"/>
      <c r="BB53" s="89"/>
      <c r="BC53" s="89"/>
      <c r="BD53" s="89"/>
      <c r="BE53" s="89"/>
      <c r="BF53" s="89"/>
      <c r="BG53" s="89"/>
      <c r="BH53" s="89"/>
      <c r="BI53" s="89"/>
      <c r="BJ53" s="89"/>
    </row>
    <row r="54" spans="1:62" ht="16" x14ac:dyDescent="0.2">
      <c r="A54" s="89"/>
      <c r="B54" s="169" t="s">
        <v>83</v>
      </c>
      <c r="C54" s="170"/>
      <c r="D54" s="133" t="str">
        <f>_xlfn.IFNA(VLOOKUP(C54, 'Dropdown Values'!$A$43:$B$77, 2, FALSE), "")</f>
        <v/>
      </c>
      <c r="E54" s="133"/>
      <c r="F54" s="174"/>
      <c r="G54" s="118">
        <f t="shared" si="5"/>
        <v>0</v>
      </c>
      <c r="H54" s="174"/>
      <c r="I54" s="177"/>
      <c r="J54" s="177"/>
      <c r="K54" s="177"/>
      <c r="L54" s="118">
        <f t="shared" si="7"/>
        <v>0</v>
      </c>
      <c r="M54" s="177"/>
      <c r="N54" s="177"/>
      <c r="O54" s="177"/>
      <c r="P54" s="177"/>
      <c r="Q54" s="118">
        <f t="shared" si="8"/>
        <v>0</v>
      </c>
      <c r="R54" s="177"/>
      <c r="S54" s="205">
        <f t="shared" si="6"/>
        <v>0</v>
      </c>
      <c r="T54" s="208">
        <f t="shared" si="4"/>
        <v>0</v>
      </c>
      <c r="U54" s="89"/>
      <c r="V54" s="46"/>
      <c r="W54" s="46"/>
      <c r="X54" s="35"/>
      <c r="Y54" s="89"/>
      <c r="Z54" s="89"/>
      <c r="AA54"/>
      <c r="AB54"/>
      <c r="AC54" s="89"/>
      <c r="AD54" s="89"/>
      <c r="AE54" s="89"/>
      <c r="AF54" s="89"/>
      <c r="AG54" s="89"/>
      <c r="AH54" s="89"/>
      <c r="AI54" s="89"/>
      <c r="AJ54" s="89"/>
      <c r="AK54" s="89"/>
      <c r="AL54" s="89"/>
      <c r="AM54" s="89"/>
      <c r="AN54" s="89"/>
      <c r="AO54" s="89"/>
      <c r="AP54" s="89"/>
      <c r="AQ54" s="89"/>
      <c r="AR54" s="89"/>
      <c r="AS54" s="89"/>
      <c r="AT54"/>
      <c r="AU54"/>
      <c r="AV54" s="89"/>
      <c r="AW54" s="89"/>
      <c r="AX54" s="89"/>
      <c r="AY54" s="89"/>
      <c r="AZ54" s="89"/>
      <c r="BA54" s="89"/>
      <c r="BB54" s="89"/>
      <c r="BC54" s="89"/>
      <c r="BD54" s="89"/>
      <c r="BE54" s="89"/>
      <c r="BF54" s="89"/>
      <c r="BG54" s="89"/>
      <c r="BH54" s="89"/>
      <c r="BI54" s="89"/>
      <c r="BJ54" s="89"/>
    </row>
    <row r="55" spans="1:62" ht="16" x14ac:dyDescent="0.2">
      <c r="A55" s="89"/>
      <c r="B55" s="169" t="s">
        <v>83</v>
      </c>
      <c r="C55" s="170"/>
      <c r="D55" s="133" t="str">
        <f>_xlfn.IFNA(VLOOKUP(C55, 'Dropdown Values'!$A$43:$B$77, 2, FALSE), "")</f>
        <v/>
      </c>
      <c r="E55" s="133"/>
      <c r="F55" s="174"/>
      <c r="G55" s="118">
        <f t="shared" si="5"/>
        <v>0</v>
      </c>
      <c r="H55" s="174"/>
      <c r="I55" s="177"/>
      <c r="J55" s="177"/>
      <c r="K55" s="177"/>
      <c r="L55" s="118">
        <f t="shared" si="7"/>
        <v>0</v>
      </c>
      <c r="M55" s="177"/>
      <c r="N55" s="177"/>
      <c r="O55" s="177"/>
      <c r="P55" s="177"/>
      <c r="Q55" s="118">
        <f t="shared" si="8"/>
        <v>0</v>
      </c>
      <c r="R55" s="177"/>
      <c r="S55" s="205">
        <f t="shared" si="6"/>
        <v>0</v>
      </c>
      <c r="T55" s="208">
        <f t="shared" si="4"/>
        <v>0</v>
      </c>
      <c r="U55" s="89"/>
      <c r="V55" s="46"/>
      <c r="W55" s="46"/>
      <c r="X55" s="35"/>
      <c r="Y55" s="89"/>
      <c r="Z55" s="89"/>
      <c r="AA55"/>
      <c r="AB55"/>
      <c r="AC55" s="89"/>
      <c r="AD55" s="89"/>
      <c r="AE55" s="89"/>
      <c r="AF55" s="89"/>
      <c r="AG55" s="89"/>
      <c r="AH55" s="89"/>
      <c r="AI55" s="89"/>
      <c r="AJ55" s="89"/>
      <c r="AK55" s="89"/>
      <c r="AL55" s="89"/>
      <c r="AM55" s="89"/>
      <c r="AN55" s="89"/>
      <c r="AO55" s="89"/>
      <c r="AP55" s="89"/>
      <c r="AQ55" s="89"/>
      <c r="AR55" s="89"/>
      <c r="AS55" s="89"/>
      <c r="AT55"/>
      <c r="AU55"/>
      <c r="AV55" s="89"/>
      <c r="AW55" s="89"/>
      <c r="AX55" s="89"/>
      <c r="AY55" s="89"/>
      <c r="AZ55" s="89"/>
      <c r="BA55" s="89"/>
      <c r="BB55" s="89"/>
      <c r="BC55" s="89"/>
      <c r="BD55" s="89"/>
      <c r="BE55" s="89"/>
      <c r="BF55" s="89"/>
      <c r="BG55" s="89"/>
      <c r="BH55" s="89"/>
      <c r="BI55" s="89"/>
      <c r="BJ55" s="89"/>
    </row>
    <row r="56" spans="1:62" ht="16" x14ac:dyDescent="0.2">
      <c r="A56" s="89"/>
      <c r="B56" s="169" t="s">
        <v>83</v>
      </c>
      <c r="C56" s="170"/>
      <c r="D56" s="133" t="str">
        <f>_xlfn.IFNA(VLOOKUP(C56, 'Dropdown Values'!$A$43:$B$77, 2, FALSE), "")</f>
        <v/>
      </c>
      <c r="E56" s="133"/>
      <c r="F56" s="174"/>
      <c r="G56" s="118">
        <f t="shared" si="5"/>
        <v>0</v>
      </c>
      <c r="H56" s="174"/>
      <c r="I56" s="177"/>
      <c r="J56" s="177"/>
      <c r="K56" s="177"/>
      <c r="L56" s="118">
        <f t="shared" si="7"/>
        <v>0</v>
      </c>
      <c r="M56" s="177"/>
      <c r="N56" s="177"/>
      <c r="O56" s="177"/>
      <c r="P56" s="177"/>
      <c r="Q56" s="118">
        <f t="shared" si="8"/>
        <v>0</v>
      </c>
      <c r="R56" s="177"/>
      <c r="S56" s="205">
        <f t="shared" si="6"/>
        <v>0</v>
      </c>
      <c r="T56" s="208">
        <f t="shared" si="4"/>
        <v>0</v>
      </c>
      <c r="U56" s="89"/>
      <c r="V56" s="46"/>
      <c r="W56" s="46"/>
      <c r="X56" s="35"/>
      <c r="Y56" s="89"/>
      <c r="Z56" s="89"/>
      <c r="AA56"/>
      <c r="AB56"/>
      <c r="AC56" s="89"/>
      <c r="AD56" s="89"/>
      <c r="AE56" s="89"/>
      <c r="AF56" s="89"/>
      <c r="AG56" s="89"/>
      <c r="AH56" s="89"/>
      <c r="AI56" s="89"/>
      <c r="AJ56" s="89"/>
      <c r="AK56" s="89"/>
      <c r="AL56" s="89"/>
      <c r="AM56" s="89"/>
      <c r="AN56" s="89"/>
      <c r="AO56" s="89"/>
      <c r="AP56" s="89"/>
      <c r="AQ56" s="89"/>
      <c r="AR56" s="89"/>
      <c r="AS56" s="89"/>
      <c r="AT56"/>
      <c r="AU56"/>
      <c r="AV56" s="89"/>
      <c r="AW56" s="89"/>
      <c r="AX56" s="89"/>
      <c r="AY56" s="89"/>
      <c r="AZ56" s="89"/>
      <c r="BA56" s="89"/>
      <c r="BB56" s="89"/>
      <c r="BC56" s="89"/>
      <c r="BD56" s="89"/>
      <c r="BE56" s="89"/>
      <c r="BF56" s="89"/>
      <c r="BG56" s="89"/>
      <c r="BH56" s="89"/>
      <c r="BI56" s="89"/>
      <c r="BJ56" s="89"/>
    </row>
    <row r="57" spans="1:62" ht="16" x14ac:dyDescent="0.2">
      <c r="A57" s="89"/>
      <c r="B57" s="169" t="s">
        <v>83</v>
      </c>
      <c r="C57" s="170"/>
      <c r="D57" s="133" t="str">
        <f>_xlfn.IFNA(VLOOKUP(C57, 'Dropdown Values'!$A$43:$B$77, 2, FALSE), "")</f>
        <v/>
      </c>
      <c r="E57" s="133"/>
      <c r="F57" s="174"/>
      <c r="G57" s="118">
        <f t="shared" si="5"/>
        <v>0</v>
      </c>
      <c r="H57" s="174"/>
      <c r="I57" s="177"/>
      <c r="J57" s="177"/>
      <c r="K57" s="177"/>
      <c r="L57" s="118">
        <f t="shared" si="7"/>
        <v>0</v>
      </c>
      <c r="M57" s="177"/>
      <c r="N57" s="177"/>
      <c r="O57" s="177"/>
      <c r="P57" s="177"/>
      <c r="Q57" s="118">
        <f t="shared" si="8"/>
        <v>0</v>
      </c>
      <c r="R57" s="177"/>
      <c r="S57" s="205">
        <f t="shared" si="6"/>
        <v>0</v>
      </c>
      <c r="T57" s="208">
        <f t="shared" si="4"/>
        <v>0</v>
      </c>
      <c r="U57" s="89"/>
      <c r="V57" s="46"/>
      <c r="W57" s="46"/>
      <c r="X57" s="35"/>
      <c r="Y57" s="89"/>
      <c r="Z57" s="89"/>
      <c r="AA57"/>
      <c r="AB57"/>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row>
    <row r="58" spans="1:62" ht="17" thickBot="1" x14ac:dyDescent="0.25">
      <c r="A58" s="89"/>
      <c r="B58" s="171" t="s">
        <v>83</v>
      </c>
      <c r="C58" s="172"/>
      <c r="D58" s="60" t="str">
        <f>_xlfn.IFNA(VLOOKUP(C58, 'Dropdown Values'!$A$43:$B$77, 2, FALSE), "")</f>
        <v/>
      </c>
      <c r="E58" s="60"/>
      <c r="F58" s="175"/>
      <c r="G58" s="119">
        <f t="shared" si="5"/>
        <v>0</v>
      </c>
      <c r="H58" s="175"/>
      <c r="I58" s="178"/>
      <c r="J58" s="178"/>
      <c r="K58" s="178"/>
      <c r="L58" s="119">
        <f t="shared" si="7"/>
        <v>0</v>
      </c>
      <c r="M58" s="178"/>
      <c r="N58" s="178"/>
      <c r="O58" s="178"/>
      <c r="P58" s="178"/>
      <c r="Q58" s="119">
        <f t="shared" si="8"/>
        <v>0</v>
      </c>
      <c r="R58" s="178"/>
      <c r="S58" s="206">
        <f>SUM(G58,L58,Q58,R58)</f>
        <v>0</v>
      </c>
      <c r="T58" s="209">
        <f t="shared" si="4"/>
        <v>0</v>
      </c>
      <c r="U58" s="89"/>
      <c r="V58" s="46"/>
      <c r="W58" s="46"/>
      <c r="X58" s="35"/>
      <c r="Y58" s="89"/>
      <c r="Z58" s="89"/>
      <c r="AA58"/>
      <c r="AB58"/>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row>
    <row r="59" spans="1:62" ht="43.5" customHeight="1" thickBot="1" x14ac:dyDescent="0.25">
      <c r="A59" s="89"/>
      <c r="B59" s="89"/>
      <c r="C59" s="89"/>
      <c r="D59" s="89"/>
      <c r="E59" s="89"/>
      <c r="F59" s="89"/>
      <c r="G59" s="89"/>
      <c r="H59" s="89"/>
      <c r="I59" s="89"/>
      <c r="J59" s="89"/>
      <c r="K59" s="89"/>
      <c r="L59" s="89"/>
      <c r="M59" s="89"/>
      <c r="N59" s="89"/>
      <c r="O59" s="89"/>
      <c r="P59" s="89"/>
      <c r="Q59" s="89"/>
      <c r="R59" s="89"/>
      <c r="S59" s="49"/>
      <c r="T59" s="49" t="s">
        <v>150</v>
      </c>
      <c r="U59" s="89"/>
      <c r="V59" s="89"/>
      <c r="W59" s="89"/>
      <c r="X59" s="89"/>
      <c r="Y59" s="89"/>
      <c r="Z59" s="89"/>
      <c r="AA59" s="89"/>
      <c r="AB59" s="89"/>
      <c r="AC59" s="89"/>
      <c r="AD59" s="89"/>
      <c r="AE59" s="89"/>
      <c r="AF59"/>
      <c r="AG59"/>
      <c r="AH59" s="89"/>
      <c r="AI59" s="89"/>
      <c r="AJ59" s="89"/>
      <c r="AK59" s="89"/>
      <c r="AL59" s="89"/>
      <c r="AM59" s="89"/>
      <c r="AN59" s="89"/>
      <c r="AO59" s="89"/>
      <c r="AP59" s="89"/>
      <c r="AQ59" s="89"/>
      <c r="AR59" s="89"/>
      <c r="AS59" s="89"/>
      <c r="AT59" s="89"/>
      <c r="AU59" s="89"/>
      <c r="AV59" s="89"/>
      <c r="AW59" s="89"/>
      <c r="AX59" s="89"/>
      <c r="AY59" s="89"/>
      <c r="AZ59" s="89"/>
      <c r="BA59" s="89"/>
      <c r="BB59" s="89"/>
      <c r="BC59" s="120"/>
      <c r="BD59" s="120"/>
      <c r="BE59" s="120"/>
      <c r="BF59" s="38" t="s">
        <v>151</v>
      </c>
      <c r="BG59" s="89"/>
      <c r="BH59" s="89"/>
      <c r="BI59" s="89"/>
      <c r="BJ59" s="89"/>
    </row>
    <row r="60" spans="1:62" s="83" customFormat="1" ht="23" thickBot="1" x14ac:dyDescent="0.3">
      <c r="B60" s="116" t="s">
        <v>152</v>
      </c>
      <c r="C60" s="86"/>
      <c r="D60" s="86"/>
      <c r="E60" s="86"/>
      <c r="F60" s="86"/>
      <c r="G60" s="86"/>
      <c r="H60" s="86"/>
      <c r="I60" s="86"/>
      <c r="J60" s="86"/>
      <c r="K60" s="86"/>
      <c r="L60" s="86"/>
      <c r="M60" s="86"/>
      <c r="N60" s="86"/>
      <c r="O60" s="86"/>
      <c r="P60" s="86"/>
      <c r="Q60" s="86"/>
      <c r="R60" s="86"/>
      <c r="S60" s="86"/>
      <c r="T60" s="87"/>
      <c r="AD60" s="121"/>
      <c r="AE60" s="121"/>
      <c r="AF60" s="121"/>
      <c r="AG60" s="121"/>
      <c r="AH60" s="121"/>
      <c r="AI60" s="121"/>
      <c r="AJ60" s="121"/>
      <c r="AK60" s="121"/>
      <c r="AL60" s="121"/>
      <c r="AM60" s="121"/>
      <c r="AN60" s="121"/>
      <c r="AO60" s="121"/>
      <c r="AP60" s="121"/>
      <c r="AQ60" s="121"/>
      <c r="AR60" s="121"/>
      <c r="AS60" s="121"/>
      <c r="AT60" s="121"/>
      <c r="BC60" s="84"/>
      <c r="BD60" s="84"/>
      <c r="BE60" s="84"/>
      <c r="BF60" s="88"/>
    </row>
    <row r="61" spans="1:62" ht="15" customHeight="1" thickBot="1" x14ac:dyDescent="0.25">
      <c r="A61" s="89"/>
      <c r="B61" s="49" t="s">
        <v>153</v>
      </c>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c r="AG61"/>
      <c r="AH61" s="89"/>
      <c r="AI61" s="89"/>
      <c r="AJ61" s="89"/>
      <c r="AK61" s="89"/>
      <c r="AL61" s="89"/>
      <c r="AM61" s="89"/>
      <c r="AN61" s="89"/>
      <c r="AO61" s="89"/>
      <c r="AP61" s="89"/>
      <c r="AQ61" s="89"/>
      <c r="AR61" s="89"/>
      <c r="AS61" s="89"/>
      <c r="AT61" s="89"/>
      <c r="AU61" s="89"/>
      <c r="AV61" s="89"/>
      <c r="AW61" s="89"/>
      <c r="AX61" s="89"/>
      <c r="AY61" s="89"/>
      <c r="AZ61" s="89"/>
      <c r="BA61" s="89"/>
      <c r="BB61" s="89"/>
      <c r="BC61" s="120"/>
      <c r="BD61" s="120"/>
      <c r="BE61" s="120"/>
      <c r="BF61" s="38"/>
      <c r="BG61" s="89"/>
      <c r="BH61" s="89"/>
      <c r="BI61" s="89"/>
      <c r="BJ61" s="89"/>
    </row>
    <row r="62" spans="1:62" ht="34.5" customHeight="1" x14ac:dyDescent="0.2">
      <c r="A62" s="89"/>
      <c r="B62" s="296" t="s">
        <v>132</v>
      </c>
      <c r="C62" s="296" t="s">
        <v>133</v>
      </c>
      <c r="D62" s="298" t="s">
        <v>134</v>
      </c>
      <c r="E62" s="303" t="s">
        <v>135</v>
      </c>
      <c r="F62" s="300" t="s">
        <v>136</v>
      </c>
      <c r="G62" s="301"/>
      <c r="H62" s="300" t="s">
        <v>137</v>
      </c>
      <c r="I62" s="301"/>
      <c r="J62" s="301"/>
      <c r="K62" s="301"/>
      <c r="L62" s="302"/>
      <c r="M62" s="300" t="s">
        <v>138</v>
      </c>
      <c r="N62" s="301"/>
      <c r="O62" s="301"/>
      <c r="P62" s="301"/>
      <c r="Q62" s="302"/>
      <c r="R62" s="47" t="s">
        <v>139</v>
      </c>
      <c r="S62" s="289" t="s">
        <v>140</v>
      </c>
      <c r="T62" s="289" t="s">
        <v>141</v>
      </c>
      <c r="U62" s="89"/>
      <c r="V62" s="89"/>
      <c r="W62" s="89"/>
      <c r="X62" s="89"/>
      <c r="Y62" s="89"/>
      <c r="Z62" s="89"/>
      <c r="AA62" s="89"/>
      <c r="AB62" s="89"/>
      <c r="AC62" s="89"/>
      <c r="AD62" s="313"/>
      <c r="AE62" s="313"/>
      <c r="AF62" s="313"/>
      <c r="AG62" s="313"/>
      <c r="AH62" s="313"/>
      <c r="AI62" s="313"/>
      <c r="AJ62" s="313"/>
      <c r="AK62" s="313"/>
      <c r="AL62" s="313"/>
      <c r="AM62" s="313"/>
      <c r="AN62" s="150"/>
      <c r="AO62" s="313"/>
      <c r="AP62" s="89"/>
      <c r="AQ62" s="89"/>
      <c r="AR62" s="89"/>
      <c r="AS62" s="89"/>
      <c r="AT62" s="89"/>
      <c r="AU62" s="89"/>
      <c r="AV62"/>
      <c r="AW62" s="89"/>
      <c r="AX62" s="89"/>
      <c r="AY62" s="89"/>
      <c r="AZ62" s="89"/>
      <c r="BA62" s="89"/>
      <c r="BB62" s="89"/>
      <c r="BC62" s="89"/>
      <c r="BD62" s="89"/>
      <c r="BE62" s="89"/>
      <c r="BF62" s="89"/>
      <c r="BG62" s="89"/>
      <c r="BH62" s="89"/>
      <c r="BI62" s="89"/>
      <c r="BJ62" s="89"/>
    </row>
    <row r="63" spans="1:62" ht="51" x14ac:dyDescent="0.2">
      <c r="A63" s="89"/>
      <c r="B63" s="297"/>
      <c r="C63" s="297"/>
      <c r="D63" s="299"/>
      <c r="E63" s="304"/>
      <c r="F63" s="65" t="s">
        <v>142</v>
      </c>
      <c r="G63" s="291" t="s">
        <v>143</v>
      </c>
      <c r="H63" s="223" t="s">
        <v>144</v>
      </c>
      <c r="I63" s="66" t="s">
        <v>145</v>
      </c>
      <c r="J63" s="66" t="s">
        <v>146</v>
      </c>
      <c r="K63" s="66" t="s">
        <v>147</v>
      </c>
      <c r="L63" s="291" t="s">
        <v>143</v>
      </c>
      <c r="M63" s="65" t="s">
        <v>144</v>
      </c>
      <c r="N63" s="66" t="s">
        <v>145</v>
      </c>
      <c r="O63" s="66" t="s">
        <v>146</v>
      </c>
      <c r="P63" s="66" t="s">
        <v>147</v>
      </c>
      <c r="Q63" s="293" t="s">
        <v>143</v>
      </c>
      <c r="R63" s="294" t="s">
        <v>143</v>
      </c>
      <c r="S63" s="290"/>
      <c r="T63" s="290"/>
      <c r="U63" s="89"/>
      <c r="V63" s="44"/>
      <c r="W63" s="44"/>
      <c r="X63" s="44"/>
      <c r="Y63" s="150"/>
      <c r="Z63" s="150"/>
      <c r="AA63" s="150"/>
      <c r="AB63" s="150"/>
      <c r="AC63" s="314"/>
      <c r="AD63" s="150"/>
      <c r="AE63" s="150"/>
      <c r="AF63" s="150"/>
      <c r="AG63" s="150"/>
      <c r="AH63" s="314"/>
      <c r="AI63" s="150"/>
      <c r="AJ63" s="150"/>
      <c r="AK63" s="150"/>
      <c r="AL63" s="150"/>
      <c r="AM63" s="314"/>
      <c r="AN63" s="314"/>
      <c r="AO63" s="313"/>
      <c r="AP63" s="89"/>
      <c r="AQ63" s="89"/>
      <c r="AR63" s="89"/>
      <c r="AS63" s="89"/>
      <c r="AT63" s="89"/>
      <c r="AU63" s="89"/>
      <c r="AV63" s="42"/>
      <c r="AW63" s="89"/>
      <c r="AX63" s="89"/>
      <c r="AY63" s="89"/>
      <c r="AZ63" s="89"/>
      <c r="BA63" s="89"/>
      <c r="BB63" s="89"/>
      <c r="BC63" s="89"/>
      <c r="BD63" s="89"/>
      <c r="BE63" s="89"/>
      <c r="BF63" s="89"/>
      <c r="BG63" s="89"/>
      <c r="BH63" s="89"/>
      <c r="BI63" s="89"/>
      <c r="BJ63" s="89"/>
    </row>
    <row r="64" spans="1:62" ht="16.25" customHeight="1" thickBot="1" x14ac:dyDescent="0.25">
      <c r="A64" s="89"/>
      <c r="B64" s="297"/>
      <c r="C64" s="297"/>
      <c r="D64" s="297"/>
      <c r="E64" s="305"/>
      <c r="F64" s="56" t="s">
        <v>148</v>
      </c>
      <c r="G64" s="295"/>
      <c r="H64" s="221" t="s">
        <v>148</v>
      </c>
      <c r="I64" s="135" t="s">
        <v>148</v>
      </c>
      <c r="J64" s="56" t="s">
        <v>149</v>
      </c>
      <c r="K64" s="57" t="s">
        <v>149</v>
      </c>
      <c r="L64" s="292"/>
      <c r="M64" s="57" t="s">
        <v>149</v>
      </c>
      <c r="N64" s="57" t="s">
        <v>149</v>
      </c>
      <c r="O64" s="57" t="s">
        <v>149</v>
      </c>
      <c r="P64" s="57" t="s">
        <v>149</v>
      </c>
      <c r="Q64" s="292"/>
      <c r="R64" s="295"/>
      <c r="S64" s="290"/>
      <c r="T64" s="290"/>
      <c r="U64" s="89"/>
      <c r="V64" s="43"/>
      <c r="W64" s="43"/>
      <c r="X64" s="43"/>
      <c r="Y64" s="45"/>
      <c r="Z64" s="45"/>
      <c r="AA64" s="45"/>
      <c r="AB64" s="45"/>
      <c r="AC64" s="314"/>
      <c r="AD64" s="45"/>
      <c r="AE64" s="45"/>
      <c r="AF64" s="45"/>
      <c r="AG64" s="45"/>
      <c r="AH64" s="314"/>
      <c r="AI64" s="45"/>
      <c r="AJ64" s="45"/>
      <c r="AK64" s="45"/>
      <c r="AL64" s="45"/>
      <c r="AM64" s="314"/>
      <c r="AN64" s="314"/>
      <c r="AO64" s="313"/>
      <c r="AP64" s="89"/>
      <c r="AQ64" s="89"/>
      <c r="AR64" s="89"/>
      <c r="AS64" s="89"/>
      <c r="AT64" s="89"/>
      <c r="AU64" s="89"/>
      <c r="AV64" s="42"/>
      <c r="AW64" s="89"/>
      <c r="AX64" s="89"/>
      <c r="AY64" s="89"/>
      <c r="AZ64" s="89"/>
      <c r="BA64" s="89"/>
      <c r="BB64" s="89"/>
      <c r="BC64" s="89"/>
      <c r="BD64" s="89"/>
      <c r="BE64" s="89"/>
      <c r="BF64" s="89"/>
      <c r="BG64" s="89"/>
      <c r="BH64" s="89"/>
      <c r="BI64" s="89"/>
      <c r="BJ64" s="89"/>
    </row>
    <row r="65" spans="1:62" ht="16" x14ac:dyDescent="0.2">
      <c r="A65" s="89"/>
      <c r="B65" s="168" t="s">
        <v>363</v>
      </c>
      <c r="C65" s="168" t="s">
        <v>422</v>
      </c>
      <c r="D65" s="58" t="str">
        <f>_xlfn.IFNA(VLOOKUP(C65, Filtered_Bespoke_Outputs, 2, FALSE), "")</f>
        <v>sqm </v>
      </c>
      <c r="E65" s="231">
        <v>370</v>
      </c>
      <c r="F65" s="173">
        <v>0</v>
      </c>
      <c r="G65" s="117">
        <f>SUM(F65)</f>
        <v>0</v>
      </c>
      <c r="H65" s="224">
        <v>0</v>
      </c>
      <c r="I65" s="176">
        <v>0</v>
      </c>
      <c r="J65" s="176">
        <v>0</v>
      </c>
      <c r="K65" s="176">
        <v>370</v>
      </c>
      <c r="L65" s="117">
        <f>SUM(H65:K65)</f>
        <v>370</v>
      </c>
      <c r="M65" s="176">
        <v>0</v>
      </c>
      <c r="N65" s="176">
        <v>0</v>
      </c>
      <c r="O65" s="176">
        <v>0</v>
      </c>
      <c r="P65" s="176">
        <v>0</v>
      </c>
      <c r="Q65" s="117">
        <f>SUM(M65:P65)</f>
        <v>0</v>
      </c>
      <c r="R65" s="176">
        <v>0</v>
      </c>
      <c r="S65" s="210">
        <f>SUM(G65,L65,Q65,R65)</f>
        <v>370</v>
      </c>
      <c r="T65" s="203">
        <f>IFERROR((E65-S65)/E65*-1,0)</f>
        <v>0</v>
      </c>
      <c r="U65" s="89"/>
      <c r="V65" s="46"/>
      <c r="W65" s="46"/>
      <c r="X65" s="35"/>
      <c r="Y65" s="89"/>
      <c r="Z65" s="89"/>
      <c r="AA65"/>
      <c r="AB65"/>
      <c r="AC65" s="89"/>
      <c r="AD65" s="89"/>
      <c r="AE65" s="89"/>
      <c r="AF65" s="89"/>
      <c r="AG65" s="89"/>
      <c r="AH65" s="89"/>
      <c r="AI65" s="89"/>
      <c r="AJ65" s="89"/>
      <c r="AK65" s="89"/>
      <c r="AL65" s="89"/>
      <c r="AM65" s="89"/>
      <c r="AN65" s="89"/>
      <c r="AO65" s="89"/>
      <c r="AP65" s="89"/>
      <c r="AQ65" s="89"/>
      <c r="AR65" s="89"/>
      <c r="AS65" s="89"/>
      <c r="AT65" s="89"/>
      <c r="AU65" s="89"/>
      <c r="AV65" s="42"/>
      <c r="AW65" s="89"/>
      <c r="AX65" s="89"/>
      <c r="AY65" s="89"/>
      <c r="AZ65" s="89"/>
      <c r="BA65" s="89"/>
      <c r="BB65" s="89"/>
      <c r="BC65" s="89"/>
      <c r="BD65" s="89"/>
      <c r="BE65" s="89"/>
      <c r="BF65" s="89"/>
      <c r="BG65" s="89"/>
      <c r="BH65" s="89"/>
      <c r="BI65" s="89"/>
      <c r="BJ65" s="89"/>
    </row>
    <row r="66" spans="1:62" ht="32" x14ac:dyDescent="0.2">
      <c r="A66" s="89"/>
      <c r="B66" s="170" t="s">
        <v>363</v>
      </c>
      <c r="C66" s="170" t="s">
        <v>423</v>
      </c>
      <c r="D66" s="59" t="str">
        <f>_xlfn.IFNA(VLOOKUP(C66, Filtered_Bespoke_Outputs, 2, FALSE), "")</f>
        <v>n of </v>
      </c>
      <c r="E66" s="231">
        <v>557</v>
      </c>
      <c r="F66" s="174">
        <v>557</v>
      </c>
      <c r="G66" s="118">
        <f t="shared" ref="G66:G104" si="9">SUM(F66)</f>
        <v>557</v>
      </c>
      <c r="H66" s="179">
        <v>0</v>
      </c>
      <c r="I66" s="177">
        <v>0</v>
      </c>
      <c r="J66" s="177">
        <v>0</v>
      </c>
      <c r="K66" s="177">
        <v>0</v>
      </c>
      <c r="L66" s="118">
        <f>SUM(H66:K66)</f>
        <v>0</v>
      </c>
      <c r="M66" s="177">
        <v>0</v>
      </c>
      <c r="N66" s="177">
        <v>0</v>
      </c>
      <c r="O66" s="177">
        <v>0</v>
      </c>
      <c r="P66" s="177">
        <v>0</v>
      </c>
      <c r="Q66" s="118">
        <f>SUM(M66:P66)</f>
        <v>0</v>
      </c>
      <c r="R66" s="177">
        <v>6800</v>
      </c>
      <c r="S66" s="211">
        <f>SUM(G66,L66,Q66,R66)</f>
        <v>7357</v>
      </c>
      <c r="T66" s="208">
        <f>IFERROR((E66-S66)/E66*-1,0)</f>
        <v>12.208258527827649</v>
      </c>
      <c r="U66" s="89"/>
      <c r="V66" s="46"/>
      <c r="W66" s="46"/>
      <c r="X66" s="35"/>
      <c r="Y66" s="89"/>
      <c r="Z66" s="89"/>
      <c r="AA66"/>
      <c r="AB66"/>
      <c r="AC66" s="89"/>
      <c r="AD66" s="89"/>
      <c r="AE66" s="89"/>
      <c r="AF66" s="89"/>
      <c r="AG66" s="89"/>
      <c r="AH66" s="89"/>
      <c r="AI66" s="89"/>
      <c r="AJ66" s="89"/>
      <c r="AK66" s="89"/>
      <c r="AL66" s="89"/>
      <c r="AM66" s="89"/>
      <c r="AN66" s="89"/>
      <c r="AO66" s="89"/>
      <c r="AP66" s="89"/>
      <c r="AQ66" s="89"/>
      <c r="AR66" s="89"/>
      <c r="AS66" s="89"/>
      <c r="AT66" s="89"/>
      <c r="AU66" s="89"/>
      <c r="AV66"/>
      <c r="AW66" s="89"/>
      <c r="AX66" s="89"/>
      <c r="AY66" s="89"/>
      <c r="AZ66" s="89"/>
      <c r="BA66" s="89"/>
      <c r="BB66" s="89"/>
      <c r="BC66" s="89"/>
      <c r="BD66" s="89"/>
      <c r="BE66" s="89"/>
      <c r="BF66" s="89"/>
      <c r="BG66" s="89"/>
      <c r="BH66" s="89"/>
      <c r="BI66" s="89"/>
      <c r="BJ66" s="89"/>
    </row>
    <row r="67" spans="1:62" ht="16" x14ac:dyDescent="0.2">
      <c r="A67" s="89"/>
      <c r="B67" s="170" t="s">
        <v>363</v>
      </c>
      <c r="C67" s="170" t="s">
        <v>424</v>
      </c>
      <c r="D67" s="59" t="str">
        <f>_xlfn.IFNA(VLOOKUP(C67, Filtered_Bespoke_Outputs, 2, FALSE), "")</f>
        <v>sqm </v>
      </c>
      <c r="E67" s="231">
        <v>7279</v>
      </c>
      <c r="F67" s="174">
        <v>450</v>
      </c>
      <c r="G67" s="118">
        <f t="shared" si="9"/>
        <v>450</v>
      </c>
      <c r="H67" s="174">
        <v>200</v>
      </c>
      <c r="I67" s="177">
        <v>0</v>
      </c>
      <c r="J67" s="177">
        <v>0</v>
      </c>
      <c r="K67" s="177">
        <v>1516</v>
      </c>
      <c r="L67" s="118">
        <f>SUM(H67:K67)</f>
        <v>1716</v>
      </c>
      <c r="M67" s="177">
        <v>0</v>
      </c>
      <c r="N67" s="177">
        <v>0</v>
      </c>
      <c r="O67" s="177">
        <v>0</v>
      </c>
      <c r="P67" s="177">
        <v>3704</v>
      </c>
      <c r="Q67" s="118">
        <f>SUM(M67:P67)</f>
        <v>3704</v>
      </c>
      <c r="R67" s="177">
        <v>0</v>
      </c>
      <c r="S67" s="211">
        <f t="shared" ref="S67:S103" si="10">SUM(G67,L67,Q67,R67)</f>
        <v>5870</v>
      </c>
      <c r="T67" s="208">
        <f t="shared" ref="T67:T104" si="11">IFERROR((E67-S67)/E67*-1,0)</f>
        <v>-0.19357054540458854</v>
      </c>
      <c r="U67" s="89"/>
      <c r="V67" s="46"/>
      <c r="W67" s="46"/>
      <c r="X67" s="35"/>
      <c r="Y67" s="89"/>
      <c r="Z67" s="89"/>
      <c r="AA67"/>
      <c r="AB67"/>
      <c r="AC67" s="89"/>
      <c r="AD67" s="89"/>
      <c r="AE67" s="89"/>
      <c r="AF67" s="89"/>
      <c r="AG67" s="89"/>
      <c r="AH67" s="89"/>
      <c r="AI67" s="89"/>
      <c r="AJ67" s="89"/>
      <c r="AK67" s="89"/>
      <c r="AL67" s="89"/>
      <c r="AM67" s="89"/>
      <c r="AN67" s="89"/>
      <c r="AO67" s="89"/>
      <c r="AP67" s="89"/>
      <c r="AQ67" s="89"/>
      <c r="AR67" s="89"/>
      <c r="AS67" s="89"/>
      <c r="AT67" s="89"/>
      <c r="AU67" s="89"/>
      <c r="AV67"/>
      <c r="AW67" s="89"/>
      <c r="AX67" s="89"/>
      <c r="AY67" s="89"/>
      <c r="AZ67" s="89"/>
      <c r="BA67" s="89"/>
      <c r="BB67" s="89"/>
      <c r="BC67" s="89"/>
      <c r="BD67" s="89"/>
      <c r="BE67" s="89"/>
      <c r="BF67" s="89"/>
      <c r="BG67" s="89"/>
      <c r="BH67" s="89"/>
      <c r="BI67" s="89"/>
      <c r="BJ67" s="89"/>
    </row>
    <row r="68" spans="1:62" ht="16" x14ac:dyDescent="0.2">
      <c r="A68" s="89"/>
      <c r="B68" s="170" t="s">
        <v>363</v>
      </c>
      <c r="C68" s="170" t="s">
        <v>425</v>
      </c>
      <c r="D68" s="59" t="str">
        <f>_xlfn.IFNA(VLOOKUP(C68, Filtered_Bespoke_Outputs, 2, FALSE), "")</f>
        <v>%</v>
      </c>
      <c r="E68" s="231">
        <v>10</v>
      </c>
      <c r="F68" s="174">
        <v>0</v>
      </c>
      <c r="G68" s="118">
        <f t="shared" si="9"/>
        <v>0</v>
      </c>
      <c r="H68" s="174">
        <v>0</v>
      </c>
      <c r="I68" s="177">
        <v>0</v>
      </c>
      <c r="J68" s="177">
        <v>0</v>
      </c>
      <c r="K68" s="177">
        <v>10</v>
      </c>
      <c r="L68" s="118">
        <f>SUM(H68:K68)</f>
        <v>10</v>
      </c>
      <c r="M68" s="177">
        <v>0</v>
      </c>
      <c r="N68" s="177">
        <v>0</v>
      </c>
      <c r="O68" s="177">
        <v>0</v>
      </c>
      <c r="P68" s="177">
        <v>0</v>
      </c>
      <c r="Q68" s="118">
        <f>SUM(M68:P68)</f>
        <v>0</v>
      </c>
      <c r="R68" s="177">
        <v>0</v>
      </c>
      <c r="S68" s="211">
        <f t="shared" si="10"/>
        <v>10</v>
      </c>
      <c r="T68" s="208">
        <f t="shared" si="11"/>
        <v>0</v>
      </c>
      <c r="U68" s="89"/>
      <c r="V68" s="46"/>
      <c r="W68" s="46"/>
      <c r="X68" s="35"/>
      <c r="Y68" s="89"/>
      <c r="Z68" s="89"/>
      <c r="AA68"/>
      <c r="AB68"/>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row>
    <row r="69" spans="1:62" ht="16" x14ac:dyDescent="0.2">
      <c r="A69" s="89"/>
      <c r="B69" s="170" t="s">
        <v>363</v>
      </c>
      <c r="C69" s="170" t="s">
        <v>426</v>
      </c>
      <c r="D69" s="59" t="str">
        <f>_xlfn.IFNA(VLOOKUP(C69, Filtered_Bespoke_Outputs, 2, FALSE), "")</f>
        <v>%</v>
      </c>
      <c r="E69" s="231">
        <v>10</v>
      </c>
      <c r="F69" s="174">
        <v>0</v>
      </c>
      <c r="G69" s="118">
        <f t="shared" si="9"/>
        <v>0</v>
      </c>
      <c r="H69" s="174">
        <v>0</v>
      </c>
      <c r="I69" s="177">
        <v>0</v>
      </c>
      <c r="J69" s="177">
        <v>0</v>
      </c>
      <c r="K69" s="177">
        <v>10</v>
      </c>
      <c r="L69" s="118">
        <f t="shared" ref="L69:L77" si="12">SUM(H69:K69)</f>
        <v>10</v>
      </c>
      <c r="M69" s="177">
        <v>0</v>
      </c>
      <c r="N69" s="177">
        <v>0</v>
      </c>
      <c r="O69" s="177">
        <v>0</v>
      </c>
      <c r="P69" s="177">
        <v>0</v>
      </c>
      <c r="Q69" s="118">
        <f t="shared" ref="Q69:Q77" si="13">SUM(M69:P69)</f>
        <v>0</v>
      </c>
      <c r="R69" s="177">
        <v>0</v>
      </c>
      <c r="S69" s="211">
        <f t="shared" si="10"/>
        <v>10</v>
      </c>
      <c r="T69" s="208">
        <f t="shared" si="11"/>
        <v>0</v>
      </c>
      <c r="U69" s="89"/>
      <c r="V69" s="46"/>
      <c r="W69" s="46"/>
      <c r="X69" s="35"/>
      <c r="Y69" s="89"/>
      <c r="Z69" s="89"/>
      <c r="AA69"/>
      <c r="AB6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row>
    <row r="70" spans="1:62" ht="16" x14ac:dyDescent="0.2">
      <c r="A70" s="89"/>
      <c r="B70" s="170" t="s">
        <v>363</v>
      </c>
      <c r="C70" s="170" t="s">
        <v>427</v>
      </c>
      <c r="D70" s="59" t="str">
        <f>_xlfn.IFNA(VLOOKUP(C70, Filtered_Bespoke_Outputs, 2, FALSE), "")</f>
        <v>%</v>
      </c>
      <c r="E70" s="231">
        <v>40</v>
      </c>
      <c r="F70" s="174">
        <v>0</v>
      </c>
      <c r="G70" s="118">
        <f t="shared" si="9"/>
        <v>0</v>
      </c>
      <c r="H70" s="174">
        <v>0</v>
      </c>
      <c r="I70" s="177">
        <v>0</v>
      </c>
      <c r="J70" s="177">
        <v>0</v>
      </c>
      <c r="K70" s="177">
        <v>40</v>
      </c>
      <c r="L70" s="118">
        <f t="shared" si="12"/>
        <v>40</v>
      </c>
      <c r="M70" s="177">
        <v>0</v>
      </c>
      <c r="N70" s="177">
        <v>0</v>
      </c>
      <c r="O70" s="177">
        <v>0</v>
      </c>
      <c r="P70" s="177">
        <v>0</v>
      </c>
      <c r="Q70" s="118">
        <f t="shared" si="13"/>
        <v>0</v>
      </c>
      <c r="R70" s="177">
        <v>0</v>
      </c>
      <c r="S70" s="211">
        <f t="shared" si="10"/>
        <v>40</v>
      </c>
      <c r="T70" s="208">
        <f t="shared" si="11"/>
        <v>0</v>
      </c>
      <c r="U70" s="89"/>
      <c r="V70" s="46"/>
      <c r="W70" s="46"/>
      <c r="X70" s="35"/>
      <c r="Y70" s="89"/>
      <c r="Z70" s="89"/>
      <c r="AA70"/>
      <c r="AB70"/>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row>
    <row r="71" spans="1:62" ht="16" x14ac:dyDescent="0.2">
      <c r="A71" s="89"/>
      <c r="B71" s="170" t="s">
        <v>363</v>
      </c>
      <c r="C71" s="170" t="s">
        <v>428</v>
      </c>
      <c r="D71" s="59" t="str">
        <f>_xlfn.IFNA(VLOOKUP(C71, Filtered_Bespoke_Outputs, 2, FALSE), "")</f>
        <v>n of </v>
      </c>
      <c r="E71" s="231">
        <v>98</v>
      </c>
      <c r="F71" s="174">
        <v>0</v>
      </c>
      <c r="G71" s="118">
        <f t="shared" si="9"/>
        <v>0</v>
      </c>
      <c r="H71" s="174">
        <v>0</v>
      </c>
      <c r="I71" s="177">
        <v>0</v>
      </c>
      <c r="J71" s="177">
        <v>0</v>
      </c>
      <c r="K71" s="177">
        <v>98</v>
      </c>
      <c r="L71" s="118">
        <f t="shared" si="12"/>
        <v>98</v>
      </c>
      <c r="M71" s="177">
        <v>0</v>
      </c>
      <c r="N71" s="177">
        <v>0</v>
      </c>
      <c r="O71" s="177">
        <v>0</v>
      </c>
      <c r="P71" s="177">
        <v>0</v>
      </c>
      <c r="Q71" s="118">
        <f t="shared" si="13"/>
        <v>0</v>
      </c>
      <c r="R71" s="177">
        <v>0</v>
      </c>
      <c r="S71" s="211">
        <f t="shared" si="10"/>
        <v>98</v>
      </c>
      <c r="T71" s="208">
        <f t="shared" si="11"/>
        <v>0</v>
      </c>
      <c r="U71" s="89"/>
      <c r="V71" s="46"/>
      <c r="W71" s="46"/>
      <c r="X71" s="35"/>
      <c r="Y71" s="89"/>
      <c r="Z71" s="89"/>
      <c r="AA71"/>
      <c r="AB71"/>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row>
    <row r="72" spans="1:62" ht="16" x14ac:dyDescent="0.2">
      <c r="A72" s="89"/>
      <c r="B72" s="170" t="s">
        <v>363</v>
      </c>
      <c r="C72" s="170" t="s">
        <v>429</v>
      </c>
      <c r="D72" s="59" t="str">
        <f>_xlfn.IFNA(VLOOKUP(C72, Filtered_Bespoke_Outputs, 2, FALSE), "")</f>
        <v>sqm </v>
      </c>
      <c r="E72" s="231">
        <v>6800</v>
      </c>
      <c r="F72" s="174">
        <v>0</v>
      </c>
      <c r="G72" s="118">
        <f t="shared" si="9"/>
        <v>0</v>
      </c>
      <c r="H72" s="174">
        <v>6800</v>
      </c>
      <c r="I72" s="177">
        <v>0</v>
      </c>
      <c r="J72" s="177">
        <v>0</v>
      </c>
      <c r="K72" s="177">
        <v>0</v>
      </c>
      <c r="L72" s="118">
        <f t="shared" si="12"/>
        <v>6800</v>
      </c>
      <c r="M72" s="177">
        <v>0</v>
      </c>
      <c r="N72" s="177">
        <v>0</v>
      </c>
      <c r="O72" s="177">
        <v>0</v>
      </c>
      <c r="P72" s="177">
        <v>0</v>
      </c>
      <c r="Q72" s="118">
        <f t="shared" si="13"/>
        <v>0</v>
      </c>
      <c r="R72" s="177">
        <v>0</v>
      </c>
      <c r="S72" s="211">
        <f t="shared" si="10"/>
        <v>6800</v>
      </c>
      <c r="T72" s="208">
        <f t="shared" si="11"/>
        <v>0</v>
      </c>
      <c r="U72" s="89"/>
      <c r="V72" s="46"/>
      <c r="W72" s="46"/>
      <c r="X72" s="35"/>
      <c r="Y72" s="89"/>
      <c r="Z72" s="89"/>
      <c r="AA72"/>
      <c r="AB72"/>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row>
    <row r="73" spans="1:62" ht="16" x14ac:dyDescent="0.2">
      <c r="A73" s="89"/>
      <c r="B73" s="170" t="s">
        <v>363</v>
      </c>
      <c r="C73" s="170" t="s">
        <v>430</v>
      </c>
      <c r="D73" s="59" t="str">
        <f>_xlfn.IFNA(VLOOKUP(C73, Filtered_Bespoke_Outputs, 2, FALSE), "")</f>
        <v>n of </v>
      </c>
      <c r="E73" s="231">
        <v>319</v>
      </c>
      <c r="F73" s="174">
        <v>319</v>
      </c>
      <c r="G73" s="118">
        <f t="shared" si="9"/>
        <v>319</v>
      </c>
      <c r="H73" s="174">
        <v>0</v>
      </c>
      <c r="I73" s="177">
        <v>0</v>
      </c>
      <c r="J73" s="177">
        <v>0</v>
      </c>
      <c r="K73" s="177">
        <v>0</v>
      </c>
      <c r="L73" s="118">
        <f t="shared" si="12"/>
        <v>0</v>
      </c>
      <c r="M73" s="177">
        <v>0</v>
      </c>
      <c r="N73" s="177">
        <v>0</v>
      </c>
      <c r="O73" s="177">
        <v>0</v>
      </c>
      <c r="P73" s="177">
        <v>0</v>
      </c>
      <c r="Q73" s="118">
        <f t="shared" si="13"/>
        <v>0</v>
      </c>
      <c r="R73" s="177">
        <v>0</v>
      </c>
      <c r="S73" s="211">
        <f t="shared" si="10"/>
        <v>319</v>
      </c>
      <c r="T73" s="208">
        <f t="shared" si="11"/>
        <v>0</v>
      </c>
      <c r="U73" s="89"/>
      <c r="V73" s="46"/>
      <c r="W73" s="46"/>
      <c r="X73" s="35"/>
      <c r="Y73" s="89"/>
      <c r="Z73" s="89"/>
      <c r="AA73"/>
      <c r="AB73"/>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row>
    <row r="74" spans="1:62" ht="16" x14ac:dyDescent="0.2">
      <c r="A74" s="89"/>
      <c r="B74" s="170" t="s">
        <v>363</v>
      </c>
      <c r="C74" s="170" t="s">
        <v>431</v>
      </c>
      <c r="D74" s="59" t="str">
        <f>_xlfn.IFNA(VLOOKUP(C74, Filtered_Bespoke_Outputs, 2, FALSE), "")</f>
        <v>n of </v>
      </c>
      <c r="E74" s="231">
        <v>1000</v>
      </c>
      <c r="F74" s="174">
        <v>0</v>
      </c>
      <c r="G74" s="118">
        <f t="shared" si="9"/>
        <v>0</v>
      </c>
      <c r="H74" s="174">
        <v>0</v>
      </c>
      <c r="I74" s="177">
        <v>0</v>
      </c>
      <c r="J74" s="177">
        <v>50</v>
      </c>
      <c r="K74" s="177">
        <v>50</v>
      </c>
      <c r="L74" s="118">
        <f t="shared" si="12"/>
        <v>100</v>
      </c>
      <c r="M74" s="177">
        <v>0</v>
      </c>
      <c r="N74" s="177">
        <v>0</v>
      </c>
      <c r="O74" s="177">
        <v>50</v>
      </c>
      <c r="P74" s="177">
        <v>50</v>
      </c>
      <c r="Q74" s="118">
        <f t="shared" si="13"/>
        <v>100</v>
      </c>
      <c r="R74" s="177">
        <v>800</v>
      </c>
      <c r="S74" s="211">
        <f t="shared" si="10"/>
        <v>1000</v>
      </c>
      <c r="T74" s="208">
        <f t="shared" si="11"/>
        <v>0</v>
      </c>
      <c r="U74" s="89"/>
      <c r="V74" s="46"/>
      <c r="W74" s="46"/>
      <c r="X74" s="35"/>
      <c r="Y74" s="89"/>
      <c r="Z74" s="89"/>
      <c r="AA74"/>
      <c r="AB74"/>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row>
    <row r="75" spans="1:62" ht="16" x14ac:dyDescent="0.2">
      <c r="A75" s="89"/>
      <c r="B75" s="170" t="s">
        <v>363</v>
      </c>
      <c r="C75" s="170" t="s">
        <v>432</v>
      </c>
      <c r="D75" s="59" t="str">
        <f>_xlfn.IFNA(VLOOKUP(C75, Filtered_Bespoke_Outputs, 2, FALSE), "")</f>
        <v>n of </v>
      </c>
      <c r="E75" s="231">
        <v>1000</v>
      </c>
      <c r="F75" s="174">
        <v>0</v>
      </c>
      <c r="G75" s="118">
        <f t="shared" si="9"/>
        <v>0</v>
      </c>
      <c r="H75" s="174">
        <v>0</v>
      </c>
      <c r="I75" s="177">
        <v>0</v>
      </c>
      <c r="J75" s="177">
        <v>50</v>
      </c>
      <c r="K75" s="177">
        <v>50</v>
      </c>
      <c r="L75" s="118">
        <f t="shared" si="12"/>
        <v>100</v>
      </c>
      <c r="M75" s="177">
        <v>0</v>
      </c>
      <c r="N75" s="177">
        <v>0</v>
      </c>
      <c r="O75" s="177">
        <v>50</v>
      </c>
      <c r="P75" s="177">
        <v>50</v>
      </c>
      <c r="Q75" s="118">
        <f t="shared" si="13"/>
        <v>100</v>
      </c>
      <c r="R75" s="177">
        <v>800</v>
      </c>
      <c r="S75" s="211">
        <f t="shared" si="10"/>
        <v>1000</v>
      </c>
      <c r="T75" s="208">
        <f t="shared" si="11"/>
        <v>0</v>
      </c>
      <c r="U75" s="89"/>
      <c r="V75" s="46"/>
      <c r="W75" s="46"/>
      <c r="X75" s="35"/>
      <c r="Y75" s="89"/>
      <c r="Z75" s="89"/>
      <c r="AA75"/>
      <c r="AB75"/>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row>
    <row r="76" spans="1:62" ht="16" x14ac:dyDescent="0.2">
      <c r="A76" s="89"/>
      <c r="B76" s="170" t="s">
        <v>363</v>
      </c>
      <c r="C76" s="170" t="s">
        <v>433</v>
      </c>
      <c r="D76" s="59" t="str">
        <f>_xlfn.IFNA(VLOOKUP(C76, Filtered_Bespoke_Outputs, 2, FALSE), "")</f>
        <v>n of </v>
      </c>
      <c r="E76" s="231">
        <v>1000</v>
      </c>
      <c r="F76" s="174">
        <v>0</v>
      </c>
      <c r="G76" s="118">
        <f t="shared" si="9"/>
        <v>0</v>
      </c>
      <c r="H76" s="174">
        <v>0</v>
      </c>
      <c r="I76" s="177">
        <v>0</v>
      </c>
      <c r="J76" s="177">
        <v>50</v>
      </c>
      <c r="K76" s="177">
        <v>50</v>
      </c>
      <c r="L76" s="118">
        <f t="shared" si="12"/>
        <v>100</v>
      </c>
      <c r="M76" s="177">
        <v>0</v>
      </c>
      <c r="N76" s="177">
        <v>0</v>
      </c>
      <c r="O76" s="177">
        <v>50</v>
      </c>
      <c r="P76" s="177">
        <v>50</v>
      </c>
      <c r="Q76" s="118">
        <f t="shared" si="13"/>
        <v>100</v>
      </c>
      <c r="R76" s="177">
        <v>800</v>
      </c>
      <c r="S76" s="211">
        <f t="shared" si="10"/>
        <v>1000</v>
      </c>
      <c r="T76" s="208">
        <f t="shared" si="11"/>
        <v>0</v>
      </c>
      <c r="U76" s="89"/>
      <c r="V76" s="46"/>
      <c r="W76" s="46"/>
      <c r="X76" s="35"/>
      <c r="Y76" s="89"/>
      <c r="Z76" s="89"/>
      <c r="AA76"/>
      <c r="AB76"/>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row>
    <row r="77" spans="1:62" ht="16" x14ac:dyDescent="0.2">
      <c r="A77" s="89"/>
      <c r="B77" s="170" t="s">
        <v>363</v>
      </c>
      <c r="C77" s="170" t="s">
        <v>434</v>
      </c>
      <c r="D77" s="59" t="str">
        <f>_xlfn.IFNA(VLOOKUP(C77, Filtered_Bespoke_Outputs, 2, FALSE), "")</f>
        <v>n of </v>
      </c>
      <c r="E77" s="231">
        <v>950</v>
      </c>
      <c r="F77" s="174">
        <v>0</v>
      </c>
      <c r="G77" s="118">
        <f t="shared" si="9"/>
        <v>0</v>
      </c>
      <c r="H77" s="174">
        <v>0</v>
      </c>
      <c r="I77" s="177">
        <v>0</v>
      </c>
      <c r="J77" s="177">
        <v>25</v>
      </c>
      <c r="K77" s="177">
        <v>25</v>
      </c>
      <c r="L77" s="118">
        <f t="shared" si="12"/>
        <v>50</v>
      </c>
      <c r="M77" s="177">
        <v>0</v>
      </c>
      <c r="N77" s="177">
        <v>0</v>
      </c>
      <c r="O77" s="177">
        <v>25</v>
      </c>
      <c r="P77" s="177">
        <v>25</v>
      </c>
      <c r="Q77" s="118">
        <f t="shared" si="13"/>
        <v>50</v>
      </c>
      <c r="R77" s="177">
        <v>850</v>
      </c>
      <c r="S77" s="211">
        <f t="shared" si="10"/>
        <v>950</v>
      </c>
      <c r="T77" s="208">
        <f t="shared" si="11"/>
        <v>0</v>
      </c>
      <c r="U77" s="89"/>
      <c r="V77" s="46"/>
      <c r="W77" s="46"/>
      <c r="X77" s="35"/>
      <c r="Y77" s="89"/>
      <c r="Z77" s="89"/>
      <c r="AA77"/>
      <c r="AB77"/>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row>
    <row r="78" spans="1:62" ht="32" x14ac:dyDescent="0.2">
      <c r="A78" s="89"/>
      <c r="B78" s="170" t="s">
        <v>363</v>
      </c>
      <c r="C78" s="170" t="s">
        <v>435</v>
      </c>
      <c r="D78" s="59" t="str">
        <f>_xlfn.IFNA(VLOOKUP(C78, Filtered_Bespoke_Outputs, 2, FALSE), "")</f>
        <v>n of </v>
      </c>
      <c r="E78" s="231">
        <v>500</v>
      </c>
      <c r="F78" s="174">
        <v>0</v>
      </c>
      <c r="G78" s="118">
        <f t="shared" si="9"/>
        <v>0</v>
      </c>
      <c r="H78" s="174">
        <v>0</v>
      </c>
      <c r="I78" s="177">
        <v>0</v>
      </c>
      <c r="J78" s="177">
        <v>50</v>
      </c>
      <c r="K78" s="177">
        <v>50</v>
      </c>
      <c r="L78" s="118">
        <f t="shared" ref="L78:L88" si="14">SUM(H78:K78)</f>
        <v>100</v>
      </c>
      <c r="M78" s="177">
        <v>0</v>
      </c>
      <c r="N78" s="177">
        <v>0</v>
      </c>
      <c r="O78" s="177">
        <v>50</v>
      </c>
      <c r="P78" s="177">
        <v>50</v>
      </c>
      <c r="Q78" s="118">
        <f t="shared" ref="Q78:Q88" si="15">SUM(M78:P78)</f>
        <v>100</v>
      </c>
      <c r="R78" s="177">
        <v>300</v>
      </c>
      <c r="S78" s="211">
        <f t="shared" si="10"/>
        <v>500</v>
      </c>
      <c r="T78" s="208">
        <f t="shared" si="11"/>
        <v>0</v>
      </c>
      <c r="U78" s="89"/>
      <c r="V78" s="89"/>
      <c r="W78" s="89"/>
      <c r="X78" s="89"/>
      <c r="Y78" s="89"/>
      <c r="Z78" s="89"/>
      <c r="AA78"/>
      <c r="AB78"/>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row>
    <row r="79" spans="1:62" x14ac:dyDescent="0.2">
      <c r="A79" s="89"/>
      <c r="B79" s="170"/>
      <c r="C79" s="170"/>
      <c r="D79" s="59"/>
      <c r="E79" s="231"/>
      <c r="F79" s="174"/>
      <c r="G79" s="118"/>
      <c r="H79" s="174"/>
      <c r="I79" s="177"/>
      <c r="J79" s="177"/>
      <c r="K79" s="177"/>
      <c r="L79" s="118"/>
      <c r="M79" s="177"/>
      <c r="N79" s="177"/>
      <c r="O79" s="177"/>
      <c r="P79" s="177"/>
      <c r="Q79" s="118"/>
      <c r="R79" s="177"/>
      <c r="S79" s="211"/>
      <c r="T79" s="208"/>
      <c r="U79" s="89"/>
      <c r="V79" s="89"/>
      <c r="W79" s="89"/>
      <c r="X79" s="89"/>
      <c r="Y79" s="89"/>
      <c r="Z79" s="89"/>
      <c r="AA79"/>
      <c r="AB7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row>
    <row r="80" spans="1:62" ht="32" x14ac:dyDescent="0.2">
      <c r="A80" s="89"/>
      <c r="B80" s="170" t="s">
        <v>363</v>
      </c>
      <c r="C80" s="170" t="s">
        <v>437</v>
      </c>
      <c r="D80" s="59" t="str">
        <f>_xlfn.IFNA(VLOOKUP(C80, Filtered_Bespoke_Outputs, 2, FALSE), "")</f>
        <v>sqm </v>
      </c>
      <c r="E80" s="231">
        <v>750</v>
      </c>
      <c r="F80" s="174">
        <v>750</v>
      </c>
      <c r="G80" s="118">
        <f t="shared" si="9"/>
        <v>750</v>
      </c>
      <c r="H80" s="174">
        <v>0</v>
      </c>
      <c r="I80" s="177">
        <v>0</v>
      </c>
      <c r="J80" s="177">
        <v>0</v>
      </c>
      <c r="K80" s="177">
        <v>0</v>
      </c>
      <c r="L80" s="118">
        <f t="shared" si="14"/>
        <v>0</v>
      </c>
      <c r="M80" s="177">
        <v>0</v>
      </c>
      <c r="N80" s="177">
        <v>0</v>
      </c>
      <c r="O80" s="177">
        <v>0</v>
      </c>
      <c r="P80" s="177">
        <v>0</v>
      </c>
      <c r="Q80" s="118">
        <f t="shared" si="15"/>
        <v>0</v>
      </c>
      <c r="R80" s="177">
        <v>0</v>
      </c>
      <c r="S80" s="211">
        <f t="shared" si="10"/>
        <v>750</v>
      </c>
      <c r="T80" s="208">
        <f t="shared" si="11"/>
        <v>0</v>
      </c>
      <c r="U80" s="89"/>
      <c r="V80" s="89"/>
      <c r="W80" s="89"/>
      <c r="X80" s="89"/>
      <c r="Y80" s="89"/>
      <c r="Z80" s="89"/>
      <c r="AA80"/>
      <c r="AB80"/>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89"/>
    </row>
    <row r="81" spans="1:62" ht="16" x14ac:dyDescent="0.2">
      <c r="A81" s="89"/>
      <c r="B81" s="170" t="s">
        <v>363</v>
      </c>
      <c r="C81" s="170" t="s">
        <v>438</v>
      </c>
      <c r="D81" s="59" t="str">
        <f>_xlfn.IFNA(VLOOKUP(C81, Filtered_Bespoke_Outputs, 2, FALSE), "")</f>
        <v>%</v>
      </c>
      <c r="E81" s="231">
        <v>20</v>
      </c>
      <c r="F81" s="174">
        <v>0</v>
      </c>
      <c r="G81" s="118">
        <f t="shared" si="9"/>
        <v>0</v>
      </c>
      <c r="H81" s="174">
        <v>0</v>
      </c>
      <c r="I81" s="177">
        <v>0</v>
      </c>
      <c r="J81" s="177">
        <v>0</v>
      </c>
      <c r="K81" s="177">
        <v>4</v>
      </c>
      <c r="L81" s="118">
        <f t="shared" si="14"/>
        <v>4</v>
      </c>
      <c r="M81" s="177">
        <v>0</v>
      </c>
      <c r="N81" s="177">
        <v>0</v>
      </c>
      <c r="O81" s="177">
        <v>0</v>
      </c>
      <c r="P81" s="177">
        <v>3</v>
      </c>
      <c r="Q81" s="118">
        <f t="shared" si="15"/>
        <v>3</v>
      </c>
      <c r="R81" s="177">
        <v>13</v>
      </c>
      <c r="S81" s="211">
        <f t="shared" si="10"/>
        <v>20</v>
      </c>
      <c r="T81" s="208">
        <f t="shared" si="11"/>
        <v>0</v>
      </c>
      <c r="U81" s="89"/>
      <c r="V81" s="89"/>
      <c r="W81" s="89"/>
      <c r="X81" s="89"/>
      <c r="Y81" s="89"/>
      <c r="Z81" s="89"/>
      <c r="AA81"/>
      <c r="AB81"/>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c r="BE81" s="89"/>
      <c r="BF81" s="89"/>
      <c r="BG81" s="89"/>
      <c r="BH81" s="89"/>
      <c r="BI81" s="89"/>
      <c r="BJ81" s="89"/>
    </row>
    <row r="82" spans="1:62" ht="16" x14ac:dyDescent="0.2">
      <c r="A82" s="89"/>
      <c r="B82" s="170" t="s">
        <v>363</v>
      </c>
      <c r="C82" s="170" t="s">
        <v>439</v>
      </c>
      <c r="D82" s="59" t="str">
        <f>_xlfn.IFNA(VLOOKUP(C82, Filtered_Bespoke_Outputs, 2, FALSE), "")</f>
        <v>%</v>
      </c>
      <c r="E82" s="231">
        <v>7</v>
      </c>
      <c r="F82" s="174">
        <v>0</v>
      </c>
      <c r="G82" s="118">
        <f t="shared" si="9"/>
        <v>0</v>
      </c>
      <c r="H82" s="174">
        <v>0</v>
      </c>
      <c r="I82" s="177">
        <v>0</v>
      </c>
      <c r="J82" s="177">
        <v>0</v>
      </c>
      <c r="K82" s="177">
        <v>3</v>
      </c>
      <c r="L82" s="118">
        <f t="shared" si="14"/>
        <v>3</v>
      </c>
      <c r="M82" s="177">
        <v>0</v>
      </c>
      <c r="N82" s="177">
        <v>0</v>
      </c>
      <c r="O82" s="177">
        <v>0</v>
      </c>
      <c r="P82" s="177">
        <v>0</v>
      </c>
      <c r="Q82" s="118">
        <f t="shared" si="15"/>
        <v>0</v>
      </c>
      <c r="R82" s="177">
        <v>4</v>
      </c>
      <c r="S82" s="211">
        <f t="shared" si="10"/>
        <v>7</v>
      </c>
      <c r="T82" s="208">
        <f t="shared" si="11"/>
        <v>0</v>
      </c>
      <c r="U82" s="89"/>
      <c r="V82" s="89"/>
      <c r="W82" s="89"/>
      <c r="X82" s="89"/>
      <c r="Y82" s="89"/>
      <c r="Z82" s="89"/>
      <c r="AA82"/>
      <c r="AB82"/>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row>
    <row r="83" spans="1:62" ht="16" x14ac:dyDescent="0.2">
      <c r="A83" s="89"/>
      <c r="B83" s="170" t="s">
        <v>363</v>
      </c>
      <c r="C83" s="170" t="s">
        <v>440</v>
      </c>
      <c r="D83" s="59" t="str">
        <f>_xlfn.IFNA(VLOOKUP(C83, Filtered_Bespoke_Outputs, 2, FALSE), "")</f>
        <v>n of </v>
      </c>
      <c r="E83" s="231">
        <v>20</v>
      </c>
      <c r="F83" s="174">
        <v>20</v>
      </c>
      <c r="G83" s="118">
        <f t="shared" si="9"/>
        <v>20</v>
      </c>
      <c r="H83" s="174">
        <v>0</v>
      </c>
      <c r="I83" s="177">
        <v>0</v>
      </c>
      <c r="J83" s="177">
        <v>0</v>
      </c>
      <c r="K83" s="177">
        <v>0</v>
      </c>
      <c r="L83" s="118">
        <f t="shared" si="14"/>
        <v>0</v>
      </c>
      <c r="M83" s="177">
        <v>0</v>
      </c>
      <c r="N83" s="177">
        <v>0</v>
      </c>
      <c r="O83" s="177">
        <v>0</v>
      </c>
      <c r="P83" s="177">
        <v>0</v>
      </c>
      <c r="Q83" s="118">
        <f t="shared" si="15"/>
        <v>0</v>
      </c>
      <c r="R83" s="177">
        <v>0</v>
      </c>
      <c r="S83" s="211">
        <f t="shared" si="10"/>
        <v>20</v>
      </c>
      <c r="T83" s="208">
        <f t="shared" si="11"/>
        <v>0</v>
      </c>
      <c r="U83" s="89"/>
      <c r="V83" s="89"/>
      <c r="W83" s="89"/>
      <c r="X83" s="89"/>
      <c r="Y83" s="89"/>
      <c r="Z83" s="89"/>
      <c r="AA83"/>
      <c r="AB83"/>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row>
    <row r="84" spans="1:62" ht="16" x14ac:dyDescent="0.2">
      <c r="A84" s="89"/>
      <c r="B84" s="170" t="s">
        <v>363</v>
      </c>
      <c r="C84" s="170" t="s">
        <v>441</v>
      </c>
      <c r="D84" s="59" t="str">
        <f>_xlfn.IFNA(VLOOKUP(C84, Filtered_Bespoke_Outputs, 2, FALSE), "")</f>
        <v>n of </v>
      </c>
      <c r="E84" s="231">
        <v>1</v>
      </c>
      <c r="F84" s="174">
        <v>7</v>
      </c>
      <c r="G84" s="118">
        <f t="shared" si="9"/>
        <v>7</v>
      </c>
      <c r="H84" s="174">
        <v>0</v>
      </c>
      <c r="I84" s="177">
        <v>0</v>
      </c>
      <c r="J84" s="177">
        <v>0</v>
      </c>
      <c r="K84" s="177">
        <v>0</v>
      </c>
      <c r="L84" s="118">
        <f t="shared" si="14"/>
        <v>0</v>
      </c>
      <c r="M84" s="177">
        <v>0</v>
      </c>
      <c r="N84" s="177">
        <v>0</v>
      </c>
      <c r="O84" s="177">
        <v>0</v>
      </c>
      <c r="P84" s="177">
        <v>0</v>
      </c>
      <c r="Q84" s="118">
        <f t="shared" si="15"/>
        <v>0</v>
      </c>
      <c r="R84" s="177">
        <v>0</v>
      </c>
      <c r="S84" s="211">
        <f t="shared" si="10"/>
        <v>7</v>
      </c>
      <c r="T84" s="208">
        <f t="shared" si="11"/>
        <v>6</v>
      </c>
      <c r="U84" s="89"/>
      <c r="V84" s="89"/>
      <c r="W84" s="89"/>
      <c r="X84" s="89"/>
      <c r="Y84" s="89"/>
      <c r="Z84" s="89"/>
      <c r="AA84"/>
      <c r="AB84"/>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row>
    <row r="85" spans="1:62" ht="16" x14ac:dyDescent="0.2">
      <c r="A85" s="89"/>
      <c r="B85" s="170" t="s">
        <v>363</v>
      </c>
      <c r="C85" s="170" t="s">
        <v>442</v>
      </c>
      <c r="D85" s="59" t="str">
        <f>_xlfn.IFNA(VLOOKUP(C85, Filtered_Bespoke_Outputs, 2, FALSE), "")</f>
        <v>%</v>
      </c>
      <c r="E85" s="231">
        <v>15</v>
      </c>
      <c r="F85" s="174">
        <v>0</v>
      </c>
      <c r="G85" s="118">
        <f t="shared" si="9"/>
        <v>0</v>
      </c>
      <c r="H85" s="174">
        <v>0</v>
      </c>
      <c r="I85" s="177">
        <v>0</v>
      </c>
      <c r="J85" s="177">
        <v>0</v>
      </c>
      <c r="K85" s="177">
        <v>0</v>
      </c>
      <c r="L85" s="118">
        <f t="shared" si="14"/>
        <v>0</v>
      </c>
      <c r="M85" s="177">
        <v>0</v>
      </c>
      <c r="N85" s="177">
        <v>0</v>
      </c>
      <c r="O85" s="177">
        <v>0</v>
      </c>
      <c r="P85" s="177">
        <v>0</v>
      </c>
      <c r="Q85" s="118">
        <f t="shared" si="15"/>
        <v>0</v>
      </c>
      <c r="R85" s="177">
        <v>15</v>
      </c>
      <c r="S85" s="211">
        <f t="shared" si="10"/>
        <v>15</v>
      </c>
      <c r="T85" s="208">
        <f t="shared" si="11"/>
        <v>0</v>
      </c>
      <c r="U85" s="89"/>
      <c r="V85" s="89"/>
      <c r="W85" s="89"/>
      <c r="X85" s="89"/>
      <c r="Y85" s="89"/>
      <c r="Z85" s="89"/>
      <c r="AA85"/>
      <c r="AB85"/>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row>
    <row r="86" spans="1:62" ht="32" x14ac:dyDescent="0.2">
      <c r="A86" s="89"/>
      <c r="B86" s="170" t="s">
        <v>363</v>
      </c>
      <c r="C86" s="170" t="s">
        <v>443</v>
      </c>
      <c r="D86" s="59" t="str">
        <f>_xlfn.IFNA(VLOOKUP(C86, Filtered_Bespoke_Outputs, 2, FALSE), "")</f>
        <v>%</v>
      </c>
      <c r="E86" s="231">
        <v>20</v>
      </c>
      <c r="F86" s="174">
        <v>0</v>
      </c>
      <c r="G86" s="118">
        <f t="shared" si="9"/>
        <v>0</v>
      </c>
      <c r="H86" s="174">
        <v>0</v>
      </c>
      <c r="I86" s="177">
        <v>0</v>
      </c>
      <c r="J86" s="177">
        <v>0</v>
      </c>
      <c r="K86" s="177">
        <v>20</v>
      </c>
      <c r="L86" s="118">
        <f t="shared" si="14"/>
        <v>20</v>
      </c>
      <c r="M86" s="177">
        <v>0</v>
      </c>
      <c r="N86" s="177">
        <v>0</v>
      </c>
      <c r="O86" s="177">
        <v>0</v>
      </c>
      <c r="P86" s="177">
        <v>0</v>
      </c>
      <c r="Q86" s="118">
        <f t="shared" si="15"/>
        <v>0</v>
      </c>
      <c r="R86" s="177">
        <v>0</v>
      </c>
      <c r="S86" s="211">
        <f t="shared" si="10"/>
        <v>20</v>
      </c>
      <c r="T86" s="208">
        <f t="shared" si="11"/>
        <v>0</v>
      </c>
      <c r="U86" s="89"/>
      <c r="V86" s="89"/>
      <c r="W86" s="89"/>
      <c r="X86" s="89"/>
      <c r="Y86" s="89"/>
      <c r="Z86" s="89"/>
      <c r="AA86"/>
      <c r="AB86"/>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row>
    <row r="87" spans="1:62" ht="32" x14ac:dyDescent="0.2">
      <c r="A87" s="89"/>
      <c r="B87" s="170" t="s">
        <v>363</v>
      </c>
      <c r="C87" s="170" t="s">
        <v>444</v>
      </c>
      <c r="D87" s="59" t="str">
        <f>_xlfn.IFNA(VLOOKUP(C87, Filtered_Bespoke_Outputs, 2, FALSE), "")</f>
        <v>%</v>
      </c>
      <c r="E87" s="231">
        <v>10</v>
      </c>
      <c r="F87" s="174">
        <v>0</v>
      </c>
      <c r="G87" s="118">
        <f t="shared" si="9"/>
        <v>0</v>
      </c>
      <c r="H87" s="174">
        <v>0</v>
      </c>
      <c r="I87" s="177">
        <v>0</v>
      </c>
      <c r="J87" s="177">
        <v>0</v>
      </c>
      <c r="K87" s="177">
        <v>10</v>
      </c>
      <c r="L87" s="118">
        <f t="shared" si="14"/>
        <v>10</v>
      </c>
      <c r="M87" s="177">
        <v>0</v>
      </c>
      <c r="N87" s="177">
        <v>0</v>
      </c>
      <c r="O87" s="177">
        <v>0</v>
      </c>
      <c r="P87" s="177">
        <v>0</v>
      </c>
      <c r="Q87" s="118">
        <f t="shared" si="15"/>
        <v>0</v>
      </c>
      <c r="R87" s="177">
        <v>0</v>
      </c>
      <c r="S87" s="211">
        <f t="shared" si="10"/>
        <v>10</v>
      </c>
      <c r="T87" s="208">
        <f t="shared" si="11"/>
        <v>0</v>
      </c>
      <c r="U87" s="89"/>
      <c r="V87" s="89"/>
      <c r="W87" s="89"/>
      <c r="X87" s="89"/>
      <c r="Y87" s="89"/>
      <c r="Z87" s="89"/>
      <c r="AA87"/>
      <c r="AB87"/>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row>
    <row r="88" spans="1:62" ht="48" x14ac:dyDescent="0.2">
      <c r="A88" s="89"/>
      <c r="B88" s="170" t="s">
        <v>363</v>
      </c>
      <c r="C88" s="170" t="s">
        <v>445</v>
      </c>
      <c r="D88" s="59" t="str">
        <f>_xlfn.IFNA(VLOOKUP(C88, Filtered_Bespoke_Outputs, 2, FALSE), "")</f>
        <v>%</v>
      </c>
      <c r="E88" s="231">
        <v>10</v>
      </c>
      <c r="F88" s="174">
        <v>0</v>
      </c>
      <c r="G88" s="118">
        <f t="shared" si="9"/>
        <v>0</v>
      </c>
      <c r="H88" s="174">
        <v>0</v>
      </c>
      <c r="I88" s="177">
        <v>0</v>
      </c>
      <c r="J88" s="177">
        <v>0</v>
      </c>
      <c r="K88" s="177">
        <v>10</v>
      </c>
      <c r="L88" s="118">
        <f t="shared" si="14"/>
        <v>10</v>
      </c>
      <c r="M88" s="177">
        <v>0</v>
      </c>
      <c r="N88" s="177">
        <v>0</v>
      </c>
      <c r="O88" s="177">
        <v>0</v>
      </c>
      <c r="P88" s="177">
        <v>0</v>
      </c>
      <c r="Q88" s="118">
        <f t="shared" si="15"/>
        <v>0</v>
      </c>
      <c r="R88" s="177">
        <v>0</v>
      </c>
      <c r="S88" s="211">
        <f t="shared" si="10"/>
        <v>10</v>
      </c>
      <c r="T88" s="208">
        <f t="shared" si="11"/>
        <v>0</v>
      </c>
      <c r="U88" s="89"/>
      <c r="V88" s="89"/>
      <c r="W88" s="89"/>
      <c r="X88" s="89"/>
      <c r="Y88" s="89"/>
      <c r="Z88" s="89"/>
      <c r="AA88"/>
      <c r="AB88"/>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row>
    <row r="89" spans="1:62" ht="16" x14ac:dyDescent="0.2">
      <c r="A89" s="89"/>
      <c r="B89" s="170" t="s">
        <v>363</v>
      </c>
      <c r="C89" s="170" t="s">
        <v>446</v>
      </c>
      <c r="D89" s="59" t="str">
        <f>_xlfn.IFNA(VLOOKUP(C89, Filtered_Bespoke_Outputs, 2, FALSE), "")</f>
        <v>%</v>
      </c>
      <c r="E89" s="231">
        <v>20</v>
      </c>
      <c r="F89" s="174">
        <v>0</v>
      </c>
      <c r="G89" s="118">
        <f t="shared" si="9"/>
        <v>0</v>
      </c>
      <c r="H89" s="174">
        <v>0</v>
      </c>
      <c r="I89" s="177">
        <v>0</v>
      </c>
      <c r="J89" s="177">
        <v>0</v>
      </c>
      <c r="K89" s="177">
        <v>20</v>
      </c>
      <c r="L89" s="118">
        <f t="shared" ref="L89:L104" si="16">SUM(H89:K89)</f>
        <v>20</v>
      </c>
      <c r="M89" s="177">
        <v>0</v>
      </c>
      <c r="N89" s="177">
        <v>0</v>
      </c>
      <c r="O89" s="177">
        <v>0</v>
      </c>
      <c r="P89" s="177">
        <v>0</v>
      </c>
      <c r="Q89" s="118">
        <f t="shared" ref="Q89:Q104" si="17">SUM(M89:P89)</f>
        <v>0</v>
      </c>
      <c r="R89" s="177">
        <v>0</v>
      </c>
      <c r="S89" s="211">
        <f t="shared" si="10"/>
        <v>20</v>
      </c>
      <c r="T89" s="208">
        <f t="shared" si="11"/>
        <v>0</v>
      </c>
      <c r="U89" s="89"/>
      <c r="V89" s="89"/>
      <c r="W89" s="89"/>
      <c r="X89" s="89"/>
      <c r="Y89" s="89"/>
      <c r="Z89" s="89"/>
      <c r="AA89"/>
      <c r="AB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row>
    <row r="90" spans="1:62" ht="16" x14ac:dyDescent="0.2">
      <c r="A90" s="89"/>
      <c r="B90" s="170" t="s">
        <v>363</v>
      </c>
      <c r="C90" s="170" t="s">
        <v>447</v>
      </c>
      <c r="D90" s="59" t="str">
        <f>_xlfn.IFNA(VLOOKUP(C90, Filtered_Bespoke_Outputs, 2, FALSE), "")</f>
        <v>%</v>
      </c>
      <c r="E90" s="231">
        <v>20</v>
      </c>
      <c r="F90" s="174">
        <v>0</v>
      </c>
      <c r="G90" s="118">
        <f t="shared" si="9"/>
        <v>0</v>
      </c>
      <c r="H90" s="174">
        <v>0</v>
      </c>
      <c r="I90" s="177">
        <v>0</v>
      </c>
      <c r="J90" s="177">
        <v>0</v>
      </c>
      <c r="K90" s="177">
        <v>20</v>
      </c>
      <c r="L90" s="118">
        <f t="shared" si="16"/>
        <v>20</v>
      </c>
      <c r="M90" s="177">
        <v>0</v>
      </c>
      <c r="N90" s="177">
        <v>0</v>
      </c>
      <c r="O90" s="177">
        <v>0</v>
      </c>
      <c r="P90" s="177">
        <v>0</v>
      </c>
      <c r="Q90" s="118">
        <f t="shared" si="17"/>
        <v>0</v>
      </c>
      <c r="R90" s="177">
        <v>0</v>
      </c>
      <c r="S90" s="211">
        <f t="shared" si="10"/>
        <v>20</v>
      </c>
      <c r="T90" s="208">
        <f t="shared" si="11"/>
        <v>0</v>
      </c>
      <c r="U90" s="89"/>
      <c r="V90" s="89"/>
      <c r="W90" s="89"/>
      <c r="X90" s="89"/>
      <c r="Y90" s="89"/>
      <c r="Z90" s="89"/>
      <c r="AA90"/>
      <c r="AB90"/>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row>
    <row r="91" spans="1:62" ht="32" x14ac:dyDescent="0.2">
      <c r="A91" s="89"/>
      <c r="B91" s="170" t="s">
        <v>363</v>
      </c>
      <c r="C91" s="170" t="s">
        <v>449</v>
      </c>
      <c r="D91" s="59" t="str">
        <f>_xlfn.IFNA(VLOOKUP(C91, Filtered_Bespoke_Outputs, 2, FALSE), "")</f>
        <v>n of </v>
      </c>
      <c r="E91" s="231">
        <v>20</v>
      </c>
      <c r="F91" s="174">
        <v>0</v>
      </c>
      <c r="G91" s="118">
        <f t="shared" si="9"/>
        <v>0</v>
      </c>
      <c r="H91" s="174">
        <v>0</v>
      </c>
      <c r="I91" s="177">
        <v>0</v>
      </c>
      <c r="J91" s="177">
        <v>0</v>
      </c>
      <c r="K91" s="177">
        <v>20</v>
      </c>
      <c r="L91" s="118">
        <f t="shared" si="16"/>
        <v>20</v>
      </c>
      <c r="M91" s="177">
        <v>0</v>
      </c>
      <c r="N91" s="177">
        <v>0</v>
      </c>
      <c r="O91" s="177">
        <v>0</v>
      </c>
      <c r="P91" s="177">
        <v>0</v>
      </c>
      <c r="Q91" s="118">
        <f t="shared" si="17"/>
        <v>0</v>
      </c>
      <c r="R91" s="177">
        <v>0</v>
      </c>
      <c r="S91" s="211">
        <f t="shared" si="10"/>
        <v>20</v>
      </c>
      <c r="T91" s="208">
        <f t="shared" si="11"/>
        <v>0</v>
      </c>
      <c r="U91" s="89"/>
      <c r="V91" s="89"/>
      <c r="W91" s="89"/>
      <c r="X91" s="89"/>
      <c r="Y91" s="89"/>
      <c r="Z91" s="89"/>
      <c r="AA91"/>
      <c r="AB91"/>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row>
    <row r="92" spans="1:62" ht="16" x14ac:dyDescent="0.2">
      <c r="A92" s="89"/>
      <c r="B92" s="170" t="s">
        <v>363</v>
      </c>
      <c r="C92" s="170" t="s">
        <v>451</v>
      </c>
      <c r="D92" s="59" t="str">
        <f>_xlfn.IFNA(VLOOKUP(C92, Filtered_Bespoke_Outputs, 2, FALSE), "")</f>
        <v>sqm </v>
      </c>
      <c r="E92" s="231">
        <v>32374</v>
      </c>
      <c r="F92" s="174">
        <v>0</v>
      </c>
      <c r="G92" s="118">
        <f t="shared" si="9"/>
        <v>0</v>
      </c>
      <c r="H92" s="174">
        <v>0</v>
      </c>
      <c r="I92" s="177">
        <v>0</v>
      </c>
      <c r="J92" s="177">
        <v>0</v>
      </c>
      <c r="K92" s="177">
        <v>32374</v>
      </c>
      <c r="L92" s="118">
        <f t="shared" si="16"/>
        <v>32374</v>
      </c>
      <c r="M92" s="177">
        <v>0</v>
      </c>
      <c r="N92" s="177">
        <v>0</v>
      </c>
      <c r="O92" s="177">
        <v>0</v>
      </c>
      <c r="P92" s="177">
        <v>0</v>
      </c>
      <c r="Q92" s="118">
        <f t="shared" si="17"/>
        <v>0</v>
      </c>
      <c r="R92" s="177">
        <v>0</v>
      </c>
      <c r="S92" s="211">
        <f t="shared" si="10"/>
        <v>32374</v>
      </c>
      <c r="T92" s="208">
        <f t="shared" si="11"/>
        <v>0</v>
      </c>
      <c r="U92" s="89"/>
      <c r="V92" s="89"/>
      <c r="W92" s="89"/>
      <c r="X92" s="89"/>
      <c r="Y92" s="89"/>
      <c r="Z92" s="89"/>
      <c r="AA92"/>
      <c r="AB92"/>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row>
    <row r="93" spans="1:62" ht="16" x14ac:dyDescent="0.2">
      <c r="A93" s="89"/>
      <c r="B93" s="170" t="s">
        <v>363</v>
      </c>
      <c r="C93" s="170" t="s">
        <v>452</v>
      </c>
      <c r="D93" s="59" t="str">
        <f>_xlfn.IFNA(VLOOKUP(C93, Filtered_Bespoke_Outputs, 2, FALSE), "")</f>
        <v>n of </v>
      </c>
      <c r="E93" s="231">
        <v>406</v>
      </c>
      <c r="F93" s="174">
        <v>0</v>
      </c>
      <c r="G93" s="118">
        <f t="shared" si="9"/>
        <v>0</v>
      </c>
      <c r="H93" s="174">
        <v>0</v>
      </c>
      <c r="I93" s="177">
        <v>0</v>
      </c>
      <c r="J93" s="177">
        <v>0</v>
      </c>
      <c r="K93" s="177">
        <v>406</v>
      </c>
      <c r="L93" s="118">
        <f t="shared" si="16"/>
        <v>406</v>
      </c>
      <c r="M93" s="177">
        <v>0</v>
      </c>
      <c r="N93" s="177">
        <v>0</v>
      </c>
      <c r="O93" s="177">
        <v>0</v>
      </c>
      <c r="P93" s="177">
        <v>0</v>
      </c>
      <c r="Q93" s="118">
        <f t="shared" si="17"/>
        <v>0</v>
      </c>
      <c r="R93" s="177">
        <v>0</v>
      </c>
      <c r="S93" s="211">
        <f t="shared" si="10"/>
        <v>406</v>
      </c>
      <c r="T93" s="208">
        <f t="shared" si="11"/>
        <v>0</v>
      </c>
      <c r="U93" s="89"/>
      <c r="V93" s="89"/>
      <c r="W93" s="89"/>
      <c r="X93" s="89"/>
      <c r="Y93" s="89"/>
      <c r="Z93" s="89"/>
      <c r="AA93"/>
      <c r="AB93"/>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row>
    <row r="94" spans="1:62" ht="16" x14ac:dyDescent="0.2">
      <c r="A94" s="89"/>
      <c r="B94" s="170" t="s">
        <v>363</v>
      </c>
      <c r="C94" s="170" t="s">
        <v>453</v>
      </c>
      <c r="D94" s="59" t="str">
        <f>_xlfn.IFNA(VLOOKUP(C94, Filtered_Bespoke_Outputs, 2, FALSE), "")</f>
        <v>n of </v>
      </c>
      <c r="E94" s="231">
        <v>6</v>
      </c>
      <c r="F94" s="174">
        <v>0</v>
      </c>
      <c r="G94" s="118">
        <f t="shared" si="9"/>
        <v>0</v>
      </c>
      <c r="H94" s="174">
        <v>0</v>
      </c>
      <c r="I94" s="177">
        <v>0</v>
      </c>
      <c r="J94" s="177">
        <v>0</v>
      </c>
      <c r="K94" s="177">
        <v>6</v>
      </c>
      <c r="L94" s="118">
        <f t="shared" si="16"/>
        <v>6</v>
      </c>
      <c r="M94" s="177">
        <v>0</v>
      </c>
      <c r="N94" s="177">
        <v>0</v>
      </c>
      <c r="O94" s="177">
        <v>0</v>
      </c>
      <c r="P94" s="177">
        <v>0</v>
      </c>
      <c r="Q94" s="118">
        <f t="shared" si="17"/>
        <v>0</v>
      </c>
      <c r="R94" s="177">
        <v>0</v>
      </c>
      <c r="S94" s="211">
        <f t="shared" si="10"/>
        <v>6</v>
      </c>
      <c r="T94" s="208">
        <f t="shared" si="11"/>
        <v>0</v>
      </c>
      <c r="U94" s="89"/>
      <c r="V94" s="89"/>
      <c r="W94" s="89"/>
      <c r="X94" s="89"/>
      <c r="Y94" s="89"/>
      <c r="Z94" s="89"/>
      <c r="AA94"/>
      <c r="AB94"/>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row>
    <row r="95" spans="1:62" ht="16" x14ac:dyDescent="0.2">
      <c r="A95" s="89"/>
      <c r="B95" s="170" t="s">
        <v>363</v>
      </c>
      <c r="C95" s="170" t="s">
        <v>454</v>
      </c>
      <c r="D95" s="59" t="str">
        <f>_xlfn.IFNA(VLOOKUP(C95, Filtered_Bespoke_Outputs, 2, FALSE), "")</f>
        <v>n of </v>
      </c>
      <c r="E95" s="231">
        <v>15</v>
      </c>
      <c r="F95" s="174">
        <v>0</v>
      </c>
      <c r="G95" s="118">
        <f t="shared" si="9"/>
        <v>0</v>
      </c>
      <c r="H95" s="174">
        <v>0</v>
      </c>
      <c r="I95" s="177">
        <v>0</v>
      </c>
      <c r="J95" s="177">
        <v>0</v>
      </c>
      <c r="K95" s="177">
        <v>15</v>
      </c>
      <c r="L95" s="118">
        <f t="shared" si="16"/>
        <v>15</v>
      </c>
      <c r="M95" s="177">
        <v>0</v>
      </c>
      <c r="N95" s="177">
        <v>0</v>
      </c>
      <c r="O95" s="177">
        <v>0</v>
      </c>
      <c r="P95" s="177">
        <v>0</v>
      </c>
      <c r="Q95" s="118">
        <f t="shared" si="17"/>
        <v>0</v>
      </c>
      <c r="R95" s="177">
        <v>0</v>
      </c>
      <c r="S95" s="211">
        <f t="shared" si="10"/>
        <v>15</v>
      </c>
      <c r="T95" s="208">
        <f t="shared" si="11"/>
        <v>0</v>
      </c>
      <c r="U95" s="89"/>
      <c r="V95" s="89"/>
      <c r="W95" s="89"/>
      <c r="X95" s="89"/>
      <c r="Y95" s="89"/>
      <c r="Z95" s="89"/>
      <c r="AA95"/>
      <c r="AB95"/>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row>
    <row r="96" spans="1:62" ht="16" x14ac:dyDescent="0.2">
      <c r="A96" s="89"/>
      <c r="B96" s="170" t="s">
        <v>363</v>
      </c>
      <c r="C96" s="170" t="s">
        <v>455</v>
      </c>
      <c r="D96" s="59" t="str">
        <f>_xlfn.IFNA(VLOOKUP(C96, Filtered_Bespoke_Outputs, 2, FALSE), "")</f>
        <v>n of </v>
      </c>
      <c r="E96" s="231">
        <v>1</v>
      </c>
      <c r="F96" s="174">
        <v>0</v>
      </c>
      <c r="G96" s="118">
        <f t="shared" si="9"/>
        <v>0</v>
      </c>
      <c r="H96" s="174">
        <v>0</v>
      </c>
      <c r="I96" s="177">
        <v>0</v>
      </c>
      <c r="J96" s="177">
        <v>0</v>
      </c>
      <c r="K96" s="177">
        <v>1</v>
      </c>
      <c r="L96" s="118">
        <f t="shared" si="16"/>
        <v>1</v>
      </c>
      <c r="M96" s="177">
        <v>0</v>
      </c>
      <c r="N96" s="177">
        <v>0</v>
      </c>
      <c r="O96" s="177">
        <v>0</v>
      </c>
      <c r="P96" s="177">
        <v>0</v>
      </c>
      <c r="Q96" s="118">
        <f t="shared" si="17"/>
        <v>0</v>
      </c>
      <c r="R96" s="177">
        <v>0</v>
      </c>
      <c r="S96" s="211">
        <f t="shared" si="10"/>
        <v>1</v>
      </c>
      <c r="T96" s="208">
        <f t="shared" si="11"/>
        <v>0</v>
      </c>
      <c r="U96" s="89"/>
      <c r="V96" s="89"/>
      <c r="W96" s="89"/>
      <c r="X96" s="89"/>
      <c r="Y96" s="89"/>
      <c r="Z96" s="89"/>
      <c r="AA96"/>
      <c r="AB96"/>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row>
    <row r="97" spans="1:62" ht="16" x14ac:dyDescent="0.2">
      <c r="A97" s="89"/>
      <c r="B97" s="170" t="s">
        <v>363</v>
      </c>
      <c r="C97" s="170" t="s">
        <v>456</v>
      </c>
      <c r="D97" s="59" t="str">
        <f>_xlfn.IFNA(VLOOKUP(C97, Filtered_Bespoke_Outputs, 2, FALSE), "")</f>
        <v>sqm </v>
      </c>
      <c r="E97" s="231">
        <v>5574</v>
      </c>
      <c r="F97" s="174">
        <v>0</v>
      </c>
      <c r="G97" s="118">
        <f t="shared" si="9"/>
        <v>0</v>
      </c>
      <c r="H97" s="174">
        <v>0</v>
      </c>
      <c r="I97" s="177">
        <v>0</v>
      </c>
      <c r="J97" s="177">
        <v>0</v>
      </c>
      <c r="K97" s="177">
        <v>6038</v>
      </c>
      <c r="L97" s="118">
        <f t="shared" si="16"/>
        <v>6038</v>
      </c>
      <c r="M97" s="177">
        <v>0</v>
      </c>
      <c r="N97" s="177">
        <v>0</v>
      </c>
      <c r="O97" s="177">
        <v>0</v>
      </c>
      <c r="P97" s="177">
        <v>0</v>
      </c>
      <c r="Q97" s="118">
        <f t="shared" si="17"/>
        <v>0</v>
      </c>
      <c r="R97" s="177">
        <v>0</v>
      </c>
      <c r="S97" s="211">
        <f t="shared" si="10"/>
        <v>6038</v>
      </c>
      <c r="T97" s="208">
        <f t="shared" si="11"/>
        <v>8.3243631144599928E-2</v>
      </c>
      <c r="U97" s="89"/>
      <c r="V97" s="89"/>
      <c r="W97" s="89"/>
      <c r="X97" s="89"/>
      <c r="Y97" s="89"/>
      <c r="Z97" s="89"/>
      <c r="AA97"/>
      <c r="AB97"/>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row>
    <row r="98" spans="1:62" ht="16" x14ac:dyDescent="0.2">
      <c r="A98" s="89"/>
      <c r="B98" s="170" t="s">
        <v>363</v>
      </c>
      <c r="C98" s="170" t="s">
        <v>457</v>
      </c>
      <c r="D98" s="59" t="str">
        <f>_xlfn.IFNA(VLOOKUP(C98, Filtered_Bespoke_Outputs, 2, FALSE), "")</f>
        <v>n of </v>
      </c>
      <c r="E98" s="231">
        <v>20</v>
      </c>
      <c r="F98" s="174">
        <v>0</v>
      </c>
      <c r="G98" s="118">
        <f t="shared" si="9"/>
        <v>0</v>
      </c>
      <c r="H98" s="174">
        <v>0</v>
      </c>
      <c r="I98" s="177">
        <v>0</v>
      </c>
      <c r="J98" s="177">
        <v>0</v>
      </c>
      <c r="K98" s="177">
        <v>7</v>
      </c>
      <c r="L98" s="118">
        <f t="shared" si="16"/>
        <v>7</v>
      </c>
      <c r="M98" s="177">
        <v>0</v>
      </c>
      <c r="N98" s="177">
        <v>0</v>
      </c>
      <c r="O98" s="177">
        <v>0</v>
      </c>
      <c r="P98" s="177">
        <v>13</v>
      </c>
      <c r="Q98" s="118">
        <f t="shared" si="17"/>
        <v>13</v>
      </c>
      <c r="R98" s="177">
        <v>0</v>
      </c>
      <c r="S98" s="211">
        <f t="shared" si="10"/>
        <v>20</v>
      </c>
      <c r="T98" s="208">
        <f t="shared" si="11"/>
        <v>0</v>
      </c>
      <c r="U98" s="89"/>
      <c r="V98" s="89"/>
      <c r="W98" s="89"/>
      <c r="X98" s="89"/>
      <c r="Y98" s="89"/>
      <c r="Z98" s="89"/>
      <c r="AA98"/>
      <c r="AB98"/>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row>
    <row r="99" spans="1:62" ht="16" x14ac:dyDescent="0.2">
      <c r="A99" s="89"/>
      <c r="B99" s="170" t="s">
        <v>363</v>
      </c>
      <c r="C99" s="170" t="s">
        <v>458</v>
      </c>
      <c r="D99" s="59" t="str">
        <f>_xlfn.IFNA(VLOOKUP(C99, Filtered_Bespoke_Outputs, 2, FALSE), "")</f>
        <v>n of </v>
      </c>
      <c r="E99" s="231">
        <v>10</v>
      </c>
      <c r="F99" s="174">
        <v>0</v>
      </c>
      <c r="G99" s="118">
        <f t="shared" si="9"/>
        <v>0</v>
      </c>
      <c r="H99" s="174">
        <v>0</v>
      </c>
      <c r="I99" s="177">
        <v>0</v>
      </c>
      <c r="J99" s="177">
        <v>0</v>
      </c>
      <c r="K99" s="177">
        <v>10</v>
      </c>
      <c r="L99" s="118">
        <f t="shared" si="16"/>
        <v>10</v>
      </c>
      <c r="M99" s="177">
        <v>0</v>
      </c>
      <c r="N99" s="177">
        <v>0</v>
      </c>
      <c r="O99" s="177">
        <v>0</v>
      </c>
      <c r="P99" s="177">
        <v>0</v>
      </c>
      <c r="Q99" s="118">
        <f t="shared" si="17"/>
        <v>0</v>
      </c>
      <c r="R99" s="177">
        <v>0</v>
      </c>
      <c r="S99" s="211">
        <f t="shared" si="10"/>
        <v>10</v>
      </c>
      <c r="T99" s="208">
        <f t="shared" si="11"/>
        <v>0</v>
      </c>
      <c r="U99" s="89"/>
      <c r="V99" s="89"/>
      <c r="W99" s="89"/>
      <c r="X99" s="89"/>
      <c r="Y99" s="89"/>
      <c r="Z99" s="89"/>
      <c r="AA99"/>
      <c r="AB9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row>
    <row r="100" spans="1:62" ht="32" x14ac:dyDescent="0.2">
      <c r="A100" s="89"/>
      <c r="B100" s="170" t="s">
        <v>363</v>
      </c>
      <c r="C100" s="170" t="s">
        <v>459</v>
      </c>
      <c r="D100" s="59" t="str">
        <f>_xlfn.IFNA(VLOOKUP(C100, Filtered_Bespoke_Outputs, 2, FALSE), "")</f>
        <v>%</v>
      </c>
      <c r="E100" s="231">
        <v>15</v>
      </c>
      <c r="F100" s="174">
        <v>0</v>
      </c>
      <c r="G100" s="118">
        <f t="shared" si="9"/>
        <v>0</v>
      </c>
      <c r="H100" s="174">
        <v>0</v>
      </c>
      <c r="I100" s="177">
        <v>0</v>
      </c>
      <c r="J100" s="177">
        <v>0</v>
      </c>
      <c r="K100" s="177">
        <v>15</v>
      </c>
      <c r="L100" s="118">
        <f t="shared" si="16"/>
        <v>15</v>
      </c>
      <c r="M100" s="177">
        <v>0</v>
      </c>
      <c r="N100" s="177">
        <v>0</v>
      </c>
      <c r="O100" s="177">
        <v>0</v>
      </c>
      <c r="P100" s="177">
        <v>0</v>
      </c>
      <c r="Q100" s="118">
        <f t="shared" si="17"/>
        <v>0</v>
      </c>
      <c r="R100" s="177">
        <v>0</v>
      </c>
      <c r="S100" s="211">
        <f t="shared" si="10"/>
        <v>15</v>
      </c>
      <c r="T100" s="208">
        <f t="shared" si="11"/>
        <v>0</v>
      </c>
      <c r="U100" s="89"/>
      <c r="V100" s="89"/>
      <c r="W100" s="89"/>
      <c r="X100" s="89"/>
      <c r="Y100" s="89"/>
      <c r="Z100" s="89"/>
      <c r="AA100"/>
      <c r="AB100"/>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row>
    <row r="101" spans="1:62" ht="16" x14ac:dyDescent="0.2">
      <c r="A101" s="89"/>
      <c r="B101" s="170" t="s">
        <v>363</v>
      </c>
      <c r="C101" s="170" t="s">
        <v>448</v>
      </c>
      <c r="D101" s="59" t="str">
        <f>_xlfn.IFNA(VLOOKUP(C101, Filtered_Bespoke_Outputs, 2, FALSE), "")</f>
        <v>sqm </v>
      </c>
      <c r="E101" s="231">
        <v>1962</v>
      </c>
      <c r="F101" s="174">
        <v>0</v>
      </c>
      <c r="G101" s="118">
        <f t="shared" si="9"/>
        <v>0</v>
      </c>
      <c r="H101" s="174">
        <v>0</v>
      </c>
      <c r="I101" s="177">
        <v>0</v>
      </c>
      <c r="J101" s="177">
        <v>0</v>
      </c>
      <c r="K101" s="177">
        <v>20</v>
      </c>
      <c r="L101" s="118">
        <f t="shared" si="16"/>
        <v>20</v>
      </c>
      <c r="M101" s="177">
        <v>0</v>
      </c>
      <c r="N101" s="177">
        <v>0</v>
      </c>
      <c r="O101" s="177">
        <v>0</v>
      </c>
      <c r="P101" s="177">
        <v>0</v>
      </c>
      <c r="Q101" s="118">
        <f t="shared" si="17"/>
        <v>0</v>
      </c>
      <c r="R101" s="177">
        <v>0</v>
      </c>
      <c r="S101" s="211">
        <f t="shared" si="10"/>
        <v>20</v>
      </c>
      <c r="T101" s="208">
        <f t="shared" si="11"/>
        <v>-0.98980632008154945</v>
      </c>
      <c r="U101" s="89"/>
      <c r="V101" s="89"/>
      <c r="W101" s="89"/>
      <c r="X101" s="89"/>
      <c r="Y101" s="89"/>
      <c r="Z101" s="89"/>
      <c r="AA101"/>
      <c r="AB101"/>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row>
    <row r="102" spans="1:62" ht="32" x14ac:dyDescent="0.2">
      <c r="A102" s="89"/>
      <c r="B102" s="170" t="s">
        <v>363</v>
      </c>
      <c r="C102" s="170" t="s">
        <v>450</v>
      </c>
      <c r="D102" s="59" t="str">
        <f>_xlfn.IFNA(VLOOKUP(C102, Filtered_Bespoke_Outputs, 2, FALSE), "")</f>
        <v>%</v>
      </c>
      <c r="E102" s="232">
        <v>20</v>
      </c>
      <c r="F102" s="174">
        <v>0</v>
      </c>
      <c r="G102" s="118">
        <f t="shared" si="9"/>
        <v>0</v>
      </c>
      <c r="H102" s="174">
        <v>0</v>
      </c>
      <c r="I102" s="177">
        <v>0</v>
      </c>
      <c r="J102" s="177">
        <v>0</v>
      </c>
      <c r="K102" s="177">
        <v>0</v>
      </c>
      <c r="L102" s="118">
        <f t="shared" si="16"/>
        <v>0</v>
      </c>
      <c r="M102" s="177">
        <v>0</v>
      </c>
      <c r="N102" s="177">
        <v>0</v>
      </c>
      <c r="O102" s="177">
        <v>0</v>
      </c>
      <c r="P102" s="177">
        <v>0</v>
      </c>
      <c r="Q102" s="118">
        <f t="shared" si="17"/>
        <v>0</v>
      </c>
      <c r="R102" s="177">
        <v>0</v>
      </c>
      <c r="S102" s="211">
        <f t="shared" si="10"/>
        <v>0</v>
      </c>
      <c r="T102" s="208">
        <f t="shared" si="11"/>
        <v>-1</v>
      </c>
      <c r="U102" s="89"/>
      <c r="V102" s="89"/>
      <c r="W102" s="89"/>
      <c r="X102" s="89"/>
      <c r="Y102" s="89"/>
      <c r="Z102" s="89"/>
      <c r="AA102"/>
      <c r="AB102"/>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37"/>
      <c r="AY102" s="89"/>
      <c r="AZ102" s="89"/>
      <c r="BA102" s="89"/>
      <c r="BB102" s="89"/>
      <c r="BC102" s="89"/>
      <c r="BD102" s="89"/>
      <c r="BE102" s="89"/>
      <c r="BF102" s="89"/>
      <c r="BG102" s="89"/>
      <c r="BH102" s="89"/>
      <c r="BI102" s="89"/>
      <c r="BJ102" s="89"/>
    </row>
    <row r="103" spans="1:62" ht="16" x14ac:dyDescent="0.2">
      <c r="A103" s="89"/>
      <c r="B103" s="170" t="s">
        <v>83</v>
      </c>
      <c r="C103" s="170" t="s">
        <v>83</v>
      </c>
      <c r="D103" s="59" t="str">
        <f>_xlfn.IFNA(VLOOKUP(C103, Filtered_Bespoke_Outputs, 2, FALSE), "")</f>
        <v/>
      </c>
      <c r="E103" s="133"/>
      <c r="F103" s="174"/>
      <c r="G103" s="118">
        <f t="shared" si="9"/>
        <v>0</v>
      </c>
      <c r="H103" s="174"/>
      <c r="I103" s="177"/>
      <c r="J103" s="177"/>
      <c r="K103" s="177"/>
      <c r="L103" s="118">
        <f t="shared" si="16"/>
        <v>0</v>
      </c>
      <c r="M103" s="177"/>
      <c r="N103" s="177"/>
      <c r="O103" s="177"/>
      <c r="P103" s="177"/>
      <c r="Q103" s="118">
        <f t="shared" si="17"/>
        <v>0</v>
      </c>
      <c r="R103" s="177"/>
      <c r="S103" s="211">
        <f t="shared" si="10"/>
        <v>0</v>
      </c>
      <c r="T103" s="208">
        <f t="shared" si="11"/>
        <v>0</v>
      </c>
      <c r="U103" s="89"/>
      <c r="V103" s="89"/>
      <c r="W103" s="89"/>
      <c r="X103" s="89"/>
      <c r="Y103" s="89"/>
      <c r="Z103" s="89"/>
      <c r="AA103"/>
      <c r="AB103"/>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37"/>
      <c r="AY103" s="89"/>
      <c r="AZ103" s="89"/>
      <c r="BA103" s="89"/>
      <c r="BB103" s="89"/>
      <c r="BC103" s="89"/>
      <c r="BD103" s="89"/>
      <c r="BE103" s="89"/>
      <c r="BF103" s="89"/>
      <c r="BG103" s="89"/>
      <c r="BH103" s="89"/>
      <c r="BI103" s="89"/>
      <c r="BJ103" s="89"/>
    </row>
    <row r="104" spans="1:62" ht="17" thickBot="1" x14ac:dyDescent="0.25">
      <c r="A104" s="89"/>
      <c r="B104" s="172" t="s">
        <v>83</v>
      </c>
      <c r="C104" s="172" t="s">
        <v>83</v>
      </c>
      <c r="D104" s="60" t="str">
        <f>_xlfn.IFNA(VLOOKUP(C104, Filtered_Bespoke_Outputs, 2, FALSE), "")</f>
        <v/>
      </c>
      <c r="E104" s="60"/>
      <c r="F104" s="175"/>
      <c r="G104" s="119">
        <f t="shared" si="9"/>
        <v>0</v>
      </c>
      <c r="H104" s="175"/>
      <c r="I104" s="178"/>
      <c r="J104" s="178"/>
      <c r="K104" s="178"/>
      <c r="L104" s="119">
        <f t="shared" si="16"/>
        <v>0</v>
      </c>
      <c r="M104" s="178"/>
      <c r="N104" s="178"/>
      <c r="O104" s="178"/>
      <c r="P104" s="178"/>
      <c r="Q104" s="119">
        <f t="shared" si="17"/>
        <v>0</v>
      </c>
      <c r="R104" s="178"/>
      <c r="S104" s="212">
        <f>SUM(G104,L104,Q104,R104)</f>
        <v>0</v>
      </c>
      <c r="T104" s="209">
        <f t="shared" si="11"/>
        <v>0</v>
      </c>
      <c r="U104" s="89"/>
      <c r="V104" s="89"/>
      <c r="W104" s="89"/>
      <c r="X104" s="89"/>
      <c r="Y104" s="89"/>
      <c r="Z104" s="89"/>
      <c r="AA104"/>
      <c r="AB104"/>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37"/>
      <c r="AY104" s="89"/>
      <c r="AZ104" s="89"/>
      <c r="BA104" s="89"/>
      <c r="BB104" s="89"/>
      <c r="BC104" s="89"/>
      <c r="BD104" s="89"/>
      <c r="BE104" s="89"/>
      <c r="BF104" s="89"/>
      <c r="BG104" s="89"/>
      <c r="BH104" s="89"/>
      <c r="BI104" s="89"/>
      <c r="BJ104" s="89"/>
    </row>
    <row r="105" spans="1:62" x14ac:dyDescent="0.2">
      <c r="A105" s="89"/>
      <c r="B105" s="89"/>
      <c r="C105" s="89"/>
      <c r="D105" s="89"/>
      <c r="E105" s="89"/>
      <c r="F105" s="89"/>
      <c r="G105" s="89"/>
      <c r="H105" s="89"/>
      <c r="I105" s="89"/>
      <c r="J105" s="89"/>
      <c r="K105" s="89"/>
      <c r="L105" s="89"/>
      <c r="M105" s="89"/>
      <c r="N105" s="89"/>
      <c r="O105" s="89"/>
      <c r="P105" s="89"/>
      <c r="Q105" s="89"/>
      <c r="R105" s="89"/>
      <c r="S105" s="49"/>
      <c r="T105" s="49" t="s">
        <v>154</v>
      </c>
      <c r="U105" s="89"/>
      <c r="V105" s="89"/>
      <c r="W105" s="89"/>
      <c r="X105" s="89"/>
      <c r="Y105" s="89"/>
      <c r="Z105" s="89"/>
      <c r="AA105" s="89"/>
      <c r="AB105" s="89"/>
      <c r="AC105" s="89"/>
      <c r="AD105" s="89"/>
      <c r="AE105" s="89"/>
      <c r="AF105"/>
      <c r="AG105"/>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37"/>
      <c r="BD105" s="89"/>
      <c r="BE105" s="89"/>
      <c r="BF105" s="89"/>
      <c r="BG105" s="89"/>
      <c r="BH105" s="89"/>
      <c r="BI105" s="89"/>
      <c r="BJ105" s="89"/>
    </row>
    <row r="106" spans="1:62" x14ac:dyDescent="0.2">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c r="AG106"/>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37"/>
      <c r="BD106" s="89"/>
      <c r="BE106" s="89"/>
      <c r="BF106" s="89"/>
      <c r="BG106" s="89"/>
      <c r="BH106" s="89"/>
      <c r="BI106" s="89"/>
      <c r="BJ106" s="89"/>
    </row>
    <row r="107" spans="1:62" x14ac:dyDescent="0.2">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c r="AG107"/>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c r="BD107" s="89"/>
      <c r="BE107" s="89"/>
      <c r="BF107" s="89"/>
      <c r="BG107" s="89"/>
      <c r="BH107" s="89"/>
      <c r="BI107" s="89"/>
      <c r="BJ107" s="89"/>
    </row>
    <row r="108" spans="1:62" x14ac:dyDescent="0.2">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c r="AG108"/>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42"/>
      <c r="BD108" s="89"/>
      <c r="BE108" s="89"/>
      <c r="BF108" s="89"/>
      <c r="BG108" s="89"/>
      <c r="BH108" s="89"/>
      <c r="BI108" s="89"/>
      <c r="BJ108" s="89"/>
    </row>
    <row r="109" spans="1:62" x14ac:dyDescent="0.2">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c r="AG10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39"/>
      <c r="BD109" s="89"/>
      <c r="BE109" s="89"/>
      <c r="BF109" s="89"/>
      <c r="BG109" s="89"/>
      <c r="BH109" s="89"/>
      <c r="BI109" s="89"/>
      <c r="BJ109" s="89"/>
    </row>
    <row r="110" spans="1:62" x14ac:dyDescent="0.2">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c r="AG110"/>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39"/>
      <c r="BD110" s="89"/>
      <c r="BE110" s="89"/>
      <c r="BF110" s="89"/>
      <c r="BG110" s="89"/>
      <c r="BH110" s="89"/>
      <c r="BI110" s="89"/>
      <c r="BJ110" s="89"/>
    </row>
    <row r="111" spans="1:62" x14ac:dyDescent="0.2">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c r="AG111"/>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39"/>
      <c r="BD111" s="89"/>
      <c r="BE111" s="89"/>
      <c r="BF111" s="89"/>
      <c r="BG111" s="89"/>
      <c r="BH111" s="89"/>
      <c r="BI111" s="89"/>
      <c r="BJ111" s="89"/>
    </row>
    <row r="112" spans="1:62" x14ac:dyDescent="0.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c r="AG112"/>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39"/>
      <c r="BD112" s="89"/>
      <c r="BE112" s="89"/>
      <c r="BF112" s="89"/>
      <c r="BG112" s="89"/>
      <c r="BH112" s="89"/>
      <c r="BI112" s="89"/>
      <c r="BJ112" s="89"/>
    </row>
    <row r="113" spans="1:62" x14ac:dyDescent="0.2">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c r="AG113"/>
      <c r="AH113" s="89"/>
      <c r="AI113" s="89"/>
      <c r="AJ113" s="89"/>
      <c r="AK113" s="89"/>
      <c r="AL113" s="89"/>
      <c r="AM113" s="89"/>
      <c r="AN113" s="89"/>
      <c r="AO113" s="89"/>
      <c r="AP113" s="89"/>
      <c r="AQ113" s="89"/>
      <c r="AR113" s="89"/>
      <c r="AS113" s="89"/>
      <c r="AT113" s="89"/>
      <c r="AU113" s="89"/>
      <c r="AV113" s="89"/>
      <c r="AW113" s="89"/>
      <c r="AX113" s="89"/>
      <c r="AY113" s="89"/>
      <c r="AZ113" s="89"/>
      <c r="BA113" s="89"/>
      <c r="BB113" s="89"/>
      <c r="BC113" s="39"/>
      <c r="BD113" s="89"/>
      <c r="BE113" s="89"/>
      <c r="BF113" s="89"/>
      <c r="BG113" s="89"/>
      <c r="BH113" s="89"/>
      <c r="BI113" s="89"/>
      <c r="BJ113" s="89"/>
    </row>
    <row r="114" spans="1:62" x14ac:dyDescent="0.2">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c r="AG114"/>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39"/>
      <c r="BD114" s="89"/>
      <c r="BE114" s="89"/>
      <c r="BF114" s="89"/>
      <c r="BG114" s="89"/>
      <c r="BH114" s="89"/>
      <c r="BI114" s="89"/>
      <c r="BJ114" s="89"/>
    </row>
    <row r="115" spans="1:62" x14ac:dyDescent="0.2">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c r="AG115"/>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39"/>
      <c r="BD115" s="89"/>
      <c r="BE115" s="89"/>
      <c r="BF115" s="89"/>
      <c r="BG115" s="89"/>
      <c r="BH115" s="89"/>
      <c r="BI115" s="89"/>
      <c r="BJ115" s="89"/>
    </row>
    <row r="116" spans="1:62" x14ac:dyDescent="0.2">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c r="AG116"/>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39"/>
      <c r="BD116" s="89"/>
      <c r="BE116" s="89"/>
      <c r="BF116" s="89"/>
      <c r="BG116" s="89"/>
      <c r="BH116" s="89"/>
      <c r="BI116" s="89"/>
      <c r="BJ116" s="89"/>
    </row>
    <row r="117" spans="1:62" x14ac:dyDescent="0.2">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c r="AG117"/>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39"/>
      <c r="BD117" s="89"/>
      <c r="BE117" s="89"/>
      <c r="BF117" s="89"/>
      <c r="BG117" s="89"/>
      <c r="BH117" s="89"/>
      <c r="BI117" s="89"/>
      <c r="BJ117" s="89"/>
    </row>
    <row r="118" spans="1:62" x14ac:dyDescent="0.2">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c r="AG118"/>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39"/>
      <c r="BD118" s="89"/>
      <c r="BE118" s="89"/>
      <c r="BF118" s="89"/>
      <c r="BG118" s="89"/>
      <c r="BH118" s="89"/>
      <c r="BI118" s="89"/>
      <c r="BJ118" s="89"/>
    </row>
    <row r="119" spans="1:62" x14ac:dyDescent="0.2">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c r="AG11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39"/>
      <c r="BD119" s="89"/>
      <c r="BE119" s="89"/>
      <c r="BF119" s="89"/>
      <c r="BG119" s="89"/>
      <c r="BH119" s="89"/>
      <c r="BI119" s="89"/>
      <c r="BJ119" s="89"/>
    </row>
    <row r="120" spans="1:62" x14ac:dyDescent="0.2">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c r="AG120"/>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39"/>
      <c r="BD120" s="89"/>
      <c r="BE120" s="89"/>
      <c r="BF120" s="89"/>
      <c r="BG120" s="89"/>
      <c r="BH120" s="89"/>
      <c r="BI120" s="89"/>
      <c r="BJ120" s="89"/>
    </row>
    <row r="121" spans="1:62" x14ac:dyDescent="0.2">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c r="AG121"/>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40"/>
      <c r="BD121" s="89"/>
      <c r="BE121" s="89"/>
      <c r="BF121" s="89"/>
      <c r="BG121" s="89"/>
      <c r="BH121" s="89"/>
      <c r="BI121" s="89"/>
      <c r="BJ121" s="89"/>
    </row>
    <row r="122" spans="1:62" x14ac:dyDescent="0.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c r="AG122"/>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37"/>
      <c r="BD122" s="89"/>
      <c r="BE122" s="89"/>
      <c r="BF122" s="89"/>
      <c r="BG122" s="89"/>
      <c r="BH122" s="89"/>
      <c r="BI122" s="89"/>
      <c r="BJ122" s="89"/>
    </row>
    <row r="123" spans="1:62" x14ac:dyDescent="0.2">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c r="AG123"/>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37"/>
      <c r="BD123" s="89"/>
      <c r="BE123" s="89"/>
      <c r="BF123" s="89"/>
      <c r="BG123" s="89"/>
      <c r="BH123" s="89"/>
      <c r="BI123" s="89"/>
      <c r="BJ123" s="89"/>
    </row>
    <row r="124" spans="1:62" x14ac:dyDescent="0.2">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c r="AG124"/>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40"/>
      <c r="BD124" s="89"/>
      <c r="BE124" s="89"/>
      <c r="BF124" s="89"/>
      <c r="BG124" s="89"/>
      <c r="BH124" s="89"/>
      <c r="BI124" s="89"/>
      <c r="BJ124" s="89"/>
    </row>
    <row r="125" spans="1:62" x14ac:dyDescent="0.2">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c r="AG125"/>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40"/>
      <c r="BD125" s="89"/>
      <c r="BE125" s="89"/>
      <c r="BF125" s="89"/>
      <c r="BG125" s="89"/>
      <c r="BH125" s="89"/>
      <c r="BI125" s="89"/>
      <c r="BJ125" s="89"/>
    </row>
    <row r="126" spans="1:62" x14ac:dyDescent="0.2">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c r="AG126"/>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37"/>
      <c r="BD126" s="89"/>
      <c r="BE126" s="89"/>
      <c r="BF126" s="89"/>
      <c r="BG126" s="89"/>
      <c r="BH126" s="89"/>
      <c r="BI126" s="89"/>
      <c r="BJ126" s="89"/>
    </row>
    <row r="127" spans="1:62" x14ac:dyDescent="0.2">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c r="AG127"/>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37"/>
      <c r="BD127" s="89"/>
      <c r="BE127" s="89"/>
      <c r="BF127" s="89"/>
      <c r="BG127" s="89"/>
      <c r="BH127" s="89"/>
      <c r="BI127" s="89"/>
      <c r="BJ127" s="89"/>
    </row>
    <row r="128" spans="1:62" x14ac:dyDescent="0.2">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c r="AG128"/>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37"/>
      <c r="BD128" s="89"/>
      <c r="BE128" s="89"/>
      <c r="BF128" s="89"/>
      <c r="BG128" s="89"/>
      <c r="BH128" s="89"/>
      <c r="BI128" s="89"/>
      <c r="BJ128" s="89"/>
    </row>
    <row r="129" spans="1:62" x14ac:dyDescent="0.2">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c r="AG12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37"/>
      <c r="BD129" s="89"/>
      <c r="BE129" s="89"/>
      <c r="BF129" s="89"/>
      <c r="BG129" s="89"/>
      <c r="BH129" s="89"/>
      <c r="BI129" s="89"/>
      <c r="BJ129" s="89"/>
    </row>
    <row r="130" spans="1:62" x14ac:dyDescent="0.2">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c r="AG130"/>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37"/>
      <c r="BD130" s="89"/>
      <c r="BE130" s="89"/>
      <c r="BF130" s="89"/>
      <c r="BG130" s="89"/>
      <c r="BH130" s="89"/>
      <c r="BI130" s="89"/>
      <c r="BJ130" s="89"/>
    </row>
    <row r="131" spans="1:62" x14ac:dyDescent="0.2">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c r="AG131"/>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row>
    <row r="132" spans="1:62" x14ac:dyDescent="0.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c r="AG132"/>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row>
    <row r="133" spans="1:62" x14ac:dyDescent="0.2">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c r="AG133"/>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row>
    <row r="134" spans="1:62" x14ac:dyDescent="0.2">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c r="AG134"/>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row>
    <row r="135" spans="1:62" x14ac:dyDescent="0.2">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c r="AG135"/>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row>
    <row r="136" spans="1:62" x14ac:dyDescent="0.2">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c r="AG136"/>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row>
    <row r="137" spans="1:62" x14ac:dyDescent="0.2">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c r="AG137"/>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row>
    <row r="138" spans="1:62" x14ac:dyDescent="0.2">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c r="AG138"/>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row>
    <row r="139" spans="1:62" ht="15" customHeight="1" x14ac:dyDescent="0.2">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c r="AG13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row>
    <row r="140" spans="1:62" ht="15" customHeight="1" x14ac:dyDescent="0.2">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c r="AG140"/>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row>
    <row r="141" spans="1:62" ht="15" customHeight="1" x14ac:dyDescent="0.2">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c r="AG141"/>
      <c r="AH141" s="89"/>
      <c r="AI141" s="89"/>
      <c r="AJ141" s="89"/>
      <c r="AK141" s="89"/>
      <c r="AL141" s="89"/>
      <c r="AM141" s="89"/>
      <c r="AN141" s="89"/>
      <c r="AO141" s="89"/>
      <c r="AP141" s="89"/>
      <c r="AQ141" s="89"/>
      <c r="AR141" s="89"/>
      <c r="AS141" s="89"/>
      <c r="AT141" s="89"/>
      <c r="AU141" s="89"/>
      <c r="AV141" s="89"/>
      <c r="AW141" s="89"/>
      <c r="AX141" s="89"/>
      <c r="AY141" s="89"/>
      <c r="AZ141" s="89"/>
      <c r="BA141" s="89"/>
      <c r="BB141" s="89"/>
      <c r="BC141" s="89"/>
      <c r="BD141" s="89"/>
      <c r="BE141" s="89"/>
      <c r="BF141" s="89"/>
      <c r="BG141" s="89"/>
      <c r="BH141" s="89"/>
      <c r="BI141" s="89"/>
      <c r="BJ141" s="89"/>
    </row>
    <row r="142" spans="1:62" ht="15" customHeight="1" x14ac:dyDescent="0.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c r="AG142"/>
      <c r="AH142" s="89"/>
      <c r="AI142" s="89"/>
      <c r="AJ142" s="89"/>
      <c r="AK142" s="89"/>
      <c r="AL142" s="89"/>
      <c r="AM142" s="89"/>
      <c r="AN142" s="89"/>
      <c r="AO142" s="89"/>
      <c r="AP142" s="89"/>
      <c r="AQ142" s="89"/>
      <c r="AR142" s="89"/>
      <c r="AS142" s="89"/>
      <c r="AT142" s="89"/>
      <c r="AU142" s="89"/>
      <c r="AV142" s="89"/>
      <c r="AW142" s="89"/>
      <c r="AX142" s="89"/>
      <c r="AY142" s="89"/>
      <c r="AZ142" s="89"/>
      <c r="BA142" s="89"/>
      <c r="BB142" s="89"/>
      <c r="BC142" s="89"/>
      <c r="BD142" s="89"/>
      <c r="BE142" s="89"/>
      <c r="BF142" s="89"/>
      <c r="BG142" s="89"/>
      <c r="BH142" s="89"/>
      <c r="BI142" s="89"/>
      <c r="BJ142" s="89"/>
    </row>
    <row r="143" spans="1:62" ht="15" customHeight="1" x14ac:dyDescent="0.2">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c r="AG143"/>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row>
    <row r="144" spans="1:62" ht="15" customHeight="1" x14ac:dyDescent="0.2">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c r="AG144"/>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row>
    <row r="145" spans="1:62" x14ac:dyDescent="0.2">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c r="AG145"/>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row>
    <row r="146" spans="1:62" x14ac:dyDescent="0.2">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c r="AG146"/>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row>
    <row r="147" spans="1:62" x14ac:dyDescent="0.2">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c r="AG147"/>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row>
    <row r="148" spans="1:62" x14ac:dyDescent="0.2">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c r="AG148"/>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row>
    <row r="149" spans="1:62" x14ac:dyDescent="0.2">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c r="AG14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row>
    <row r="150" spans="1:62" x14ac:dyDescent="0.2">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c r="AG150"/>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row>
    <row r="151" spans="1:62" x14ac:dyDescent="0.2">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c r="AG151"/>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row>
    <row r="152" spans="1:62" x14ac:dyDescent="0.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row>
    <row r="153" spans="1:62" x14ac:dyDescent="0.2">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c r="AG153"/>
      <c r="AH153"/>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row>
    <row r="154" spans="1:62" x14ac:dyDescent="0.2">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c r="AG154"/>
      <c r="AH154" s="89"/>
      <c r="AI154" s="89"/>
      <c r="AJ154" s="89"/>
      <c r="AK154" s="89"/>
      <c r="AL154" s="89"/>
      <c r="AM154" s="89"/>
      <c r="AN154" s="89"/>
      <c r="AO154" s="89"/>
      <c r="AP154" s="89"/>
      <c r="AQ154" s="89"/>
      <c r="AR154" s="89"/>
      <c r="AS154" s="89"/>
      <c r="AT154" s="89"/>
      <c r="AU154" s="89"/>
      <c r="AV154" s="89"/>
      <c r="AW154" s="89"/>
      <c r="AX154" s="89"/>
      <c r="AY154" s="89"/>
      <c r="AZ154" s="89"/>
      <c r="BA154" s="89"/>
      <c r="BB154" s="89"/>
      <c r="BC154" s="89"/>
      <c r="BD154" s="89"/>
      <c r="BE154" s="89"/>
      <c r="BF154" s="89"/>
      <c r="BG154" s="89"/>
      <c r="BH154" s="89"/>
      <c r="BI154" s="89"/>
      <c r="BJ154" s="89"/>
    </row>
    <row r="155" spans="1:62" x14ac:dyDescent="0.2">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c r="AG155"/>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row>
    <row r="156" spans="1:62" x14ac:dyDescent="0.2">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c r="AG156"/>
      <c r="AH156" s="89"/>
      <c r="AI156" s="89"/>
      <c r="AJ156" s="89"/>
      <c r="AK156" s="89"/>
      <c r="AL156" s="89"/>
      <c r="AM156" s="89"/>
      <c r="AN156" s="89"/>
      <c r="AO156" s="89"/>
      <c r="AP156" s="89"/>
      <c r="AQ156" s="89"/>
      <c r="AR156" s="89"/>
      <c r="AS156" s="89"/>
      <c r="AT156" s="89"/>
      <c r="AU156" s="89"/>
      <c r="AV156" s="89"/>
      <c r="AW156" s="89"/>
      <c r="AX156" s="89"/>
      <c r="AY156" s="89"/>
      <c r="AZ156" s="89"/>
      <c r="BA156" s="89"/>
      <c r="BB156" s="89"/>
      <c r="BC156" s="89"/>
      <c r="BD156" s="89"/>
      <c r="BE156" s="89"/>
      <c r="BF156" s="89"/>
      <c r="BG156" s="89"/>
      <c r="BH156" s="89"/>
      <c r="BI156" s="89"/>
      <c r="BJ156" s="89"/>
    </row>
    <row r="157" spans="1:62" x14ac:dyDescent="0.2">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c r="AG157"/>
      <c r="AH157" s="89"/>
      <c r="AI157" s="89"/>
      <c r="AJ157" s="89"/>
      <c r="AK157" s="89"/>
      <c r="AL157" s="89"/>
      <c r="AM157" s="89"/>
      <c r="AN157" s="89"/>
      <c r="AO157" s="89"/>
      <c r="AP157" s="89"/>
      <c r="AQ157" s="89"/>
      <c r="AR157" s="89"/>
      <c r="AS157" s="89"/>
      <c r="AT157" s="89"/>
      <c r="AU157" s="89"/>
      <c r="AV157" s="89"/>
      <c r="AW157" s="89"/>
      <c r="AX157" s="89"/>
      <c r="AY157" s="89"/>
      <c r="AZ157" s="89"/>
      <c r="BA157" s="89"/>
      <c r="BB157" s="89"/>
      <c r="BC157" s="89"/>
      <c r="BD157" s="89"/>
      <c r="BE157" s="89"/>
      <c r="BF157" s="89"/>
      <c r="BG157" s="89"/>
      <c r="BH157" s="89"/>
      <c r="BI157" s="89"/>
      <c r="BJ157" s="89"/>
    </row>
    <row r="158" spans="1:62" x14ac:dyDescent="0.2">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c r="AG158"/>
      <c r="AH158" s="89"/>
      <c r="AI158" s="89"/>
      <c r="AJ158" s="89"/>
      <c r="AK158" s="89"/>
      <c r="AL158" s="89"/>
      <c r="AM158" s="89"/>
      <c r="AN158" s="89"/>
      <c r="AO158" s="89"/>
      <c r="AP158" s="89"/>
      <c r="AQ158" s="89"/>
      <c r="AR158" s="89"/>
      <c r="AS158" s="89"/>
      <c r="AT158" s="89"/>
      <c r="AU158" s="89"/>
      <c r="AV158" s="89"/>
      <c r="AW158" s="89"/>
      <c r="AX158" s="89"/>
      <c r="AY158" s="89"/>
      <c r="AZ158" s="89"/>
      <c r="BA158" s="89"/>
      <c r="BB158" s="89"/>
      <c r="BC158" s="89"/>
      <c r="BD158" s="89"/>
      <c r="BE158" s="89"/>
      <c r="BF158" s="89"/>
      <c r="BG158" s="89"/>
      <c r="BH158" s="89"/>
      <c r="BI158" s="89"/>
      <c r="BJ158" s="89"/>
    </row>
    <row r="159" spans="1:62" x14ac:dyDescent="0.2">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c r="AG159"/>
      <c r="AH159" s="89"/>
      <c r="AI159" s="89"/>
      <c r="AJ159" s="89"/>
      <c r="AK159" s="89"/>
      <c r="AL159" s="89"/>
      <c r="AM159" s="89"/>
      <c r="AN159" s="89"/>
      <c r="AO159" s="89"/>
      <c r="AP159" s="89"/>
      <c r="AQ159" s="89"/>
      <c r="AR159" s="89"/>
      <c r="AS159" s="89"/>
      <c r="AT159" s="89"/>
      <c r="AU159" s="89"/>
      <c r="AV159" s="89"/>
      <c r="AW159" s="89"/>
      <c r="AX159" s="89"/>
      <c r="AY159" s="89"/>
      <c r="AZ159" s="89"/>
      <c r="BA159" s="89"/>
      <c r="BB159" s="89"/>
      <c r="BC159" s="89"/>
      <c r="BD159" s="89"/>
      <c r="BE159" s="89"/>
      <c r="BF159" s="89"/>
      <c r="BG159" s="89"/>
      <c r="BH159" s="89"/>
      <c r="BI159" s="89"/>
      <c r="BJ159" s="89"/>
    </row>
    <row r="160" spans="1:62" x14ac:dyDescent="0.2">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c r="AG160"/>
      <c r="AH160" s="89"/>
      <c r="AI160" s="89"/>
      <c r="AJ160" s="89"/>
      <c r="AK160" s="89"/>
      <c r="AL160" s="89"/>
      <c r="AM160" s="89"/>
      <c r="AN160" s="89"/>
      <c r="AO160" s="89"/>
      <c r="AP160" s="89"/>
      <c r="AQ160" s="89"/>
      <c r="AR160" s="89"/>
      <c r="AS160" s="89"/>
      <c r="AT160" s="89"/>
      <c r="AU160" s="89"/>
      <c r="AV160" s="89"/>
      <c r="AW160" s="89"/>
      <c r="AX160" s="89"/>
      <c r="AY160" s="89"/>
      <c r="AZ160" s="89"/>
      <c r="BA160" s="89"/>
      <c r="BB160" s="89"/>
      <c r="BC160" s="89"/>
      <c r="BD160" s="89"/>
      <c r="BE160" s="89"/>
      <c r="BF160" s="89"/>
      <c r="BG160" s="89"/>
      <c r="BH160" s="89"/>
      <c r="BI160" s="89"/>
      <c r="BJ160" s="89"/>
    </row>
    <row r="161" spans="1:62" x14ac:dyDescent="0.2">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c r="AG161"/>
      <c r="AH161" s="89"/>
      <c r="AI161" s="89"/>
      <c r="AJ161" s="89"/>
      <c r="AK161" s="89"/>
      <c r="AL161" s="89"/>
      <c r="AM161" s="89"/>
      <c r="AN161" s="89"/>
      <c r="AO161" s="89"/>
      <c r="AP161" s="89"/>
      <c r="AQ161" s="89"/>
      <c r="AR161" s="89"/>
      <c r="AS161" s="89"/>
      <c r="AT161" s="89"/>
      <c r="AU161" s="89"/>
      <c r="AV161" s="89"/>
      <c r="AW161" s="89"/>
      <c r="AX161" s="89"/>
      <c r="AY161" s="89"/>
      <c r="AZ161" s="89"/>
      <c r="BA161" s="89"/>
      <c r="BB161" s="89"/>
      <c r="BC161" s="89"/>
      <c r="BD161" s="89"/>
      <c r="BE161" s="89"/>
      <c r="BF161" s="89"/>
      <c r="BG161" s="89"/>
      <c r="BH161" s="89"/>
      <c r="BI161" s="89"/>
      <c r="BJ161" s="89"/>
    </row>
    <row r="162" spans="1:62" x14ac:dyDescent="0.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c r="AG162"/>
      <c r="AH162" s="89"/>
      <c r="AI162" s="89"/>
      <c r="AJ162" s="89"/>
      <c r="AK162" s="89"/>
      <c r="AL162" s="89"/>
      <c r="AM162" s="89"/>
      <c r="AN162" s="89"/>
      <c r="AO162" s="89"/>
      <c r="AP162" s="89"/>
      <c r="AQ162" s="89"/>
      <c r="AR162" s="89"/>
      <c r="AS162" s="89"/>
      <c r="AT162" s="89"/>
      <c r="AU162" s="89"/>
      <c r="AV162" s="89"/>
      <c r="AW162" s="89"/>
      <c r="AX162" s="89"/>
      <c r="AY162" s="89"/>
      <c r="AZ162" s="89"/>
      <c r="BA162" s="89"/>
      <c r="BB162" s="89"/>
      <c r="BC162" s="89"/>
      <c r="BD162" s="89"/>
      <c r="BE162" s="89"/>
      <c r="BF162" s="89"/>
      <c r="BG162" s="89"/>
      <c r="BH162" s="89"/>
      <c r="BI162" s="89"/>
      <c r="BJ162" s="89"/>
    </row>
    <row r="163" spans="1:62" x14ac:dyDescent="0.2">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c r="AG163"/>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c r="BG163" s="89"/>
      <c r="BH163" s="89"/>
      <c r="BI163" s="89"/>
      <c r="BJ163" s="89"/>
    </row>
    <row r="164" spans="1:62" x14ac:dyDescent="0.2">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c r="AG164"/>
      <c r="AH164" s="89"/>
      <c r="AI164" s="89"/>
      <c r="AJ164" s="89"/>
      <c r="AK164" s="89"/>
      <c r="AL164" s="89"/>
      <c r="AM164" s="89"/>
      <c r="AN164" s="89"/>
      <c r="AO164" s="89"/>
      <c r="AP164" s="89"/>
      <c r="AQ164" s="89"/>
      <c r="AR164" s="89"/>
      <c r="AS164" s="89"/>
      <c r="AT164" s="89"/>
      <c r="AU164" s="89"/>
      <c r="AV164" s="89"/>
      <c r="AW164" s="89"/>
      <c r="AX164" s="89"/>
      <c r="AY164" s="89"/>
      <c r="AZ164" s="89"/>
      <c r="BA164" s="89"/>
      <c r="BB164" s="89"/>
      <c r="BC164" s="89"/>
      <c r="BD164" s="89"/>
      <c r="BE164" s="89"/>
      <c r="BF164" s="89"/>
      <c r="BG164" s="89"/>
      <c r="BH164" s="89"/>
      <c r="BI164" s="89"/>
      <c r="BJ164" s="89"/>
    </row>
    <row r="165" spans="1:62" x14ac:dyDescent="0.2">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c r="AG165"/>
      <c r="AH165" s="89"/>
      <c r="AI165" s="89"/>
      <c r="AJ165" s="89"/>
      <c r="AK165" s="89"/>
      <c r="AL165" s="89"/>
      <c r="AM165" s="89"/>
      <c r="AN165" s="89"/>
      <c r="AO165" s="89"/>
      <c r="AP165" s="89"/>
      <c r="AQ165" s="89"/>
      <c r="AR165" s="89"/>
      <c r="AS165" s="89"/>
      <c r="AT165" s="89"/>
      <c r="AU165" s="89"/>
      <c r="AV165" s="89"/>
      <c r="AW165" s="89"/>
      <c r="AX165" s="89"/>
      <c r="AY165" s="89"/>
      <c r="AZ165" s="89"/>
      <c r="BA165" s="89"/>
      <c r="BB165" s="89"/>
      <c r="BC165" s="89"/>
      <c r="BD165" s="89"/>
      <c r="BE165" s="89"/>
      <c r="BF165" s="89"/>
      <c r="BG165" s="89"/>
      <c r="BH165" s="89"/>
      <c r="BI165" s="89"/>
      <c r="BJ165" s="89"/>
    </row>
    <row r="166" spans="1:62" x14ac:dyDescent="0.2">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c r="AG166"/>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row>
    <row r="167" spans="1:62" x14ac:dyDescent="0.2">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c r="AG167"/>
      <c r="AH167" s="89"/>
      <c r="AI167" s="89"/>
      <c r="AJ167" s="89"/>
      <c r="AK167" s="89"/>
      <c r="AL167" s="89"/>
      <c r="AM167" s="89"/>
      <c r="AN167" s="89"/>
      <c r="AO167" s="89"/>
      <c r="AP167" s="89"/>
      <c r="AQ167" s="89"/>
      <c r="AR167" s="89"/>
      <c r="AS167" s="89"/>
      <c r="AT167" s="89"/>
      <c r="AU167" s="89"/>
      <c r="AV167" s="89"/>
      <c r="AW167" s="89"/>
      <c r="AX167" s="89"/>
      <c r="AY167" s="89"/>
      <c r="AZ167" s="89"/>
      <c r="BA167" s="89"/>
      <c r="BB167" s="89"/>
      <c r="BC167" s="89"/>
      <c r="BD167" s="89"/>
      <c r="BE167" s="89"/>
      <c r="BF167" s="89"/>
      <c r="BG167" s="89"/>
      <c r="BH167" s="89"/>
      <c r="BI167" s="89"/>
      <c r="BJ167" s="89"/>
    </row>
    <row r="168" spans="1:62" x14ac:dyDescent="0.2">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c r="AG168"/>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row>
    <row r="169" spans="1:62" x14ac:dyDescent="0.2">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c r="AG16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row>
    <row r="170" spans="1:62" ht="15" customHeight="1" x14ac:dyDescent="0.2">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row>
    <row r="171" spans="1:62" ht="15" customHeight="1" x14ac:dyDescent="0.2">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row>
    <row r="172" spans="1:62" ht="15" customHeight="1" x14ac:dyDescent="0.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row>
    <row r="173" spans="1:62" ht="15" customHeight="1" x14ac:dyDescent="0.2">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row>
    <row r="174" spans="1:62" ht="15" customHeight="1" x14ac:dyDescent="0.2">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row>
  </sheetData>
  <sheetProtection selectLockedCells="1"/>
  <protectedRanges>
    <protectedRange sqref="Y19:AN58 Y65:AN77 I65:R104 H67:H104 H19:R58" name="Section_B_1"/>
  </protectedRanges>
  <mergeCells count="51">
    <mergeCell ref="T16:T18"/>
    <mergeCell ref="T62:T64"/>
    <mergeCell ref="B2:H2"/>
    <mergeCell ref="AD62:AH62"/>
    <mergeCell ref="AI62:AM62"/>
    <mergeCell ref="B4:H4"/>
    <mergeCell ref="B5:H5"/>
    <mergeCell ref="B16:B18"/>
    <mergeCell ref="D16:D18"/>
    <mergeCell ref="S16:S18"/>
    <mergeCell ref="L17:L18"/>
    <mergeCell ref="Q17:Q18"/>
    <mergeCell ref="R17:R18"/>
    <mergeCell ref="M16:Q16"/>
    <mergeCell ref="C11:H11"/>
    <mergeCell ref="C12:H12"/>
    <mergeCell ref="AO62:AO64"/>
    <mergeCell ref="AC63:AC64"/>
    <mergeCell ref="AH63:AH64"/>
    <mergeCell ref="AM63:AM64"/>
    <mergeCell ref="AN63:AN64"/>
    <mergeCell ref="C16:C18"/>
    <mergeCell ref="H16:L16"/>
    <mergeCell ref="F16:G16"/>
    <mergeCell ref="G17:G18"/>
    <mergeCell ref="E16:E18"/>
    <mergeCell ref="AO16:AO18"/>
    <mergeCell ref="AC17:AC18"/>
    <mergeCell ref="AH17:AH18"/>
    <mergeCell ref="AM17:AM18"/>
    <mergeCell ref="AN17:AN18"/>
    <mergeCell ref="Y16:AC16"/>
    <mergeCell ref="AD16:AH16"/>
    <mergeCell ref="AI16:AM16"/>
    <mergeCell ref="B6:H6"/>
    <mergeCell ref="C7:H7"/>
    <mergeCell ref="C8:H8"/>
    <mergeCell ref="C9:H9"/>
    <mergeCell ref="C10:H10"/>
    <mergeCell ref="S62:S64"/>
    <mergeCell ref="L63:L64"/>
    <mergeCell ref="Q63:Q64"/>
    <mergeCell ref="R63:R64"/>
    <mergeCell ref="B62:B64"/>
    <mergeCell ref="C62:C64"/>
    <mergeCell ref="D62:D64"/>
    <mergeCell ref="H62:L62"/>
    <mergeCell ref="M62:Q62"/>
    <mergeCell ref="F62:G62"/>
    <mergeCell ref="G63:G64"/>
    <mergeCell ref="E62:E64"/>
  </mergeCells>
  <phoneticPr fontId="6" type="noConversion"/>
  <conditionalFormatting sqref="F18 H18:K18">
    <cfRule type="cellIs" dxfId="46" priority="95" operator="equal">
      <formula>"Actual"</formula>
    </cfRule>
    <cfRule type="cellIs" dxfId="45" priority="96" operator="equal">
      <formula>"Forecast"</formula>
    </cfRule>
  </conditionalFormatting>
  <conditionalFormatting sqref="F64">
    <cfRule type="cellIs" dxfId="44" priority="5" operator="equal">
      <formula>"Actual"</formula>
    </cfRule>
    <cfRule type="cellIs" dxfId="43" priority="6" operator="equal">
      <formula>"Forecast"</formula>
    </cfRule>
  </conditionalFormatting>
  <conditionalFormatting sqref="H64:K64">
    <cfRule type="cellIs" dxfId="42" priority="1" operator="equal">
      <formula>"Actual"</formula>
    </cfRule>
    <cfRule type="cellIs" dxfId="41" priority="2" operator="equal">
      <formula>"Forecast"</formula>
    </cfRule>
  </conditionalFormatting>
  <conditionalFormatting sqref="M18:P18">
    <cfRule type="cellIs" dxfId="40" priority="89" operator="equal">
      <formula>"Actual"</formula>
    </cfRule>
    <cfRule type="cellIs" dxfId="39" priority="90" operator="equal">
      <formula>"Forecast"</formula>
    </cfRule>
  </conditionalFormatting>
  <conditionalFormatting sqref="M64:P64">
    <cfRule type="cellIs" dxfId="38" priority="7" operator="equal">
      <formula>"Actual"</formula>
    </cfRule>
    <cfRule type="cellIs" dxfId="37" priority="8" operator="equal">
      <formula>"Forecast"</formula>
    </cfRule>
  </conditionalFormatting>
  <conditionalFormatting sqref="Y18:AB18">
    <cfRule type="cellIs" dxfId="36" priority="45" operator="equal">
      <formula>"Actual"</formula>
    </cfRule>
    <cfRule type="cellIs" dxfId="35" priority="46" operator="equal">
      <formula>"Forecast"</formula>
    </cfRule>
  </conditionalFormatting>
  <conditionalFormatting sqref="Y64:AB64">
    <cfRule type="cellIs" dxfId="34" priority="23" operator="equal">
      <formula>"Actual"</formula>
    </cfRule>
    <cfRule type="cellIs" dxfId="33" priority="24" operator="equal">
      <formula>"Forecast"</formula>
    </cfRule>
  </conditionalFormatting>
  <conditionalFormatting sqref="AD18:AG18">
    <cfRule type="cellIs" dxfId="32" priority="43" operator="equal">
      <formula>"Actual"</formula>
    </cfRule>
    <cfRule type="cellIs" dxfId="31" priority="44" operator="equal">
      <formula>"Forecast"</formula>
    </cfRule>
  </conditionalFormatting>
  <conditionalFormatting sqref="AD64:AG64">
    <cfRule type="cellIs" dxfId="30" priority="21" operator="equal">
      <formula>"Actual"</formula>
    </cfRule>
    <cfRule type="cellIs" dxfId="29" priority="22" operator="equal">
      <formula>"Forecast"</formula>
    </cfRule>
  </conditionalFormatting>
  <conditionalFormatting sqref="AI18:AL18">
    <cfRule type="cellIs" dxfId="28" priority="41" operator="equal">
      <formula>"Actual"</formula>
    </cfRule>
    <cfRule type="cellIs" dxfId="27" priority="42" operator="equal">
      <formula>"Forecast"</formula>
    </cfRule>
  </conditionalFormatting>
  <conditionalFormatting sqref="AI64:AL64">
    <cfRule type="cellIs" dxfId="26" priority="19" operator="equal">
      <formula>"Actual"</formula>
    </cfRule>
    <cfRule type="cellIs" dxfId="25" priority="20"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H19:K58 M19:P58 R19:R58 AN19:AN58 AD19:AG58 AI19:AL58 Y19:AB58 H65:K104 M65:P104 R65:R104 AN65:AN77 AD65:AG77 AI65:AL77 Y65:AB77" xr:uid="{45898FB5-EE5C-497D-8682-D9721C21D010}">
      <formula1>-100000000</formula1>
    </dataValidation>
    <dataValidation type="list" allowBlank="1" showInputMessage="1" showErrorMessage="1" sqref="V65:V77 V19:V58" xr:uid="{9A671E46-48E9-4BD4-A9A4-A85313FBE3F3}">
      <formula1>$BD$58:$BD$64</formula1>
    </dataValidation>
    <dataValidation type="list" allowBlank="1" showInputMessage="1" showErrorMessage="1" sqref="C65:C104" xr:uid="{3AAE4760-B589-4225-95E0-6F8F1BCD0AF8}">
      <formula1>OutputRange</formula1>
    </dataValidation>
    <dataValidation type="list" allowBlank="1" showInputMessage="1" showErrorMessage="1" sqref="W65:W77" xr:uid="{27BFFDED-D4C5-44FA-9A74-2B1220ACC152}">
      <formula1>OutcomeRange</formula1>
    </dataValidation>
    <dataValidation type="list" allowBlank="1" showInputMessage="1" showErrorMessage="1" sqref="W19:W58" xr:uid="{64D555F5-5B70-4401-B89F-A6B04AE250B6}">
      <formula1>$BE$58:$BE$77</formula1>
    </dataValidation>
    <dataValidation type="list" allowBlank="1" showInputMessage="1" showErrorMessage="1" sqref="X65:X77 X19:X58" xr:uid="{F640F9D0-A9A6-4C4F-B95F-0B73F1630C27}">
      <formula1>#REF!</formula1>
    </dataValidation>
    <dataValidation type="list" allowBlank="1" showInputMessage="1" showErrorMessage="1" sqref="C19:C5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883E58C-0708-4A43-B526-15BA2E146E92}">
          <x14:formula1>
            <xm:f>'Dropdown Values'!$A$117:$A$122</xm:f>
          </x14:formula1>
          <xm:sqref>B19:B58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P175"/>
  <sheetViews>
    <sheetView showGridLines="0" topLeftCell="A26" zoomScaleNormal="100" workbookViewId="0">
      <selection activeCell="B39" sqref="B39:T41"/>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3.6640625" style="5" customWidth="1"/>
    <col min="7" max="7" width="13.5" style="5" customWidth="1"/>
    <col min="8" max="23" width="13.1640625" style="5" customWidth="1"/>
    <col min="24" max="24" width="16.33203125" style="5" customWidth="1"/>
    <col min="25" max="28" width="9.1640625" style="5"/>
    <col min="29" max="29" width="20.1640625" style="5" customWidth="1"/>
    <col min="30" max="30" width="14.83203125" style="5" customWidth="1"/>
    <col min="31" max="31" width="37.1640625" style="5" customWidth="1"/>
    <col min="32" max="32" width="34" style="5" customWidth="1"/>
    <col min="33" max="33" width="54.5" style="5" customWidth="1"/>
    <col min="34" max="34" width="42.1640625" style="5" customWidth="1"/>
    <col min="35" max="35" width="26.5" style="5" customWidth="1"/>
    <col min="36" max="36" width="9.5" style="5" customWidth="1"/>
    <col min="37" max="16384" width="9.1640625" style="5"/>
  </cols>
  <sheetData>
    <row r="1" spans="1:42" x14ac:dyDescent="0.2">
      <c r="A1" s="89"/>
      <c r="B1" s="89"/>
      <c r="C1" s="89"/>
      <c r="D1" s="89"/>
      <c r="E1" s="89"/>
      <c r="F1" s="89"/>
      <c r="G1" s="89"/>
      <c r="H1" s="89"/>
      <c r="I1" s="89"/>
      <c r="J1"/>
      <c r="K1"/>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row>
    <row r="2" spans="1:42" s="10" customFormat="1" ht="24" customHeight="1" x14ac:dyDescent="0.2">
      <c r="A2" s="3"/>
      <c r="B2" s="241" t="s">
        <v>17</v>
      </c>
      <c r="C2" s="267"/>
      <c r="D2" s="267"/>
      <c r="E2" s="267"/>
      <c r="F2" s="267"/>
      <c r="G2" s="267"/>
      <c r="H2" s="242"/>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x14ac:dyDescent="0.2">
      <c r="A3" s="89"/>
      <c r="B3" s="115"/>
      <c r="C3" s="115"/>
      <c r="D3" s="115"/>
      <c r="E3" s="115"/>
      <c r="F3" s="115"/>
      <c r="G3" s="115"/>
      <c r="H3" s="115"/>
      <c r="I3" s="89"/>
      <c r="J3"/>
      <c r="K3"/>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row>
    <row r="4" spans="1:42" ht="18.75" customHeight="1" x14ac:dyDescent="0.25">
      <c r="A4" s="89"/>
      <c r="B4" s="338" t="s">
        <v>116</v>
      </c>
      <c r="C4" s="339"/>
      <c r="D4" s="339"/>
      <c r="E4" s="339"/>
      <c r="F4" s="339"/>
      <c r="G4" s="339"/>
      <c r="H4" s="340"/>
      <c r="I4" s="89"/>
      <c r="J4"/>
      <c r="K4"/>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row>
    <row r="5" spans="1:42" ht="138.75" customHeight="1" x14ac:dyDescent="0.2">
      <c r="A5" s="89"/>
      <c r="B5" s="341" t="s">
        <v>472</v>
      </c>
      <c r="C5" s="342"/>
      <c r="D5" s="342"/>
      <c r="E5" s="342"/>
      <c r="F5" s="342"/>
      <c r="G5" s="342"/>
      <c r="H5" s="343"/>
      <c r="I5" s="89"/>
      <c r="J5"/>
      <c r="K5"/>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row>
    <row r="6" spans="1:42" x14ac:dyDescent="0.2">
      <c r="A6" s="89"/>
      <c r="B6" s="344" t="s">
        <v>117</v>
      </c>
      <c r="C6" s="345"/>
      <c r="D6" s="345"/>
      <c r="E6" s="345"/>
      <c r="F6" s="345"/>
      <c r="G6" s="345"/>
      <c r="H6" s="346"/>
      <c r="I6" s="89"/>
      <c r="J6"/>
      <c r="K6"/>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row>
    <row r="7" spans="1:42" ht="16" x14ac:dyDescent="0.2">
      <c r="A7" s="89"/>
      <c r="B7" s="29" t="s">
        <v>118</v>
      </c>
      <c r="C7" s="308" t="s">
        <v>119</v>
      </c>
      <c r="D7" s="345"/>
      <c r="E7" s="345"/>
      <c r="F7" s="345"/>
      <c r="G7" s="345"/>
      <c r="H7" s="346"/>
      <c r="I7" s="89"/>
      <c r="J7"/>
      <c r="K7"/>
      <c r="L7" s="89"/>
      <c r="M7" s="89"/>
      <c r="N7" s="89"/>
      <c r="O7" s="89"/>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row>
    <row r="8" spans="1:42" ht="83.25" customHeight="1" x14ac:dyDescent="0.2">
      <c r="A8" s="89"/>
      <c r="B8" s="30" t="s">
        <v>120</v>
      </c>
      <c r="C8" s="311" t="s">
        <v>121</v>
      </c>
      <c r="D8" s="347"/>
      <c r="E8" s="347"/>
      <c r="F8" s="347"/>
      <c r="G8" s="347"/>
      <c r="H8" s="348"/>
      <c r="I8" s="89"/>
      <c r="J8"/>
      <c r="K8"/>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row>
    <row r="9" spans="1:42" ht="84.75" customHeight="1" x14ac:dyDescent="0.2">
      <c r="A9" s="89"/>
      <c r="B9" s="30" t="s">
        <v>122</v>
      </c>
      <c r="C9" s="311" t="s">
        <v>123</v>
      </c>
      <c r="D9" s="347"/>
      <c r="E9" s="347"/>
      <c r="F9" s="347"/>
      <c r="G9" s="347"/>
      <c r="H9" s="348"/>
      <c r="I9" s="89"/>
      <c r="J9"/>
      <c r="K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row>
    <row r="10" spans="1:42" ht="79.5" customHeight="1" x14ac:dyDescent="0.2">
      <c r="A10" s="89"/>
      <c r="B10" s="30" t="s">
        <v>124</v>
      </c>
      <c r="C10" s="311" t="s">
        <v>125</v>
      </c>
      <c r="D10" s="347"/>
      <c r="E10" s="347"/>
      <c r="F10" s="347"/>
      <c r="G10" s="347"/>
      <c r="H10" s="348"/>
      <c r="I10" s="89"/>
      <c r="J10"/>
      <c r="K10"/>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row>
    <row r="11" spans="1:42" ht="77.75" customHeight="1" x14ac:dyDescent="0.2">
      <c r="A11" s="89"/>
      <c r="B11" s="30" t="s">
        <v>126</v>
      </c>
      <c r="C11" s="311" t="s">
        <v>127</v>
      </c>
      <c r="D11" s="347"/>
      <c r="E11" s="347"/>
      <c r="F11" s="347"/>
      <c r="G11" s="347"/>
      <c r="H11" s="348"/>
      <c r="I11" s="89"/>
      <c r="J11"/>
      <c r="K11"/>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row>
    <row r="12" spans="1:42" ht="53.25" customHeight="1" x14ac:dyDescent="0.2">
      <c r="A12" s="89"/>
      <c r="B12" s="31" t="s">
        <v>128</v>
      </c>
      <c r="C12" s="333" t="s">
        <v>129</v>
      </c>
      <c r="D12" s="349"/>
      <c r="E12" s="349"/>
      <c r="F12" s="349"/>
      <c r="G12" s="349"/>
      <c r="H12" s="350"/>
      <c r="I12" s="89"/>
      <c r="J12"/>
      <c r="K12"/>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row>
    <row r="13" spans="1:42" ht="16" thickBot="1" x14ac:dyDescent="0.25">
      <c r="A13" s="89"/>
      <c r="B13" s="89"/>
      <c r="C13" s="89"/>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row>
    <row r="14" spans="1:42" s="83" customFormat="1" ht="21" customHeight="1" thickBot="1" x14ac:dyDescent="0.3">
      <c r="B14" s="122" t="s">
        <v>155</v>
      </c>
      <c r="C14" s="123"/>
      <c r="D14" s="123"/>
      <c r="E14" s="123"/>
      <c r="F14" s="123"/>
      <c r="G14" s="123"/>
      <c r="H14" s="123"/>
      <c r="I14" s="123"/>
      <c r="J14" s="123"/>
      <c r="K14" s="123"/>
      <c r="L14" s="123"/>
      <c r="M14" s="123"/>
      <c r="N14" s="123"/>
      <c r="O14" s="123"/>
      <c r="P14" s="123"/>
      <c r="Q14" s="123"/>
      <c r="R14" s="123"/>
      <c r="S14" s="123"/>
      <c r="T14" s="87"/>
    </row>
    <row r="15" spans="1:42" ht="16" thickBot="1" x14ac:dyDescent="0.25">
      <c r="A15" s="89"/>
      <c r="B15" s="49" t="s">
        <v>156</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row>
    <row r="16" spans="1:42" ht="35.25" customHeight="1" thickBot="1" x14ac:dyDescent="0.25">
      <c r="A16" s="89"/>
      <c r="B16" s="296" t="s">
        <v>132</v>
      </c>
      <c r="C16" s="296" t="s">
        <v>157</v>
      </c>
      <c r="D16" s="298" t="s">
        <v>134</v>
      </c>
      <c r="E16" s="303" t="s">
        <v>158</v>
      </c>
      <c r="F16" s="300" t="s">
        <v>159</v>
      </c>
      <c r="G16" s="301"/>
      <c r="H16" s="300" t="s">
        <v>137</v>
      </c>
      <c r="I16" s="301"/>
      <c r="J16" s="301"/>
      <c r="K16" s="301"/>
      <c r="L16" s="302"/>
      <c r="M16" s="300" t="s">
        <v>138</v>
      </c>
      <c r="N16" s="301"/>
      <c r="O16" s="301"/>
      <c r="P16" s="301"/>
      <c r="Q16" s="302"/>
      <c r="R16" s="47" t="s">
        <v>139</v>
      </c>
      <c r="S16" s="289" t="s">
        <v>140</v>
      </c>
      <c r="T16" s="289" t="s">
        <v>141</v>
      </c>
      <c r="U16" s="89"/>
      <c r="V16" s="89"/>
      <c r="W16" s="89"/>
      <c r="X16" s="89"/>
      <c r="Y16" s="89"/>
      <c r="Z16" s="89"/>
      <c r="AA16" s="89"/>
      <c r="AB16" s="89"/>
      <c r="AC16" s="89"/>
      <c r="AD16" s="89"/>
      <c r="AE16" s="89"/>
      <c r="AF16" s="89"/>
      <c r="AG16" s="89"/>
      <c r="AH16" s="89"/>
      <c r="AI16" s="89"/>
      <c r="AJ16" s="89"/>
      <c r="AK16" s="89"/>
      <c r="AL16" s="89"/>
      <c r="AM16" s="89"/>
      <c r="AN16" s="89"/>
      <c r="AO16" s="89"/>
      <c r="AP16" s="89"/>
    </row>
    <row r="17" spans="1:42" ht="52" thickBot="1" x14ac:dyDescent="0.25">
      <c r="A17" s="89"/>
      <c r="B17" s="297"/>
      <c r="C17" s="297"/>
      <c r="D17" s="299"/>
      <c r="E17" s="304"/>
      <c r="F17" s="65" t="s">
        <v>142</v>
      </c>
      <c r="G17" s="335" t="s">
        <v>143</v>
      </c>
      <c r="H17" s="65" t="s">
        <v>144</v>
      </c>
      <c r="I17" s="66" t="s">
        <v>145</v>
      </c>
      <c r="J17" s="66" t="s">
        <v>146</v>
      </c>
      <c r="K17" s="66" t="s">
        <v>147</v>
      </c>
      <c r="L17" s="335" t="s">
        <v>143</v>
      </c>
      <c r="M17" s="65" t="s">
        <v>144</v>
      </c>
      <c r="N17" s="66" t="s">
        <v>145</v>
      </c>
      <c r="O17" s="66" t="s">
        <v>146</v>
      </c>
      <c r="P17" s="66" t="s">
        <v>147</v>
      </c>
      <c r="Q17" s="335" t="s">
        <v>143</v>
      </c>
      <c r="R17" s="294" t="s">
        <v>143</v>
      </c>
      <c r="S17" s="290"/>
      <c r="T17" s="290"/>
      <c r="U17" s="89"/>
      <c r="V17" s="89"/>
      <c r="W17" s="89"/>
      <c r="X17"/>
      <c r="Y17"/>
      <c r="Z17"/>
      <c r="AA17" s="89"/>
      <c r="AB17" s="89"/>
      <c r="AC17" s="89"/>
      <c r="AD17" s="89"/>
      <c r="AE17" s="89"/>
      <c r="AF17" s="89"/>
      <c r="AG17" s="89"/>
      <c r="AH17" s="89"/>
      <c r="AI17" s="89"/>
      <c r="AJ17" s="89"/>
      <c r="AK17" s="89"/>
      <c r="AL17" s="89"/>
      <c r="AM17" s="89"/>
      <c r="AN17" s="89"/>
      <c r="AO17" s="89"/>
      <c r="AP17" s="89"/>
    </row>
    <row r="18" spans="1:42" ht="17" thickBot="1" x14ac:dyDescent="0.25">
      <c r="A18" s="89"/>
      <c r="B18" s="337"/>
      <c r="C18" s="337"/>
      <c r="D18" s="297"/>
      <c r="E18" s="305"/>
      <c r="F18" s="18" t="s">
        <v>148</v>
      </c>
      <c r="G18" s="336"/>
      <c r="H18" s="18" t="s">
        <v>148</v>
      </c>
      <c r="I18" s="18" t="s">
        <v>148</v>
      </c>
      <c r="J18" s="18" t="s">
        <v>149</v>
      </c>
      <c r="K18" s="18" t="s">
        <v>149</v>
      </c>
      <c r="L18" s="336"/>
      <c r="M18" s="18" t="s">
        <v>149</v>
      </c>
      <c r="N18" s="18" t="s">
        <v>149</v>
      </c>
      <c r="O18" s="18" t="s">
        <v>149</v>
      </c>
      <c r="P18" s="18" t="s">
        <v>149</v>
      </c>
      <c r="Q18" s="336"/>
      <c r="R18" s="351"/>
      <c r="S18" s="353"/>
      <c r="T18" s="290"/>
      <c r="U18" s="89"/>
      <c r="V18" s="89"/>
      <c r="W18" s="89"/>
      <c r="X18"/>
      <c r="Y18"/>
      <c r="Z18" s="89"/>
      <c r="AA18" s="89"/>
      <c r="AB18" s="89"/>
      <c r="AC18" s="89"/>
      <c r="AD18" s="89"/>
      <c r="AE18" s="89"/>
      <c r="AF18" s="89"/>
      <c r="AG18" s="89"/>
      <c r="AH18" s="89"/>
      <c r="AI18" s="89"/>
      <c r="AJ18" s="89"/>
      <c r="AK18" s="89"/>
      <c r="AL18" s="89"/>
      <c r="AM18" s="89"/>
      <c r="AN18" s="89"/>
      <c r="AO18" s="89"/>
      <c r="AP18" s="89"/>
    </row>
    <row r="19" spans="1:42" ht="16" x14ac:dyDescent="0.2">
      <c r="A19" s="89"/>
      <c r="B19" s="167" t="s">
        <v>359</v>
      </c>
      <c r="C19" s="168" t="s">
        <v>338</v>
      </c>
      <c r="D19" s="58" t="str">
        <f>_xlfn.IFNA(VLOOKUP(C19, 'Dropdown Values'!$A$82:$B$104, 2, FALSE), "")</f>
        <v>n of </v>
      </c>
      <c r="E19" s="58">
        <v>1220007</v>
      </c>
      <c r="F19" s="173">
        <v>0</v>
      </c>
      <c r="G19" s="117">
        <f>SUM(F19)</f>
        <v>0</v>
      </c>
      <c r="H19" s="173">
        <v>0</v>
      </c>
      <c r="I19" s="176">
        <v>0</v>
      </c>
      <c r="J19" s="176">
        <v>0</v>
      </c>
      <c r="K19" s="176">
        <v>0</v>
      </c>
      <c r="L19" s="117">
        <f>SUM(H19:K19)</f>
        <v>0</v>
      </c>
      <c r="M19" s="176">
        <v>0</v>
      </c>
      <c r="N19" s="176">
        <v>0</v>
      </c>
      <c r="O19" s="176">
        <v>0</v>
      </c>
      <c r="P19" s="176">
        <v>0</v>
      </c>
      <c r="Q19" s="117">
        <f>SUM(M19:P19)</f>
        <v>0</v>
      </c>
      <c r="R19" s="176">
        <v>0</v>
      </c>
      <c r="S19" s="210">
        <f>SUM(G19,L19,Q19,R19)</f>
        <v>0</v>
      </c>
      <c r="T19" s="203">
        <f>IFERROR((E19-S19)/E19*-1,0)</f>
        <v>-1</v>
      </c>
      <c r="U19" s="89"/>
      <c r="V19" s="89"/>
      <c r="W19" s="89"/>
      <c r="X19"/>
      <c r="Y19"/>
      <c r="Z19" s="89"/>
      <c r="AA19" s="89"/>
      <c r="AB19" s="89"/>
      <c r="AC19" s="89"/>
      <c r="AD19" s="89"/>
      <c r="AE19" s="89"/>
      <c r="AF19" s="89"/>
      <c r="AG19" s="89"/>
      <c r="AH19" s="89"/>
      <c r="AI19" s="89"/>
      <c r="AJ19" s="89"/>
      <c r="AK19" s="89"/>
      <c r="AL19" s="89"/>
      <c r="AM19" s="89"/>
      <c r="AN19" s="89"/>
      <c r="AO19" s="89"/>
      <c r="AP19" s="89"/>
    </row>
    <row r="20" spans="1:42" ht="16" x14ac:dyDescent="0.2">
      <c r="A20" s="89"/>
      <c r="B20" s="169" t="s">
        <v>359</v>
      </c>
      <c r="C20" s="170" t="s">
        <v>337</v>
      </c>
      <c r="D20" s="59" t="str">
        <f>_xlfn.IFNA(VLOOKUP(C20, 'Dropdown Values'!$A$82:$B$104, 2, FALSE), "")</f>
        <v>n of </v>
      </c>
      <c r="E20" s="133">
        <v>0</v>
      </c>
      <c r="F20" s="174">
        <v>0</v>
      </c>
      <c r="G20" s="118">
        <f t="shared" ref="G20:G58" si="0">SUM(F20)</f>
        <v>0</v>
      </c>
      <c r="H20" s="174">
        <v>0</v>
      </c>
      <c r="I20" s="177">
        <v>0</v>
      </c>
      <c r="J20" s="177">
        <v>0</v>
      </c>
      <c r="K20" s="177">
        <v>0</v>
      </c>
      <c r="L20" s="118">
        <f>SUM(H20:K20)</f>
        <v>0</v>
      </c>
      <c r="M20" s="177">
        <v>0</v>
      </c>
      <c r="N20" s="177">
        <v>0</v>
      </c>
      <c r="O20" s="177">
        <v>0</v>
      </c>
      <c r="P20" s="177">
        <v>0</v>
      </c>
      <c r="Q20" s="118">
        <f>SUM(M20:P20)</f>
        <v>0</v>
      </c>
      <c r="R20" s="177">
        <v>0</v>
      </c>
      <c r="S20" s="211">
        <f>SUM(G20,L20,Q20,R20)</f>
        <v>0</v>
      </c>
      <c r="T20" s="208">
        <f>IFERROR((E20-S20)/E20*-1,0)</f>
        <v>0</v>
      </c>
      <c r="U20" s="89"/>
      <c r="V20" s="89"/>
      <c r="W20" s="89"/>
      <c r="X20"/>
      <c r="Y20"/>
      <c r="Z20" s="89"/>
      <c r="AA20" s="89"/>
      <c r="AB20" s="89"/>
      <c r="AC20" s="89"/>
      <c r="AD20" s="89"/>
      <c r="AE20" s="89"/>
      <c r="AF20" s="89"/>
      <c r="AG20" s="89"/>
      <c r="AH20" s="89"/>
      <c r="AI20" s="89"/>
      <c r="AJ20" s="89"/>
      <c r="AK20" s="89"/>
      <c r="AL20" s="89"/>
      <c r="AM20" s="89"/>
      <c r="AN20" s="89"/>
      <c r="AO20" s="89"/>
      <c r="AP20" s="89"/>
    </row>
    <row r="21" spans="1:42" ht="16" x14ac:dyDescent="0.2">
      <c r="A21" s="89"/>
      <c r="B21" s="169" t="s">
        <v>359</v>
      </c>
      <c r="C21" s="170" t="s">
        <v>347</v>
      </c>
      <c r="D21" s="59" t="str">
        <f>_xlfn.IFNA(VLOOKUP(C21, 'Dropdown Values'!$A$82:$B$104, 2, FALSE), "")</f>
        <v>n of </v>
      </c>
      <c r="E21" s="133">
        <v>0</v>
      </c>
      <c r="F21" s="174">
        <v>0</v>
      </c>
      <c r="G21" s="118">
        <f t="shared" ref="G21:G40" si="1">SUM(F21)</f>
        <v>0</v>
      </c>
      <c r="H21" s="174">
        <v>0</v>
      </c>
      <c r="I21" s="177">
        <v>0</v>
      </c>
      <c r="J21" s="177">
        <v>0</v>
      </c>
      <c r="K21" s="177">
        <v>0</v>
      </c>
      <c r="L21" s="118">
        <f t="shared" ref="L21:L40" si="2">SUM(H21:K21)</f>
        <v>0</v>
      </c>
      <c r="M21" s="177">
        <v>0</v>
      </c>
      <c r="N21" s="177">
        <v>0</v>
      </c>
      <c r="O21" s="177">
        <v>0</v>
      </c>
      <c r="P21" s="177">
        <v>0</v>
      </c>
      <c r="Q21" s="118">
        <f t="shared" ref="Q21:Q40" si="3">SUM(M21:P21)</f>
        <v>0</v>
      </c>
      <c r="R21" s="177">
        <v>0</v>
      </c>
      <c r="S21" s="211">
        <f t="shared" ref="S21:S40" si="4">SUM(G21,L21,Q21,R21)</f>
        <v>0</v>
      </c>
      <c r="T21" s="208">
        <f t="shared" ref="T21:T58" si="5">IFERROR((E21-S21)/E21*-1,0)</f>
        <v>0</v>
      </c>
      <c r="U21" s="89"/>
      <c r="V21" s="89"/>
      <c r="W21" s="89"/>
      <c r="X21"/>
      <c r="Y21"/>
      <c r="Z21" s="89"/>
      <c r="AA21" s="89"/>
      <c r="AB21" s="89"/>
      <c r="AC21" s="89"/>
      <c r="AD21" s="89"/>
      <c r="AE21" s="89"/>
      <c r="AF21" s="89"/>
      <c r="AG21" s="89"/>
      <c r="AH21" s="89"/>
      <c r="AI21" s="89"/>
      <c r="AJ21" s="89"/>
      <c r="AK21" s="89"/>
      <c r="AL21" s="89"/>
      <c r="AM21" s="89"/>
      <c r="AN21" s="89"/>
      <c r="AO21" s="89"/>
      <c r="AP21" s="89"/>
    </row>
    <row r="22" spans="1:42" ht="16" x14ac:dyDescent="0.2">
      <c r="A22" s="89"/>
      <c r="B22" s="169" t="s">
        <v>359</v>
      </c>
      <c r="C22" s="170" t="s">
        <v>354</v>
      </c>
      <c r="D22" s="59" t="str">
        <f>_xlfn.IFNA(VLOOKUP(C22, 'Dropdown Values'!$A$82:$B$104, 2, FALSE), "")</f>
        <v>n of </v>
      </c>
      <c r="E22" s="133">
        <v>0</v>
      </c>
      <c r="F22" s="174">
        <v>0</v>
      </c>
      <c r="G22" s="118">
        <f t="shared" si="1"/>
        <v>0</v>
      </c>
      <c r="H22" s="174">
        <v>0</v>
      </c>
      <c r="I22" s="177">
        <v>0</v>
      </c>
      <c r="J22" s="177">
        <v>0</v>
      </c>
      <c r="K22" s="177">
        <v>0</v>
      </c>
      <c r="L22" s="118">
        <f t="shared" si="2"/>
        <v>0</v>
      </c>
      <c r="M22" s="177">
        <v>0</v>
      </c>
      <c r="N22" s="177">
        <v>0</v>
      </c>
      <c r="O22" s="177">
        <v>0</v>
      </c>
      <c r="P22" s="177">
        <v>0</v>
      </c>
      <c r="Q22" s="118">
        <f t="shared" si="3"/>
        <v>0</v>
      </c>
      <c r="R22" s="177">
        <v>0</v>
      </c>
      <c r="S22" s="211">
        <f t="shared" si="4"/>
        <v>0</v>
      </c>
      <c r="T22" s="208">
        <f t="shared" si="5"/>
        <v>0</v>
      </c>
      <c r="U22" s="89"/>
      <c r="V22" s="89"/>
      <c r="W22" s="89"/>
      <c r="X22"/>
      <c r="Y22"/>
      <c r="Z22" s="89"/>
      <c r="AA22" s="89"/>
      <c r="AB22" s="89"/>
      <c r="AC22" s="89"/>
      <c r="AD22" s="89"/>
      <c r="AE22" s="89"/>
      <c r="AF22" s="89"/>
      <c r="AG22" s="89"/>
      <c r="AH22" s="89"/>
      <c r="AI22" s="89"/>
      <c r="AJ22" s="89"/>
      <c r="AK22" s="89"/>
      <c r="AL22" s="89"/>
      <c r="AM22" s="89"/>
      <c r="AN22" s="89"/>
      <c r="AO22" s="89"/>
      <c r="AP22" s="89"/>
    </row>
    <row r="23" spans="1:42" ht="16" x14ac:dyDescent="0.2">
      <c r="A23" s="89"/>
      <c r="B23" s="169" t="s">
        <v>359</v>
      </c>
      <c r="C23" s="170" t="s">
        <v>350</v>
      </c>
      <c r="D23" s="59" t="str">
        <f>_xlfn.IFNA(VLOOKUP(C23, 'Dropdown Values'!$A$82:$B$104, 2, FALSE), "")</f>
        <v>%</v>
      </c>
      <c r="E23" s="133">
        <v>0</v>
      </c>
      <c r="F23" s="174">
        <v>0</v>
      </c>
      <c r="G23" s="118">
        <f t="shared" si="1"/>
        <v>0</v>
      </c>
      <c r="H23" s="174">
        <v>0</v>
      </c>
      <c r="I23" s="177">
        <v>0</v>
      </c>
      <c r="J23" s="177">
        <v>0</v>
      </c>
      <c r="K23" s="177">
        <v>0</v>
      </c>
      <c r="L23" s="118">
        <f t="shared" si="2"/>
        <v>0</v>
      </c>
      <c r="M23" s="177">
        <v>0</v>
      </c>
      <c r="N23" s="177">
        <v>0</v>
      </c>
      <c r="O23" s="177">
        <v>0</v>
      </c>
      <c r="P23" s="177">
        <v>0</v>
      </c>
      <c r="Q23" s="118">
        <f t="shared" si="3"/>
        <v>0</v>
      </c>
      <c r="R23" s="177">
        <v>0</v>
      </c>
      <c r="S23" s="211">
        <f t="shared" si="4"/>
        <v>0</v>
      </c>
      <c r="T23" s="208">
        <f t="shared" si="5"/>
        <v>0</v>
      </c>
      <c r="U23" s="89"/>
      <c r="V23" s="89"/>
      <c r="W23" s="89"/>
      <c r="X23"/>
      <c r="Y23"/>
      <c r="Z23" s="89"/>
      <c r="AA23" s="89"/>
      <c r="AB23" s="89"/>
      <c r="AC23" s="89"/>
      <c r="AD23" s="89"/>
      <c r="AE23" s="89"/>
      <c r="AF23" s="89"/>
      <c r="AG23" s="89"/>
      <c r="AH23" s="89"/>
      <c r="AI23" s="89"/>
      <c r="AJ23" s="89"/>
      <c r="AK23" s="89"/>
      <c r="AL23" s="89"/>
      <c r="AM23" s="89"/>
      <c r="AN23" s="89"/>
      <c r="AO23" s="89"/>
      <c r="AP23" s="89"/>
    </row>
    <row r="24" spans="1:42" ht="16" x14ac:dyDescent="0.2">
      <c r="A24" s="89"/>
      <c r="B24" s="169" t="s">
        <v>359</v>
      </c>
      <c r="C24" s="170" t="s">
        <v>336</v>
      </c>
      <c r="D24" s="59" t="str">
        <f>_xlfn.IFNA(VLOOKUP(C24, 'Dropdown Values'!$A$82:$B$104, 2, FALSE), "")</f>
        <v>%</v>
      </c>
      <c r="E24" s="133">
        <v>0</v>
      </c>
      <c r="F24" s="174">
        <v>0</v>
      </c>
      <c r="G24" s="118">
        <f t="shared" si="1"/>
        <v>0</v>
      </c>
      <c r="H24" s="174">
        <v>0</v>
      </c>
      <c r="I24" s="177">
        <v>0</v>
      </c>
      <c r="J24" s="177">
        <v>0</v>
      </c>
      <c r="K24" s="177">
        <v>0</v>
      </c>
      <c r="L24" s="118">
        <f t="shared" si="2"/>
        <v>0</v>
      </c>
      <c r="M24" s="177">
        <v>0</v>
      </c>
      <c r="N24" s="177">
        <v>0</v>
      </c>
      <c r="O24" s="177">
        <v>0</v>
      </c>
      <c r="P24" s="177">
        <v>0</v>
      </c>
      <c r="Q24" s="118">
        <f t="shared" si="3"/>
        <v>0</v>
      </c>
      <c r="R24" s="177">
        <v>0</v>
      </c>
      <c r="S24" s="211">
        <f t="shared" si="4"/>
        <v>0</v>
      </c>
      <c r="T24" s="208">
        <f t="shared" si="5"/>
        <v>0</v>
      </c>
      <c r="U24" s="89"/>
      <c r="V24" s="89"/>
      <c r="W24" s="89"/>
      <c r="X24"/>
      <c r="Y24"/>
      <c r="Z24" s="89"/>
      <c r="AA24" s="89"/>
      <c r="AB24" s="89"/>
      <c r="AC24" s="89"/>
      <c r="AD24" s="89"/>
      <c r="AE24" s="89"/>
      <c r="AF24" s="89"/>
      <c r="AG24" s="89"/>
      <c r="AH24" s="89"/>
      <c r="AI24" s="89"/>
      <c r="AJ24" s="89"/>
      <c r="AK24" s="89"/>
      <c r="AL24" s="89"/>
      <c r="AM24" s="89"/>
      <c r="AN24" s="89"/>
      <c r="AO24" s="89"/>
      <c r="AP24" s="89"/>
    </row>
    <row r="25" spans="1:42" ht="32" x14ac:dyDescent="0.2">
      <c r="A25" s="89"/>
      <c r="B25" s="169" t="s">
        <v>297</v>
      </c>
      <c r="C25" s="170" t="s">
        <v>348</v>
      </c>
      <c r="D25" s="59" t="str">
        <f>_xlfn.IFNA(VLOOKUP(C25, 'Dropdown Values'!$A$82:$B$104, 2, FALSE), "")</f>
        <v>%</v>
      </c>
      <c r="E25" s="133">
        <v>0</v>
      </c>
      <c r="F25" s="174">
        <v>0</v>
      </c>
      <c r="G25" s="118">
        <f t="shared" si="1"/>
        <v>0</v>
      </c>
      <c r="H25" s="174">
        <v>0</v>
      </c>
      <c r="I25" s="177">
        <v>0</v>
      </c>
      <c r="J25" s="177">
        <v>0</v>
      </c>
      <c r="K25" s="177">
        <v>0</v>
      </c>
      <c r="L25" s="118">
        <f t="shared" si="2"/>
        <v>0</v>
      </c>
      <c r="M25" s="177">
        <v>0</v>
      </c>
      <c r="N25" s="177">
        <v>0</v>
      </c>
      <c r="O25" s="177">
        <v>0</v>
      </c>
      <c r="P25" s="177">
        <v>0</v>
      </c>
      <c r="Q25" s="118">
        <f t="shared" si="3"/>
        <v>0</v>
      </c>
      <c r="R25" s="177">
        <v>0</v>
      </c>
      <c r="S25" s="211">
        <f t="shared" si="4"/>
        <v>0</v>
      </c>
      <c r="T25" s="208">
        <f t="shared" si="5"/>
        <v>0</v>
      </c>
      <c r="U25" s="89"/>
      <c r="V25" s="89"/>
      <c r="W25" s="89"/>
      <c r="X25"/>
      <c r="Y25"/>
      <c r="Z25" s="89"/>
      <c r="AA25" s="89"/>
      <c r="AB25" s="89"/>
      <c r="AC25" s="89"/>
      <c r="AD25" s="89"/>
      <c r="AE25" s="89"/>
      <c r="AF25" s="89"/>
      <c r="AG25" s="89"/>
      <c r="AH25" s="89"/>
      <c r="AI25" s="89"/>
      <c r="AJ25" s="89"/>
      <c r="AK25" s="89"/>
      <c r="AL25" s="89"/>
      <c r="AM25" s="89"/>
      <c r="AN25" s="89"/>
      <c r="AO25" s="89"/>
      <c r="AP25" s="89"/>
    </row>
    <row r="26" spans="1:42" ht="32" x14ac:dyDescent="0.2">
      <c r="A26" s="89"/>
      <c r="B26" s="169" t="s">
        <v>297</v>
      </c>
      <c r="C26" s="170" t="s">
        <v>343</v>
      </c>
      <c r="D26" s="59" t="str">
        <f>_xlfn.IFNA(VLOOKUP(C26, 'Dropdown Values'!$A$82:$B$104, 2, FALSE), "")</f>
        <v>n of </v>
      </c>
      <c r="E26" s="133">
        <v>0</v>
      </c>
      <c r="F26" s="174">
        <v>0</v>
      </c>
      <c r="G26" s="118">
        <f t="shared" si="1"/>
        <v>0</v>
      </c>
      <c r="H26" s="174">
        <v>0</v>
      </c>
      <c r="I26" s="177">
        <v>0</v>
      </c>
      <c r="J26" s="177">
        <v>0</v>
      </c>
      <c r="K26" s="177">
        <v>0</v>
      </c>
      <c r="L26" s="118">
        <f t="shared" si="2"/>
        <v>0</v>
      </c>
      <c r="M26" s="177">
        <v>0</v>
      </c>
      <c r="N26" s="177">
        <v>0</v>
      </c>
      <c r="O26" s="177">
        <v>0</v>
      </c>
      <c r="P26" s="177">
        <v>0</v>
      </c>
      <c r="Q26" s="118">
        <f t="shared" si="3"/>
        <v>0</v>
      </c>
      <c r="R26" s="177">
        <v>0</v>
      </c>
      <c r="S26" s="211">
        <f t="shared" si="4"/>
        <v>0</v>
      </c>
      <c r="T26" s="208">
        <f t="shared" si="5"/>
        <v>0</v>
      </c>
      <c r="U26" s="89"/>
      <c r="V26" s="89"/>
      <c r="W26" s="89"/>
      <c r="X26"/>
      <c r="Y26"/>
      <c r="Z26" s="89"/>
      <c r="AA26" s="89"/>
      <c r="AB26" s="89"/>
      <c r="AC26" s="89"/>
      <c r="AD26" s="89"/>
      <c r="AE26" s="89"/>
      <c r="AF26" s="89"/>
      <c r="AG26" s="89"/>
      <c r="AH26" s="89"/>
      <c r="AI26" s="89"/>
      <c r="AJ26" s="89"/>
      <c r="AK26" s="89"/>
      <c r="AL26" s="89"/>
      <c r="AM26" s="89"/>
      <c r="AN26" s="89"/>
      <c r="AO26" s="89"/>
      <c r="AP26" s="89"/>
    </row>
    <row r="27" spans="1:42" ht="32" x14ac:dyDescent="0.2">
      <c r="A27" s="89"/>
      <c r="B27" s="169" t="s">
        <v>297</v>
      </c>
      <c r="C27" s="170" t="s">
        <v>344</v>
      </c>
      <c r="D27" s="59" t="str">
        <f>_xlfn.IFNA(VLOOKUP(C27, 'Dropdown Values'!$A$82:$B$104, 2, FALSE), "")</f>
        <v>n of </v>
      </c>
      <c r="E27" s="133">
        <v>0</v>
      </c>
      <c r="F27" s="174">
        <v>0</v>
      </c>
      <c r="G27" s="118">
        <f t="shared" si="1"/>
        <v>0</v>
      </c>
      <c r="H27" s="174">
        <v>0</v>
      </c>
      <c r="I27" s="177">
        <v>0</v>
      </c>
      <c r="J27" s="177">
        <v>0</v>
      </c>
      <c r="K27" s="177">
        <v>0</v>
      </c>
      <c r="L27" s="118">
        <f t="shared" si="2"/>
        <v>0</v>
      </c>
      <c r="M27" s="177">
        <v>0</v>
      </c>
      <c r="N27" s="177">
        <v>0</v>
      </c>
      <c r="O27" s="177">
        <v>0</v>
      </c>
      <c r="P27" s="177">
        <v>0</v>
      </c>
      <c r="Q27" s="118">
        <f t="shared" si="3"/>
        <v>0</v>
      </c>
      <c r="R27" s="177">
        <v>0</v>
      </c>
      <c r="S27" s="211">
        <f t="shared" si="4"/>
        <v>0</v>
      </c>
      <c r="T27" s="208">
        <f t="shared" si="5"/>
        <v>0</v>
      </c>
      <c r="U27" s="89"/>
      <c r="V27" s="89"/>
      <c r="W27" s="89"/>
      <c r="X27"/>
      <c r="Y27"/>
      <c r="Z27" s="89"/>
      <c r="AA27" s="89"/>
      <c r="AB27" s="89"/>
      <c r="AC27" s="89"/>
      <c r="AD27" s="89"/>
      <c r="AE27" s="89"/>
      <c r="AF27" s="89"/>
      <c r="AG27" s="89"/>
      <c r="AH27" s="89"/>
      <c r="AI27" s="89"/>
      <c r="AJ27" s="89"/>
      <c r="AK27" s="89"/>
      <c r="AL27" s="89"/>
      <c r="AM27" s="89"/>
      <c r="AN27" s="89"/>
      <c r="AO27" s="89"/>
      <c r="AP27" s="89"/>
    </row>
    <row r="28" spans="1:42" ht="16" x14ac:dyDescent="0.2">
      <c r="A28" s="89"/>
      <c r="B28" s="169" t="s">
        <v>292</v>
      </c>
      <c r="C28" s="170" t="s">
        <v>345</v>
      </c>
      <c r="D28" s="59" t="str">
        <f>_xlfn.IFNA(VLOOKUP(C28, 'Dropdown Values'!$A$82:$B$104, 2, FALSE), "")</f>
        <v>n of </v>
      </c>
      <c r="E28" s="133">
        <v>0</v>
      </c>
      <c r="F28" s="174">
        <v>0</v>
      </c>
      <c r="G28" s="118">
        <f t="shared" si="1"/>
        <v>0</v>
      </c>
      <c r="H28" s="174">
        <v>0</v>
      </c>
      <c r="I28" s="177">
        <v>0</v>
      </c>
      <c r="J28" s="177">
        <v>0</v>
      </c>
      <c r="K28" s="177">
        <v>0</v>
      </c>
      <c r="L28" s="118">
        <f t="shared" si="2"/>
        <v>0</v>
      </c>
      <c r="M28" s="177">
        <v>0</v>
      </c>
      <c r="N28" s="177">
        <v>0</v>
      </c>
      <c r="O28" s="177">
        <v>0</v>
      </c>
      <c r="P28" s="177">
        <v>0</v>
      </c>
      <c r="Q28" s="118">
        <f t="shared" si="3"/>
        <v>0</v>
      </c>
      <c r="R28" s="177">
        <v>0</v>
      </c>
      <c r="S28" s="211">
        <f t="shared" si="4"/>
        <v>0</v>
      </c>
      <c r="T28" s="208">
        <f t="shared" si="5"/>
        <v>0</v>
      </c>
      <c r="U28" s="89"/>
      <c r="V28" s="89"/>
      <c r="W28" s="89"/>
      <c r="X28"/>
      <c r="Y28"/>
      <c r="Z28" s="89"/>
      <c r="AA28" s="89"/>
      <c r="AB28" s="89"/>
      <c r="AC28" s="89"/>
      <c r="AD28" s="89"/>
      <c r="AE28" s="89"/>
      <c r="AF28" s="89"/>
      <c r="AG28" s="89"/>
      <c r="AH28" s="89"/>
      <c r="AI28" s="89"/>
      <c r="AJ28" s="89"/>
      <c r="AK28" s="89"/>
      <c r="AL28" s="89"/>
      <c r="AM28" s="89"/>
      <c r="AN28" s="89"/>
      <c r="AO28" s="89"/>
      <c r="AP28" s="89"/>
    </row>
    <row r="29" spans="1:42" ht="16" x14ac:dyDescent="0.2">
      <c r="A29" s="89"/>
      <c r="B29" s="169" t="s">
        <v>292</v>
      </c>
      <c r="C29" s="170" t="s">
        <v>353</v>
      </c>
      <c r="D29" s="59" t="str">
        <f>_xlfn.IFNA(VLOOKUP(C29, 'Dropdown Values'!$A$82:$B$104, 2, FALSE), "")</f>
        <v>%</v>
      </c>
      <c r="E29" s="133">
        <v>0</v>
      </c>
      <c r="F29" s="174">
        <v>0</v>
      </c>
      <c r="G29" s="118">
        <f t="shared" si="1"/>
        <v>0</v>
      </c>
      <c r="H29" s="174">
        <v>0</v>
      </c>
      <c r="I29" s="177">
        <v>0</v>
      </c>
      <c r="J29" s="177">
        <v>0</v>
      </c>
      <c r="K29" s="177">
        <v>0</v>
      </c>
      <c r="L29" s="118">
        <f t="shared" si="2"/>
        <v>0</v>
      </c>
      <c r="M29" s="177">
        <v>0</v>
      </c>
      <c r="N29" s="177">
        <v>0</v>
      </c>
      <c r="O29" s="177">
        <v>0</v>
      </c>
      <c r="P29" s="177">
        <v>0</v>
      </c>
      <c r="Q29" s="118">
        <f t="shared" si="3"/>
        <v>0</v>
      </c>
      <c r="R29" s="177">
        <v>0</v>
      </c>
      <c r="S29" s="211">
        <f t="shared" si="4"/>
        <v>0</v>
      </c>
      <c r="T29" s="208">
        <f t="shared" si="5"/>
        <v>0</v>
      </c>
      <c r="U29" s="89"/>
      <c r="V29" s="89"/>
      <c r="W29" s="89"/>
      <c r="X29"/>
      <c r="Y29"/>
      <c r="Z29" s="89"/>
      <c r="AA29" s="89"/>
      <c r="AB29" s="89"/>
      <c r="AC29" s="89"/>
      <c r="AD29" s="89"/>
      <c r="AE29" s="89"/>
      <c r="AF29" s="89"/>
      <c r="AG29" s="89"/>
      <c r="AH29" s="89"/>
      <c r="AI29" s="89"/>
      <c r="AJ29" s="89"/>
      <c r="AK29" s="89"/>
      <c r="AL29" s="89"/>
      <c r="AM29" s="89"/>
      <c r="AN29" s="89"/>
      <c r="AO29" s="89"/>
      <c r="AP29" s="89"/>
    </row>
    <row r="30" spans="1:42" ht="32" x14ac:dyDescent="0.2">
      <c r="A30" s="89"/>
      <c r="B30" s="169" t="s">
        <v>292</v>
      </c>
      <c r="C30" s="170" t="s">
        <v>349</v>
      </c>
      <c r="D30" s="59" t="str">
        <f>_xlfn.IFNA(VLOOKUP(C30, 'Dropdown Values'!$A$82:$B$104, 2, FALSE), "")</f>
        <v>%</v>
      </c>
      <c r="E30" s="133">
        <v>0</v>
      </c>
      <c r="F30" s="174">
        <v>0</v>
      </c>
      <c r="G30" s="118">
        <f t="shared" si="1"/>
        <v>0</v>
      </c>
      <c r="H30" s="174">
        <v>0</v>
      </c>
      <c r="I30" s="177">
        <v>0</v>
      </c>
      <c r="J30" s="177">
        <v>0</v>
      </c>
      <c r="K30" s="177">
        <v>0</v>
      </c>
      <c r="L30" s="118">
        <f t="shared" si="2"/>
        <v>0</v>
      </c>
      <c r="M30" s="177">
        <v>0</v>
      </c>
      <c r="N30" s="177">
        <v>0</v>
      </c>
      <c r="O30" s="177">
        <v>0</v>
      </c>
      <c r="P30" s="177">
        <v>0</v>
      </c>
      <c r="Q30" s="118">
        <f t="shared" si="3"/>
        <v>0</v>
      </c>
      <c r="R30" s="177">
        <v>0</v>
      </c>
      <c r="S30" s="211">
        <f t="shared" si="4"/>
        <v>0</v>
      </c>
      <c r="T30" s="208">
        <f t="shared" si="5"/>
        <v>0</v>
      </c>
      <c r="U30" s="89"/>
      <c r="V30" s="89"/>
      <c r="W30" s="89"/>
      <c r="X30"/>
      <c r="Y30"/>
      <c r="Z30" s="89"/>
      <c r="AA30" s="89"/>
      <c r="AB30" s="89"/>
      <c r="AC30" s="89"/>
      <c r="AD30" s="89"/>
      <c r="AE30" s="89"/>
      <c r="AF30" s="89"/>
      <c r="AG30" s="89"/>
      <c r="AH30" s="89"/>
      <c r="AI30" s="89"/>
      <c r="AJ30" s="89"/>
      <c r="AK30" s="89"/>
      <c r="AL30" s="89"/>
      <c r="AM30" s="89"/>
      <c r="AN30" s="89"/>
      <c r="AO30" s="89"/>
      <c r="AP30" s="89"/>
    </row>
    <row r="31" spans="1:42" ht="16" x14ac:dyDescent="0.2">
      <c r="A31" s="89"/>
      <c r="B31" s="169" t="s">
        <v>292</v>
      </c>
      <c r="C31" s="170" t="s">
        <v>340</v>
      </c>
      <c r="D31" s="59" t="str">
        <f>_xlfn.IFNA(VLOOKUP(C31, 'Dropdown Values'!$A$82:$B$104, 2, FALSE), "")</f>
        <v>n of </v>
      </c>
      <c r="E31" s="133">
        <v>0</v>
      </c>
      <c r="F31" s="174">
        <v>0</v>
      </c>
      <c r="G31" s="118">
        <f t="shared" si="1"/>
        <v>0</v>
      </c>
      <c r="H31" s="174">
        <v>0</v>
      </c>
      <c r="I31" s="177">
        <v>0</v>
      </c>
      <c r="J31" s="177">
        <v>0</v>
      </c>
      <c r="K31" s="177">
        <v>0</v>
      </c>
      <c r="L31" s="118">
        <f t="shared" si="2"/>
        <v>0</v>
      </c>
      <c r="M31" s="177">
        <v>0</v>
      </c>
      <c r="N31" s="177">
        <v>0</v>
      </c>
      <c r="O31" s="177">
        <v>0</v>
      </c>
      <c r="P31" s="177">
        <v>0</v>
      </c>
      <c r="Q31" s="118">
        <f t="shared" si="3"/>
        <v>0</v>
      </c>
      <c r="R31" s="177">
        <v>0</v>
      </c>
      <c r="S31" s="211">
        <f t="shared" si="4"/>
        <v>0</v>
      </c>
      <c r="T31" s="208">
        <f t="shared" si="5"/>
        <v>0</v>
      </c>
      <c r="U31" s="89"/>
      <c r="V31" s="89"/>
      <c r="W31" s="89"/>
      <c r="X31"/>
      <c r="Y31"/>
      <c r="Z31" s="89"/>
      <c r="AA31" s="89"/>
      <c r="AB31" s="89"/>
      <c r="AC31" s="89"/>
      <c r="AD31" s="89"/>
      <c r="AE31" s="89"/>
      <c r="AF31" s="89"/>
      <c r="AG31" s="89"/>
      <c r="AH31" s="89"/>
      <c r="AI31" s="89"/>
      <c r="AJ31" s="89"/>
      <c r="AK31" s="89"/>
      <c r="AL31" s="89"/>
      <c r="AM31" s="89"/>
      <c r="AN31" s="89"/>
      <c r="AO31" s="89"/>
      <c r="AP31" s="89"/>
    </row>
    <row r="32" spans="1:42" ht="16" x14ac:dyDescent="0.2">
      <c r="A32" s="89"/>
      <c r="B32" s="169" t="s">
        <v>292</v>
      </c>
      <c r="C32" s="170" t="s">
        <v>339</v>
      </c>
      <c r="D32" s="59" t="str">
        <f>_xlfn.IFNA(VLOOKUP(C32, 'Dropdown Values'!$A$82:$B$104, 2, FALSE), "")</f>
        <v>n of </v>
      </c>
      <c r="E32" s="133">
        <v>0</v>
      </c>
      <c r="F32" s="174">
        <v>0</v>
      </c>
      <c r="G32" s="118">
        <f t="shared" si="1"/>
        <v>0</v>
      </c>
      <c r="H32" s="174">
        <v>0</v>
      </c>
      <c r="I32" s="177">
        <v>0</v>
      </c>
      <c r="J32" s="177">
        <v>0</v>
      </c>
      <c r="K32" s="177">
        <v>0</v>
      </c>
      <c r="L32" s="118">
        <f t="shared" si="2"/>
        <v>0</v>
      </c>
      <c r="M32" s="177">
        <v>0</v>
      </c>
      <c r="N32" s="177">
        <v>0</v>
      </c>
      <c r="O32" s="177">
        <v>0</v>
      </c>
      <c r="P32" s="177">
        <v>0</v>
      </c>
      <c r="Q32" s="118">
        <f t="shared" si="3"/>
        <v>0</v>
      </c>
      <c r="R32" s="177">
        <v>0</v>
      </c>
      <c r="S32" s="211">
        <f t="shared" si="4"/>
        <v>0</v>
      </c>
      <c r="T32" s="208">
        <f t="shared" si="5"/>
        <v>0</v>
      </c>
      <c r="U32" s="89"/>
      <c r="V32" s="89"/>
      <c r="W32" s="89"/>
      <c r="X32"/>
      <c r="Y32"/>
      <c r="Z32" s="89"/>
      <c r="AA32" s="89"/>
      <c r="AB32" s="89"/>
      <c r="AC32" s="89"/>
      <c r="AD32" s="89"/>
      <c r="AE32" s="89"/>
      <c r="AF32" s="89"/>
      <c r="AG32" s="89"/>
      <c r="AH32" s="89"/>
      <c r="AI32" s="89"/>
      <c r="AJ32" s="89"/>
      <c r="AK32" s="89"/>
      <c r="AL32" s="89"/>
      <c r="AM32" s="89"/>
      <c r="AN32" s="89"/>
      <c r="AO32" s="89"/>
      <c r="AP32" s="89"/>
    </row>
    <row r="33" spans="1:42" ht="16" x14ac:dyDescent="0.2">
      <c r="A33" s="89"/>
      <c r="B33" s="169" t="s">
        <v>292</v>
      </c>
      <c r="C33" s="170" t="s">
        <v>342</v>
      </c>
      <c r="D33" s="59" t="str">
        <f>_xlfn.IFNA(VLOOKUP(C33, 'Dropdown Values'!$A$82:$B$104, 2, FALSE), "")</f>
        <v>n of </v>
      </c>
      <c r="E33" s="133">
        <v>0</v>
      </c>
      <c r="F33" s="174">
        <v>0</v>
      </c>
      <c r="G33" s="118">
        <f t="shared" si="1"/>
        <v>0</v>
      </c>
      <c r="H33" s="174">
        <v>0</v>
      </c>
      <c r="I33" s="177">
        <v>0</v>
      </c>
      <c r="J33" s="177">
        <v>0</v>
      </c>
      <c r="K33" s="177">
        <v>0</v>
      </c>
      <c r="L33" s="118">
        <f t="shared" si="2"/>
        <v>0</v>
      </c>
      <c r="M33" s="177">
        <v>0</v>
      </c>
      <c r="N33" s="177">
        <v>0</v>
      </c>
      <c r="O33" s="177">
        <v>0</v>
      </c>
      <c r="P33" s="177">
        <v>0</v>
      </c>
      <c r="Q33" s="118">
        <f t="shared" si="3"/>
        <v>0</v>
      </c>
      <c r="R33" s="177">
        <v>0</v>
      </c>
      <c r="S33" s="211">
        <f t="shared" si="4"/>
        <v>0</v>
      </c>
      <c r="T33" s="208">
        <f t="shared" si="5"/>
        <v>0</v>
      </c>
      <c r="U33" s="89"/>
      <c r="V33" s="89"/>
      <c r="W33" s="89"/>
      <c r="X33"/>
      <c r="Y33"/>
      <c r="Z33" s="89"/>
      <c r="AA33" s="89"/>
      <c r="AB33" s="89"/>
      <c r="AC33" s="89"/>
      <c r="AD33" s="89"/>
      <c r="AE33" s="89"/>
      <c r="AF33" s="89"/>
      <c r="AG33" s="89"/>
      <c r="AH33" s="89"/>
      <c r="AI33" s="89"/>
      <c r="AJ33" s="89"/>
      <c r="AK33" s="89"/>
      <c r="AL33" s="89"/>
      <c r="AM33" s="89"/>
      <c r="AN33" s="89"/>
      <c r="AO33" s="89"/>
      <c r="AP33" s="89"/>
    </row>
    <row r="34" spans="1:42" ht="16" x14ac:dyDescent="0.2">
      <c r="A34" s="89"/>
      <c r="B34" s="169" t="s">
        <v>292</v>
      </c>
      <c r="C34" s="170" t="s">
        <v>351</v>
      </c>
      <c r="D34" s="59" t="str">
        <f>_xlfn.IFNA(VLOOKUP(C34, 'Dropdown Values'!$A$82:$B$104, 2, FALSE), "")</f>
        <v>£</v>
      </c>
      <c r="E34" s="133">
        <v>0</v>
      </c>
      <c r="F34" s="174">
        <v>0</v>
      </c>
      <c r="G34" s="118">
        <f t="shared" si="1"/>
        <v>0</v>
      </c>
      <c r="H34" s="174">
        <v>0</v>
      </c>
      <c r="I34" s="177">
        <v>0</v>
      </c>
      <c r="J34" s="177">
        <v>0</v>
      </c>
      <c r="K34" s="177">
        <v>0</v>
      </c>
      <c r="L34" s="118">
        <f t="shared" si="2"/>
        <v>0</v>
      </c>
      <c r="M34" s="177">
        <v>0</v>
      </c>
      <c r="N34" s="177">
        <v>0</v>
      </c>
      <c r="O34" s="177">
        <v>0</v>
      </c>
      <c r="P34" s="177">
        <v>0</v>
      </c>
      <c r="Q34" s="118">
        <f t="shared" si="3"/>
        <v>0</v>
      </c>
      <c r="R34" s="177">
        <v>0</v>
      </c>
      <c r="S34" s="211">
        <f t="shared" si="4"/>
        <v>0</v>
      </c>
      <c r="T34" s="208">
        <f t="shared" si="5"/>
        <v>0</v>
      </c>
      <c r="U34" s="89"/>
      <c r="V34" s="89"/>
      <c r="W34" s="89"/>
      <c r="X34"/>
      <c r="Y34"/>
      <c r="Z34" s="89"/>
      <c r="AA34" s="89"/>
      <c r="AB34" s="89"/>
      <c r="AC34" s="89"/>
      <c r="AD34" s="89"/>
      <c r="AE34" s="89"/>
      <c r="AF34" s="89"/>
      <c r="AG34" s="89"/>
      <c r="AH34" s="89"/>
      <c r="AI34" s="89"/>
      <c r="AJ34" s="89"/>
      <c r="AK34" s="89"/>
      <c r="AL34" s="89"/>
      <c r="AM34" s="89"/>
      <c r="AN34" s="89"/>
      <c r="AO34" s="89"/>
      <c r="AP34" s="89"/>
    </row>
    <row r="35" spans="1:42" ht="16" x14ac:dyDescent="0.2">
      <c r="A35" s="89"/>
      <c r="B35" s="169" t="s">
        <v>292</v>
      </c>
      <c r="C35" s="170" t="s">
        <v>346</v>
      </c>
      <c r="D35" s="59" t="str">
        <f>_xlfn.IFNA(VLOOKUP(C35, 'Dropdown Values'!$A$82:$B$104, 2, FALSE), "")</f>
        <v>n of </v>
      </c>
      <c r="E35" s="133">
        <v>0</v>
      </c>
      <c r="F35" s="174">
        <v>0</v>
      </c>
      <c r="G35" s="118">
        <f t="shared" si="1"/>
        <v>0</v>
      </c>
      <c r="H35" s="174">
        <v>0</v>
      </c>
      <c r="I35" s="177">
        <v>0</v>
      </c>
      <c r="J35" s="177">
        <v>0</v>
      </c>
      <c r="K35" s="177">
        <v>0</v>
      </c>
      <c r="L35" s="118">
        <f t="shared" si="2"/>
        <v>0</v>
      </c>
      <c r="M35" s="177">
        <v>0</v>
      </c>
      <c r="N35" s="177">
        <v>0</v>
      </c>
      <c r="O35" s="177">
        <v>0</v>
      </c>
      <c r="P35" s="177">
        <v>0</v>
      </c>
      <c r="Q35" s="118">
        <f t="shared" si="3"/>
        <v>0</v>
      </c>
      <c r="R35" s="177">
        <v>0</v>
      </c>
      <c r="S35" s="211">
        <f t="shared" si="4"/>
        <v>0</v>
      </c>
      <c r="T35" s="208">
        <f t="shared" si="5"/>
        <v>0</v>
      </c>
      <c r="U35" s="89"/>
      <c r="V35" s="89"/>
      <c r="W35" s="89"/>
      <c r="X35"/>
      <c r="Y35"/>
      <c r="Z35" s="89"/>
      <c r="AA35" s="89"/>
      <c r="AB35" s="89"/>
      <c r="AC35" s="89"/>
      <c r="AD35" s="89"/>
      <c r="AE35" s="89"/>
      <c r="AF35" s="89"/>
      <c r="AG35" s="89"/>
      <c r="AH35" s="89"/>
      <c r="AI35" s="89"/>
      <c r="AJ35" s="89"/>
      <c r="AK35" s="89"/>
      <c r="AL35" s="89"/>
      <c r="AM35" s="89"/>
      <c r="AN35" s="89"/>
      <c r="AO35" s="89"/>
      <c r="AP35" s="89"/>
    </row>
    <row r="36" spans="1:42" ht="16" x14ac:dyDescent="0.2">
      <c r="A36" s="89"/>
      <c r="B36" s="169" t="s">
        <v>292</v>
      </c>
      <c r="C36" s="170" t="s">
        <v>341</v>
      </c>
      <c r="D36" s="59" t="str">
        <f>_xlfn.IFNA(VLOOKUP(C36, 'Dropdown Values'!$A$82:$B$104, 2, FALSE), "")</f>
        <v>n of </v>
      </c>
      <c r="E36" s="133">
        <v>0</v>
      </c>
      <c r="F36" s="174">
        <v>0</v>
      </c>
      <c r="G36" s="118">
        <f t="shared" si="1"/>
        <v>0</v>
      </c>
      <c r="H36" s="174">
        <v>0</v>
      </c>
      <c r="I36" s="177">
        <v>0</v>
      </c>
      <c r="J36" s="177">
        <v>0</v>
      </c>
      <c r="K36" s="177">
        <v>0</v>
      </c>
      <c r="L36" s="118">
        <f t="shared" si="2"/>
        <v>0</v>
      </c>
      <c r="M36" s="177">
        <v>0</v>
      </c>
      <c r="N36" s="177">
        <v>0</v>
      </c>
      <c r="O36" s="177">
        <v>0</v>
      </c>
      <c r="P36" s="177">
        <v>0</v>
      </c>
      <c r="Q36" s="118">
        <f t="shared" si="3"/>
        <v>0</v>
      </c>
      <c r="R36" s="177">
        <v>0</v>
      </c>
      <c r="S36" s="211">
        <f t="shared" si="4"/>
        <v>0</v>
      </c>
      <c r="T36" s="208">
        <f t="shared" si="5"/>
        <v>0</v>
      </c>
      <c r="U36" s="89"/>
      <c r="V36" s="89"/>
      <c r="W36" s="89"/>
      <c r="X36"/>
      <c r="Y36"/>
      <c r="Z36" s="89"/>
      <c r="AA36" s="89"/>
      <c r="AB36" s="89"/>
      <c r="AC36" s="89"/>
      <c r="AD36" s="89"/>
      <c r="AE36" s="89"/>
      <c r="AF36" s="89"/>
      <c r="AG36" s="89"/>
      <c r="AH36" s="89"/>
      <c r="AI36" s="89"/>
      <c r="AJ36" s="89"/>
      <c r="AK36" s="89"/>
      <c r="AL36" s="89"/>
      <c r="AM36" s="89"/>
      <c r="AN36" s="89"/>
      <c r="AO36" s="89"/>
      <c r="AP36" s="89"/>
    </row>
    <row r="37" spans="1:42" ht="16" x14ac:dyDescent="0.2">
      <c r="A37" s="89"/>
      <c r="B37" s="169" t="s">
        <v>292</v>
      </c>
      <c r="C37" s="170" t="s">
        <v>333</v>
      </c>
      <c r="D37" s="59" t="str">
        <f>_xlfn.IFNA(VLOOKUP(C37, 'Dropdown Values'!$A$82:$B$104, 2, FALSE), "")</f>
        <v>n of </v>
      </c>
      <c r="E37" s="133">
        <v>0</v>
      </c>
      <c r="F37" s="174">
        <v>0</v>
      </c>
      <c r="G37" s="118">
        <f t="shared" si="1"/>
        <v>0</v>
      </c>
      <c r="H37" s="174">
        <v>0</v>
      </c>
      <c r="I37" s="177">
        <v>0</v>
      </c>
      <c r="J37" s="177">
        <v>0</v>
      </c>
      <c r="K37" s="177">
        <v>0</v>
      </c>
      <c r="L37" s="118">
        <f t="shared" si="2"/>
        <v>0</v>
      </c>
      <c r="M37" s="177">
        <v>0</v>
      </c>
      <c r="N37" s="177">
        <v>0</v>
      </c>
      <c r="O37" s="177">
        <v>0</v>
      </c>
      <c r="P37" s="177">
        <v>0</v>
      </c>
      <c r="Q37" s="118">
        <f t="shared" si="3"/>
        <v>0</v>
      </c>
      <c r="R37" s="177">
        <v>0</v>
      </c>
      <c r="S37" s="211">
        <f t="shared" si="4"/>
        <v>0</v>
      </c>
      <c r="T37" s="208">
        <f t="shared" si="5"/>
        <v>0</v>
      </c>
      <c r="U37" s="89"/>
      <c r="V37" s="89"/>
      <c r="W37" s="89"/>
      <c r="X37"/>
      <c r="Y37"/>
      <c r="Z37" s="89"/>
      <c r="AA37" s="89"/>
      <c r="AB37" s="89"/>
      <c r="AC37" s="89"/>
      <c r="AD37" s="89"/>
      <c r="AE37" s="89"/>
      <c r="AF37" s="89"/>
      <c r="AG37" s="89"/>
      <c r="AH37" s="89"/>
      <c r="AI37" s="89"/>
      <c r="AJ37" s="89"/>
      <c r="AK37" s="89"/>
      <c r="AL37" s="89"/>
      <c r="AM37" s="89"/>
      <c r="AN37" s="89"/>
      <c r="AO37" s="89"/>
      <c r="AP37" s="89"/>
    </row>
    <row r="38" spans="1:42" ht="32" x14ac:dyDescent="0.2">
      <c r="A38" s="89"/>
      <c r="B38" s="169" t="s">
        <v>294</v>
      </c>
      <c r="C38" s="170" t="s">
        <v>334</v>
      </c>
      <c r="D38" s="59" t="str">
        <f>_xlfn.IFNA(VLOOKUP(C38, 'Dropdown Values'!$A$82:$B$104, 2, FALSE), "")</f>
        <v>%</v>
      </c>
      <c r="E38" s="133">
        <v>0</v>
      </c>
      <c r="F38" s="174">
        <v>0</v>
      </c>
      <c r="G38" s="118">
        <f>SUM(F38)</f>
        <v>0</v>
      </c>
      <c r="H38" s="174">
        <v>0</v>
      </c>
      <c r="I38" s="177">
        <v>0</v>
      </c>
      <c r="J38" s="177">
        <v>0</v>
      </c>
      <c r="K38" s="177">
        <v>0</v>
      </c>
      <c r="L38" s="118">
        <f>SUM(H38:K38)</f>
        <v>0</v>
      </c>
      <c r="M38" s="177">
        <v>0</v>
      </c>
      <c r="N38" s="177">
        <v>0</v>
      </c>
      <c r="O38" s="177">
        <v>0</v>
      </c>
      <c r="P38" s="177">
        <v>0</v>
      </c>
      <c r="Q38" s="118">
        <f>SUM(M38:P38)</f>
        <v>0</v>
      </c>
      <c r="R38" s="177">
        <v>0</v>
      </c>
      <c r="S38" s="211">
        <f>SUM(G38,L38,Q38,R38)</f>
        <v>0</v>
      </c>
      <c r="T38" s="208">
        <f>IFERROR((E38-S38)/E38*-1,0)</f>
        <v>0</v>
      </c>
      <c r="U38" s="89"/>
      <c r="V38" s="89"/>
      <c r="W38" s="89"/>
      <c r="X38"/>
      <c r="Y38"/>
      <c r="Z38" s="89"/>
      <c r="AA38" s="89"/>
      <c r="AB38" s="89"/>
      <c r="AC38" s="89"/>
      <c r="AD38" s="89"/>
      <c r="AE38" s="89"/>
      <c r="AF38" s="89"/>
      <c r="AG38" s="89"/>
      <c r="AH38" s="89"/>
      <c r="AI38" s="89"/>
      <c r="AJ38" s="89"/>
      <c r="AK38" s="89"/>
      <c r="AL38" s="89"/>
      <c r="AM38" s="89"/>
      <c r="AN38" s="89"/>
      <c r="AO38" s="89"/>
      <c r="AP38" s="89"/>
    </row>
    <row r="39" spans="1:42" ht="16" x14ac:dyDescent="0.2">
      <c r="A39" s="89"/>
      <c r="B39" s="169" t="s">
        <v>83</v>
      </c>
      <c r="C39" s="170"/>
      <c r="D39" s="59" t="str">
        <f>_xlfn.IFNA(VLOOKUP(C39, 'Dropdown Values'!$A$82:$B$104, 2, FALSE), "")</f>
        <v/>
      </c>
      <c r="E39" s="133"/>
      <c r="F39" s="174"/>
      <c r="G39" s="118">
        <f t="shared" ref="G39:G41" si="6">SUM(F39)</f>
        <v>0</v>
      </c>
      <c r="H39" s="174"/>
      <c r="I39" s="177"/>
      <c r="J39" s="177"/>
      <c r="K39" s="177"/>
      <c r="L39" s="118">
        <f t="shared" ref="L39:L41" si="7">SUM(H39:K39)</f>
        <v>0</v>
      </c>
      <c r="M39" s="177"/>
      <c r="N39" s="177"/>
      <c r="O39" s="177"/>
      <c r="P39" s="177"/>
      <c r="Q39" s="118">
        <f t="shared" ref="Q39:Q41" si="8">SUM(M39:P39)</f>
        <v>0</v>
      </c>
      <c r="R39" s="177"/>
      <c r="S39" s="211">
        <f t="shared" ref="S39:S41" si="9">SUM(G39,L39,Q39,R39)</f>
        <v>0</v>
      </c>
      <c r="T39" s="208">
        <f t="shared" ref="T39:T41" si="10">IFERROR((E39-S39)/E39*-1,0)</f>
        <v>0</v>
      </c>
      <c r="U39" s="89"/>
      <c r="V39" s="89"/>
      <c r="W39" s="89"/>
      <c r="X39"/>
      <c r="Y39"/>
      <c r="Z39" s="89"/>
      <c r="AA39" s="89"/>
      <c r="AB39" s="89"/>
      <c r="AC39" s="89"/>
      <c r="AD39" s="89"/>
      <c r="AE39" s="89"/>
      <c r="AF39" s="89"/>
      <c r="AG39" s="89"/>
      <c r="AH39" s="89"/>
      <c r="AI39" s="89"/>
      <c r="AJ39" s="89"/>
      <c r="AK39" s="89"/>
      <c r="AL39" s="89"/>
      <c r="AM39" s="89"/>
      <c r="AN39" s="89"/>
      <c r="AO39" s="89"/>
      <c r="AP39" s="89"/>
    </row>
    <row r="40" spans="1:42" ht="16" x14ac:dyDescent="0.2">
      <c r="A40" s="89"/>
      <c r="B40" s="169" t="s">
        <v>83</v>
      </c>
      <c r="C40" s="170"/>
      <c r="D40" s="59" t="str">
        <f>_xlfn.IFNA(VLOOKUP(C40, 'Dropdown Values'!$A$82:$B$104, 2, FALSE), "")</f>
        <v/>
      </c>
      <c r="E40" s="133"/>
      <c r="F40" s="174"/>
      <c r="G40" s="118">
        <f t="shared" si="6"/>
        <v>0</v>
      </c>
      <c r="H40" s="174"/>
      <c r="I40" s="177"/>
      <c r="J40" s="177"/>
      <c r="K40" s="177"/>
      <c r="L40" s="118">
        <f t="shared" si="7"/>
        <v>0</v>
      </c>
      <c r="M40" s="177"/>
      <c r="N40" s="177"/>
      <c r="O40" s="177"/>
      <c r="P40" s="177"/>
      <c r="Q40" s="118">
        <f t="shared" si="8"/>
        <v>0</v>
      </c>
      <c r="R40" s="177"/>
      <c r="S40" s="211">
        <f t="shared" si="9"/>
        <v>0</v>
      </c>
      <c r="T40" s="208">
        <f t="shared" si="10"/>
        <v>0</v>
      </c>
      <c r="U40" s="89"/>
      <c r="V40" s="89"/>
      <c r="W40" s="89"/>
      <c r="X40"/>
      <c r="Y40"/>
      <c r="Z40" s="89"/>
      <c r="AA40" s="89"/>
      <c r="AB40" s="89"/>
      <c r="AC40" s="89"/>
      <c r="AD40" s="89"/>
      <c r="AE40" s="89"/>
      <c r="AF40" s="89"/>
      <c r="AG40" s="89"/>
      <c r="AH40" s="89"/>
      <c r="AI40" s="89"/>
      <c r="AJ40" s="89"/>
      <c r="AK40" s="89"/>
      <c r="AL40" s="89"/>
      <c r="AM40" s="89"/>
      <c r="AN40" s="89"/>
      <c r="AO40" s="89"/>
      <c r="AP40" s="89"/>
    </row>
    <row r="41" spans="1:42" ht="16" x14ac:dyDescent="0.2">
      <c r="A41" s="89"/>
      <c r="B41" s="169" t="s">
        <v>83</v>
      </c>
      <c r="C41" s="170"/>
      <c r="D41" s="59" t="str">
        <f>_xlfn.IFNA(VLOOKUP(C41, 'Dropdown Values'!$A$82:$B$104, 2, FALSE), "")</f>
        <v/>
      </c>
      <c r="E41" s="133"/>
      <c r="F41" s="174"/>
      <c r="G41" s="118">
        <f t="shared" si="6"/>
        <v>0</v>
      </c>
      <c r="H41" s="174"/>
      <c r="I41" s="177"/>
      <c r="J41" s="177"/>
      <c r="K41" s="177"/>
      <c r="L41" s="118">
        <f t="shared" si="7"/>
        <v>0</v>
      </c>
      <c r="M41" s="177"/>
      <c r="N41" s="177"/>
      <c r="O41" s="177"/>
      <c r="P41" s="177"/>
      <c r="Q41" s="118">
        <f t="shared" si="8"/>
        <v>0</v>
      </c>
      <c r="R41" s="177"/>
      <c r="S41" s="211">
        <f t="shared" si="9"/>
        <v>0</v>
      </c>
      <c r="T41" s="208">
        <f t="shared" si="10"/>
        <v>0</v>
      </c>
      <c r="U41" s="89"/>
      <c r="V41" s="89"/>
      <c r="W41" s="89"/>
      <c r="X41"/>
      <c r="Y41"/>
      <c r="Z41" s="89"/>
      <c r="AA41" s="89"/>
      <c r="AB41" s="89"/>
      <c r="AC41" s="89"/>
      <c r="AD41" s="89"/>
      <c r="AE41" s="89"/>
      <c r="AF41" s="89"/>
      <c r="AG41" s="89"/>
      <c r="AH41" s="89"/>
      <c r="AI41" s="89"/>
      <c r="AJ41" s="89"/>
      <c r="AK41" s="89"/>
      <c r="AL41" s="89"/>
      <c r="AM41" s="89"/>
      <c r="AN41" s="89"/>
      <c r="AO41" s="89"/>
      <c r="AP41" s="89"/>
    </row>
    <row r="42" spans="1:42" ht="16" x14ac:dyDescent="0.2">
      <c r="A42" s="89"/>
      <c r="B42" s="169" t="s">
        <v>83</v>
      </c>
      <c r="C42" s="170"/>
      <c r="D42" s="59" t="str">
        <f>_xlfn.IFNA(VLOOKUP(C42, 'Dropdown Values'!$A$82:$B$104, 2, FALSE), "")</f>
        <v/>
      </c>
      <c r="E42" s="133"/>
      <c r="F42" s="174"/>
      <c r="G42" s="118">
        <f t="shared" si="0"/>
        <v>0</v>
      </c>
      <c r="H42" s="174"/>
      <c r="I42" s="177"/>
      <c r="J42" s="177"/>
      <c r="K42" s="177"/>
      <c r="L42" s="118">
        <f>SUM(H42:K42)</f>
        <v>0</v>
      </c>
      <c r="M42" s="177"/>
      <c r="N42" s="177"/>
      <c r="O42" s="177"/>
      <c r="P42" s="177"/>
      <c r="Q42" s="118">
        <f>SUM(M42:P42)</f>
        <v>0</v>
      </c>
      <c r="R42" s="177"/>
      <c r="S42" s="211">
        <f t="shared" ref="S41:S57" si="11">SUM(G42,L42,Q42,R42)</f>
        <v>0</v>
      </c>
      <c r="T42" s="208">
        <f t="shared" si="5"/>
        <v>0</v>
      </c>
      <c r="U42" s="89"/>
      <c r="V42" s="89"/>
      <c r="W42" s="89"/>
      <c r="X42"/>
      <c r="Y42"/>
      <c r="Z42" s="89"/>
      <c r="AA42" s="89"/>
      <c r="AB42" s="89"/>
      <c r="AC42" s="89"/>
      <c r="AD42" s="89"/>
      <c r="AE42" s="89"/>
      <c r="AF42" s="89"/>
      <c r="AG42" s="89"/>
      <c r="AH42" s="89"/>
      <c r="AI42" s="89"/>
      <c r="AJ42" s="89"/>
      <c r="AK42" s="89"/>
      <c r="AL42" s="89"/>
      <c r="AM42" s="89"/>
      <c r="AN42" s="89"/>
      <c r="AO42" s="89"/>
      <c r="AP42" s="89"/>
    </row>
    <row r="43" spans="1:42" ht="16" x14ac:dyDescent="0.2">
      <c r="A43" s="89"/>
      <c r="B43" s="169" t="s">
        <v>83</v>
      </c>
      <c r="C43" s="170"/>
      <c r="D43" s="59" t="str">
        <f>_xlfn.IFNA(VLOOKUP(C43, 'Dropdown Values'!$A$82:$B$104, 2, FALSE), "")</f>
        <v/>
      </c>
      <c r="E43" s="133"/>
      <c r="F43" s="174"/>
      <c r="G43" s="118">
        <f t="shared" si="0"/>
        <v>0</v>
      </c>
      <c r="H43" s="174"/>
      <c r="I43" s="177"/>
      <c r="J43" s="177"/>
      <c r="K43" s="177"/>
      <c r="L43" s="118">
        <f t="shared" ref="L43:L58" si="12">SUM(H43:K43)</f>
        <v>0</v>
      </c>
      <c r="M43" s="177"/>
      <c r="N43" s="177"/>
      <c r="O43" s="177"/>
      <c r="P43" s="177"/>
      <c r="Q43" s="118">
        <f t="shared" ref="Q43:Q58" si="13">SUM(M43:P43)</f>
        <v>0</v>
      </c>
      <c r="R43" s="177"/>
      <c r="S43" s="211">
        <f t="shared" si="11"/>
        <v>0</v>
      </c>
      <c r="T43" s="208">
        <f t="shared" si="5"/>
        <v>0</v>
      </c>
      <c r="U43" s="89"/>
      <c r="V43" s="89"/>
      <c r="W43" s="89"/>
      <c r="X43"/>
      <c r="Y43"/>
      <c r="Z43" s="89"/>
      <c r="AA43" s="89"/>
      <c r="AB43" s="89"/>
      <c r="AC43" s="89"/>
      <c r="AD43" s="89"/>
      <c r="AE43" s="89"/>
      <c r="AF43" s="89"/>
      <c r="AG43" s="89"/>
      <c r="AH43" s="89"/>
      <c r="AI43" s="89"/>
      <c r="AJ43" s="89"/>
      <c r="AK43" s="89"/>
      <c r="AL43" s="89"/>
      <c r="AM43" s="89"/>
      <c r="AN43" s="89"/>
      <c r="AO43" s="89"/>
      <c r="AP43" s="89"/>
    </row>
    <row r="44" spans="1:42" ht="16" x14ac:dyDescent="0.2">
      <c r="A44" s="89"/>
      <c r="B44" s="169" t="s">
        <v>83</v>
      </c>
      <c r="C44" s="170"/>
      <c r="D44" s="59" t="str">
        <f>_xlfn.IFNA(VLOOKUP(C44, 'Dropdown Values'!$A$82:$B$104, 2, FALSE), "")</f>
        <v/>
      </c>
      <c r="E44" s="133"/>
      <c r="F44" s="174"/>
      <c r="G44" s="118">
        <f t="shared" si="0"/>
        <v>0</v>
      </c>
      <c r="H44" s="174"/>
      <c r="I44" s="177"/>
      <c r="J44" s="177"/>
      <c r="K44" s="177"/>
      <c r="L44" s="118">
        <f t="shared" si="12"/>
        <v>0</v>
      </c>
      <c r="M44" s="177"/>
      <c r="N44" s="177"/>
      <c r="O44" s="177"/>
      <c r="P44" s="177"/>
      <c r="Q44" s="118">
        <f t="shared" si="13"/>
        <v>0</v>
      </c>
      <c r="R44" s="177"/>
      <c r="S44" s="211">
        <f t="shared" si="11"/>
        <v>0</v>
      </c>
      <c r="T44" s="208">
        <f t="shared" si="5"/>
        <v>0</v>
      </c>
      <c r="U44" s="89"/>
      <c r="V44" s="89"/>
      <c r="W44" s="89"/>
      <c r="X44"/>
      <c r="Y44"/>
      <c r="Z44" s="89"/>
      <c r="AA44" s="89"/>
      <c r="AB44" s="89"/>
      <c r="AC44" s="89"/>
      <c r="AD44" s="89"/>
      <c r="AE44" s="89"/>
      <c r="AF44" s="89"/>
      <c r="AG44" s="89"/>
      <c r="AH44" s="89"/>
      <c r="AI44" s="89"/>
      <c r="AJ44" s="89"/>
      <c r="AK44" s="89"/>
      <c r="AL44" s="89"/>
      <c r="AM44" s="89"/>
      <c r="AN44" s="89"/>
      <c r="AO44" s="89"/>
      <c r="AP44" s="89"/>
    </row>
    <row r="45" spans="1:42" ht="16" x14ac:dyDescent="0.2">
      <c r="A45" s="89"/>
      <c r="B45" s="169" t="s">
        <v>83</v>
      </c>
      <c r="C45" s="170"/>
      <c r="D45" s="59" t="str">
        <f>_xlfn.IFNA(VLOOKUP(C45, 'Dropdown Values'!$A$82:$B$104, 2, FALSE), "")</f>
        <v/>
      </c>
      <c r="E45" s="133"/>
      <c r="F45" s="174"/>
      <c r="G45" s="118">
        <f t="shared" si="0"/>
        <v>0</v>
      </c>
      <c r="H45" s="174"/>
      <c r="I45" s="177"/>
      <c r="J45" s="177"/>
      <c r="K45" s="177"/>
      <c r="L45" s="118">
        <f t="shared" si="12"/>
        <v>0</v>
      </c>
      <c r="M45" s="177"/>
      <c r="N45" s="177"/>
      <c r="O45" s="177"/>
      <c r="P45" s="177"/>
      <c r="Q45" s="118">
        <f t="shared" si="13"/>
        <v>0</v>
      </c>
      <c r="R45" s="177"/>
      <c r="S45" s="211">
        <f t="shared" si="11"/>
        <v>0</v>
      </c>
      <c r="T45" s="208">
        <f t="shared" si="5"/>
        <v>0</v>
      </c>
      <c r="U45" s="89"/>
      <c r="V45" s="89"/>
      <c r="W45" s="89"/>
      <c r="X45"/>
      <c r="Y45"/>
      <c r="Z45" s="89"/>
      <c r="AA45" s="89"/>
      <c r="AB45" s="89"/>
      <c r="AC45" s="89"/>
      <c r="AD45" s="89"/>
      <c r="AE45" s="89"/>
      <c r="AF45" s="89"/>
      <c r="AG45" s="89"/>
      <c r="AH45" s="89"/>
      <c r="AI45" s="89"/>
      <c r="AJ45" s="89"/>
      <c r="AK45" s="89"/>
      <c r="AL45" s="89"/>
      <c r="AM45" s="89"/>
      <c r="AN45" s="89"/>
      <c r="AO45" s="89"/>
      <c r="AP45" s="89"/>
    </row>
    <row r="46" spans="1:42" ht="16" x14ac:dyDescent="0.2">
      <c r="A46" s="89"/>
      <c r="B46" s="169" t="s">
        <v>83</v>
      </c>
      <c r="C46" s="170"/>
      <c r="D46" s="59" t="str">
        <f>_xlfn.IFNA(VLOOKUP(C46, 'Dropdown Values'!$A$82:$B$104, 2, FALSE), "")</f>
        <v/>
      </c>
      <c r="E46" s="133"/>
      <c r="F46" s="174"/>
      <c r="G46" s="118">
        <f t="shared" si="0"/>
        <v>0</v>
      </c>
      <c r="H46" s="174"/>
      <c r="I46" s="177"/>
      <c r="J46" s="177"/>
      <c r="K46" s="177"/>
      <c r="L46" s="118">
        <f t="shared" si="12"/>
        <v>0</v>
      </c>
      <c r="M46" s="177"/>
      <c r="N46" s="177"/>
      <c r="O46" s="177"/>
      <c r="P46" s="177"/>
      <c r="Q46" s="118">
        <f t="shared" si="13"/>
        <v>0</v>
      </c>
      <c r="R46" s="177"/>
      <c r="S46" s="211">
        <f t="shared" si="11"/>
        <v>0</v>
      </c>
      <c r="T46" s="208">
        <f t="shared" si="5"/>
        <v>0</v>
      </c>
      <c r="U46" s="89"/>
      <c r="V46" s="89"/>
      <c r="W46" s="89"/>
      <c r="X46"/>
      <c r="Y46"/>
      <c r="Z46" s="89"/>
      <c r="AA46" s="89"/>
      <c r="AB46" s="89"/>
      <c r="AC46" s="89"/>
      <c r="AD46" s="89"/>
      <c r="AE46" s="89"/>
      <c r="AF46" s="89"/>
      <c r="AG46" s="89"/>
      <c r="AH46" s="89"/>
      <c r="AI46" s="89"/>
      <c r="AJ46" s="89"/>
      <c r="AK46" s="89"/>
      <c r="AL46" s="89"/>
      <c r="AM46" s="89"/>
      <c r="AN46" s="89"/>
      <c r="AO46" s="89"/>
      <c r="AP46" s="89"/>
    </row>
    <row r="47" spans="1:42" ht="16" x14ac:dyDescent="0.2">
      <c r="A47" s="89"/>
      <c r="B47" s="169" t="s">
        <v>83</v>
      </c>
      <c r="C47" s="170"/>
      <c r="D47" s="59" t="str">
        <f>_xlfn.IFNA(VLOOKUP(C47, 'Dropdown Values'!$A$82:$B$104, 2, FALSE), "")</f>
        <v/>
      </c>
      <c r="E47" s="133"/>
      <c r="F47" s="174"/>
      <c r="G47" s="118">
        <f t="shared" si="0"/>
        <v>0</v>
      </c>
      <c r="H47" s="174"/>
      <c r="I47" s="177"/>
      <c r="J47" s="177"/>
      <c r="K47" s="177"/>
      <c r="L47" s="118">
        <f t="shared" si="12"/>
        <v>0</v>
      </c>
      <c r="M47" s="177"/>
      <c r="N47" s="177"/>
      <c r="O47" s="177"/>
      <c r="P47" s="177"/>
      <c r="Q47" s="118">
        <f t="shared" si="13"/>
        <v>0</v>
      </c>
      <c r="R47" s="177"/>
      <c r="S47" s="211">
        <f t="shared" si="11"/>
        <v>0</v>
      </c>
      <c r="T47" s="208">
        <f t="shared" si="5"/>
        <v>0</v>
      </c>
      <c r="U47" s="89"/>
      <c r="V47" s="89"/>
      <c r="W47" s="89"/>
      <c r="X47"/>
      <c r="Y47"/>
      <c r="Z47" s="89"/>
      <c r="AA47" s="89"/>
      <c r="AB47" s="89"/>
      <c r="AC47" s="89"/>
      <c r="AD47" s="89"/>
      <c r="AE47" s="89"/>
      <c r="AF47" s="89"/>
      <c r="AG47" s="89"/>
      <c r="AH47" s="89"/>
      <c r="AI47" s="89"/>
      <c r="AJ47" s="89"/>
      <c r="AK47" s="89"/>
      <c r="AL47" s="89"/>
      <c r="AM47" s="89"/>
      <c r="AN47" s="89"/>
      <c r="AO47" s="89"/>
      <c r="AP47" s="89"/>
    </row>
    <row r="48" spans="1:42" ht="16" x14ac:dyDescent="0.2">
      <c r="A48" s="89"/>
      <c r="B48" s="169" t="s">
        <v>83</v>
      </c>
      <c r="C48" s="170"/>
      <c r="D48" s="59" t="str">
        <f>_xlfn.IFNA(VLOOKUP(C48, 'Dropdown Values'!$A$82:$B$104, 2, FALSE), "")</f>
        <v/>
      </c>
      <c r="E48" s="133"/>
      <c r="F48" s="174"/>
      <c r="G48" s="118">
        <f t="shared" si="0"/>
        <v>0</v>
      </c>
      <c r="H48" s="174"/>
      <c r="I48" s="177"/>
      <c r="J48" s="177"/>
      <c r="K48" s="177"/>
      <c r="L48" s="118">
        <f t="shared" si="12"/>
        <v>0</v>
      </c>
      <c r="M48" s="177"/>
      <c r="N48" s="177"/>
      <c r="O48" s="177"/>
      <c r="P48" s="177"/>
      <c r="Q48" s="118">
        <f t="shared" si="13"/>
        <v>0</v>
      </c>
      <c r="R48" s="177"/>
      <c r="S48" s="211">
        <f t="shared" si="11"/>
        <v>0</v>
      </c>
      <c r="T48" s="208">
        <f t="shared" si="5"/>
        <v>0</v>
      </c>
      <c r="U48" s="89"/>
      <c r="V48" s="89"/>
      <c r="W48" s="89"/>
      <c r="X48"/>
      <c r="Y48"/>
      <c r="Z48" s="89"/>
      <c r="AA48" s="89"/>
      <c r="AB48" s="89"/>
      <c r="AC48" s="89"/>
      <c r="AD48" s="89"/>
      <c r="AE48" s="89"/>
      <c r="AF48" s="89"/>
      <c r="AG48" s="89"/>
      <c r="AH48" s="89"/>
      <c r="AI48" s="89"/>
      <c r="AJ48" s="89"/>
      <c r="AK48" s="89"/>
      <c r="AL48" s="89"/>
      <c r="AM48" s="89"/>
      <c r="AN48" s="89"/>
      <c r="AO48" s="89"/>
      <c r="AP48" s="89"/>
    </row>
    <row r="49" spans="1:42" ht="16" x14ac:dyDescent="0.2">
      <c r="A49" s="89"/>
      <c r="B49" s="169" t="s">
        <v>83</v>
      </c>
      <c r="C49" s="170"/>
      <c r="D49" s="59" t="str">
        <f>_xlfn.IFNA(VLOOKUP(C49, 'Dropdown Values'!$A$82:$B$104, 2, FALSE), "")</f>
        <v/>
      </c>
      <c r="E49" s="133"/>
      <c r="F49" s="174"/>
      <c r="G49" s="118">
        <f t="shared" si="0"/>
        <v>0</v>
      </c>
      <c r="H49" s="174"/>
      <c r="I49" s="177"/>
      <c r="J49" s="177"/>
      <c r="K49" s="177"/>
      <c r="L49" s="118">
        <f t="shared" si="12"/>
        <v>0</v>
      </c>
      <c r="M49" s="177"/>
      <c r="N49" s="177"/>
      <c r="O49" s="177"/>
      <c r="P49" s="177"/>
      <c r="Q49" s="118">
        <f t="shared" si="13"/>
        <v>0</v>
      </c>
      <c r="R49" s="177"/>
      <c r="S49" s="211">
        <f t="shared" si="11"/>
        <v>0</v>
      </c>
      <c r="T49" s="208">
        <f t="shared" si="5"/>
        <v>0</v>
      </c>
      <c r="U49" s="89"/>
      <c r="V49" s="89"/>
      <c r="W49" s="89"/>
      <c r="X49"/>
      <c r="Y49"/>
      <c r="Z49" s="89"/>
      <c r="AA49" s="89"/>
      <c r="AB49" s="89"/>
      <c r="AC49" s="89"/>
      <c r="AD49" s="89"/>
      <c r="AE49" s="89"/>
      <c r="AF49" s="89"/>
      <c r="AG49" s="89"/>
      <c r="AH49" s="89"/>
      <c r="AI49" s="89"/>
      <c r="AJ49" s="89"/>
      <c r="AK49" s="89"/>
      <c r="AL49" s="89"/>
      <c r="AM49" s="89"/>
      <c r="AN49" s="89"/>
      <c r="AO49" s="89"/>
      <c r="AP49" s="89"/>
    </row>
    <row r="50" spans="1:42" ht="16" x14ac:dyDescent="0.2">
      <c r="A50" s="89"/>
      <c r="B50" s="169" t="s">
        <v>83</v>
      </c>
      <c r="C50" s="170"/>
      <c r="D50" s="59" t="str">
        <f>_xlfn.IFNA(VLOOKUP(C50, 'Dropdown Values'!$A$82:$B$104, 2, FALSE), "")</f>
        <v/>
      </c>
      <c r="E50" s="133"/>
      <c r="F50" s="174"/>
      <c r="G50" s="118">
        <f t="shared" si="0"/>
        <v>0</v>
      </c>
      <c r="H50" s="174"/>
      <c r="I50" s="177"/>
      <c r="J50" s="177"/>
      <c r="K50" s="177"/>
      <c r="L50" s="118">
        <f t="shared" si="12"/>
        <v>0</v>
      </c>
      <c r="M50" s="177"/>
      <c r="N50" s="177"/>
      <c r="O50" s="177"/>
      <c r="P50" s="177"/>
      <c r="Q50" s="118">
        <f t="shared" si="13"/>
        <v>0</v>
      </c>
      <c r="R50" s="177"/>
      <c r="S50" s="211">
        <f t="shared" si="11"/>
        <v>0</v>
      </c>
      <c r="T50" s="208">
        <f t="shared" si="5"/>
        <v>0</v>
      </c>
      <c r="U50" s="89"/>
      <c r="V50" s="89"/>
      <c r="W50" s="89"/>
      <c r="X50"/>
      <c r="Y50"/>
      <c r="Z50" s="89"/>
      <c r="AA50" s="89"/>
      <c r="AB50" s="89"/>
      <c r="AC50" s="89"/>
      <c r="AD50" s="89"/>
      <c r="AE50" s="89"/>
      <c r="AF50" s="89"/>
      <c r="AG50" s="89"/>
      <c r="AH50" s="89"/>
      <c r="AI50" s="89"/>
      <c r="AJ50" s="89"/>
      <c r="AK50" s="89"/>
      <c r="AL50" s="89"/>
      <c r="AM50" s="89"/>
      <c r="AN50" s="89"/>
      <c r="AO50" s="89"/>
      <c r="AP50" s="89"/>
    </row>
    <row r="51" spans="1:42" ht="16" x14ac:dyDescent="0.2">
      <c r="A51" s="89"/>
      <c r="B51" s="169" t="s">
        <v>83</v>
      </c>
      <c r="C51" s="170"/>
      <c r="D51" s="59" t="str">
        <f>_xlfn.IFNA(VLOOKUP(C51, 'Dropdown Values'!$A$82:$B$104, 2, FALSE), "")</f>
        <v/>
      </c>
      <c r="E51" s="133"/>
      <c r="F51" s="174"/>
      <c r="G51" s="118">
        <f t="shared" si="0"/>
        <v>0</v>
      </c>
      <c r="H51" s="174"/>
      <c r="I51" s="177"/>
      <c r="J51" s="177"/>
      <c r="K51" s="177"/>
      <c r="L51" s="118">
        <f t="shared" si="12"/>
        <v>0</v>
      </c>
      <c r="M51" s="177"/>
      <c r="N51" s="177"/>
      <c r="O51" s="177"/>
      <c r="P51" s="177"/>
      <c r="Q51" s="118">
        <f t="shared" si="13"/>
        <v>0</v>
      </c>
      <c r="R51" s="177"/>
      <c r="S51" s="211">
        <f t="shared" si="11"/>
        <v>0</v>
      </c>
      <c r="T51" s="208">
        <f t="shared" si="5"/>
        <v>0</v>
      </c>
      <c r="U51" s="89"/>
      <c r="V51" s="89"/>
      <c r="W51" s="89"/>
      <c r="X51"/>
      <c r="Y51"/>
      <c r="Z51" s="89"/>
      <c r="AA51" s="89"/>
      <c r="AB51" s="89"/>
      <c r="AC51" s="89"/>
      <c r="AD51" s="89"/>
      <c r="AE51" s="89"/>
      <c r="AF51" s="89"/>
      <c r="AG51" s="89"/>
      <c r="AH51" s="89"/>
      <c r="AI51" s="89"/>
      <c r="AJ51" s="89"/>
      <c r="AK51" s="89"/>
      <c r="AL51" s="89"/>
      <c r="AM51" s="89"/>
      <c r="AN51" s="89"/>
      <c r="AO51" s="89"/>
      <c r="AP51" s="89"/>
    </row>
    <row r="52" spans="1:42" ht="16" x14ac:dyDescent="0.2">
      <c r="A52" s="89"/>
      <c r="B52" s="169" t="s">
        <v>83</v>
      </c>
      <c r="C52" s="170"/>
      <c r="D52" s="59" t="str">
        <f>_xlfn.IFNA(VLOOKUP(C52, 'Dropdown Values'!$A$82:$B$104, 2, FALSE), "")</f>
        <v/>
      </c>
      <c r="E52" s="133"/>
      <c r="F52" s="174"/>
      <c r="G52" s="118">
        <f t="shared" si="0"/>
        <v>0</v>
      </c>
      <c r="H52" s="174"/>
      <c r="I52" s="177"/>
      <c r="J52" s="177"/>
      <c r="K52" s="177"/>
      <c r="L52" s="118">
        <f t="shared" si="12"/>
        <v>0</v>
      </c>
      <c r="M52" s="177"/>
      <c r="N52" s="177"/>
      <c r="O52" s="177"/>
      <c r="P52" s="177"/>
      <c r="Q52" s="118">
        <f t="shared" si="13"/>
        <v>0</v>
      </c>
      <c r="R52" s="177"/>
      <c r="S52" s="211">
        <f t="shared" si="11"/>
        <v>0</v>
      </c>
      <c r="T52" s="208">
        <f t="shared" si="5"/>
        <v>0</v>
      </c>
      <c r="U52" s="89"/>
      <c r="V52" s="89"/>
      <c r="W52" s="89"/>
      <c r="X52"/>
      <c r="Y52"/>
      <c r="Z52" s="89"/>
      <c r="AA52" s="89"/>
      <c r="AB52" s="89"/>
      <c r="AC52" s="89"/>
      <c r="AD52" s="89"/>
      <c r="AE52" s="89"/>
      <c r="AF52" s="89"/>
      <c r="AG52" s="89"/>
      <c r="AH52" s="89"/>
      <c r="AI52" s="89"/>
      <c r="AJ52" s="89"/>
      <c r="AK52" s="89"/>
      <c r="AL52" s="89"/>
      <c r="AM52" s="89"/>
      <c r="AN52" s="89"/>
      <c r="AO52" s="89"/>
      <c r="AP52" s="89"/>
    </row>
    <row r="53" spans="1:42" ht="16" x14ac:dyDescent="0.2">
      <c r="A53" s="89"/>
      <c r="B53" s="169" t="s">
        <v>83</v>
      </c>
      <c r="C53" s="170"/>
      <c r="D53" s="59" t="str">
        <f>_xlfn.IFNA(VLOOKUP(C53, 'Dropdown Values'!$A$82:$B$104, 2, FALSE), "")</f>
        <v/>
      </c>
      <c r="E53" s="133"/>
      <c r="F53" s="174"/>
      <c r="G53" s="118">
        <f t="shared" si="0"/>
        <v>0</v>
      </c>
      <c r="H53" s="174"/>
      <c r="I53" s="177"/>
      <c r="J53" s="177"/>
      <c r="K53" s="177"/>
      <c r="L53" s="118">
        <f t="shared" si="12"/>
        <v>0</v>
      </c>
      <c r="M53" s="177"/>
      <c r="N53" s="177"/>
      <c r="O53" s="177"/>
      <c r="P53" s="177"/>
      <c r="Q53" s="118">
        <f t="shared" si="13"/>
        <v>0</v>
      </c>
      <c r="R53" s="177"/>
      <c r="S53" s="211">
        <f t="shared" si="11"/>
        <v>0</v>
      </c>
      <c r="T53" s="208">
        <f t="shared" si="5"/>
        <v>0</v>
      </c>
      <c r="U53" s="89"/>
      <c r="V53" s="89"/>
      <c r="W53" s="89"/>
      <c r="X53"/>
      <c r="Y53"/>
      <c r="Z53" s="89"/>
      <c r="AA53" s="89"/>
      <c r="AB53" s="89"/>
      <c r="AC53" s="89"/>
      <c r="AD53" s="89"/>
      <c r="AE53" s="89"/>
      <c r="AF53" s="89"/>
      <c r="AG53" s="89"/>
      <c r="AH53" s="89"/>
      <c r="AI53" s="89"/>
      <c r="AJ53" s="89"/>
      <c r="AK53" s="89"/>
      <c r="AL53" s="89"/>
      <c r="AM53" s="89"/>
      <c r="AN53" s="89"/>
      <c r="AO53" s="89"/>
      <c r="AP53" s="89"/>
    </row>
    <row r="54" spans="1:42" ht="16" x14ac:dyDescent="0.2">
      <c r="A54" s="89"/>
      <c r="B54" s="169" t="s">
        <v>83</v>
      </c>
      <c r="C54" s="170"/>
      <c r="D54" s="59" t="str">
        <f>_xlfn.IFNA(VLOOKUP(C54, 'Dropdown Values'!$A$82:$B$104, 2, FALSE), "")</f>
        <v/>
      </c>
      <c r="E54" s="133"/>
      <c r="F54" s="174"/>
      <c r="G54" s="118">
        <f t="shared" si="0"/>
        <v>0</v>
      </c>
      <c r="H54" s="174"/>
      <c r="I54" s="177"/>
      <c r="J54" s="177"/>
      <c r="K54" s="177"/>
      <c r="L54" s="118">
        <f t="shared" si="12"/>
        <v>0</v>
      </c>
      <c r="M54" s="177"/>
      <c r="N54" s="177"/>
      <c r="O54" s="177"/>
      <c r="P54" s="177"/>
      <c r="Q54" s="118">
        <f t="shared" si="13"/>
        <v>0</v>
      </c>
      <c r="R54" s="177"/>
      <c r="S54" s="211">
        <f t="shared" si="11"/>
        <v>0</v>
      </c>
      <c r="T54" s="208">
        <f t="shared" si="5"/>
        <v>0</v>
      </c>
      <c r="U54" s="89"/>
      <c r="V54" s="89"/>
      <c r="W54" s="89"/>
      <c r="X54"/>
      <c r="Y54"/>
      <c r="Z54" s="89"/>
      <c r="AA54" s="89"/>
      <c r="AB54" s="89"/>
      <c r="AC54" s="89"/>
      <c r="AD54" s="89"/>
      <c r="AE54" s="89"/>
      <c r="AF54" s="89"/>
      <c r="AG54" s="89"/>
      <c r="AH54" s="89"/>
      <c r="AI54" s="89"/>
      <c r="AJ54" s="89"/>
      <c r="AK54" s="89"/>
      <c r="AL54" s="89"/>
      <c r="AM54" s="89"/>
      <c r="AN54" s="89"/>
      <c r="AO54" s="89"/>
      <c r="AP54" s="89"/>
    </row>
    <row r="55" spans="1:42" ht="16" x14ac:dyDescent="0.2">
      <c r="A55" s="89"/>
      <c r="B55" s="169" t="s">
        <v>83</v>
      </c>
      <c r="C55" s="170"/>
      <c r="D55" s="59" t="str">
        <f>_xlfn.IFNA(VLOOKUP(C55, 'Dropdown Values'!$A$82:$B$104, 2, FALSE), "")</f>
        <v/>
      </c>
      <c r="E55" s="133"/>
      <c r="F55" s="174"/>
      <c r="G55" s="118">
        <f t="shared" si="0"/>
        <v>0</v>
      </c>
      <c r="H55" s="174"/>
      <c r="I55" s="177"/>
      <c r="J55" s="177"/>
      <c r="K55" s="177"/>
      <c r="L55" s="118">
        <f t="shared" si="12"/>
        <v>0</v>
      </c>
      <c r="M55" s="177"/>
      <c r="N55" s="177"/>
      <c r="O55" s="177"/>
      <c r="P55" s="177"/>
      <c r="Q55" s="118">
        <f t="shared" si="13"/>
        <v>0</v>
      </c>
      <c r="R55" s="177"/>
      <c r="S55" s="211">
        <f t="shared" si="11"/>
        <v>0</v>
      </c>
      <c r="T55" s="208">
        <f t="shared" si="5"/>
        <v>0</v>
      </c>
      <c r="U55" s="89"/>
      <c r="V55" s="89"/>
      <c r="W55" s="89"/>
      <c r="X55"/>
      <c r="Y55"/>
      <c r="Z55" s="89"/>
      <c r="AA55" s="89"/>
      <c r="AB55" s="89"/>
      <c r="AC55" s="89"/>
      <c r="AD55" s="89"/>
      <c r="AE55" s="89"/>
      <c r="AF55" s="89"/>
      <c r="AG55" s="89"/>
      <c r="AH55" s="89"/>
      <c r="AI55" s="89"/>
      <c r="AJ55" s="89"/>
      <c r="AK55" s="89"/>
      <c r="AL55" s="89"/>
      <c r="AM55" s="89"/>
      <c r="AN55" s="89"/>
      <c r="AO55" s="89"/>
      <c r="AP55" s="89"/>
    </row>
    <row r="56" spans="1:42" ht="16" x14ac:dyDescent="0.2">
      <c r="A56" s="89"/>
      <c r="B56" s="169" t="s">
        <v>83</v>
      </c>
      <c r="C56" s="170"/>
      <c r="D56" s="59" t="str">
        <f>_xlfn.IFNA(VLOOKUP(C56, 'Dropdown Values'!$A$82:$B$104, 2, FALSE), "")</f>
        <v/>
      </c>
      <c r="E56" s="133"/>
      <c r="F56" s="174"/>
      <c r="G56" s="118">
        <f t="shared" si="0"/>
        <v>0</v>
      </c>
      <c r="H56" s="174"/>
      <c r="I56" s="177"/>
      <c r="J56" s="177"/>
      <c r="K56" s="177"/>
      <c r="L56" s="118">
        <f t="shared" si="12"/>
        <v>0</v>
      </c>
      <c r="M56" s="177"/>
      <c r="N56" s="177"/>
      <c r="O56" s="177"/>
      <c r="P56" s="177"/>
      <c r="Q56" s="118">
        <f t="shared" si="13"/>
        <v>0</v>
      </c>
      <c r="R56" s="177"/>
      <c r="S56" s="211">
        <f t="shared" si="11"/>
        <v>0</v>
      </c>
      <c r="T56" s="208">
        <f t="shared" si="5"/>
        <v>0</v>
      </c>
      <c r="U56" s="89"/>
      <c r="V56" s="89"/>
      <c r="W56" s="89"/>
      <c r="X56"/>
      <c r="Y56"/>
      <c r="Z56" s="89"/>
      <c r="AA56" s="352"/>
      <c r="AB56" s="352"/>
      <c r="AC56" s="352"/>
      <c r="AD56" s="89"/>
      <c r="AE56" s="89"/>
      <c r="AF56" s="89"/>
      <c r="AG56" s="89"/>
      <c r="AH56" s="89"/>
      <c r="AI56" s="89"/>
      <c r="AJ56" s="89"/>
      <c r="AK56" s="89"/>
      <c r="AL56" s="89"/>
      <c r="AM56" s="89"/>
      <c r="AN56" s="89"/>
      <c r="AO56" s="89"/>
      <c r="AP56" s="89"/>
    </row>
    <row r="57" spans="1:42" ht="16" x14ac:dyDescent="0.2">
      <c r="A57" s="89"/>
      <c r="B57" s="169" t="s">
        <v>83</v>
      </c>
      <c r="C57" s="170"/>
      <c r="D57" s="59" t="str">
        <f>_xlfn.IFNA(VLOOKUP(C57, 'Dropdown Values'!$A$82:$B$104, 2, FALSE), "")</f>
        <v/>
      </c>
      <c r="E57" s="133"/>
      <c r="F57" s="174"/>
      <c r="G57" s="118">
        <f t="shared" si="0"/>
        <v>0</v>
      </c>
      <c r="H57" s="174"/>
      <c r="I57" s="177"/>
      <c r="J57" s="177"/>
      <c r="K57" s="177"/>
      <c r="L57" s="118">
        <f t="shared" si="12"/>
        <v>0</v>
      </c>
      <c r="M57" s="177"/>
      <c r="N57" s="177"/>
      <c r="O57" s="177"/>
      <c r="P57" s="177"/>
      <c r="Q57" s="118">
        <f t="shared" si="13"/>
        <v>0</v>
      </c>
      <c r="R57" s="177"/>
      <c r="S57" s="211">
        <f t="shared" si="11"/>
        <v>0</v>
      </c>
      <c r="T57" s="208">
        <f t="shared" si="5"/>
        <v>0</v>
      </c>
      <c r="U57" s="89"/>
      <c r="V57" s="89"/>
      <c r="W57" s="89"/>
      <c r="X57" s="89"/>
      <c r="Y57" s="89"/>
      <c r="Z57" s="89"/>
      <c r="AA57" s="1"/>
      <c r="AB57" s="41"/>
      <c r="AC57" s="1"/>
      <c r="AD57" s="1"/>
      <c r="AE57" s="1"/>
      <c r="AF57" s="89"/>
      <c r="AG57" s="89"/>
      <c r="AH57" s="89"/>
      <c r="AI57" s="89"/>
      <c r="AJ57" s="89"/>
      <c r="AK57" s="89"/>
      <c r="AL57" s="89"/>
      <c r="AM57" s="89"/>
      <c r="AN57" s="89"/>
      <c r="AO57" s="89"/>
      <c r="AP57" s="89"/>
    </row>
    <row r="58" spans="1:42" ht="17" thickBot="1" x14ac:dyDescent="0.25">
      <c r="A58" s="89"/>
      <c r="B58" s="171" t="s">
        <v>83</v>
      </c>
      <c r="C58" s="172"/>
      <c r="D58" s="60" t="str">
        <f>_xlfn.IFNA(VLOOKUP(C58, 'Dropdown Values'!$A$82:$B$104, 2, FALSE), "")</f>
        <v/>
      </c>
      <c r="E58" s="60"/>
      <c r="F58" s="175"/>
      <c r="G58" s="119">
        <f t="shared" si="0"/>
        <v>0</v>
      </c>
      <c r="H58" s="175"/>
      <c r="I58" s="178"/>
      <c r="J58" s="178"/>
      <c r="K58" s="178"/>
      <c r="L58" s="119">
        <f t="shared" si="12"/>
        <v>0</v>
      </c>
      <c r="M58" s="178"/>
      <c r="N58" s="178"/>
      <c r="O58" s="178"/>
      <c r="P58" s="178"/>
      <c r="Q58" s="119">
        <f t="shared" si="13"/>
        <v>0</v>
      </c>
      <c r="R58" s="178"/>
      <c r="S58" s="212">
        <f>SUM(G58,L58,Q58,R58)</f>
        <v>0</v>
      </c>
      <c r="T58" s="209">
        <f t="shared" si="5"/>
        <v>0</v>
      </c>
      <c r="U58" s="89"/>
      <c r="V58" s="89"/>
      <c r="W58" s="89"/>
      <c r="X58" s="89"/>
      <c r="Y58" s="89"/>
      <c r="Z58" s="89"/>
      <c r="AA58" s="89"/>
      <c r="AB58"/>
      <c r="AC58" s="120"/>
      <c r="AD58" s="42"/>
      <c r="AE58"/>
      <c r="AF58" s="89"/>
      <c r="AG58" s="89"/>
      <c r="AH58" s="89"/>
      <c r="AI58" s="89"/>
      <c r="AJ58" s="89"/>
      <c r="AK58" s="89"/>
      <c r="AL58" s="89"/>
      <c r="AM58" s="89"/>
      <c r="AN58" s="89"/>
      <c r="AO58" s="89"/>
      <c r="AP58" s="89"/>
    </row>
    <row r="59" spans="1:42" ht="43.5" customHeight="1" thickBot="1" x14ac:dyDescent="0.25">
      <c r="A59" s="89"/>
      <c r="B59" s="89"/>
      <c r="C59" s="124"/>
      <c r="D59" s="89"/>
      <c r="E59" s="89"/>
      <c r="F59" s="89"/>
      <c r="G59" s="89"/>
      <c r="H59" s="89"/>
      <c r="I59" s="89"/>
      <c r="J59"/>
      <c r="K59"/>
      <c r="L59" s="89"/>
      <c r="M59" s="89"/>
      <c r="N59" s="89"/>
      <c r="O59" s="89"/>
      <c r="P59" s="89"/>
      <c r="Q59" s="89"/>
      <c r="R59" s="89"/>
      <c r="S59" s="49"/>
      <c r="T59" s="49" t="s">
        <v>160</v>
      </c>
      <c r="U59" s="89"/>
      <c r="V59" s="89"/>
      <c r="W59" s="89"/>
      <c r="X59" s="89"/>
      <c r="Y59" s="89"/>
      <c r="Z59" s="89"/>
      <c r="AA59" s="89"/>
      <c r="AB59" s="89"/>
      <c r="AC59" s="89"/>
      <c r="AD59" s="89"/>
      <c r="AE59" s="1"/>
      <c r="AF59" s="120"/>
      <c r="AG59" s="120"/>
      <c r="AH59" s="120"/>
      <c r="AI59" s="120"/>
      <c r="AJ59"/>
      <c r="AK59" s="89"/>
      <c r="AL59" s="89"/>
      <c r="AM59" s="89"/>
      <c r="AN59" s="89"/>
      <c r="AO59" s="89"/>
      <c r="AP59" s="89"/>
    </row>
    <row r="60" spans="1:42" s="83" customFormat="1" ht="22" thickBot="1" x14ac:dyDescent="0.3">
      <c r="B60" s="122" t="s">
        <v>161</v>
      </c>
      <c r="C60" s="123"/>
      <c r="D60" s="123"/>
      <c r="E60" s="123"/>
      <c r="F60" s="123"/>
      <c r="G60" s="123"/>
      <c r="H60" s="123"/>
      <c r="I60" s="123"/>
      <c r="J60" s="123"/>
      <c r="K60" s="123"/>
      <c r="L60" s="123"/>
      <c r="M60" s="123"/>
      <c r="N60" s="123"/>
      <c r="O60" s="123"/>
      <c r="P60" s="123"/>
      <c r="Q60" s="123"/>
      <c r="R60" s="123"/>
      <c r="S60" s="123"/>
      <c r="T60" s="87"/>
      <c r="AE60" s="121"/>
      <c r="AF60" s="84"/>
      <c r="AG60" s="84"/>
      <c r="AH60" s="84"/>
      <c r="AI60" s="84"/>
    </row>
    <row r="61" spans="1:42" ht="16" thickBot="1" x14ac:dyDescent="0.25">
      <c r="A61" s="89"/>
      <c r="B61" s="49" t="s">
        <v>162</v>
      </c>
      <c r="C61" s="89"/>
      <c r="D61" s="89"/>
      <c r="E61" s="89"/>
      <c r="F61" s="89"/>
      <c r="G61" s="89"/>
      <c r="H61" s="89"/>
      <c r="I61" s="89"/>
      <c r="J61"/>
      <c r="K61"/>
      <c r="L61" s="89"/>
      <c r="M61" s="89"/>
      <c r="N61" s="89"/>
      <c r="O61" s="89"/>
      <c r="P61" s="89"/>
      <c r="Q61" s="89"/>
      <c r="R61" s="89"/>
      <c r="S61" s="89"/>
      <c r="T61" s="89"/>
      <c r="U61" s="89"/>
      <c r="V61" s="89"/>
      <c r="W61" s="89"/>
      <c r="X61" s="89"/>
      <c r="Y61" s="89"/>
      <c r="Z61" s="89"/>
      <c r="AA61" s="89"/>
      <c r="AB61" s="89"/>
      <c r="AC61" s="89"/>
      <c r="AD61" s="89"/>
      <c r="AE61" s="1"/>
      <c r="AF61" s="120"/>
      <c r="AG61" s="120"/>
      <c r="AH61" s="120"/>
      <c r="AI61" s="120"/>
      <c r="AJ61"/>
      <c r="AK61" s="89"/>
      <c r="AL61" s="89"/>
      <c r="AM61" s="89"/>
      <c r="AN61" s="89"/>
      <c r="AO61" s="89"/>
      <c r="AP61" s="89"/>
    </row>
    <row r="62" spans="1:42" ht="33.75" customHeight="1" thickBot="1" x14ac:dyDescent="0.25">
      <c r="A62" s="89"/>
      <c r="B62" s="296" t="s">
        <v>132</v>
      </c>
      <c r="C62" s="296" t="s">
        <v>157</v>
      </c>
      <c r="D62" s="298" t="s">
        <v>134</v>
      </c>
      <c r="E62" s="303" t="s">
        <v>158</v>
      </c>
      <c r="F62" s="300" t="s">
        <v>159</v>
      </c>
      <c r="G62" s="301"/>
      <c r="H62" s="300" t="s">
        <v>137</v>
      </c>
      <c r="I62" s="301"/>
      <c r="J62" s="301"/>
      <c r="K62" s="301"/>
      <c r="L62" s="302"/>
      <c r="M62" s="300" t="s">
        <v>138</v>
      </c>
      <c r="N62" s="301"/>
      <c r="O62" s="301"/>
      <c r="P62" s="301"/>
      <c r="Q62" s="302"/>
      <c r="R62" s="47" t="s">
        <v>139</v>
      </c>
      <c r="S62" s="289" t="s">
        <v>140</v>
      </c>
      <c r="T62" s="289" t="s">
        <v>141</v>
      </c>
      <c r="U62" s="89"/>
      <c r="V62" s="89"/>
      <c r="W62" s="89"/>
      <c r="X62" s="89"/>
      <c r="Y62" s="89"/>
      <c r="Z62"/>
      <c r="AA62" s="120"/>
      <c r="AB62" s="37"/>
      <c r="AC62" s="120"/>
      <c r="AD62" s="120"/>
      <c r="AE62"/>
      <c r="AF62" s="89"/>
      <c r="AG62" s="89"/>
      <c r="AH62" s="89"/>
      <c r="AI62" s="89"/>
      <c r="AJ62" s="89"/>
      <c r="AK62" s="89"/>
      <c r="AL62" s="89"/>
      <c r="AM62" s="89"/>
      <c r="AN62" s="89"/>
      <c r="AO62" s="89"/>
      <c r="AP62" s="89"/>
    </row>
    <row r="63" spans="1:42" ht="51" x14ac:dyDescent="0.2">
      <c r="A63" s="89"/>
      <c r="B63" s="297"/>
      <c r="C63" s="297"/>
      <c r="D63" s="299"/>
      <c r="E63" s="304"/>
      <c r="F63" s="65" t="s">
        <v>142</v>
      </c>
      <c r="G63" s="335" t="s">
        <v>143</v>
      </c>
      <c r="H63" s="65" t="s">
        <v>144</v>
      </c>
      <c r="I63" s="66" t="s">
        <v>145</v>
      </c>
      <c r="J63" s="66" t="s">
        <v>146</v>
      </c>
      <c r="K63" s="66" t="s">
        <v>147</v>
      </c>
      <c r="L63" s="335" t="s">
        <v>143</v>
      </c>
      <c r="M63" s="65" t="s">
        <v>144</v>
      </c>
      <c r="N63" s="66" t="s">
        <v>145</v>
      </c>
      <c r="O63" s="66" t="s">
        <v>146</v>
      </c>
      <c r="P63" s="66" t="s">
        <v>147</v>
      </c>
      <c r="Q63" s="335" t="s">
        <v>143</v>
      </c>
      <c r="R63" s="294" t="s">
        <v>143</v>
      </c>
      <c r="S63" s="290"/>
      <c r="T63" s="290"/>
      <c r="U63" s="89"/>
      <c r="V63" s="89"/>
      <c r="W63" s="89"/>
      <c r="X63" s="89"/>
      <c r="Y63" s="89"/>
      <c r="Z63" s="42"/>
      <c r="AA63" s="120"/>
      <c r="AB63" s="37"/>
      <c r="AC63" s="120"/>
      <c r="AD63" s="120"/>
      <c r="AE63"/>
      <c r="AF63" s="89"/>
      <c r="AG63" s="89"/>
      <c r="AH63" s="89"/>
      <c r="AI63" s="89"/>
      <c r="AJ63" s="89"/>
      <c r="AK63" s="89"/>
      <c r="AL63" s="89"/>
      <c r="AM63" s="89"/>
      <c r="AN63" s="89"/>
      <c r="AO63" s="89"/>
      <c r="AP63" s="89"/>
    </row>
    <row r="64" spans="1:42" ht="16.25" customHeight="1" x14ac:dyDescent="0.2">
      <c r="A64" s="89"/>
      <c r="B64" s="297"/>
      <c r="C64" s="297"/>
      <c r="D64" s="297"/>
      <c r="E64" s="305"/>
      <c r="F64" s="18" t="s">
        <v>148</v>
      </c>
      <c r="G64" s="336"/>
      <c r="H64" s="18" t="s">
        <v>148</v>
      </c>
      <c r="I64" s="18" t="s">
        <v>148</v>
      </c>
      <c r="J64" s="111" t="s">
        <v>149</v>
      </c>
      <c r="K64" s="111" t="s">
        <v>149</v>
      </c>
      <c r="L64" s="292"/>
      <c r="M64" s="111" t="s">
        <v>149</v>
      </c>
      <c r="N64" s="111" t="s">
        <v>149</v>
      </c>
      <c r="O64" s="111" t="s">
        <v>149</v>
      </c>
      <c r="P64" s="111" t="s">
        <v>149</v>
      </c>
      <c r="Q64" s="292"/>
      <c r="R64" s="295"/>
      <c r="S64" s="290"/>
      <c r="T64" s="290"/>
      <c r="U64" s="89"/>
      <c r="V64" s="89"/>
      <c r="W64" s="89"/>
      <c r="X64" s="89"/>
      <c r="Y64" s="89"/>
      <c r="Z64" s="42"/>
      <c r="AA64" s="120"/>
      <c r="AB64" s="37"/>
      <c r="AC64" s="120"/>
      <c r="AD64" s="120"/>
      <c r="AE64"/>
      <c r="AF64" s="89"/>
      <c r="AG64" s="89"/>
      <c r="AH64" s="89"/>
      <c r="AI64" s="89"/>
      <c r="AJ64" s="89"/>
      <c r="AK64" s="89"/>
      <c r="AL64" s="89"/>
      <c r="AM64" s="89"/>
      <c r="AN64" s="89"/>
      <c r="AO64" s="89"/>
      <c r="AP64" s="89"/>
    </row>
    <row r="65" spans="1:42" ht="16" x14ac:dyDescent="0.2">
      <c r="A65" s="89"/>
      <c r="B65" s="168" t="s">
        <v>363</v>
      </c>
      <c r="C65" s="168" t="s">
        <v>463</v>
      </c>
      <c r="D65" s="58" t="str">
        <f>_xlfn.IFNA(VLOOKUP(C65, Filtered_Bespoke_Outcomes, 2, FALSE), "")</f>
        <v>%</v>
      </c>
      <c r="E65" s="58">
        <v>10</v>
      </c>
      <c r="F65" s="173">
        <v>0</v>
      </c>
      <c r="G65" s="117">
        <f>SUM(F65)</f>
        <v>0</v>
      </c>
      <c r="H65" s="173">
        <v>0</v>
      </c>
      <c r="I65" s="176">
        <v>0</v>
      </c>
      <c r="J65" s="176">
        <v>0</v>
      </c>
      <c r="K65" s="176">
        <v>0</v>
      </c>
      <c r="L65" s="117">
        <f>SUM(H65:K65)</f>
        <v>0</v>
      </c>
      <c r="M65" s="176">
        <v>0</v>
      </c>
      <c r="N65" s="176">
        <v>0</v>
      </c>
      <c r="O65" s="176">
        <v>0</v>
      </c>
      <c r="P65" s="176">
        <v>10</v>
      </c>
      <c r="Q65" s="117">
        <f>SUM(M65:P65)</f>
        <v>10</v>
      </c>
      <c r="R65" s="176">
        <v>0</v>
      </c>
      <c r="S65" s="210">
        <f>SUM(G65,L65,Q65,R65)</f>
        <v>10</v>
      </c>
      <c r="T65" s="203">
        <f>IFERROR((E65-S65)/E65*-1,0)</f>
        <v>0</v>
      </c>
      <c r="U65" s="89"/>
      <c r="V65" s="89"/>
      <c r="W65" s="89"/>
      <c r="X65" s="89"/>
      <c r="Y65" s="89"/>
      <c r="Z65" s="42"/>
      <c r="AA65" s="89"/>
      <c r="AB65" s="37"/>
      <c r="AC65" s="89"/>
      <c r="AD65" s="120"/>
      <c r="AE65" s="89"/>
      <c r="AF65" s="89"/>
      <c r="AG65" s="89"/>
      <c r="AH65" s="89"/>
      <c r="AI65" s="89"/>
      <c r="AJ65" s="89"/>
      <c r="AK65" s="89"/>
      <c r="AL65" s="89"/>
      <c r="AM65" s="89"/>
      <c r="AN65" s="89"/>
      <c r="AO65" s="89"/>
      <c r="AP65" s="89"/>
    </row>
    <row r="66" spans="1:42" ht="16" x14ac:dyDescent="0.2">
      <c r="A66" s="89"/>
      <c r="B66" s="170" t="s">
        <v>363</v>
      </c>
      <c r="C66" s="170" t="s">
        <v>464</v>
      </c>
      <c r="D66" s="59" t="str">
        <f>_xlfn.IFNA(VLOOKUP(C66, Filtered_Bespoke_Outcomes, 2, FALSE), "")</f>
        <v>n of </v>
      </c>
      <c r="E66" s="133">
        <v>25</v>
      </c>
      <c r="F66" s="174">
        <v>0</v>
      </c>
      <c r="G66" s="118">
        <f t="shared" ref="G66:G104" si="14">SUM(F66)</f>
        <v>0</v>
      </c>
      <c r="H66" s="174">
        <v>0</v>
      </c>
      <c r="I66" s="177">
        <v>0</v>
      </c>
      <c r="J66" s="177">
        <v>0</v>
      </c>
      <c r="K66" s="177">
        <v>0</v>
      </c>
      <c r="L66" s="118">
        <f t="shared" ref="L66:L104" si="15">SUM(H66:K66)</f>
        <v>0</v>
      </c>
      <c r="M66" s="177">
        <v>0</v>
      </c>
      <c r="N66" s="177">
        <v>0</v>
      </c>
      <c r="O66" s="177">
        <v>0</v>
      </c>
      <c r="P66" s="177">
        <v>0</v>
      </c>
      <c r="Q66" s="118">
        <f t="shared" ref="Q66:Q104" si="16">SUM(M66:P66)</f>
        <v>0</v>
      </c>
      <c r="R66" s="177">
        <v>25</v>
      </c>
      <c r="S66" s="211">
        <f>SUM(G66,L66,Q66,R66)</f>
        <v>25</v>
      </c>
      <c r="T66" s="208">
        <f>IFERROR((E66-S66)/E66*-1,0)</f>
        <v>0</v>
      </c>
      <c r="U66" s="89"/>
      <c r="V66" s="89"/>
      <c r="W66" s="89"/>
      <c r="X66" s="89"/>
      <c r="Y66" s="89"/>
      <c r="Z66"/>
      <c r="AA66" s="89"/>
      <c r="AB66" s="37"/>
      <c r="AC66" s="89"/>
      <c r="AD66" s="120"/>
      <c r="AE66" s="89"/>
      <c r="AF66" s="89"/>
      <c r="AG66" s="89"/>
      <c r="AH66" s="89"/>
      <c r="AI66" s="89"/>
      <c r="AJ66" s="89"/>
      <c r="AK66" s="89"/>
      <c r="AL66" s="89"/>
      <c r="AM66" s="89"/>
      <c r="AN66" s="89"/>
      <c r="AO66" s="89"/>
      <c r="AP66" s="89"/>
    </row>
    <row r="67" spans="1:42" ht="16" x14ac:dyDescent="0.2">
      <c r="A67" s="89"/>
      <c r="B67" s="170" t="s">
        <v>363</v>
      </c>
      <c r="C67" s="170" t="s">
        <v>465</v>
      </c>
      <c r="D67" s="59" t="str">
        <f>_xlfn.IFNA(VLOOKUP(C67, Filtered_Bespoke_Outcomes, 2, FALSE), "")</f>
        <v>n of </v>
      </c>
      <c r="E67" s="133">
        <v>33</v>
      </c>
      <c r="F67" s="174">
        <v>0</v>
      </c>
      <c r="G67" s="118">
        <f t="shared" si="14"/>
        <v>0</v>
      </c>
      <c r="H67" s="174">
        <v>0</v>
      </c>
      <c r="I67" s="177">
        <v>0</v>
      </c>
      <c r="J67" s="177">
        <v>0</v>
      </c>
      <c r="K67" s="177">
        <v>1</v>
      </c>
      <c r="L67" s="118">
        <f t="shared" si="15"/>
        <v>1</v>
      </c>
      <c r="M67" s="177">
        <v>0</v>
      </c>
      <c r="N67" s="177">
        <v>0</v>
      </c>
      <c r="O67" s="177">
        <v>0</v>
      </c>
      <c r="P67" s="177">
        <v>5</v>
      </c>
      <c r="Q67" s="118">
        <f t="shared" si="16"/>
        <v>5</v>
      </c>
      <c r="R67" s="177">
        <v>27</v>
      </c>
      <c r="S67" s="211">
        <f t="shared" ref="S67:S103" si="17">SUM(G67,L67,Q67,R67)</f>
        <v>33</v>
      </c>
      <c r="T67" s="208">
        <f t="shared" ref="T67:T104" si="18">IFERROR((E67-S67)/E67*-1,0)</f>
        <v>0</v>
      </c>
      <c r="U67" s="89"/>
      <c r="V67" s="89"/>
      <c r="W67" s="89"/>
      <c r="X67" s="89"/>
      <c r="Y67" s="89"/>
      <c r="Z67"/>
      <c r="AA67" s="89"/>
      <c r="AB67" s="37"/>
      <c r="AC67" s="89"/>
      <c r="AD67" s="120"/>
      <c r="AE67" s="89"/>
      <c r="AF67" s="89"/>
      <c r="AG67" s="89"/>
      <c r="AH67" s="89"/>
      <c r="AI67" s="89"/>
      <c r="AJ67" s="89"/>
      <c r="AK67" s="89"/>
      <c r="AL67" s="89"/>
      <c r="AM67" s="89"/>
      <c r="AN67" s="89"/>
      <c r="AO67" s="89"/>
      <c r="AP67" s="89"/>
    </row>
    <row r="68" spans="1:42" ht="16" x14ac:dyDescent="0.2">
      <c r="A68" s="89"/>
      <c r="B68" s="170" t="s">
        <v>363</v>
      </c>
      <c r="C68" s="170" t="s">
        <v>466</v>
      </c>
      <c r="D68" s="59" t="str">
        <f>_xlfn.IFNA(VLOOKUP(C68, Filtered_Bespoke_Outcomes, 2, FALSE), "")</f>
        <v>n of </v>
      </c>
      <c r="E68" s="133">
        <v>515</v>
      </c>
      <c r="F68" s="174">
        <v>0</v>
      </c>
      <c r="G68" s="118">
        <f t="shared" si="14"/>
        <v>0</v>
      </c>
      <c r="H68" s="174">
        <v>0</v>
      </c>
      <c r="I68" s="177">
        <v>0</v>
      </c>
      <c r="J68" s="177">
        <v>0</v>
      </c>
      <c r="K68" s="177">
        <v>30</v>
      </c>
      <c r="L68" s="118">
        <f t="shared" si="15"/>
        <v>30</v>
      </c>
      <c r="M68" s="177">
        <v>0</v>
      </c>
      <c r="N68" s="177">
        <v>0</v>
      </c>
      <c r="O68" s="177">
        <v>0</v>
      </c>
      <c r="P68" s="177">
        <v>50</v>
      </c>
      <c r="Q68" s="118">
        <f t="shared" si="16"/>
        <v>50</v>
      </c>
      <c r="R68" s="177">
        <v>435</v>
      </c>
      <c r="S68" s="211">
        <f t="shared" si="17"/>
        <v>515</v>
      </c>
      <c r="T68" s="208">
        <f t="shared" si="18"/>
        <v>0</v>
      </c>
      <c r="U68" s="89"/>
      <c r="V68" s="89"/>
      <c r="W68" s="89"/>
      <c r="X68" s="89"/>
      <c r="Y68" s="89"/>
      <c r="Z68" s="89"/>
      <c r="AA68" s="89"/>
      <c r="AB68" s="89"/>
      <c r="AC68" s="89"/>
      <c r="AD68" s="120"/>
      <c r="AE68" s="89"/>
      <c r="AF68" s="89"/>
      <c r="AG68" s="89"/>
      <c r="AH68" s="89"/>
      <c r="AI68" s="89"/>
      <c r="AJ68" s="89"/>
      <c r="AK68" s="89"/>
      <c r="AL68" s="89"/>
      <c r="AM68" s="89"/>
      <c r="AN68" s="89"/>
      <c r="AO68" s="89"/>
      <c r="AP68" s="89"/>
    </row>
    <row r="69" spans="1:42" ht="16" x14ac:dyDescent="0.2">
      <c r="A69" s="89"/>
      <c r="B69" s="170" t="s">
        <v>363</v>
      </c>
      <c r="C69" s="170" t="s">
        <v>467</v>
      </c>
      <c r="D69" s="59" t="str">
        <f>_xlfn.IFNA(VLOOKUP(C69, Filtered_Bespoke_Outcomes, 2, FALSE), "")</f>
        <v>%</v>
      </c>
      <c r="E69" s="133">
        <v>30</v>
      </c>
      <c r="F69" s="174">
        <v>0</v>
      </c>
      <c r="G69" s="118">
        <f t="shared" si="14"/>
        <v>0</v>
      </c>
      <c r="H69" s="174">
        <v>0</v>
      </c>
      <c r="I69" s="177">
        <v>0</v>
      </c>
      <c r="J69" s="177">
        <v>0</v>
      </c>
      <c r="K69" s="177">
        <v>0</v>
      </c>
      <c r="L69" s="118">
        <f t="shared" si="15"/>
        <v>0</v>
      </c>
      <c r="M69" s="177">
        <v>0</v>
      </c>
      <c r="N69" s="177">
        <v>0</v>
      </c>
      <c r="O69" s="177">
        <v>0</v>
      </c>
      <c r="P69" s="177">
        <v>10</v>
      </c>
      <c r="Q69" s="118">
        <f t="shared" si="16"/>
        <v>10</v>
      </c>
      <c r="R69" s="177">
        <v>20</v>
      </c>
      <c r="S69" s="211">
        <f t="shared" si="17"/>
        <v>30</v>
      </c>
      <c r="T69" s="208">
        <f t="shared" si="18"/>
        <v>0</v>
      </c>
      <c r="U69" s="89"/>
      <c r="V69" s="89"/>
      <c r="W69" s="89"/>
      <c r="X69" s="89"/>
      <c r="Y69" s="89"/>
      <c r="Z69" s="89"/>
      <c r="AA69" s="89"/>
      <c r="AB69" s="120"/>
      <c r="AC69" s="89"/>
      <c r="AD69" s="120"/>
      <c r="AE69" s="89"/>
      <c r="AF69" s="89"/>
      <c r="AG69" s="89"/>
      <c r="AH69" s="89"/>
      <c r="AI69" s="89"/>
      <c r="AJ69" s="89"/>
      <c r="AK69" s="89"/>
      <c r="AL69" s="89"/>
      <c r="AM69" s="89"/>
      <c r="AN69" s="89"/>
      <c r="AO69" s="89"/>
      <c r="AP69" s="89"/>
    </row>
    <row r="70" spans="1:42" ht="16" x14ac:dyDescent="0.2">
      <c r="A70" s="89"/>
      <c r="B70" s="170" t="s">
        <v>363</v>
      </c>
      <c r="C70" s="170" t="s">
        <v>468</v>
      </c>
      <c r="D70" s="59" t="str">
        <f>_xlfn.IFNA(VLOOKUP(C70, Filtered_Bespoke_Outcomes, 2, FALSE), "")</f>
        <v>%</v>
      </c>
      <c r="E70" s="133">
        <v>10</v>
      </c>
      <c r="F70" s="174">
        <v>0</v>
      </c>
      <c r="G70" s="118">
        <f t="shared" si="14"/>
        <v>0</v>
      </c>
      <c r="H70" s="174">
        <v>0</v>
      </c>
      <c r="I70" s="177">
        <v>0</v>
      </c>
      <c r="J70" s="177">
        <v>0</v>
      </c>
      <c r="K70" s="177">
        <v>0</v>
      </c>
      <c r="L70" s="118">
        <f t="shared" si="15"/>
        <v>0</v>
      </c>
      <c r="M70" s="177">
        <v>0</v>
      </c>
      <c r="N70" s="177">
        <v>0</v>
      </c>
      <c r="O70" s="177">
        <v>0</v>
      </c>
      <c r="P70" s="177">
        <v>0</v>
      </c>
      <c r="Q70" s="118">
        <f t="shared" si="16"/>
        <v>0</v>
      </c>
      <c r="R70" s="177">
        <v>10</v>
      </c>
      <c r="S70" s="211">
        <f t="shared" si="17"/>
        <v>10</v>
      </c>
      <c r="T70" s="208">
        <f t="shared" si="18"/>
        <v>0</v>
      </c>
      <c r="U70" s="89"/>
      <c r="V70" s="89"/>
      <c r="W70" s="89"/>
      <c r="X70" s="89"/>
      <c r="Y70" s="89"/>
      <c r="Z70" s="89"/>
      <c r="AA70" s="89"/>
      <c r="AB70" s="39"/>
      <c r="AC70" s="89"/>
      <c r="AD70" s="120"/>
      <c r="AE70" s="89"/>
      <c r="AF70" s="89"/>
      <c r="AG70" s="89"/>
      <c r="AH70" s="89"/>
      <c r="AI70" s="89"/>
      <c r="AJ70" s="89"/>
      <c r="AK70" s="89"/>
      <c r="AL70" s="89"/>
      <c r="AM70" s="89"/>
      <c r="AN70" s="89"/>
      <c r="AO70" s="89"/>
      <c r="AP70" s="89"/>
    </row>
    <row r="71" spans="1:42" ht="16" x14ac:dyDescent="0.2">
      <c r="A71" s="89"/>
      <c r="B71" s="170" t="s">
        <v>363</v>
      </c>
      <c r="C71" s="170" t="s">
        <v>469</v>
      </c>
      <c r="D71" s="59" t="str">
        <f>_xlfn.IFNA(VLOOKUP(C71, Filtered_Bespoke_Outcomes, 2, FALSE), "")</f>
        <v>n of </v>
      </c>
      <c r="E71" s="133">
        <v>20</v>
      </c>
      <c r="F71" s="174">
        <v>0</v>
      </c>
      <c r="G71" s="118">
        <f t="shared" si="14"/>
        <v>0</v>
      </c>
      <c r="H71" s="174">
        <v>0</v>
      </c>
      <c r="I71" s="177">
        <v>0</v>
      </c>
      <c r="J71" s="177">
        <v>0</v>
      </c>
      <c r="K71" s="177">
        <v>0</v>
      </c>
      <c r="L71" s="118">
        <f t="shared" si="15"/>
        <v>0</v>
      </c>
      <c r="M71" s="177">
        <v>0</v>
      </c>
      <c r="N71" s="177">
        <v>0</v>
      </c>
      <c r="O71" s="177">
        <v>0</v>
      </c>
      <c r="P71" s="177">
        <v>10</v>
      </c>
      <c r="Q71" s="118">
        <f t="shared" si="16"/>
        <v>10</v>
      </c>
      <c r="R71" s="177">
        <v>10</v>
      </c>
      <c r="S71" s="211">
        <f t="shared" si="17"/>
        <v>20</v>
      </c>
      <c r="T71" s="208">
        <f t="shared" si="18"/>
        <v>0</v>
      </c>
      <c r="U71" s="89"/>
      <c r="V71" s="89"/>
      <c r="W71" s="89"/>
      <c r="X71" s="89"/>
      <c r="Y71" s="89"/>
      <c r="Z71" s="89"/>
      <c r="AA71" s="89"/>
      <c r="AB71" s="39"/>
      <c r="AC71" s="89"/>
      <c r="AD71" s="120"/>
      <c r="AE71" s="89"/>
      <c r="AF71" s="89"/>
      <c r="AG71" s="89"/>
      <c r="AH71" s="89"/>
      <c r="AI71" s="89"/>
      <c r="AJ71" s="89"/>
      <c r="AK71" s="89"/>
      <c r="AL71" s="89"/>
      <c r="AM71" s="89"/>
      <c r="AN71" s="89"/>
      <c r="AO71" s="89"/>
      <c r="AP71" s="89"/>
    </row>
    <row r="72" spans="1:42" ht="32" x14ac:dyDescent="0.2">
      <c r="A72" s="89"/>
      <c r="B72" s="170" t="s">
        <v>363</v>
      </c>
      <c r="C72" s="170" t="s">
        <v>470</v>
      </c>
      <c r="D72" s="59" t="str">
        <f>_xlfn.IFNA(VLOOKUP(C72, Filtered_Bespoke_Outcomes, 2, FALSE), "")</f>
        <v>%</v>
      </c>
      <c r="E72" s="133">
        <v>5</v>
      </c>
      <c r="F72" s="174">
        <v>0</v>
      </c>
      <c r="G72" s="118">
        <f t="shared" si="14"/>
        <v>0</v>
      </c>
      <c r="H72" s="174">
        <v>0</v>
      </c>
      <c r="I72" s="177">
        <v>0</v>
      </c>
      <c r="J72" s="177">
        <v>0</v>
      </c>
      <c r="K72" s="177">
        <v>0</v>
      </c>
      <c r="L72" s="118">
        <f t="shared" si="15"/>
        <v>0</v>
      </c>
      <c r="M72" s="177">
        <v>0</v>
      </c>
      <c r="N72" s="177">
        <v>0</v>
      </c>
      <c r="O72" s="177">
        <v>0</v>
      </c>
      <c r="P72" s="177">
        <v>0</v>
      </c>
      <c r="Q72" s="118">
        <f t="shared" si="16"/>
        <v>0</v>
      </c>
      <c r="R72" s="177">
        <v>5</v>
      </c>
      <c r="S72" s="211">
        <f t="shared" si="17"/>
        <v>5</v>
      </c>
      <c r="T72" s="208">
        <f t="shared" si="18"/>
        <v>0</v>
      </c>
      <c r="U72" s="89"/>
      <c r="V72" s="89"/>
      <c r="W72" s="89"/>
      <c r="X72" s="89"/>
      <c r="Y72" s="89"/>
      <c r="Z72" s="89"/>
      <c r="AA72" s="89"/>
      <c r="AB72" s="39"/>
      <c r="AC72" s="89"/>
      <c r="AD72" s="120"/>
      <c r="AE72" s="89"/>
      <c r="AF72" s="89"/>
      <c r="AG72" s="89"/>
      <c r="AH72" s="89"/>
      <c r="AI72" s="89"/>
      <c r="AJ72" s="89"/>
      <c r="AK72" s="89"/>
      <c r="AL72" s="89"/>
      <c r="AM72" s="89"/>
      <c r="AN72" s="89"/>
      <c r="AO72" s="89"/>
      <c r="AP72" s="89"/>
    </row>
    <row r="73" spans="1:42" ht="16" x14ac:dyDescent="0.2">
      <c r="A73" s="89"/>
      <c r="B73" s="170" t="s">
        <v>83</v>
      </c>
      <c r="C73" s="170" t="s">
        <v>83</v>
      </c>
      <c r="D73" s="59" t="str">
        <f>_xlfn.IFNA(VLOOKUP(C73, Filtered_Bespoke_Outcomes, 2, FALSE), "")</f>
        <v/>
      </c>
      <c r="E73" s="133"/>
      <c r="F73" s="174"/>
      <c r="G73" s="118">
        <f t="shared" si="14"/>
        <v>0</v>
      </c>
      <c r="H73" s="174"/>
      <c r="I73" s="177"/>
      <c r="J73" s="177"/>
      <c r="K73" s="177"/>
      <c r="L73" s="118">
        <f t="shared" si="15"/>
        <v>0</v>
      </c>
      <c r="M73" s="177"/>
      <c r="N73" s="177"/>
      <c r="O73" s="177"/>
      <c r="P73" s="177"/>
      <c r="Q73" s="118">
        <f t="shared" si="16"/>
        <v>0</v>
      </c>
      <c r="R73" s="177"/>
      <c r="S73" s="211">
        <f t="shared" si="17"/>
        <v>0</v>
      </c>
      <c r="T73" s="208">
        <f t="shared" si="18"/>
        <v>0</v>
      </c>
      <c r="U73" s="89"/>
      <c r="V73" s="89"/>
      <c r="W73" s="89"/>
      <c r="X73" s="89"/>
      <c r="Y73" s="89"/>
      <c r="Z73" s="89"/>
      <c r="AA73" s="89"/>
      <c r="AB73" s="39"/>
      <c r="AC73" s="89"/>
      <c r="AD73" s="120"/>
      <c r="AE73" s="89"/>
      <c r="AF73" s="89"/>
      <c r="AG73" s="89"/>
      <c r="AH73" s="89"/>
      <c r="AI73" s="89"/>
      <c r="AJ73" s="89"/>
      <c r="AK73" s="89"/>
      <c r="AL73" s="89"/>
      <c r="AM73" s="89"/>
      <c r="AN73" s="89"/>
      <c r="AO73" s="89"/>
      <c r="AP73" s="89"/>
    </row>
    <row r="74" spans="1:42" ht="16" x14ac:dyDescent="0.2">
      <c r="A74" s="89"/>
      <c r="B74" s="170" t="s">
        <v>83</v>
      </c>
      <c r="C74" s="170" t="s">
        <v>83</v>
      </c>
      <c r="D74" s="59" t="str">
        <f>_xlfn.IFNA(VLOOKUP(C74, Filtered_Bespoke_Outcomes, 2, FALSE), "")</f>
        <v/>
      </c>
      <c r="E74" s="133"/>
      <c r="F74" s="174"/>
      <c r="G74" s="118">
        <f t="shared" si="14"/>
        <v>0</v>
      </c>
      <c r="H74" s="174"/>
      <c r="I74" s="177"/>
      <c r="J74" s="177"/>
      <c r="K74" s="177"/>
      <c r="L74" s="118">
        <f t="shared" si="15"/>
        <v>0</v>
      </c>
      <c r="M74" s="177"/>
      <c r="N74" s="177"/>
      <c r="O74" s="177"/>
      <c r="P74" s="177"/>
      <c r="Q74" s="118">
        <f t="shared" si="16"/>
        <v>0</v>
      </c>
      <c r="R74" s="177"/>
      <c r="S74" s="211">
        <f t="shared" si="17"/>
        <v>0</v>
      </c>
      <c r="T74" s="208">
        <f t="shared" si="18"/>
        <v>0</v>
      </c>
      <c r="U74" s="89"/>
      <c r="V74" s="89"/>
      <c r="W74" s="89"/>
      <c r="X74" s="89"/>
      <c r="Y74" s="89"/>
      <c r="Z74" s="89"/>
      <c r="AA74" s="89"/>
      <c r="AB74" s="39"/>
      <c r="AC74" s="89"/>
      <c r="AD74" s="120"/>
      <c r="AE74" s="89"/>
      <c r="AF74" s="89"/>
      <c r="AG74" s="89"/>
      <c r="AH74" s="89"/>
      <c r="AI74" s="89"/>
      <c r="AJ74" s="89"/>
      <c r="AK74" s="89"/>
      <c r="AL74" s="89"/>
      <c r="AM74" s="89"/>
      <c r="AN74" s="89"/>
      <c r="AO74" s="89"/>
      <c r="AP74" s="89"/>
    </row>
    <row r="75" spans="1:42" ht="16" x14ac:dyDescent="0.2">
      <c r="A75" s="89"/>
      <c r="B75" s="170" t="s">
        <v>83</v>
      </c>
      <c r="C75" s="170" t="s">
        <v>83</v>
      </c>
      <c r="D75" s="59" t="str">
        <f>_xlfn.IFNA(VLOOKUP(C75, Filtered_Bespoke_Outcomes, 2, FALSE), "")</f>
        <v/>
      </c>
      <c r="E75" s="133"/>
      <c r="F75" s="174"/>
      <c r="G75" s="118">
        <f t="shared" si="14"/>
        <v>0</v>
      </c>
      <c r="H75" s="174"/>
      <c r="I75" s="177"/>
      <c r="J75" s="177"/>
      <c r="K75" s="177"/>
      <c r="L75" s="118">
        <f t="shared" si="15"/>
        <v>0</v>
      </c>
      <c r="M75" s="177"/>
      <c r="N75" s="177"/>
      <c r="O75" s="177"/>
      <c r="P75" s="177"/>
      <c r="Q75" s="118">
        <f t="shared" si="16"/>
        <v>0</v>
      </c>
      <c r="R75" s="177"/>
      <c r="S75" s="211">
        <f t="shared" si="17"/>
        <v>0</v>
      </c>
      <c r="T75" s="208">
        <f t="shared" si="18"/>
        <v>0</v>
      </c>
      <c r="U75" s="89"/>
      <c r="V75" s="89"/>
      <c r="W75" s="89"/>
      <c r="X75" s="89"/>
      <c r="Y75" s="89"/>
      <c r="Z75" s="89"/>
      <c r="AA75" s="89"/>
      <c r="AB75" s="39"/>
      <c r="AC75" s="89"/>
      <c r="AD75" s="120"/>
      <c r="AE75" s="89"/>
      <c r="AF75" s="89"/>
      <c r="AG75" s="89"/>
      <c r="AH75" s="89"/>
      <c r="AI75" s="89"/>
      <c r="AJ75" s="89"/>
      <c r="AK75" s="89"/>
      <c r="AL75" s="89"/>
      <c r="AM75" s="89"/>
      <c r="AN75" s="89"/>
      <c r="AO75" s="89"/>
      <c r="AP75" s="89"/>
    </row>
    <row r="76" spans="1:42" ht="16" x14ac:dyDescent="0.2">
      <c r="A76" s="89"/>
      <c r="B76" s="170" t="s">
        <v>83</v>
      </c>
      <c r="C76" s="170" t="s">
        <v>83</v>
      </c>
      <c r="D76" s="59" t="str">
        <f>_xlfn.IFNA(VLOOKUP(C76, Filtered_Bespoke_Outcomes, 2, FALSE), "")</f>
        <v/>
      </c>
      <c r="E76" s="133"/>
      <c r="F76" s="174"/>
      <c r="G76" s="118">
        <f t="shared" si="14"/>
        <v>0</v>
      </c>
      <c r="H76" s="174"/>
      <c r="I76" s="177"/>
      <c r="J76" s="177"/>
      <c r="K76" s="177"/>
      <c r="L76" s="118">
        <f t="shared" si="15"/>
        <v>0</v>
      </c>
      <c r="M76" s="177"/>
      <c r="N76" s="177"/>
      <c r="O76" s="177"/>
      <c r="P76" s="177"/>
      <c r="Q76" s="118">
        <f t="shared" si="16"/>
        <v>0</v>
      </c>
      <c r="R76" s="177"/>
      <c r="S76" s="211">
        <f t="shared" si="17"/>
        <v>0</v>
      </c>
      <c r="T76" s="208">
        <f t="shared" si="18"/>
        <v>0</v>
      </c>
      <c r="U76" s="89"/>
      <c r="V76" s="89"/>
      <c r="W76" s="89"/>
      <c r="X76" s="89"/>
      <c r="Y76" s="89"/>
      <c r="Z76" s="89"/>
      <c r="AA76" s="89"/>
      <c r="AB76" s="39"/>
      <c r="AC76" s="89"/>
      <c r="AD76" s="120"/>
      <c r="AE76" s="89"/>
      <c r="AF76" s="89"/>
      <c r="AG76" s="89"/>
      <c r="AH76" s="89"/>
      <c r="AI76" s="89"/>
      <c r="AJ76" s="89"/>
      <c r="AK76" s="89"/>
      <c r="AL76" s="89"/>
      <c r="AM76" s="89"/>
      <c r="AN76" s="89"/>
      <c r="AO76" s="89"/>
      <c r="AP76" s="89"/>
    </row>
    <row r="77" spans="1:42" ht="16" x14ac:dyDescent="0.2">
      <c r="A77" s="89"/>
      <c r="B77" s="170" t="s">
        <v>83</v>
      </c>
      <c r="C77" s="170" t="s">
        <v>83</v>
      </c>
      <c r="D77" s="59" t="str">
        <f>_xlfn.IFNA(VLOOKUP(C77, Filtered_Bespoke_Outcomes, 2, FALSE), "")</f>
        <v/>
      </c>
      <c r="E77" s="133"/>
      <c r="F77" s="174"/>
      <c r="G77" s="118">
        <f t="shared" si="14"/>
        <v>0</v>
      </c>
      <c r="H77" s="174"/>
      <c r="I77" s="177"/>
      <c r="J77" s="177"/>
      <c r="K77" s="177"/>
      <c r="L77" s="118">
        <f t="shared" si="15"/>
        <v>0</v>
      </c>
      <c r="M77" s="177"/>
      <c r="N77" s="177"/>
      <c r="O77" s="177"/>
      <c r="P77" s="177"/>
      <c r="Q77" s="118">
        <f t="shared" si="16"/>
        <v>0</v>
      </c>
      <c r="R77" s="177"/>
      <c r="S77" s="211">
        <f t="shared" si="17"/>
        <v>0</v>
      </c>
      <c r="T77" s="208">
        <f t="shared" si="18"/>
        <v>0</v>
      </c>
      <c r="U77" s="89"/>
      <c r="V77" s="89"/>
      <c r="W77" s="89"/>
      <c r="X77" s="89"/>
      <c r="Y77" s="89"/>
      <c r="Z77" s="89"/>
      <c r="AA77" s="89"/>
      <c r="AB77" s="39"/>
      <c r="AC77" s="89"/>
      <c r="AD77" s="120"/>
      <c r="AE77" s="89"/>
      <c r="AF77" s="89"/>
      <c r="AG77" s="89"/>
      <c r="AH77" s="89"/>
      <c r="AI77" s="89"/>
      <c r="AJ77" s="89"/>
      <c r="AK77" s="89"/>
      <c r="AL77" s="89"/>
      <c r="AM77" s="89"/>
      <c r="AN77" s="89"/>
      <c r="AO77" s="89"/>
      <c r="AP77" s="89"/>
    </row>
    <row r="78" spans="1:42" ht="16" x14ac:dyDescent="0.2">
      <c r="A78" s="89"/>
      <c r="B78" s="170" t="s">
        <v>83</v>
      </c>
      <c r="C78" s="170" t="s">
        <v>83</v>
      </c>
      <c r="D78" s="59" t="str">
        <f>_xlfn.IFNA(VLOOKUP(C78, Filtered_Bespoke_Outcomes, 2, FALSE), "")</f>
        <v/>
      </c>
      <c r="E78" s="133"/>
      <c r="F78" s="174"/>
      <c r="G78" s="118">
        <f t="shared" si="14"/>
        <v>0</v>
      </c>
      <c r="H78" s="174"/>
      <c r="I78" s="177"/>
      <c r="J78" s="177"/>
      <c r="K78" s="177"/>
      <c r="L78" s="118">
        <f t="shared" si="15"/>
        <v>0</v>
      </c>
      <c r="M78" s="177"/>
      <c r="N78" s="177"/>
      <c r="O78" s="177"/>
      <c r="P78" s="177"/>
      <c r="Q78" s="118">
        <f t="shared" si="16"/>
        <v>0</v>
      </c>
      <c r="R78" s="177"/>
      <c r="S78" s="211">
        <f t="shared" si="17"/>
        <v>0</v>
      </c>
      <c r="T78" s="208">
        <f t="shared" si="18"/>
        <v>0</v>
      </c>
      <c r="U78" s="89"/>
      <c r="V78" s="89"/>
      <c r="W78" s="89"/>
      <c r="X78" s="89"/>
      <c r="Y78" s="89"/>
      <c r="Z78" s="89"/>
      <c r="AA78" s="89"/>
      <c r="AB78" s="89"/>
      <c r="AC78" s="89"/>
      <c r="AD78" s="89"/>
      <c r="AE78" s="89"/>
      <c r="AF78" s="89"/>
      <c r="AG78" s="39"/>
      <c r="AH78" s="89"/>
      <c r="AI78" s="89"/>
      <c r="AJ78" s="89"/>
      <c r="AK78" s="89"/>
      <c r="AL78" s="89"/>
      <c r="AM78" s="89"/>
      <c r="AN78" s="89"/>
      <c r="AO78" s="89"/>
      <c r="AP78" s="89"/>
    </row>
    <row r="79" spans="1:42" ht="16" x14ac:dyDescent="0.2">
      <c r="A79" s="89"/>
      <c r="B79" s="170" t="s">
        <v>83</v>
      </c>
      <c r="C79" s="170" t="s">
        <v>83</v>
      </c>
      <c r="D79" s="59" t="str">
        <f>_xlfn.IFNA(VLOOKUP(C79, Filtered_Bespoke_Outcomes, 2, FALSE), "")</f>
        <v/>
      </c>
      <c r="E79" s="133"/>
      <c r="F79" s="174"/>
      <c r="G79" s="118">
        <f t="shared" si="14"/>
        <v>0</v>
      </c>
      <c r="H79" s="174"/>
      <c r="I79" s="177"/>
      <c r="J79" s="177"/>
      <c r="K79" s="177"/>
      <c r="L79" s="118">
        <f t="shared" si="15"/>
        <v>0</v>
      </c>
      <c r="M79" s="177"/>
      <c r="N79" s="177"/>
      <c r="O79" s="177"/>
      <c r="P79" s="177"/>
      <c r="Q79" s="118">
        <f t="shared" si="16"/>
        <v>0</v>
      </c>
      <c r="R79" s="177"/>
      <c r="S79" s="211">
        <f t="shared" si="17"/>
        <v>0</v>
      </c>
      <c r="T79" s="208">
        <f t="shared" si="18"/>
        <v>0</v>
      </c>
      <c r="U79" s="89"/>
      <c r="V79" s="89"/>
      <c r="W79" s="89"/>
      <c r="X79" s="89"/>
      <c r="Y79" s="89"/>
      <c r="Z79" s="89"/>
      <c r="AA79" s="89"/>
      <c r="AB79" s="89"/>
      <c r="AC79" s="89"/>
      <c r="AD79" s="89"/>
      <c r="AE79" s="89"/>
      <c r="AF79" s="89"/>
      <c r="AG79" s="39"/>
      <c r="AH79" s="89"/>
      <c r="AI79" s="89"/>
      <c r="AJ79" s="89"/>
      <c r="AK79" s="89"/>
      <c r="AL79" s="89"/>
      <c r="AM79" s="89"/>
      <c r="AN79" s="89"/>
      <c r="AO79" s="89"/>
      <c r="AP79" s="89"/>
    </row>
    <row r="80" spans="1:42" ht="16" x14ac:dyDescent="0.2">
      <c r="A80" s="89"/>
      <c r="B80" s="170" t="s">
        <v>83</v>
      </c>
      <c r="C80" s="170" t="s">
        <v>83</v>
      </c>
      <c r="D80" s="59" t="str">
        <f>_xlfn.IFNA(VLOOKUP(C80, Filtered_Bespoke_Outcomes, 2, FALSE), "")</f>
        <v/>
      </c>
      <c r="E80" s="133"/>
      <c r="F80" s="174"/>
      <c r="G80" s="118">
        <f t="shared" si="14"/>
        <v>0</v>
      </c>
      <c r="H80" s="174"/>
      <c r="I80" s="177"/>
      <c r="J80" s="177"/>
      <c r="K80" s="177"/>
      <c r="L80" s="118">
        <f t="shared" si="15"/>
        <v>0</v>
      </c>
      <c r="M80" s="177"/>
      <c r="N80" s="177"/>
      <c r="O80" s="177"/>
      <c r="P80" s="177"/>
      <c r="Q80" s="118">
        <f t="shared" si="16"/>
        <v>0</v>
      </c>
      <c r="R80" s="177"/>
      <c r="S80" s="211">
        <f t="shared" si="17"/>
        <v>0</v>
      </c>
      <c r="T80" s="208">
        <f t="shared" si="18"/>
        <v>0</v>
      </c>
      <c r="U80" s="89"/>
      <c r="V80" s="89"/>
      <c r="W80" s="89"/>
      <c r="X80" s="89"/>
      <c r="Y80" s="89"/>
      <c r="Z80" s="89"/>
      <c r="AA80" s="89"/>
      <c r="AB80" s="89"/>
      <c r="AC80" s="89"/>
      <c r="AD80" s="89"/>
      <c r="AE80" s="89"/>
      <c r="AF80" s="89"/>
      <c r="AG80" s="40"/>
      <c r="AH80" s="89"/>
      <c r="AI80" s="89"/>
      <c r="AJ80" s="89"/>
      <c r="AK80" s="89"/>
      <c r="AL80" s="89"/>
      <c r="AM80" s="89"/>
      <c r="AN80" s="89"/>
      <c r="AO80" s="89"/>
      <c r="AP80" s="89"/>
    </row>
    <row r="81" spans="1:42" ht="16" x14ac:dyDescent="0.2">
      <c r="A81" s="89"/>
      <c r="B81" s="170" t="s">
        <v>83</v>
      </c>
      <c r="C81" s="170" t="s">
        <v>83</v>
      </c>
      <c r="D81" s="59" t="str">
        <f>_xlfn.IFNA(VLOOKUP(C81, Filtered_Bespoke_Outcomes, 2, FALSE), "")</f>
        <v/>
      </c>
      <c r="E81" s="133"/>
      <c r="F81" s="174"/>
      <c r="G81" s="118">
        <f t="shared" si="14"/>
        <v>0</v>
      </c>
      <c r="H81" s="174"/>
      <c r="I81" s="177"/>
      <c r="J81" s="177"/>
      <c r="K81" s="177"/>
      <c r="L81" s="118">
        <f t="shared" si="15"/>
        <v>0</v>
      </c>
      <c r="M81" s="177"/>
      <c r="N81" s="177"/>
      <c r="O81" s="177"/>
      <c r="P81" s="177"/>
      <c r="Q81" s="118">
        <f t="shared" si="16"/>
        <v>0</v>
      </c>
      <c r="R81" s="177"/>
      <c r="S81" s="211">
        <f t="shared" si="17"/>
        <v>0</v>
      </c>
      <c r="T81" s="208">
        <f t="shared" si="18"/>
        <v>0</v>
      </c>
      <c r="U81" s="89"/>
      <c r="V81" s="89"/>
      <c r="W81" s="89"/>
      <c r="X81" s="89"/>
      <c r="Y81" s="89"/>
      <c r="Z81" s="89"/>
      <c r="AA81" s="89"/>
      <c r="AB81" s="89"/>
      <c r="AC81" s="89"/>
      <c r="AD81" s="89"/>
      <c r="AE81" s="89"/>
      <c r="AF81" s="89"/>
      <c r="AG81" s="37"/>
      <c r="AH81" s="89"/>
      <c r="AI81" s="89"/>
      <c r="AJ81" s="89"/>
      <c r="AK81" s="89"/>
      <c r="AL81" s="89"/>
      <c r="AM81" s="89"/>
      <c r="AN81" s="89"/>
      <c r="AO81" s="89"/>
      <c r="AP81" s="89"/>
    </row>
    <row r="82" spans="1:42" ht="16" x14ac:dyDescent="0.2">
      <c r="A82" s="89"/>
      <c r="B82" s="170" t="s">
        <v>83</v>
      </c>
      <c r="C82" s="170" t="s">
        <v>83</v>
      </c>
      <c r="D82" s="59" t="str">
        <f>_xlfn.IFNA(VLOOKUP(C82, Filtered_Bespoke_Outcomes, 2, FALSE), "")</f>
        <v/>
      </c>
      <c r="E82" s="133"/>
      <c r="F82" s="174"/>
      <c r="G82" s="118">
        <f t="shared" si="14"/>
        <v>0</v>
      </c>
      <c r="H82" s="174"/>
      <c r="I82" s="177"/>
      <c r="J82" s="177"/>
      <c r="K82" s="177"/>
      <c r="L82" s="118">
        <f t="shared" si="15"/>
        <v>0</v>
      </c>
      <c r="M82" s="177"/>
      <c r="N82" s="177"/>
      <c r="O82" s="177"/>
      <c r="P82" s="177"/>
      <c r="Q82" s="118">
        <f t="shared" si="16"/>
        <v>0</v>
      </c>
      <c r="R82" s="177"/>
      <c r="S82" s="211">
        <f t="shared" si="17"/>
        <v>0</v>
      </c>
      <c r="T82" s="208">
        <f t="shared" si="18"/>
        <v>0</v>
      </c>
      <c r="U82" s="89"/>
      <c r="V82" s="89"/>
      <c r="W82" s="89"/>
      <c r="X82" s="89"/>
      <c r="Y82" s="89"/>
      <c r="Z82" s="89"/>
      <c r="AA82" s="89"/>
      <c r="AB82" s="89"/>
      <c r="AC82" s="89"/>
      <c r="AD82" s="89"/>
      <c r="AE82" s="89"/>
      <c r="AF82" s="89"/>
      <c r="AG82" s="37"/>
      <c r="AH82" s="89"/>
      <c r="AI82" s="89"/>
      <c r="AJ82" s="89"/>
      <c r="AK82" s="89"/>
      <c r="AL82" s="89"/>
      <c r="AM82" s="89"/>
      <c r="AN82" s="89"/>
      <c r="AO82" s="89"/>
      <c r="AP82" s="89"/>
    </row>
    <row r="83" spans="1:42" ht="16" x14ac:dyDescent="0.2">
      <c r="A83" s="89"/>
      <c r="B83" s="170" t="s">
        <v>83</v>
      </c>
      <c r="C83" s="170" t="s">
        <v>83</v>
      </c>
      <c r="D83" s="59" t="str">
        <f>_xlfn.IFNA(VLOOKUP(C83, Filtered_Bespoke_Outcomes, 2, FALSE), "")</f>
        <v/>
      </c>
      <c r="E83" s="133"/>
      <c r="F83" s="174"/>
      <c r="G83" s="118">
        <f t="shared" si="14"/>
        <v>0</v>
      </c>
      <c r="H83" s="174"/>
      <c r="I83" s="177"/>
      <c r="J83" s="177"/>
      <c r="K83" s="177"/>
      <c r="L83" s="118">
        <f t="shared" si="15"/>
        <v>0</v>
      </c>
      <c r="M83" s="177"/>
      <c r="N83" s="177"/>
      <c r="O83" s="177"/>
      <c r="P83" s="177"/>
      <c r="Q83" s="118">
        <f t="shared" si="16"/>
        <v>0</v>
      </c>
      <c r="R83" s="177"/>
      <c r="S83" s="211">
        <f t="shared" si="17"/>
        <v>0</v>
      </c>
      <c r="T83" s="208">
        <f t="shared" si="18"/>
        <v>0</v>
      </c>
      <c r="U83" s="89"/>
      <c r="V83" s="89"/>
      <c r="W83" s="89"/>
      <c r="X83" s="89"/>
      <c r="Y83" s="89"/>
      <c r="Z83" s="89"/>
      <c r="AA83" s="89"/>
      <c r="AB83" s="89"/>
      <c r="AC83" s="89"/>
      <c r="AD83" s="89"/>
      <c r="AE83" s="89"/>
      <c r="AF83" s="89"/>
      <c r="AG83" s="40"/>
      <c r="AH83" s="89"/>
      <c r="AI83" s="89"/>
      <c r="AJ83" s="89"/>
      <c r="AK83" s="89"/>
      <c r="AL83" s="89"/>
      <c r="AM83" s="89"/>
      <c r="AN83" s="89"/>
      <c r="AO83" s="89"/>
      <c r="AP83" s="89"/>
    </row>
    <row r="84" spans="1:42" ht="16" x14ac:dyDescent="0.2">
      <c r="A84" s="89"/>
      <c r="B84" s="170" t="s">
        <v>83</v>
      </c>
      <c r="C84" s="170" t="s">
        <v>83</v>
      </c>
      <c r="D84" s="59" t="str">
        <f>_xlfn.IFNA(VLOOKUP(C84, Filtered_Bespoke_Outcomes, 2, FALSE), "")</f>
        <v/>
      </c>
      <c r="E84" s="133"/>
      <c r="F84" s="174"/>
      <c r="G84" s="118">
        <f t="shared" si="14"/>
        <v>0</v>
      </c>
      <c r="H84" s="174"/>
      <c r="I84" s="177"/>
      <c r="J84" s="177"/>
      <c r="K84" s="177"/>
      <c r="L84" s="118">
        <f t="shared" si="15"/>
        <v>0</v>
      </c>
      <c r="M84" s="177"/>
      <c r="N84" s="177"/>
      <c r="O84" s="177"/>
      <c r="P84" s="177"/>
      <c r="Q84" s="118">
        <f t="shared" si="16"/>
        <v>0</v>
      </c>
      <c r="R84" s="177"/>
      <c r="S84" s="211">
        <f t="shared" si="17"/>
        <v>0</v>
      </c>
      <c r="T84" s="208">
        <f t="shared" si="18"/>
        <v>0</v>
      </c>
      <c r="U84" s="89"/>
      <c r="V84" s="89"/>
      <c r="W84" s="89"/>
      <c r="X84" s="89"/>
      <c r="Y84" s="89"/>
      <c r="Z84" s="89"/>
      <c r="AA84" s="89"/>
      <c r="AB84" s="89"/>
      <c r="AC84" s="89"/>
      <c r="AD84" s="89"/>
      <c r="AE84" s="89"/>
      <c r="AF84" s="89"/>
      <c r="AG84" s="40"/>
      <c r="AH84" s="89"/>
      <c r="AI84" s="89"/>
      <c r="AJ84" s="89"/>
      <c r="AK84" s="89"/>
      <c r="AL84" s="89"/>
      <c r="AM84" s="89"/>
      <c r="AN84" s="89"/>
      <c r="AO84" s="89"/>
      <c r="AP84" s="89"/>
    </row>
    <row r="85" spans="1:42" ht="16" x14ac:dyDescent="0.2">
      <c r="A85" s="89"/>
      <c r="B85" s="170" t="s">
        <v>83</v>
      </c>
      <c r="C85" s="170" t="s">
        <v>83</v>
      </c>
      <c r="D85" s="59" t="str">
        <f>_xlfn.IFNA(VLOOKUP(C85, Filtered_Bespoke_Outcomes, 2, FALSE), "")</f>
        <v/>
      </c>
      <c r="E85" s="133"/>
      <c r="F85" s="174"/>
      <c r="G85" s="118">
        <f t="shared" si="14"/>
        <v>0</v>
      </c>
      <c r="H85" s="174"/>
      <c r="I85" s="177"/>
      <c r="J85" s="177"/>
      <c r="K85" s="177"/>
      <c r="L85" s="118">
        <f t="shared" si="15"/>
        <v>0</v>
      </c>
      <c r="M85" s="177"/>
      <c r="N85" s="177"/>
      <c r="O85" s="177"/>
      <c r="P85" s="177"/>
      <c r="Q85" s="118">
        <f t="shared" si="16"/>
        <v>0</v>
      </c>
      <c r="R85" s="177"/>
      <c r="S85" s="211">
        <f t="shared" si="17"/>
        <v>0</v>
      </c>
      <c r="T85" s="208">
        <f t="shared" si="18"/>
        <v>0</v>
      </c>
      <c r="U85" s="89"/>
      <c r="V85" s="89"/>
      <c r="W85" s="89"/>
      <c r="X85" s="89"/>
      <c r="Y85" s="89"/>
      <c r="Z85" s="89"/>
      <c r="AA85" s="89"/>
      <c r="AB85" s="89"/>
      <c r="AC85" s="89"/>
      <c r="AD85" s="89"/>
      <c r="AE85" s="89"/>
      <c r="AF85" s="89"/>
      <c r="AG85" s="37"/>
      <c r="AH85" s="89"/>
      <c r="AI85" s="89"/>
      <c r="AJ85" s="89"/>
      <c r="AK85" s="89"/>
      <c r="AL85" s="89"/>
      <c r="AM85" s="89"/>
      <c r="AN85" s="89"/>
      <c r="AO85" s="89"/>
      <c r="AP85" s="89"/>
    </row>
    <row r="86" spans="1:42" ht="16" x14ac:dyDescent="0.2">
      <c r="A86" s="89"/>
      <c r="B86" s="170" t="s">
        <v>83</v>
      </c>
      <c r="C86" s="170" t="s">
        <v>83</v>
      </c>
      <c r="D86" s="59" t="str">
        <f>_xlfn.IFNA(VLOOKUP(C86, Filtered_Bespoke_Outcomes, 2, FALSE), "")</f>
        <v/>
      </c>
      <c r="E86" s="133"/>
      <c r="F86" s="174"/>
      <c r="G86" s="118">
        <f t="shared" si="14"/>
        <v>0</v>
      </c>
      <c r="H86" s="174"/>
      <c r="I86" s="177"/>
      <c r="J86" s="177"/>
      <c r="K86" s="177"/>
      <c r="L86" s="118">
        <f t="shared" si="15"/>
        <v>0</v>
      </c>
      <c r="M86" s="177"/>
      <c r="N86" s="177"/>
      <c r="O86" s="177"/>
      <c r="P86" s="177"/>
      <c r="Q86" s="118">
        <f t="shared" si="16"/>
        <v>0</v>
      </c>
      <c r="R86" s="177"/>
      <c r="S86" s="211">
        <f t="shared" si="17"/>
        <v>0</v>
      </c>
      <c r="T86" s="208">
        <f t="shared" si="18"/>
        <v>0</v>
      </c>
      <c r="U86" s="89"/>
      <c r="V86" s="89"/>
      <c r="W86" s="89"/>
      <c r="X86" s="89"/>
      <c r="Y86" s="89"/>
      <c r="Z86" s="89"/>
      <c r="AA86" s="89"/>
      <c r="AB86" s="89"/>
      <c r="AC86" s="89"/>
      <c r="AD86" s="89"/>
      <c r="AE86" s="89"/>
      <c r="AF86" s="89"/>
      <c r="AG86" s="37"/>
      <c r="AH86" s="89"/>
      <c r="AI86" s="89"/>
      <c r="AJ86" s="89"/>
      <c r="AK86" s="89"/>
      <c r="AL86" s="89"/>
      <c r="AM86" s="89"/>
      <c r="AN86" s="89"/>
      <c r="AO86" s="89"/>
      <c r="AP86" s="89"/>
    </row>
    <row r="87" spans="1:42" ht="16" x14ac:dyDescent="0.2">
      <c r="A87" s="89"/>
      <c r="B87" s="170" t="s">
        <v>83</v>
      </c>
      <c r="C87" s="170" t="s">
        <v>83</v>
      </c>
      <c r="D87" s="59" t="str">
        <f>_xlfn.IFNA(VLOOKUP(C87, Filtered_Bespoke_Outcomes, 2, FALSE), "")</f>
        <v/>
      </c>
      <c r="E87" s="133"/>
      <c r="F87" s="174"/>
      <c r="G87" s="118">
        <f t="shared" si="14"/>
        <v>0</v>
      </c>
      <c r="H87" s="174"/>
      <c r="I87" s="177"/>
      <c r="J87" s="177"/>
      <c r="K87" s="177"/>
      <c r="L87" s="118">
        <f t="shared" si="15"/>
        <v>0</v>
      </c>
      <c r="M87" s="177"/>
      <c r="N87" s="177"/>
      <c r="O87" s="177"/>
      <c r="P87" s="177"/>
      <c r="Q87" s="118">
        <f t="shared" si="16"/>
        <v>0</v>
      </c>
      <c r="R87" s="177"/>
      <c r="S87" s="211">
        <f t="shared" si="17"/>
        <v>0</v>
      </c>
      <c r="T87" s="208">
        <f t="shared" si="18"/>
        <v>0</v>
      </c>
      <c r="U87" s="89"/>
      <c r="V87" s="89"/>
      <c r="W87" s="89"/>
      <c r="X87" s="89"/>
      <c r="Y87" s="89"/>
      <c r="Z87" s="89"/>
      <c r="AA87" s="89"/>
      <c r="AB87" s="89"/>
      <c r="AC87" s="89"/>
      <c r="AD87" s="89"/>
      <c r="AE87" s="89"/>
      <c r="AF87" s="89"/>
      <c r="AG87" s="37"/>
      <c r="AH87" s="89"/>
      <c r="AI87" s="89"/>
      <c r="AJ87" s="89"/>
      <c r="AK87" s="89"/>
      <c r="AL87" s="89"/>
      <c r="AM87" s="89"/>
      <c r="AN87" s="89"/>
      <c r="AO87" s="89"/>
      <c r="AP87" s="89"/>
    </row>
    <row r="88" spans="1:42" ht="16" x14ac:dyDescent="0.2">
      <c r="A88" s="89"/>
      <c r="B88" s="170" t="s">
        <v>83</v>
      </c>
      <c r="C88" s="170" t="s">
        <v>83</v>
      </c>
      <c r="D88" s="59" t="str">
        <f>_xlfn.IFNA(VLOOKUP(C88, Filtered_Bespoke_Outcomes, 2, FALSE), "")</f>
        <v/>
      </c>
      <c r="E88" s="133"/>
      <c r="F88" s="174"/>
      <c r="G88" s="118">
        <f t="shared" si="14"/>
        <v>0</v>
      </c>
      <c r="H88" s="174"/>
      <c r="I88" s="177"/>
      <c r="J88" s="177"/>
      <c r="K88" s="177"/>
      <c r="L88" s="118">
        <f t="shared" si="15"/>
        <v>0</v>
      </c>
      <c r="M88" s="177"/>
      <c r="N88" s="177"/>
      <c r="O88" s="177"/>
      <c r="P88" s="177"/>
      <c r="Q88" s="118">
        <f t="shared" si="16"/>
        <v>0</v>
      </c>
      <c r="R88" s="177"/>
      <c r="S88" s="211">
        <f t="shared" si="17"/>
        <v>0</v>
      </c>
      <c r="T88" s="208">
        <f t="shared" si="18"/>
        <v>0</v>
      </c>
      <c r="U88" s="89"/>
      <c r="V88" s="89"/>
      <c r="W88" s="89"/>
      <c r="X88" s="89"/>
      <c r="Y88" s="89"/>
      <c r="Z88" s="89"/>
      <c r="AA88" s="89"/>
      <c r="AB88" s="89"/>
      <c r="AC88" s="89"/>
      <c r="AD88" s="89"/>
      <c r="AE88" s="89"/>
      <c r="AF88" s="89"/>
      <c r="AG88" s="37"/>
      <c r="AH88" s="89"/>
      <c r="AI88" s="89"/>
      <c r="AJ88" s="89"/>
      <c r="AK88" s="89"/>
      <c r="AL88" s="89"/>
      <c r="AM88" s="89"/>
      <c r="AN88" s="89"/>
      <c r="AO88" s="89"/>
      <c r="AP88" s="89"/>
    </row>
    <row r="89" spans="1:42" ht="16" x14ac:dyDescent="0.2">
      <c r="A89" s="89"/>
      <c r="B89" s="170" t="s">
        <v>83</v>
      </c>
      <c r="C89" s="170" t="s">
        <v>83</v>
      </c>
      <c r="D89" s="59" t="str">
        <f>_xlfn.IFNA(VLOOKUP(C89, Filtered_Bespoke_Outcomes, 2, FALSE), "")</f>
        <v/>
      </c>
      <c r="E89" s="133"/>
      <c r="F89" s="174"/>
      <c r="G89" s="118">
        <f t="shared" si="14"/>
        <v>0</v>
      </c>
      <c r="H89" s="174"/>
      <c r="I89" s="177"/>
      <c r="J89" s="177"/>
      <c r="K89" s="177"/>
      <c r="L89" s="118">
        <f t="shared" si="15"/>
        <v>0</v>
      </c>
      <c r="M89" s="177"/>
      <c r="N89" s="177"/>
      <c r="O89" s="177"/>
      <c r="P89" s="177"/>
      <c r="Q89" s="118">
        <f t="shared" si="16"/>
        <v>0</v>
      </c>
      <c r="R89" s="177"/>
      <c r="S89" s="211">
        <f t="shared" si="17"/>
        <v>0</v>
      </c>
      <c r="T89" s="208">
        <f t="shared" si="18"/>
        <v>0</v>
      </c>
      <c r="U89" s="89"/>
      <c r="V89" s="89"/>
      <c r="W89" s="89"/>
      <c r="X89" s="89"/>
      <c r="Y89" s="89"/>
      <c r="Z89" s="89"/>
      <c r="AA89" s="89"/>
      <c r="AB89" s="89"/>
      <c r="AC89" s="89"/>
      <c r="AD89" s="89"/>
      <c r="AE89" s="89"/>
      <c r="AF89"/>
      <c r="AG89" s="37"/>
      <c r="AH89"/>
      <c r="AI89"/>
      <c r="AJ89"/>
      <c r="AK89" s="89"/>
      <c r="AL89" s="89"/>
      <c r="AM89" s="89"/>
      <c r="AN89" s="89"/>
      <c r="AO89" s="89"/>
      <c r="AP89" s="89"/>
    </row>
    <row r="90" spans="1:42" ht="16" x14ac:dyDescent="0.2">
      <c r="A90" s="89"/>
      <c r="B90" s="170" t="s">
        <v>83</v>
      </c>
      <c r="C90" s="170" t="s">
        <v>83</v>
      </c>
      <c r="D90" s="59" t="str">
        <f>_xlfn.IFNA(VLOOKUP(C90, Filtered_Bespoke_Outcomes, 2, FALSE), "")</f>
        <v/>
      </c>
      <c r="E90" s="133"/>
      <c r="F90" s="174"/>
      <c r="G90" s="118">
        <f t="shared" si="14"/>
        <v>0</v>
      </c>
      <c r="H90" s="174"/>
      <c r="I90" s="177"/>
      <c r="J90" s="177"/>
      <c r="K90" s="177"/>
      <c r="L90" s="118">
        <f t="shared" si="15"/>
        <v>0</v>
      </c>
      <c r="M90" s="177"/>
      <c r="N90" s="177"/>
      <c r="O90" s="177"/>
      <c r="P90" s="177"/>
      <c r="Q90" s="118">
        <f t="shared" si="16"/>
        <v>0</v>
      </c>
      <c r="R90" s="177"/>
      <c r="S90" s="211">
        <f t="shared" si="17"/>
        <v>0</v>
      </c>
      <c r="T90" s="208">
        <f t="shared" si="18"/>
        <v>0</v>
      </c>
      <c r="U90" s="89"/>
      <c r="V90" s="89"/>
      <c r="W90" s="89"/>
      <c r="X90" s="89"/>
      <c r="Y90" s="89"/>
      <c r="Z90" s="89"/>
      <c r="AA90" s="89"/>
      <c r="AB90" s="89"/>
      <c r="AC90" s="89"/>
      <c r="AD90" s="89"/>
      <c r="AE90" s="89"/>
      <c r="AF90" s="89"/>
      <c r="AG90" s="89"/>
      <c r="AH90" s="89"/>
      <c r="AI90" s="89"/>
      <c r="AJ90" s="89"/>
      <c r="AK90" s="89"/>
      <c r="AL90" s="89"/>
      <c r="AM90" s="89"/>
      <c r="AN90" s="89"/>
      <c r="AO90" s="89"/>
      <c r="AP90" s="89"/>
    </row>
    <row r="91" spans="1:42" ht="16" x14ac:dyDescent="0.2">
      <c r="A91" s="89"/>
      <c r="B91" s="170" t="s">
        <v>83</v>
      </c>
      <c r="C91" s="170" t="s">
        <v>83</v>
      </c>
      <c r="D91" s="59" t="str">
        <f>_xlfn.IFNA(VLOOKUP(C91, Filtered_Bespoke_Outcomes, 2, FALSE), "")</f>
        <v/>
      </c>
      <c r="E91" s="133"/>
      <c r="F91" s="174"/>
      <c r="G91" s="118">
        <f t="shared" si="14"/>
        <v>0</v>
      </c>
      <c r="H91" s="174"/>
      <c r="I91" s="177"/>
      <c r="J91" s="177"/>
      <c r="K91" s="177"/>
      <c r="L91" s="118">
        <f t="shared" si="15"/>
        <v>0</v>
      </c>
      <c r="M91" s="177"/>
      <c r="N91" s="177"/>
      <c r="O91" s="177"/>
      <c r="P91" s="177"/>
      <c r="Q91" s="118">
        <f t="shared" si="16"/>
        <v>0</v>
      </c>
      <c r="R91" s="177"/>
      <c r="S91" s="211">
        <f t="shared" si="17"/>
        <v>0</v>
      </c>
      <c r="T91" s="208">
        <f t="shared" si="18"/>
        <v>0</v>
      </c>
      <c r="U91" s="89"/>
      <c r="V91" s="89"/>
      <c r="W91" s="89"/>
      <c r="X91" s="89"/>
      <c r="Y91" s="89"/>
      <c r="Z91" s="89"/>
      <c r="AA91" s="89"/>
      <c r="AB91" s="89"/>
      <c r="AC91" s="89"/>
      <c r="AD91" s="89"/>
      <c r="AE91" s="89"/>
      <c r="AF91" s="89"/>
      <c r="AG91" s="89"/>
      <c r="AH91" s="89"/>
      <c r="AI91" s="89"/>
      <c r="AJ91" s="89"/>
      <c r="AK91" s="89"/>
      <c r="AL91" s="89"/>
      <c r="AM91" s="89"/>
      <c r="AN91" s="89"/>
      <c r="AO91" s="89"/>
      <c r="AP91" s="89"/>
    </row>
    <row r="92" spans="1:42" ht="16" x14ac:dyDescent="0.2">
      <c r="A92" s="89"/>
      <c r="B92" s="170" t="s">
        <v>83</v>
      </c>
      <c r="C92" s="170" t="s">
        <v>83</v>
      </c>
      <c r="D92" s="59" t="str">
        <f>_xlfn.IFNA(VLOOKUP(C92, Filtered_Bespoke_Outcomes, 2, FALSE), "")</f>
        <v/>
      </c>
      <c r="E92" s="133"/>
      <c r="F92" s="174"/>
      <c r="G92" s="118">
        <f t="shared" si="14"/>
        <v>0</v>
      </c>
      <c r="H92" s="174"/>
      <c r="I92" s="177"/>
      <c r="J92" s="177"/>
      <c r="K92" s="177"/>
      <c r="L92" s="118">
        <f t="shared" si="15"/>
        <v>0</v>
      </c>
      <c r="M92" s="177"/>
      <c r="N92" s="177"/>
      <c r="O92" s="177"/>
      <c r="P92" s="177"/>
      <c r="Q92" s="118">
        <f t="shared" si="16"/>
        <v>0</v>
      </c>
      <c r="R92" s="177"/>
      <c r="S92" s="211">
        <f t="shared" si="17"/>
        <v>0</v>
      </c>
      <c r="T92" s="208">
        <f t="shared" si="18"/>
        <v>0</v>
      </c>
      <c r="U92" s="89"/>
      <c r="V92" s="89"/>
      <c r="W92" s="89"/>
      <c r="X92" s="89"/>
      <c r="Y92" s="89"/>
      <c r="Z92" s="89"/>
      <c r="AA92" s="89"/>
      <c r="AB92" s="89"/>
      <c r="AC92" s="89"/>
      <c r="AD92" s="89"/>
      <c r="AE92" s="89"/>
      <c r="AF92" s="89"/>
      <c r="AG92" s="89"/>
      <c r="AH92" s="89"/>
      <c r="AI92" s="89"/>
      <c r="AJ92" s="89"/>
      <c r="AK92" s="89"/>
      <c r="AL92" s="89"/>
      <c r="AM92" s="89"/>
      <c r="AN92" s="89"/>
      <c r="AO92" s="89"/>
      <c r="AP92" s="89"/>
    </row>
    <row r="93" spans="1:42" ht="16" x14ac:dyDescent="0.2">
      <c r="A93" s="89"/>
      <c r="B93" s="170" t="s">
        <v>83</v>
      </c>
      <c r="C93" s="170" t="s">
        <v>83</v>
      </c>
      <c r="D93" s="59" t="str">
        <f>_xlfn.IFNA(VLOOKUP(C93, Filtered_Bespoke_Outcomes, 2, FALSE), "")</f>
        <v/>
      </c>
      <c r="E93" s="133"/>
      <c r="F93" s="174"/>
      <c r="G93" s="118">
        <f t="shared" si="14"/>
        <v>0</v>
      </c>
      <c r="H93" s="174"/>
      <c r="I93" s="177"/>
      <c r="J93" s="177"/>
      <c r="K93" s="177"/>
      <c r="L93" s="118">
        <f t="shared" si="15"/>
        <v>0</v>
      </c>
      <c r="M93" s="177"/>
      <c r="N93" s="177"/>
      <c r="O93" s="177"/>
      <c r="P93" s="177"/>
      <c r="Q93" s="118">
        <f t="shared" si="16"/>
        <v>0</v>
      </c>
      <c r="R93" s="177"/>
      <c r="S93" s="211">
        <f t="shared" si="17"/>
        <v>0</v>
      </c>
      <c r="T93" s="208">
        <f t="shared" si="18"/>
        <v>0</v>
      </c>
      <c r="U93" s="89"/>
      <c r="V93" s="89"/>
      <c r="W93" s="89"/>
      <c r="X93" s="89"/>
      <c r="Y93" s="89"/>
      <c r="Z93" s="89"/>
      <c r="AA93" s="89"/>
      <c r="AB93" s="89"/>
      <c r="AC93" s="89"/>
      <c r="AD93" s="89"/>
      <c r="AE93" s="89"/>
      <c r="AF93" s="89"/>
      <c r="AG93" s="1"/>
      <c r="AH93" s="89"/>
      <c r="AI93" s="89"/>
      <c r="AJ93" s="89"/>
      <c r="AK93" s="89"/>
      <c r="AL93" s="89"/>
      <c r="AM93" s="89"/>
      <c r="AN93" s="89"/>
      <c r="AO93" s="89"/>
      <c r="AP93" s="89"/>
    </row>
    <row r="94" spans="1:42" ht="16" x14ac:dyDescent="0.2">
      <c r="A94" s="89"/>
      <c r="B94" s="170" t="s">
        <v>83</v>
      </c>
      <c r="C94" s="170" t="s">
        <v>83</v>
      </c>
      <c r="D94" s="59" t="str">
        <f>_xlfn.IFNA(VLOOKUP(C94, Filtered_Bespoke_Outcomes, 2, FALSE), "")</f>
        <v/>
      </c>
      <c r="E94" s="133"/>
      <c r="F94" s="174"/>
      <c r="G94" s="118">
        <f t="shared" si="14"/>
        <v>0</v>
      </c>
      <c r="H94" s="174"/>
      <c r="I94" s="177"/>
      <c r="J94" s="177"/>
      <c r="K94" s="177"/>
      <c r="L94" s="118">
        <f t="shared" si="15"/>
        <v>0</v>
      </c>
      <c r="M94" s="177"/>
      <c r="N94" s="177"/>
      <c r="O94" s="177"/>
      <c r="P94" s="177"/>
      <c r="Q94" s="118">
        <f t="shared" si="16"/>
        <v>0</v>
      </c>
      <c r="R94" s="177"/>
      <c r="S94" s="211">
        <f t="shared" si="17"/>
        <v>0</v>
      </c>
      <c r="T94" s="208">
        <f t="shared" si="18"/>
        <v>0</v>
      </c>
      <c r="U94" s="89"/>
      <c r="V94" s="89"/>
      <c r="W94" s="89"/>
      <c r="X94" s="89"/>
      <c r="Y94" s="89"/>
      <c r="Z94" s="89"/>
      <c r="AA94" s="89"/>
      <c r="AB94" s="89"/>
      <c r="AC94" s="89"/>
      <c r="AD94" s="89"/>
      <c r="AE94" s="89"/>
      <c r="AF94" s="89"/>
      <c r="AG94" s="41"/>
      <c r="AH94" s="89"/>
      <c r="AI94" s="89"/>
      <c r="AJ94" s="89"/>
      <c r="AK94" s="89"/>
      <c r="AL94" s="89"/>
      <c r="AM94" s="89"/>
      <c r="AN94" s="89"/>
      <c r="AO94" s="89"/>
      <c r="AP94" s="89"/>
    </row>
    <row r="95" spans="1:42" ht="16" x14ac:dyDescent="0.2">
      <c r="A95" s="89"/>
      <c r="B95" s="170" t="s">
        <v>83</v>
      </c>
      <c r="C95" s="170" t="s">
        <v>83</v>
      </c>
      <c r="D95" s="59" t="str">
        <f>_xlfn.IFNA(VLOOKUP(C95, Filtered_Bespoke_Outcomes, 2, FALSE), "")</f>
        <v/>
      </c>
      <c r="E95" s="133"/>
      <c r="F95" s="174"/>
      <c r="G95" s="118">
        <f t="shared" si="14"/>
        <v>0</v>
      </c>
      <c r="H95" s="174"/>
      <c r="I95" s="177"/>
      <c r="J95" s="177"/>
      <c r="K95" s="177"/>
      <c r="L95" s="118">
        <f t="shared" si="15"/>
        <v>0</v>
      </c>
      <c r="M95" s="177"/>
      <c r="N95" s="177"/>
      <c r="O95" s="177"/>
      <c r="P95" s="177"/>
      <c r="Q95" s="118">
        <f t="shared" si="16"/>
        <v>0</v>
      </c>
      <c r="R95" s="177"/>
      <c r="S95" s="211">
        <f t="shared" si="17"/>
        <v>0</v>
      </c>
      <c r="T95" s="208">
        <f t="shared" si="18"/>
        <v>0</v>
      </c>
      <c r="U95" s="89"/>
      <c r="V95" s="89"/>
      <c r="W95" s="89"/>
      <c r="X95" s="89"/>
      <c r="Y95" s="89"/>
      <c r="Z95" s="89"/>
      <c r="AA95" s="89"/>
      <c r="AB95" s="89"/>
      <c r="AC95" s="89"/>
      <c r="AD95" s="89"/>
      <c r="AE95" s="89"/>
      <c r="AF95" s="89"/>
      <c r="AG95"/>
      <c r="AH95" s="89"/>
      <c r="AI95" s="89"/>
      <c r="AJ95" s="89"/>
      <c r="AK95" s="89"/>
      <c r="AL95" s="89"/>
      <c r="AM95" s="89"/>
      <c r="AN95" s="89"/>
      <c r="AO95" s="89"/>
      <c r="AP95" s="89"/>
    </row>
    <row r="96" spans="1:42" ht="16" x14ac:dyDescent="0.2">
      <c r="A96" s="89"/>
      <c r="B96" s="170" t="s">
        <v>83</v>
      </c>
      <c r="C96" s="170" t="s">
        <v>83</v>
      </c>
      <c r="D96" s="59" t="str">
        <f>_xlfn.IFNA(VLOOKUP(C96, Filtered_Bespoke_Outcomes, 2, FALSE), "")</f>
        <v/>
      </c>
      <c r="E96" s="133"/>
      <c r="F96" s="174"/>
      <c r="G96" s="118">
        <f t="shared" si="14"/>
        <v>0</v>
      </c>
      <c r="H96" s="174"/>
      <c r="I96" s="177"/>
      <c r="J96" s="177"/>
      <c r="K96" s="177"/>
      <c r="L96" s="118">
        <f t="shared" si="15"/>
        <v>0</v>
      </c>
      <c r="M96" s="177"/>
      <c r="N96" s="177"/>
      <c r="O96" s="177"/>
      <c r="P96" s="177"/>
      <c r="Q96" s="118">
        <f t="shared" si="16"/>
        <v>0</v>
      </c>
      <c r="R96" s="177"/>
      <c r="S96" s="211">
        <f t="shared" si="17"/>
        <v>0</v>
      </c>
      <c r="T96" s="208">
        <f t="shared" si="18"/>
        <v>0</v>
      </c>
      <c r="U96" s="89"/>
      <c r="V96" s="89"/>
      <c r="W96" s="89"/>
      <c r="X96" s="89"/>
      <c r="Y96" s="89"/>
      <c r="Z96" s="89"/>
      <c r="AA96" s="89"/>
      <c r="AB96" s="89"/>
      <c r="AC96" s="89"/>
      <c r="AD96" s="89"/>
      <c r="AE96" s="89"/>
      <c r="AF96" s="89"/>
      <c r="AG96" s="42"/>
      <c r="AH96" s="89"/>
      <c r="AI96" s="89"/>
      <c r="AJ96" s="89"/>
      <c r="AK96" s="89"/>
      <c r="AL96" s="89"/>
      <c r="AM96" s="89"/>
      <c r="AN96" s="89"/>
      <c r="AO96" s="89"/>
      <c r="AP96" s="89"/>
    </row>
    <row r="97" spans="1:42" ht="16" x14ac:dyDescent="0.2">
      <c r="A97" s="89"/>
      <c r="B97" s="170" t="s">
        <v>83</v>
      </c>
      <c r="C97" s="170" t="s">
        <v>83</v>
      </c>
      <c r="D97" s="59" t="str">
        <f>_xlfn.IFNA(VLOOKUP(C97, Filtered_Bespoke_Outcomes, 2, FALSE), "")</f>
        <v/>
      </c>
      <c r="E97" s="133"/>
      <c r="F97" s="174"/>
      <c r="G97" s="118">
        <f t="shared" si="14"/>
        <v>0</v>
      </c>
      <c r="H97" s="174"/>
      <c r="I97" s="177"/>
      <c r="J97" s="177"/>
      <c r="K97" s="177"/>
      <c r="L97" s="118">
        <f t="shared" si="15"/>
        <v>0</v>
      </c>
      <c r="M97" s="177"/>
      <c r="N97" s="177"/>
      <c r="O97" s="177"/>
      <c r="P97" s="177"/>
      <c r="Q97" s="118">
        <f t="shared" si="16"/>
        <v>0</v>
      </c>
      <c r="R97" s="177"/>
      <c r="S97" s="211">
        <f t="shared" si="17"/>
        <v>0</v>
      </c>
      <c r="T97" s="208">
        <f t="shared" si="18"/>
        <v>0</v>
      </c>
      <c r="U97" s="89"/>
      <c r="V97" s="89"/>
      <c r="W97" s="89"/>
      <c r="X97" s="89"/>
      <c r="Y97" s="89"/>
      <c r="Z97" s="89"/>
      <c r="AA97" s="89"/>
      <c r="AB97" s="89"/>
      <c r="AC97" s="89"/>
      <c r="AD97" s="89"/>
      <c r="AE97" s="89"/>
      <c r="AF97" s="89"/>
      <c r="AG97" s="42"/>
      <c r="AH97" s="89"/>
      <c r="AI97" s="89"/>
      <c r="AJ97" s="89"/>
      <c r="AK97" s="89"/>
      <c r="AL97" s="89"/>
      <c r="AM97" s="89"/>
      <c r="AN97" s="89"/>
      <c r="AO97" s="89"/>
      <c r="AP97" s="89"/>
    </row>
    <row r="98" spans="1:42" ht="16" x14ac:dyDescent="0.2">
      <c r="A98" s="89"/>
      <c r="B98" s="170" t="s">
        <v>83</v>
      </c>
      <c r="C98" s="170" t="s">
        <v>83</v>
      </c>
      <c r="D98" s="59" t="str">
        <f>_xlfn.IFNA(VLOOKUP(C98, Filtered_Bespoke_Outcomes, 2, FALSE), "")</f>
        <v/>
      </c>
      <c r="E98" s="133"/>
      <c r="F98" s="174"/>
      <c r="G98" s="118">
        <f t="shared" si="14"/>
        <v>0</v>
      </c>
      <c r="H98" s="174"/>
      <c r="I98" s="177"/>
      <c r="J98" s="177"/>
      <c r="K98" s="177"/>
      <c r="L98" s="118">
        <f t="shared" si="15"/>
        <v>0</v>
      </c>
      <c r="M98" s="177"/>
      <c r="N98" s="177"/>
      <c r="O98" s="177"/>
      <c r="P98" s="177"/>
      <c r="Q98" s="118">
        <f t="shared" si="16"/>
        <v>0</v>
      </c>
      <c r="R98" s="177"/>
      <c r="S98" s="211">
        <f t="shared" si="17"/>
        <v>0</v>
      </c>
      <c r="T98" s="208">
        <f t="shared" si="18"/>
        <v>0</v>
      </c>
      <c r="U98" s="89"/>
      <c r="V98" s="89"/>
      <c r="W98" s="89"/>
      <c r="X98" s="89"/>
      <c r="Y98" s="89"/>
      <c r="Z98" s="89"/>
      <c r="AA98" s="89"/>
      <c r="AB98" s="89"/>
      <c r="AC98" s="89"/>
      <c r="AD98" s="89"/>
      <c r="AE98" s="89"/>
      <c r="AF98" s="89"/>
      <c r="AG98" s="37"/>
      <c r="AH98" s="89"/>
      <c r="AI98" s="89"/>
      <c r="AJ98" s="89"/>
      <c r="AK98" s="89"/>
      <c r="AL98" s="89"/>
      <c r="AM98" s="89"/>
      <c r="AN98" s="89"/>
      <c r="AO98" s="89"/>
      <c r="AP98" s="89"/>
    </row>
    <row r="99" spans="1:42" ht="16" x14ac:dyDescent="0.2">
      <c r="A99" s="89"/>
      <c r="B99" s="170" t="s">
        <v>83</v>
      </c>
      <c r="C99" s="170" t="s">
        <v>83</v>
      </c>
      <c r="D99" s="59" t="str">
        <f>_xlfn.IFNA(VLOOKUP(C99, Filtered_Bespoke_Outcomes, 2, FALSE), "")</f>
        <v/>
      </c>
      <c r="E99" s="133"/>
      <c r="F99" s="174"/>
      <c r="G99" s="118">
        <f t="shared" si="14"/>
        <v>0</v>
      </c>
      <c r="H99" s="174"/>
      <c r="I99" s="177"/>
      <c r="J99" s="177"/>
      <c r="K99" s="177"/>
      <c r="L99" s="118">
        <f t="shared" si="15"/>
        <v>0</v>
      </c>
      <c r="M99" s="177"/>
      <c r="N99" s="177"/>
      <c r="O99" s="177"/>
      <c r="P99" s="177"/>
      <c r="Q99" s="118">
        <f t="shared" si="16"/>
        <v>0</v>
      </c>
      <c r="R99" s="177"/>
      <c r="S99" s="211">
        <f t="shared" si="17"/>
        <v>0</v>
      </c>
      <c r="T99" s="208">
        <f t="shared" si="18"/>
        <v>0</v>
      </c>
      <c r="U99" s="89"/>
      <c r="V99" s="89"/>
      <c r="W99" s="89"/>
      <c r="X99" s="89"/>
      <c r="Y99" s="89"/>
      <c r="Z99" s="89"/>
      <c r="AA99" s="89"/>
      <c r="AB99" s="89"/>
      <c r="AC99" s="89"/>
      <c r="AD99" s="89"/>
      <c r="AE99" s="89"/>
      <c r="AF99" s="89"/>
      <c r="AG99" s="37"/>
      <c r="AH99" s="89"/>
      <c r="AI99" s="89"/>
      <c r="AJ99" s="89"/>
      <c r="AK99" s="89"/>
      <c r="AL99" s="89"/>
      <c r="AM99" s="89"/>
      <c r="AN99" s="89"/>
      <c r="AO99" s="89"/>
      <c r="AP99" s="89"/>
    </row>
    <row r="100" spans="1:42" ht="16" x14ac:dyDescent="0.2">
      <c r="A100" s="89"/>
      <c r="B100" s="170" t="s">
        <v>83</v>
      </c>
      <c r="C100" s="170" t="s">
        <v>83</v>
      </c>
      <c r="D100" s="59" t="str">
        <f>_xlfn.IFNA(VLOOKUP(C100, Filtered_Bespoke_Outcomes, 2, FALSE), "")</f>
        <v/>
      </c>
      <c r="E100" s="133"/>
      <c r="F100" s="174"/>
      <c r="G100" s="118">
        <f t="shared" si="14"/>
        <v>0</v>
      </c>
      <c r="H100" s="174"/>
      <c r="I100" s="177"/>
      <c r="J100" s="177"/>
      <c r="K100" s="177"/>
      <c r="L100" s="118">
        <f t="shared" si="15"/>
        <v>0</v>
      </c>
      <c r="M100" s="177"/>
      <c r="N100" s="177"/>
      <c r="O100" s="177"/>
      <c r="P100" s="177"/>
      <c r="Q100" s="118">
        <f t="shared" si="16"/>
        <v>0</v>
      </c>
      <c r="R100" s="177"/>
      <c r="S100" s="211">
        <f t="shared" si="17"/>
        <v>0</v>
      </c>
      <c r="T100" s="208">
        <f t="shared" si="18"/>
        <v>0</v>
      </c>
      <c r="U100" s="89"/>
      <c r="V100" s="89"/>
      <c r="W100" s="89"/>
      <c r="X100" s="89"/>
      <c r="Y100" s="89"/>
      <c r="Z100" s="89"/>
      <c r="AA100" s="89"/>
      <c r="AB100" s="89"/>
      <c r="AC100" s="89"/>
      <c r="AD100" s="89"/>
      <c r="AE100" s="89"/>
      <c r="AF100" s="89"/>
      <c r="AG100" s="37"/>
      <c r="AH100" s="89"/>
      <c r="AI100" s="89"/>
      <c r="AJ100" s="89"/>
      <c r="AK100" s="89"/>
      <c r="AL100" s="89"/>
      <c r="AM100" s="89"/>
      <c r="AN100" s="89"/>
      <c r="AO100" s="89"/>
      <c r="AP100" s="89"/>
    </row>
    <row r="101" spans="1:42" ht="16" x14ac:dyDescent="0.2">
      <c r="A101" s="89"/>
      <c r="B101" s="170" t="s">
        <v>83</v>
      </c>
      <c r="C101" s="170" t="s">
        <v>83</v>
      </c>
      <c r="D101" s="59" t="str">
        <f>_xlfn.IFNA(VLOOKUP(C101, Filtered_Bespoke_Outcomes, 2, FALSE), "")</f>
        <v/>
      </c>
      <c r="E101" s="133"/>
      <c r="F101" s="174"/>
      <c r="G101" s="118">
        <f t="shared" si="14"/>
        <v>0</v>
      </c>
      <c r="H101" s="174"/>
      <c r="I101" s="177"/>
      <c r="J101" s="177"/>
      <c r="K101" s="177"/>
      <c r="L101" s="118">
        <f t="shared" si="15"/>
        <v>0</v>
      </c>
      <c r="M101" s="177"/>
      <c r="N101" s="177"/>
      <c r="O101" s="177"/>
      <c r="P101" s="177"/>
      <c r="Q101" s="118">
        <f t="shared" si="16"/>
        <v>0</v>
      </c>
      <c r="R101" s="177"/>
      <c r="S101" s="211">
        <f t="shared" si="17"/>
        <v>0</v>
      </c>
      <c r="T101" s="208">
        <f t="shared" si="18"/>
        <v>0</v>
      </c>
      <c r="U101" s="89"/>
      <c r="V101" s="89"/>
      <c r="W101" s="89"/>
      <c r="X101" s="89"/>
      <c r="Y101" s="89"/>
      <c r="Z101" s="89"/>
      <c r="AA101" s="89"/>
      <c r="AB101" s="89"/>
      <c r="AC101" s="89"/>
      <c r="AD101" s="89"/>
      <c r="AE101" s="89"/>
      <c r="AF101" s="89"/>
      <c r="AG101" s="37"/>
      <c r="AH101" s="89"/>
      <c r="AI101" s="89"/>
      <c r="AJ101" s="89"/>
      <c r="AK101" s="89"/>
      <c r="AL101" s="89"/>
      <c r="AM101" s="89"/>
      <c r="AN101" s="89"/>
      <c r="AO101" s="89"/>
      <c r="AP101" s="89"/>
    </row>
    <row r="102" spans="1:42" ht="16" x14ac:dyDescent="0.2">
      <c r="A102" s="89"/>
      <c r="B102" s="170" t="s">
        <v>83</v>
      </c>
      <c r="C102" s="170" t="s">
        <v>83</v>
      </c>
      <c r="D102" s="59" t="str">
        <f>_xlfn.IFNA(VLOOKUP(C102, Filtered_Bespoke_Outcomes, 2, FALSE), "")</f>
        <v/>
      </c>
      <c r="E102" s="133"/>
      <c r="F102" s="174"/>
      <c r="G102" s="118">
        <f t="shared" si="14"/>
        <v>0</v>
      </c>
      <c r="H102" s="174"/>
      <c r="I102" s="177"/>
      <c r="J102" s="177"/>
      <c r="K102" s="177"/>
      <c r="L102" s="118">
        <f t="shared" si="15"/>
        <v>0</v>
      </c>
      <c r="M102" s="177"/>
      <c r="N102" s="177"/>
      <c r="O102" s="177"/>
      <c r="P102" s="177"/>
      <c r="Q102" s="118">
        <f t="shared" si="16"/>
        <v>0</v>
      </c>
      <c r="R102" s="177"/>
      <c r="S102" s="211">
        <f t="shared" si="17"/>
        <v>0</v>
      </c>
      <c r="T102" s="208">
        <f t="shared" si="18"/>
        <v>0</v>
      </c>
      <c r="U102" s="89"/>
      <c r="V102" s="89"/>
      <c r="W102" s="89"/>
      <c r="X102" s="89"/>
      <c r="Y102" s="89"/>
      <c r="Z102" s="89"/>
      <c r="AA102" s="89"/>
      <c r="AB102" s="89"/>
      <c r="AC102" s="89"/>
      <c r="AD102" s="89"/>
      <c r="AE102" s="89"/>
      <c r="AF102" s="89"/>
      <c r="AG102" s="37"/>
      <c r="AH102" s="89"/>
      <c r="AI102" s="89"/>
      <c r="AJ102" s="89"/>
      <c r="AK102" s="89"/>
      <c r="AL102" s="89"/>
      <c r="AM102" s="89"/>
      <c r="AN102" s="89"/>
      <c r="AO102" s="89"/>
      <c r="AP102" s="89"/>
    </row>
    <row r="103" spans="1:42" ht="16" x14ac:dyDescent="0.2">
      <c r="A103" s="89"/>
      <c r="B103" s="170" t="s">
        <v>83</v>
      </c>
      <c r="C103" s="170" t="s">
        <v>83</v>
      </c>
      <c r="D103" s="59" t="str">
        <f>_xlfn.IFNA(VLOOKUP(C103, Filtered_Bespoke_Outcomes, 2, FALSE), "")</f>
        <v/>
      </c>
      <c r="E103" s="133"/>
      <c r="F103" s="174"/>
      <c r="G103" s="118">
        <f t="shared" si="14"/>
        <v>0</v>
      </c>
      <c r="H103" s="174"/>
      <c r="I103" s="177"/>
      <c r="J103" s="177"/>
      <c r="K103" s="177"/>
      <c r="L103" s="118">
        <f t="shared" si="15"/>
        <v>0</v>
      </c>
      <c r="M103" s="177"/>
      <c r="N103" s="177"/>
      <c r="O103" s="177"/>
      <c r="P103" s="177"/>
      <c r="Q103" s="118">
        <f t="shared" si="16"/>
        <v>0</v>
      </c>
      <c r="R103" s="177"/>
      <c r="S103" s="211">
        <f t="shared" si="17"/>
        <v>0</v>
      </c>
      <c r="T103" s="208">
        <f t="shared" si="18"/>
        <v>0</v>
      </c>
      <c r="U103" s="89"/>
      <c r="V103" s="89"/>
      <c r="W103" s="89"/>
      <c r="X103" s="89"/>
      <c r="Y103" s="89"/>
      <c r="Z103" s="89"/>
      <c r="AA103" s="89"/>
      <c r="AB103" s="89"/>
      <c r="AC103" s="89"/>
      <c r="AD103" s="89"/>
      <c r="AE103" s="89"/>
      <c r="AF103" s="89"/>
      <c r="AG103" s="37"/>
      <c r="AH103" s="89"/>
      <c r="AI103" s="89"/>
      <c r="AJ103" s="89"/>
      <c r="AK103" s="89"/>
      <c r="AL103" s="89"/>
      <c r="AM103" s="89"/>
      <c r="AN103" s="89"/>
      <c r="AO103" s="89"/>
      <c r="AP103" s="89"/>
    </row>
    <row r="104" spans="1:42" ht="17" thickBot="1" x14ac:dyDescent="0.25">
      <c r="A104" s="89"/>
      <c r="B104" s="172" t="s">
        <v>83</v>
      </c>
      <c r="C104" s="172" t="s">
        <v>83</v>
      </c>
      <c r="D104" s="60" t="str">
        <f>_xlfn.IFNA(VLOOKUP(C104, Filtered_Bespoke_Outcomes, 2, FALSE), "")</f>
        <v/>
      </c>
      <c r="E104" s="60"/>
      <c r="F104" s="175"/>
      <c r="G104" s="119">
        <f t="shared" si="14"/>
        <v>0</v>
      </c>
      <c r="H104" s="175"/>
      <c r="I104" s="178"/>
      <c r="J104" s="178"/>
      <c r="K104" s="178"/>
      <c r="L104" s="119">
        <f t="shared" si="15"/>
        <v>0</v>
      </c>
      <c r="M104" s="178"/>
      <c r="N104" s="178"/>
      <c r="O104" s="178"/>
      <c r="P104" s="178"/>
      <c r="Q104" s="119">
        <f t="shared" si="16"/>
        <v>0</v>
      </c>
      <c r="R104" s="178"/>
      <c r="S104" s="212">
        <f>SUM(G104,L104,Q104,R104)</f>
        <v>0</v>
      </c>
      <c r="T104" s="209">
        <f t="shared" si="18"/>
        <v>0</v>
      </c>
      <c r="U104" s="89"/>
      <c r="V104" s="89"/>
      <c r="W104" s="89"/>
      <c r="X104" s="89"/>
      <c r="Y104" s="89"/>
      <c r="Z104" s="89"/>
      <c r="AA104" s="89"/>
      <c r="AB104" s="89"/>
      <c r="AC104" s="89"/>
      <c r="AD104" s="89"/>
      <c r="AE104" s="89"/>
      <c r="AF104" s="89"/>
      <c r="AG104" s="37"/>
      <c r="AH104" s="89"/>
      <c r="AI104" s="89"/>
      <c r="AJ104" s="89"/>
      <c r="AK104" s="89"/>
      <c r="AL104" s="89"/>
      <c r="AM104" s="89"/>
      <c r="AN104" s="89"/>
      <c r="AO104" s="89"/>
      <c r="AP104" s="89"/>
    </row>
    <row r="105" spans="1:42" ht="14.75" customHeight="1" x14ac:dyDescent="0.2">
      <c r="A105" s="89"/>
      <c r="B105" s="89"/>
      <c r="C105" s="89"/>
      <c r="D105" s="89"/>
      <c r="E105" s="89"/>
      <c r="F105" s="89"/>
      <c r="G105" s="89"/>
      <c r="H105" s="89"/>
      <c r="I105" s="89"/>
      <c r="J105"/>
      <c r="K105"/>
      <c r="L105" s="89"/>
      <c r="M105" s="89"/>
      <c r="N105" s="89"/>
      <c r="O105" s="89"/>
      <c r="P105" s="89"/>
      <c r="Q105" s="89"/>
      <c r="R105" s="89"/>
      <c r="S105" s="49"/>
      <c r="T105" s="49" t="s">
        <v>163</v>
      </c>
      <c r="U105" s="89"/>
      <c r="V105" s="89"/>
      <c r="W105" s="89"/>
      <c r="X105" s="89"/>
      <c r="Y105" s="89"/>
      <c r="Z105" s="89"/>
      <c r="AA105" s="89"/>
      <c r="AB105" s="89"/>
      <c r="AC105" s="89"/>
      <c r="AD105" s="89"/>
      <c r="AE105" s="89"/>
      <c r="AF105" s="89"/>
      <c r="AG105" s="37"/>
      <c r="AH105" s="89"/>
      <c r="AI105" s="89"/>
      <c r="AJ105" s="89"/>
      <c r="AK105" s="89"/>
      <c r="AL105" s="89"/>
      <c r="AM105" s="89"/>
      <c r="AN105" s="89"/>
      <c r="AO105" s="89"/>
      <c r="AP105" s="89"/>
    </row>
    <row r="106" spans="1:42" ht="14.75" customHeight="1" x14ac:dyDescent="0.2">
      <c r="A106" s="89"/>
      <c r="B106" s="89"/>
      <c r="C106" s="89"/>
      <c r="D106" s="89"/>
      <c r="E106" s="89"/>
      <c r="F106" s="89"/>
      <c r="G106" s="89"/>
      <c r="H106" s="89"/>
      <c r="I106" s="89"/>
      <c r="J106"/>
      <c r="K106"/>
      <c r="L106" s="89"/>
      <c r="M106" s="89"/>
      <c r="N106" s="89"/>
      <c r="O106" s="89"/>
      <c r="P106" s="89"/>
      <c r="Q106" s="89"/>
      <c r="R106" s="89"/>
      <c r="S106" s="89"/>
      <c r="T106" s="89"/>
      <c r="U106" s="89"/>
      <c r="V106" s="89"/>
      <c r="W106" s="89"/>
      <c r="X106" s="89"/>
      <c r="Y106" s="89"/>
      <c r="Z106" s="89"/>
      <c r="AA106" s="89"/>
      <c r="AB106" s="89"/>
      <c r="AC106" s="89"/>
      <c r="AD106" s="89"/>
      <c r="AE106" s="89"/>
      <c r="AF106" s="89"/>
      <c r="AG106" s="37"/>
      <c r="AH106" s="89"/>
      <c r="AI106" s="89"/>
      <c r="AJ106" s="89"/>
      <c r="AK106" s="89"/>
      <c r="AL106" s="89"/>
      <c r="AM106" s="89"/>
      <c r="AN106" s="89"/>
      <c r="AO106" s="89"/>
      <c r="AP106" s="89"/>
    </row>
    <row r="107" spans="1:42" ht="14.75" customHeight="1" x14ac:dyDescent="0.2">
      <c r="A107" s="89"/>
      <c r="B107" s="89"/>
      <c r="C107" s="89"/>
      <c r="D107" s="89"/>
      <c r="E107" s="89"/>
      <c r="F107" s="89"/>
      <c r="G107" s="89"/>
      <c r="H107" s="89"/>
      <c r="I107" s="89"/>
      <c r="J107"/>
      <c r="K107"/>
      <c r="L107" s="89"/>
      <c r="M107" s="89"/>
      <c r="N107" s="89"/>
      <c r="O107" s="89"/>
      <c r="P107" s="89"/>
      <c r="Q107" s="89"/>
      <c r="R107" s="89"/>
      <c r="S107" s="89"/>
      <c r="T107" s="89"/>
      <c r="U107" s="89"/>
      <c r="V107" s="89"/>
      <c r="W107" s="89"/>
      <c r="X107" s="89"/>
      <c r="Y107" s="89"/>
      <c r="Z107" s="89"/>
      <c r="AA107" s="89"/>
      <c r="AB107" s="89"/>
      <c r="AC107" s="89"/>
      <c r="AD107" s="89"/>
      <c r="AE107" s="89"/>
      <c r="AF107" s="89"/>
      <c r="AG107"/>
      <c r="AH107" s="89"/>
      <c r="AI107" s="89"/>
      <c r="AJ107" s="89"/>
      <c r="AK107" s="89"/>
      <c r="AL107" s="89"/>
      <c r="AM107" s="89"/>
      <c r="AN107" s="89"/>
      <c r="AO107" s="89"/>
      <c r="AP107" s="89"/>
    </row>
    <row r="108" spans="1:42" ht="14.75" customHeight="1" x14ac:dyDescent="0.2">
      <c r="A108" s="89"/>
      <c r="B108" s="89"/>
      <c r="C108" s="89"/>
      <c r="D108" s="89"/>
      <c r="E108" s="89"/>
      <c r="F108" s="89"/>
      <c r="G108" s="89"/>
      <c r="H108" s="89"/>
      <c r="I108" s="89"/>
      <c r="J108"/>
      <c r="K108"/>
      <c r="L108" s="89"/>
      <c r="M108" s="89"/>
      <c r="N108" s="89"/>
      <c r="O108" s="89"/>
      <c r="P108" s="89"/>
      <c r="Q108" s="89"/>
      <c r="R108" s="89"/>
      <c r="S108" s="89"/>
      <c r="T108" s="89"/>
      <c r="U108" s="89"/>
      <c r="V108" s="89"/>
      <c r="W108" s="89"/>
      <c r="X108" s="89"/>
      <c r="Y108" s="89"/>
      <c r="Z108" s="89"/>
      <c r="AA108" s="89"/>
      <c r="AB108" s="89"/>
      <c r="AC108" s="89"/>
      <c r="AD108" s="89"/>
      <c r="AE108" s="89"/>
      <c r="AF108" s="89"/>
      <c r="AG108" s="42"/>
      <c r="AH108" s="89"/>
      <c r="AI108" s="89"/>
      <c r="AJ108" s="89"/>
      <c r="AK108" s="89"/>
      <c r="AL108" s="89"/>
      <c r="AM108" s="89"/>
      <c r="AN108" s="89"/>
      <c r="AO108" s="89"/>
      <c r="AP108" s="89"/>
    </row>
    <row r="109" spans="1:42" ht="14.75" customHeight="1" x14ac:dyDescent="0.2">
      <c r="A109" s="89"/>
      <c r="B109" s="89"/>
      <c r="C109" s="89"/>
      <c r="D109" s="89"/>
      <c r="E109" s="89"/>
      <c r="F109" s="89"/>
      <c r="G109" s="89"/>
      <c r="H109" s="89"/>
      <c r="I109" s="89"/>
      <c r="J109"/>
      <c r="K109"/>
      <c r="L109" s="89"/>
      <c r="M109" s="89"/>
      <c r="N109" s="89"/>
      <c r="O109" s="89"/>
      <c r="P109" s="89"/>
      <c r="Q109" s="89"/>
      <c r="R109" s="89"/>
      <c r="S109" s="89"/>
      <c r="T109" s="89"/>
      <c r="U109" s="89"/>
      <c r="V109" s="89"/>
      <c r="W109" s="89"/>
      <c r="X109" s="89"/>
      <c r="Y109" s="89"/>
      <c r="Z109" s="89"/>
      <c r="AA109" s="89"/>
      <c r="AB109" s="89"/>
      <c r="AC109" s="89"/>
      <c r="AD109" s="89"/>
      <c r="AE109" s="89"/>
      <c r="AF109" s="89"/>
      <c r="AG109" s="39"/>
      <c r="AH109" s="89"/>
      <c r="AI109" s="89"/>
      <c r="AJ109" s="89"/>
      <c r="AK109" s="89"/>
      <c r="AL109" s="89"/>
      <c r="AM109" s="89"/>
      <c r="AN109" s="89"/>
      <c r="AO109" s="89"/>
      <c r="AP109" s="89"/>
    </row>
    <row r="110" spans="1:42" ht="14.75" customHeight="1" x14ac:dyDescent="0.2">
      <c r="A110" s="89"/>
      <c r="B110" s="89"/>
      <c r="C110" s="89"/>
      <c r="D110" s="89"/>
      <c r="E110" s="89"/>
      <c r="F110" s="89"/>
      <c r="G110" s="89"/>
      <c r="H110" s="89"/>
      <c r="I110" s="89"/>
      <c r="J110"/>
      <c r="K110"/>
      <c r="L110" s="89"/>
      <c r="M110" s="89"/>
      <c r="N110" s="89"/>
      <c r="O110" s="89"/>
      <c r="P110" s="89"/>
      <c r="Q110" s="89"/>
      <c r="R110" s="89"/>
      <c r="S110" s="89"/>
      <c r="T110" s="89"/>
      <c r="U110" s="89"/>
      <c r="V110" s="89"/>
      <c r="W110" s="89"/>
      <c r="X110" s="89"/>
      <c r="Y110" s="89"/>
      <c r="Z110" s="89"/>
      <c r="AA110" s="89"/>
      <c r="AB110" s="89"/>
      <c r="AC110" s="89"/>
      <c r="AD110" s="89"/>
      <c r="AE110" s="89"/>
      <c r="AF110" s="89"/>
      <c r="AG110" s="39"/>
      <c r="AH110" s="89"/>
      <c r="AI110" s="89"/>
      <c r="AJ110" s="89"/>
      <c r="AK110" s="89"/>
      <c r="AL110" s="89"/>
      <c r="AM110" s="89"/>
      <c r="AN110" s="89"/>
      <c r="AO110" s="89"/>
      <c r="AP110" s="89"/>
    </row>
    <row r="111" spans="1:42" ht="14.75" customHeight="1" x14ac:dyDescent="0.2">
      <c r="A111" s="89"/>
      <c r="B111" s="89"/>
      <c r="C111" s="89"/>
      <c r="D111" s="89"/>
      <c r="E111" s="89"/>
      <c r="F111" s="89"/>
      <c r="G111" s="89"/>
      <c r="H111" s="89"/>
      <c r="I111" s="89"/>
      <c r="J111"/>
      <c r="K111"/>
      <c r="L111" s="89"/>
      <c r="M111" s="89"/>
      <c r="N111" s="89"/>
      <c r="O111" s="89"/>
      <c r="P111" s="89"/>
      <c r="Q111" s="89"/>
      <c r="R111" s="89"/>
      <c r="S111" s="89"/>
      <c r="T111" s="89"/>
      <c r="U111" s="89"/>
      <c r="V111" s="89"/>
      <c r="W111" s="89"/>
      <c r="X111" s="89"/>
      <c r="Y111" s="89"/>
      <c r="Z111" s="89"/>
      <c r="AA111" s="89"/>
      <c r="AB111" s="89"/>
      <c r="AC111" s="89"/>
      <c r="AD111" s="89"/>
      <c r="AE111" s="89"/>
      <c r="AF111" s="89"/>
      <c r="AG111" s="39"/>
      <c r="AH111" s="89"/>
      <c r="AI111" s="89"/>
      <c r="AJ111" s="89"/>
      <c r="AK111" s="89"/>
      <c r="AL111" s="89"/>
      <c r="AM111" s="89"/>
      <c r="AN111" s="89"/>
      <c r="AO111" s="89"/>
      <c r="AP111" s="89"/>
    </row>
    <row r="112" spans="1:42" ht="14.75" customHeight="1" x14ac:dyDescent="0.2">
      <c r="A112" s="89"/>
      <c r="B112" s="89"/>
      <c r="C112" s="89"/>
      <c r="D112" s="89"/>
      <c r="E112" s="89"/>
      <c r="F112" s="89"/>
      <c r="G112" s="89"/>
      <c r="H112" s="89"/>
      <c r="I112" s="89"/>
      <c r="J112"/>
      <c r="K112"/>
      <c r="L112" s="89"/>
      <c r="M112" s="89"/>
      <c r="N112" s="89"/>
      <c r="O112" s="89"/>
      <c r="P112" s="89"/>
      <c r="Q112" s="89"/>
      <c r="R112" s="89"/>
      <c r="S112" s="89"/>
      <c r="T112" s="89"/>
      <c r="U112" s="89"/>
      <c r="V112" s="89"/>
      <c r="W112" s="89"/>
      <c r="X112" s="89"/>
      <c r="Y112" s="89"/>
      <c r="Z112" s="89"/>
      <c r="AA112" s="89"/>
      <c r="AB112" s="89"/>
      <c r="AC112" s="89"/>
      <c r="AD112" s="89"/>
      <c r="AE112" s="89"/>
      <c r="AF112" s="89"/>
      <c r="AG112" s="39"/>
      <c r="AH112" s="89"/>
      <c r="AI112" s="89"/>
      <c r="AJ112" s="89"/>
      <c r="AK112" s="89"/>
      <c r="AL112" s="89"/>
      <c r="AM112" s="89"/>
      <c r="AN112" s="89"/>
      <c r="AO112" s="89"/>
      <c r="AP112" s="89"/>
    </row>
    <row r="113" spans="1:42" ht="14.75" customHeight="1" x14ac:dyDescent="0.2">
      <c r="A113" s="89"/>
      <c r="B113" s="89"/>
      <c r="C113" s="89"/>
      <c r="D113" s="89"/>
      <c r="E113" s="89"/>
      <c r="F113" s="89"/>
      <c r="G113" s="89"/>
      <c r="H113" s="89"/>
      <c r="I113" s="89"/>
      <c r="J113"/>
      <c r="K113"/>
      <c r="L113" s="89"/>
      <c r="M113" s="89"/>
      <c r="N113" s="89"/>
      <c r="O113" s="89"/>
      <c r="P113" s="89"/>
      <c r="Q113" s="89"/>
      <c r="R113" s="89"/>
      <c r="S113" s="89"/>
      <c r="T113" s="89"/>
      <c r="U113" s="89"/>
      <c r="V113" s="89"/>
      <c r="W113" s="89"/>
      <c r="X113" s="89"/>
      <c r="Y113" s="89"/>
      <c r="Z113" s="89"/>
      <c r="AA113" s="89"/>
      <c r="AB113" s="89"/>
      <c r="AC113" s="89"/>
      <c r="AD113" s="89"/>
      <c r="AE113" s="89"/>
      <c r="AF113" s="89"/>
      <c r="AG113" s="39"/>
      <c r="AH113" s="89"/>
      <c r="AI113" s="89"/>
      <c r="AJ113" s="89"/>
      <c r="AK113" s="89"/>
      <c r="AL113" s="89"/>
      <c r="AM113" s="89"/>
      <c r="AN113" s="89"/>
      <c r="AO113" s="89"/>
      <c r="AP113" s="89"/>
    </row>
    <row r="114" spans="1:42" ht="14.75" customHeight="1" x14ac:dyDescent="0.2">
      <c r="A114" s="89"/>
      <c r="B114" s="89"/>
      <c r="C114" s="89"/>
      <c r="D114" s="89"/>
      <c r="E114" s="89"/>
      <c r="F114" s="89"/>
      <c r="G114" s="89"/>
      <c r="H114" s="89"/>
      <c r="I114" s="89"/>
      <c r="J114"/>
      <c r="K114"/>
      <c r="L114" s="89"/>
      <c r="M114" s="89"/>
      <c r="N114" s="89"/>
      <c r="O114" s="89"/>
      <c r="P114" s="89"/>
      <c r="Q114" s="89"/>
      <c r="R114" s="89"/>
      <c r="S114" s="89"/>
      <c r="T114" s="89"/>
      <c r="U114" s="89"/>
      <c r="V114" s="89"/>
      <c r="W114" s="89"/>
      <c r="X114" s="89"/>
      <c r="Y114" s="89"/>
      <c r="Z114" s="89"/>
      <c r="AA114" s="89"/>
      <c r="AB114" s="89"/>
      <c r="AC114" s="89"/>
      <c r="AD114" s="89"/>
      <c r="AE114" s="89"/>
      <c r="AF114" s="89"/>
      <c r="AG114" s="39"/>
      <c r="AH114" s="89"/>
      <c r="AI114" s="89"/>
      <c r="AJ114" s="89"/>
      <c r="AK114" s="89"/>
      <c r="AL114" s="89"/>
      <c r="AM114" s="89"/>
      <c r="AN114" s="89"/>
      <c r="AO114" s="89"/>
      <c r="AP114" s="89"/>
    </row>
    <row r="115" spans="1:42" ht="14.75" customHeight="1" x14ac:dyDescent="0.2">
      <c r="A115" s="89"/>
      <c r="B115" s="89"/>
      <c r="C115" s="89"/>
      <c r="D115" s="89"/>
      <c r="E115" s="89"/>
      <c r="F115" s="89"/>
      <c r="G115" s="89"/>
      <c r="H115" s="89"/>
      <c r="I115" s="89"/>
      <c r="J115"/>
      <c r="K115"/>
      <c r="L115" s="89"/>
      <c r="M115" s="89"/>
      <c r="N115" s="89"/>
      <c r="O115" s="89"/>
      <c r="P115" s="89"/>
      <c r="Q115" s="89"/>
      <c r="R115" s="89"/>
      <c r="S115" s="89"/>
      <c r="T115" s="89"/>
      <c r="U115" s="89"/>
      <c r="V115" s="89"/>
      <c r="W115" s="89"/>
      <c r="X115" s="89"/>
      <c r="Y115" s="89"/>
      <c r="Z115" s="89"/>
      <c r="AA115" s="89"/>
      <c r="AB115" s="89"/>
      <c r="AC115" s="89"/>
      <c r="AD115" s="89"/>
      <c r="AE115" s="89"/>
      <c r="AF115" s="89"/>
      <c r="AG115" s="39"/>
      <c r="AH115" s="89"/>
      <c r="AI115" s="89"/>
      <c r="AJ115" s="89"/>
      <c r="AK115" s="89"/>
      <c r="AL115" s="89"/>
      <c r="AM115" s="89"/>
      <c r="AN115" s="89"/>
      <c r="AO115" s="89"/>
      <c r="AP115" s="89"/>
    </row>
    <row r="116" spans="1:42" ht="14.75" customHeight="1" x14ac:dyDescent="0.2">
      <c r="A116" s="89"/>
      <c r="B116" s="89"/>
      <c r="C116" s="89"/>
      <c r="D116" s="89"/>
      <c r="E116" s="89"/>
      <c r="F116" s="89"/>
      <c r="G116" s="89"/>
      <c r="H116" s="89"/>
      <c r="I116" s="89"/>
      <c r="J116"/>
      <c r="K116"/>
      <c r="L116" s="89"/>
      <c r="M116" s="89"/>
      <c r="N116" s="89"/>
      <c r="O116" s="89"/>
      <c r="P116" s="89"/>
      <c r="Q116" s="89"/>
      <c r="R116" s="89"/>
      <c r="S116" s="89"/>
      <c r="T116" s="89"/>
      <c r="U116" s="89"/>
      <c r="V116" s="89"/>
      <c r="W116" s="89"/>
      <c r="X116" s="89"/>
      <c r="Y116" s="89"/>
      <c r="Z116" s="89"/>
      <c r="AA116" s="89"/>
      <c r="AB116" s="89"/>
      <c r="AC116" s="89"/>
      <c r="AD116" s="89"/>
      <c r="AE116" s="89"/>
      <c r="AF116" s="89"/>
      <c r="AG116" s="39"/>
      <c r="AH116" s="89"/>
      <c r="AI116" s="89"/>
      <c r="AJ116" s="89"/>
      <c r="AK116" s="89"/>
      <c r="AL116" s="89"/>
      <c r="AM116" s="89"/>
      <c r="AN116" s="89"/>
      <c r="AO116" s="89"/>
      <c r="AP116" s="89"/>
    </row>
    <row r="117" spans="1:42" ht="14.75" customHeight="1" x14ac:dyDescent="0.2">
      <c r="A117" s="89"/>
      <c r="B117" s="89"/>
      <c r="C117" s="89"/>
      <c r="D117" s="89"/>
      <c r="E117" s="89"/>
      <c r="F117" s="89"/>
      <c r="G117" s="89"/>
      <c r="H117" s="89"/>
      <c r="I117" s="89"/>
      <c r="J117"/>
      <c r="K117"/>
      <c r="L117" s="89"/>
      <c r="M117" s="89"/>
      <c r="N117" s="89"/>
      <c r="O117" s="89"/>
      <c r="P117" s="89"/>
      <c r="Q117" s="89"/>
      <c r="R117" s="89"/>
      <c r="S117" s="89"/>
      <c r="T117" s="89"/>
      <c r="U117" s="89"/>
      <c r="V117" s="89"/>
      <c r="W117" s="89"/>
      <c r="X117" s="89"/>
      <c r="Y117" s="89"/>
      <c r="Z117" s="89"/>
      <c r="AA117" s="89"/>
      <c r="AB117" s="89"/>
      <c r="AC117" s="89"/>
      <c r="AD117" s="89"/>
      <c r="AE117" s="89"/>
      <c r="AF117" s="89"/>
      <c r="AG117" s="39"/>
      <c r="AH117" s="89"/>
      <c r="AI117" s="89"/>
      <c r="AJ117" s="89"/>
      <c r="AK117" s="89"/>
      <c r="AL117" s="89"/>
      <c r="AM117" s="89"/>
      <c r="AN117" s="89"/>
      <c r="AO117" s="89"/>
      <c r="AP117" s="89"/>
    </row>
    <row r="118" spans="1:42" ht="14.75" customHeight="1" x14ac:dyDescent="0.2">
      <c r="A118" s="89"/>
      <c r="B118" s="89"/>
      <c r="C118" s="89"/>
      <c r="D118" s="89"/>
      <c r="E118" s="89"/>
      <c r="F118" s="89"/>
      <c r="G118" s="89"/>
      <c r="H118" s="89"/>
      <c r="I118" s="89"/>
      <c r="J118"/>
      <c r="K118"/>
      <c r="L118" s="89"/>
      <c r="M118" s="89"/>
      <c r="N118" s="89"/>
      <c r="O118" s="89"/>
      <c r="P118" s="89"/>
      <c r="Q118" s="89"/>
      <c r="R118" s="89"/>
      <c r="S118" s="89"/>
      <c r="T118" s="89"/>
      <c r="U118" s="89"/>
      <c r="V118" s="89"/>
      <c r="W118" s="89"/>
      <c r="X118" s="89"/>
      <c r="Y118" s="89"/>
      <c r="Z118" s="89"/>
      <c r="AA118" s="89"/>
      <c r="AB118" s="89"/>
      <c r="AC118" s="89"/>
      <c r="AD118" s="89"/>
      <c r="AE118" s="89"/>
      <c r="AF118" s="89"/>
      <c r="AG118" s="39"/>
      <c r="AH118" s="89"/>
      <c r="AI118" s="89"/>
      <c r="AJ118" s="89"/>
      <c r="AK118" s="89"/>
      <c r="AL118" s="89"/>
      <c r="AM118" s="89"/>
      <c r="AN118" s="89"/>
      <c r="AO118" s="89"/>
      <c r="AP118" s="89"/>
    </row>
    <row r="119" spans="1:42" ht="14.75" customHeight="1" x14ac:dyDescent="0.2">
      <c r="A119" s="89"/>
      <c r="B119" s="89"/>
      <c r="C119" s="89"/>
      <c r="D119" s="89"/>
      <c r="E119" s="89"/>
      <c r="F119" s="89"/>
      <c r="G119" s="89"/>
      <c r="H119" s="89"/>
      <c r="I119" s="89"/>
      <c r="J119"/>
      <c r="K119"/>
      <c r="L119" s="89"/>
      <c r="M119" s="89"/>
      <c r="N119" s="89"/>
      <c r="O119" s="89"/>
      <c r="P119" s="89"/>
      <c r="Q119" s="89"/>
      <c r="R119" s="89"/>
      <c r="S119" s="89"/>
      <c r="T119" s="89"/>
      <c r="U119" s="89"/>
      <c r="V119" s="89"/>
      <c r="W119" s="89"/>
      <c r="X119" s="89"/>
      <c r="Y119" s="89"/>
      <c r="Z119" s="89"/>
      <c r="AA119" s="89"/>
      <c r="AB119" s="89"/>
      <c r="AC119" s="89"/>
      <c r="AD119" s="89"/>
      <c r="AE119" s="89"/>
      <c r="AF119" s="89"/>
      <c r="AG119" s="39"/>
      <c r="AH119" s="89"/>
      <c r="AI119" s="89"/>
      <c r="AJ119" s="89"/>
      <c r="AK119" s="89"/>
      <c r="AL119" s="89"/>
      <c r="AM119" s="89"/>
      <c r="AN119" s="89"/>
      <c r="AO119" s="89"/>
      <c r="AP119" s="89"/>
    </row>
    <row r="120" spans="1:42" ht="14.75" customHeight="1" x14ac:dyDescent="0.2">
      <c r="A120" s="89"/>
      <c r="B120" s="89"/>
      <c r="C120" s="89"/>
      <c r="D120" s="89"/>
      <c r="E120" s="89"/>
      <c r="F120" s="89"/>
      <c r="G120" s="89"/>
      <c r="H120" s="89"/>
      <c r="I120" s="89"/>
      <c r="J120"/>
      <c r="K120"/>
      <c r="L120" s="89"/>
      <c r="M120" s="89"/>
      <c r="N120" s="89"/>
      <c r="O120" s="89"/>
      <c r="P120" s="89"/>
      <c r="Q120" s="89"/>
      <c r="R120" s="89"/>
      <c r="S120" s="89"/>
      <c r="T120" s="89"/>
      <c r="U120" s="89"/>
      <c r="V120" s="89"/>
      <c r="W120" s="89"/>
      <c r="X120" s="89"/>
      <c r="Y120" s="89"/>
      <c r="Z120" s="89"/>
      <c r="AA120" s="89"/>
      <c r="AB120" s="89"/>
      <c r="AC120" s="89"/>
      <c r="AD120" s="89"/>
      <c r="AE120" s="89"/>
      <c r="AF120" s="89"/>
      <c r="AG120" s="39"/>
      <c r="AH120" s="89"/>
      <c r="AI120" s="89"/>
      <c r="AJ120" s="89"/>
      <c r="AK120" s="89"/>
      <c r="AL120" s="89"/>
      <c r="AM120" s="89"/>
      <c r="AN120" s="89"/>
      <c r="AO120" s="89"/>
      <c r="AP120" s="89"/>
    </row>
    <row r="121" spans="1:42" ht="14.75" customHeight="1" x14ac:dyDescent="0.2">
      <c r="A121" s="89"/>
      <c r="B121" s="89"/>
      <c r="C121" s="89"/>
      <c r="D121" s="89"/>
      <c r="E121" s="89"/>
      <c r="F121" s="89"/>
      <c r="G121" s="89"/>
      <c r="H121" s="89"/>
      <c r="I121" s="89"/>
      <c r="J121"/>
      <c r="K121"/>
      <c r="L121" s="89"/>
      <c r="M121" s="89"/>
      <c r="N121" s="89"/>
      <c r="O121" s="89"/>
      <c r="P121" s="89"/>
      <c r="Q121" s="89"/>
      <c r="R121" s="89"/>
      <c r="S121" s="89"/>
      <c r="T121" s="89"/>
      <c r="U121" s="89"/>
      <c r="V121" s="89"/>
      <c r="W121" s="89"/>
      <c r="X121" s="89"/>
      <c r="Y121" s="89"/>
      <c r="Z121" s="89"/>
      <c r="AA121" s="89"/>
      <c r="AB121" s="89"/>
      <c r="AC121" s="89"/>
      <c r="AD121" s="89"/>
      <c r="AE121" s="89"/>
      <c r="AF121" s="89"/>
      <c r="AG121" s="40"/>
      <c r="AH121" s="89"/>
      <c r="AI121" s="89"/>
      <c r="AJ121" s="89"/>
      <c r="AK121" s="89"/>
      <c r="AL121" s="89"/>
      <c r="AM121" s="89"/>
      <c r="AN121" s="89"/>
      <c r="AO121" s="89"/>
      <c r="AP121" s="89"/>
    </row>
    <row r="122" spans="1:42" ht="14.75" customHeight="1" x14ac:dyDescent="0.2">
      <c r="A122" s="89"/>
      <c r="B122" s="89"/>
      <c r="C122" s="89"/>
      <c r="D122" s="89"/>
      <c r="E122" s="89"/>
      <c r="F122" s="89"/>
      <c r="G122" s="89"/>
      <c r="H122" s="89"/>
      <c r="I122" s="89"/>
      <c r="J122"/>
      <c r="K122"/>
      <c r="L122" s="89"/>
      <c r="M122" s="89"/>
      <c r="N122" s="89"/>
      <c r="O122" s="89"/>
      <c r="P122" s="89"/>
      <c r="Q122" s="89"/>
      <c r="R122" s="89"/>
      <c r="S122" s="89"/>
      <c r="T122" s="89"/>
      <c r="U122" s="89"/>
      <c r="V122" s="89"/>
      <c r="W122" s="89"/>
      <c r="X122" s="89"/>
      <c r="Y122" s="89"/>
      <c r="Z122" s="89"/>
      <c r="AA122" s="89"/>
      <c r="AB122" s="89"/>
      <c r="AC122" s="89"/>
      <c r="AD122" s="89"/>
      <c r="AE122" s="89"/>
      <c r="AF122" s="89"/>
      <c r="AG122" s="37"/>
      <c r="AH122" s="89"/>
      <c r="AI122" s="89"/>
      <c r="AJ122" s="89"/>
      <c r="AK122" s="89"/>
      <c r="AL122" s="89"/>
      <c r="AM122" s="89"/>
      <c r="AN122" s="89"/>
      <c r="AO122" s="89"/>
      <c r="AP122" s="89"/>
    </row>
    <row r="123" spans="1:42" ht="14.75" customHeight="1" x14ac:dyDescent="0.2">
      <c r="A123" s="89"/>
      <c r="B123" s="89"/>
      <c r="C123" s="89"/>
      <c r="D123" s="89"/>
      <c r="E123" s="89"/>
      <c r="F123" s="89"/>
      <c r="G123" s="89"/>
      <c r="H123" s="89"/>
      <c r="I123" s="89"/>
      <c r="J123"/>
      <c r="K123"/>
      <c r="L123" s="89"/>
      <c r="M123" s="89"/>
      <c r="N123" s="89"/>
      <c r="O123" s="89"/>
      <c r="P123" s="89"/>
      <c r="Q123" s="89"/>
      <c r="R123" s="89"/>
      <c r="S123" s="89"/>
      <c r="T123" s="89"/>
      <c r="U123" s="89"/>
      <c r="V123" s="89"/>
      <c r="W123" s="89"/>
      <c r="X123" s="89"/>
      <c r="Y123" s="89"/>
      <c r="Z123" s="89"/>
      <c r="AA123" s="89"/>
      <c r="AB123" s="89"/>
      <c r="AC123" s="89"/>
      <c r="AD123" s="89"/>
      <c r="AE123" s="89"/>
      <c r="AF123" s="89"/>
      <c r="AG123" s="37"/>
      <c r="AH123" s="89"/>
      <c r="AI123" s="89"/>
      <c r="AJ123" s="89"/>
      <c r="AK123" s="89"/>
      <c r="AL123" s="89"/>
      <c r="AM123" s="89"/>
      <c r="AN123" s="89"/>
      <c r="AO123" s="89"/>
      <c r="AP123" s="89"/>
    </row>
    <row r="124" spans="1:42" ht="14.75" customHeight="1" x14ac:dyDescent="0.2">
      <c r="A124" s="89"/>
      <c r="B124" s="89"/>
      <c r="C124" s="89"/>
      <c r="D124" s="89"/>
      <c r="E124" s="89"/>
      <c r="F124" s="89"/>
      <c r="G124" s="89"/>
      <c r="H124" s="89"/>
      <c r="I124" s="89"/>
      <c r="J124"/>
      <c r="K124"/>
      <c r="L124" s="89"/>
      <c r="M124" s="89"/>
      <c r="N124" s="89"/>
      <c r="O124" s="89"/>
      <c r="P124" s="89"/>
      <c r="Q124" s="89"/>
      <c r="R124" s="89"/>
      <c r="S124" s="89"/>
      <c r="T124" s="89"/>
      <c r="U124" s="89"/>
      <c r="V124" s="89"/>
      <c r="W124" s="89"/>
      <c r="X124" s="89"/>
      <c r="Y124" s="89"/>
      <c r="Z124" s="89"/>
      <c r="AA124" s="89"/>
      <c r="AB124" s="89"/>
      <c r="AC124" s="89"/>
      <c r="AD124" s="89"/>
      <c r="AE124" s="89"/>
      <c r="AF124" s="89"/>
      <c r="AG124" s="40"/>
      <c r="AH124" s="89"/>
      <c r="AI124" s="89"/>
      <c r="AJ124" s="89"/>
      <c r="AK124" s="89"/>
      <c r="AL124" s="89"/>
      <c r="AM124" s="89"/>
      <c r="AN124" s="89"/>
      <c r="AO124" s="89"/>
      <c r="AP124" s="89"/>
    </row>
    <row r="125" spans="1:42" ht="14.75" customHeight="1" x14ac:dyDescent="0.2">
      <c r="A125" s="89"/>
      <c r="B125" s="89"/>
      <c r="C125" s="89"/>
      <c r="D125" s="89"/>
      <c r="E125" s="89"/>
      <c r="F125" s="89"/>
      <c r="G125" s="89"/>
      <c r="H125" s="89"/>
      <c r="I125" s="89"/>
      <c r="J125"/>
      <c r="K125"/>
      <c r="L125" s="89"/>
      <c r="M125" s="89"/>
      <c r="N125" s="89"/>
      <c r="O125" s="89"/>
      <c r="P125" s="89"/>
      <c r="Q125" s="89"/>
      <c r="R125" s="89"/>
      <c r="S125" s="89"/>
      <c r="T125" s="89"/>
      <c r="U125" s="89"/>
      <c r="V125" s="89"/>
      <c r="W125" s="89"/>
      <c r="X125" s="89"/>
      <c r="Y125" s="89"/>
      <c r="Z125" s="89"/>
      <c r="AA125" s="89"/>
      <c r="AB125" s="89"/>
      <c r="AC125" s="89"/>
      <c r="AD125" s="89"/>
      <c r="AE125" s="89"/>
      <c r="AF125" s="89"/>
      <c r="AG125" s="40"/>
      <c r="AH125" s="89"/>
      <c r="AI125" s="89"/>
      <c r="AJ125" s="89"/>
      <c r="AK125" s="89"/>
      <c r="AL125" s="89"/>
      <c r="AM125" s="89"/>
      <c r="AN125" s="89"/>
      <c r="AO125" s="89"/>
      <c r="AP125" s="89"/>
    </row>
    <row r="126" spans="1:42" ht="14.75" customHeight="1" x14ac:dyDescent="0.2">
      <c r="A126" s="89"/>
      <c r="B126" s="89"/>
      <c r="C126" s="89"/>
      <c r="D126" s="89"/>
      <c r="E126" s="89"/>
      <c r="F126" s="89"/>
      <c r="G126" s="89"/>
      <c r="H126" s="89"/>
      <c r="I126" s="89"/>
      <c r="J126"/>
      <c r="K126"/>
      <c r="L126" s="89"/>
      <c r="M126" s="89"/>
      <c r="N126" s="89"/>
      <c r="O126" s="89"/>
      <c r="P126" s="89"/>
      <c r="Q126" s="89"/>
      <c r="R126" s="89"/>
      <c r="S126" s="89"/>
      <c r="T126" s="89"/>
      <c r="U126" s="89"/>
      <c r="V126" s="89"/>
      <c r="W126" s="89"/>
      <c r="X126" s="89"/>
      <c r="Y126" s="89"/>
      <c r="Z126" s="89"/>
      <c r="AA126" s="89"/>
      <c r="AB126" s="89"/>
      <c r="AC126" s="89"/>
      <c r="AD126" s="89"/>
      <c r="AE126" s="89"/>
      <c r="AF126" s="89"/>
      <c r="AG126" s="37"/>
      <c r="AH126" s="89"/>
      <c r="AI126" s="89"/>
      <c r="AJ126" s="89"/>
      <c r="AK126" s="89"/>
      <c r="AL126" s="89"/>
      <c r="AM126" s="89"/>
      <c r="AN126" s="89"/>
      <c r="AO126" s="89"/>
      <c r="AP126" s="89"/>
    </row>
    <row r="127" spans="1:42" ht="14.75" customHeight="1" x14ac:dyDescent="0.2">
      <c r="A127" s="89"/>
      <c r="B127" s="89"/>
      <c r="C127" s="89"/>
      <c r="D127" s="89"/>
      <c r="E127" s="89"/>
      <c r="F127" s="89"/>
      <c r="G127" s="89"/>
      <c r="H127" s="89"/>
      <c r="I127" s="89"/>
      <c r="J127"/>
      <c r="K127"/>
      <c r="L127" s="89"/>
      <c r="M127" s="89"/>
      <c r="N127" s="89"/>
      <c r="O127" s="89"/>
      <c r="P127" s="89"/>
      <c r="Q127" s="89"/>
      <c r="R127" s="89"/>
      <c r="S127" s="89"/>
      <c r="T127" s="89"/>
      <c r="U127" s="89"/>
      <c r="V127" s="89"/>
      <c r="W127" s="89"/>
      <c r="X127" s="89"/>
      <c r="Y127" s="89"/>
      <c r="Z127" s="89"/>
      <c r="AA127" s="89"/>
      <c r="AB127" s="89"/>
      <c r="AC127" s="89"/>
      <c r="AD127" s="89"/>
      <c r="AE127" s="89"/>
      <c r="AF127" s="89"/>
      <c r="AG127" s="37"/>
      <c r="AH127" s="89"/>
      <c r="AI127" s="89"/>
      <c r="AJ127" s="89"/>
      <c r="AK127" s="89"/>
      <c r="AL127" s="89"/>
      <c r="AM127" s="89"/>
      <c r="AN127" s="89"/>
      <c r="AO127" s="89"/>
      <c r="AP127" s="89"/>
    </row>
    <row r="128" spans="1:42" ht="14.75" customHeight="1" x14ac:dyDescent="0.2">
      <c r="A128" s="89"/>
      <c r="B128" s="89"/>
      <c r="C128" s="89"/>
      <c r="D128" s="89"/>
      <c r="E128" s="89"/>
      <c r="F128" s="89"/>
      <c r="G128" s="89"/>
      <c r="H128" s="89"/>
      <c r="I128" s="89"/>
      <c r="J128"/>
      <c r="K128"/>
      <c r="L128" s="89"/>
      <c r="M128" s="89"/>
      <c r="N128" s="89"/>
      <c r="O128" s="89"/>
      <c r="P128" s="89"/>
      <c r="Q128" s="89"/>
      <c r="R128" s="89"/>
      <c r="S128" s="89"/>
      <c r="T128" s="89"/>
      <c r="U128" s="89"/>
      <c r="V128" s="89"/>
      <c r="W128" s="89"/>
      <c r="X128" s="89"/>
      <c r="Y128" s="89"/>
      <c r="Z128" s="89"/>
      <c r="AA128" s="89"/>
      <c r="AB128" s="89"/>
      <c r="AC128" s="89"/>
      <c r="AD128" s="89"/>
      <c r="AE128" s="89"/>
      <c r="AF128" s="89"/>
      <c r="AG128" s="37"/>
      <c r="AH128" s="89"/>
      <c r="AI128" s="89"/>
      <c r="AJ128" s="89"/>
      <c r="AK128" s="89"/>
      <c r="AL128" s="89"/>
      <c r="AM128" s="89"/>
      <c r="AN128" s="89"/>
      <c r="AO128" s="89"/>
      <c r="AP128" s="89"/>
    </row>
    <row r="129" spans="1:42" ht="14.75" customHeight="1" x14ac:dyDescent="0.2">
      <c r="A129" s="89"/>
      <c r="B129" s="89"/>
      <c r="C129" s="89"/>
      <c r="D129" s="89"/>
      <c r="E129" s="89"/>
      <c r="F129" s="89"/>
      <c r="G129" s="89"/>
      <c r="H129" s="89"/>
      <c r="I129" s="89"/>
      <c r="J129"/>
      <c r="K129"/>
      <c r="L129" s="89"/>
      <c r="M129" s="89"/>
      <c r="N129" s="89"/>
      <c r="O129" s="89"/>
      <c r="P129" s="89"/>
      <c r="Q129" s="89"/>
      <c r="R129" s="89"/>
      <c r="S129" s="89"/>
      <c r="T129" s="89"/>
      <c r="U129" s="89"/>
      <c r="V129" s="89"/>
      <c r="W129" s="89"/>
      <c r="X129" s="89"/>
      <c r="Y129" s="89"/>
      <c r="Z129" s="89"/>
      <c r="AA129" s="89"/>
      <c r="AB129" s="89"/>
      <c r="AC129" s="89"/>
      <c r="AD129" s="89"/>
      <c r="AE129" s="89"/>
      <c r="AF129" s="89"/>
      <c r="AG129" s="37"/>
      <c r="AH129" s="89"/>
      <c r="AI129" s="89"/>
      <c r="AJ129" s="89"/>
      <c r="AK129" s="89"/>
      <c r="AL129" s="89"/>
      <c r="AM129" s="89"/>
      <c r="AN129" s="89"/>
      <c r="AO129" s="89"/>
      <c r="AP129" s="89"/>
    </row>
    <row r="130" spans="1:42" ht="14.75" customHeight="1" x14ac:dyDescent="0.2">
      <c r="A130" s="89"/>
      <c r="B130" s="89"/>
      <c r="C130" s="89"/>
      <c r="D130" s="89"/>
      <c r="E130" s="89"/>
      <c r="F130" s="89"/>
      <c r="G130" s="89"/>
      <c r="H130" s="89"/>
      <c r="I130" s="89"/>
      <c r="J130"/>
      <c r="K130"/>
      <c r="L130" s="89"/>
      <c r="M130" s="89"/>
      <c r="N130" s="89"/>
      <c r="O130" s="89"/>
      <c r="P130" s="89"/>
      <c r="Q130" s="89"/>
      <c r="R130" s="89"/>
      <c r="S130" s="89"/>
      <c r="T130" s="89"/>
      <c r="U130" s="89"/>
      <c r="V130" s="89"/>
      <c r="W130" s="89"/>
      <c r="X130" s="89"/>
      <c r="Y130" s="89"/>
      <c r="Z130" s="89"/>
      <c r="AA130" s="89"/>
      <c r="AB130" s="89"/>
      <c r="AC130" s="89"/>
      <c r="AD130" s="89"/>
      <c r="AE130" s="89"/>
      <c r="AF130" s="89"/>
      <c r="AG130" s="37"/>
      <c r="AH130" s="89"/>
      <c r="AI130" s="89"/>
      <c r="AJ130" s="89"/>
      <c r="AK130" s="89"/>
      <c r="AL130" s="89"/>
      <c r="AM130" s="89"/>
      <c r="AN130" s="89"/>
      <c r="AO130" s="89"/>
      <c r="AP130" s="89"/>
    </row>
    <row r="131" spans="1:42" ht="14.75" customHeight="1" x14ac:dyDescent="0.2">
      <c r="A131" s="89"/>
      <c r="B131" s="89"/>
      <c r="C131" s="89"/>
      <c r="D131" s="89"/>
      <c r="E131" s="89"/>
      <c r="F131" s="89"/>
      <c r="G131" s="89"/>
      <c r="H131" s="89"/>
      <c r="I131" s="89"/>
      <c r="J131"/>
      <c r="K131"/>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row>
    <row r="132" spans="1:42" ht="14.75" customHeight="1" x14ac:dyDescent="0.2">
      <c r="A132" s="89"/>
      <c r="B132" s="89"/>
      <c r="C132" s="89"/>
      <c r="D132" s="89"/>
      <c r="E132" s="89"/>
      <c r="F132" s="89"/>
      <c r="G132" s="89"/>
      <c r="H132" s="89"/>
      <c r="I132" s="89"/>
      <c r="J132"/>
      <c r="K132"/>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row>
    <row r="133" spans="1:42" ht="14.75" customHeight="1" x14ac:dyDescent="0.2">
      <c r="A133" s="89"/>
      <c r="B133" s="89"/>
      <c r="C133" s="89"/>
      <c r="D133" s="89"/>
      <c r="E133" s="89"/>
      <c r="F133" s="89"/>
      <c r="G133" s="89"/>
      <c r="H133" s="89"/>
      <c r="I133" s="89"/>
      <c r="J133"/>
      <c r="K133"/>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row>
    <row r="134" spans="1:42" ht="14.75" customHeight="1" x14ac:dyDescent="0.2">
      <c r="A134" s="89"/>
      <c r="B134" s="89"/>
      <c r="C134" s="89"/>
      <c r="D134" s="89"/>
      <c r="E134" s="89"/>
      <c r="F134" s="89"/>
      <c r="G134" s="89"/>
      <c r="H134" s="89"/>
      <c r="I134" s="89"/>
      <c r="J134"/>
      <c r="K134"/>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row>
    <row r="135" spans="1:42" ht="14.75" customHeight="1" x14ac:dyDescent="0.2">
      <c r="A135" s="89"/>
      <c r="B135" s="89"/>
      <c r="C135" s="89"/>
      <c r="D135" s="89"/>
      <c r="E135" s="89"/>
      <c r="F135" s="89"/>
      <c r="G135" s="89"/>
      <c r="H135" s="89"/>
      <c r="I135" s="89"/>
      <c r="J135"/>
      <c r="K135"/>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row>
    <row r="136" spans="1:42" ht="14.75" customHeight="1" x14ac:dyDescent="0.2">
      <c r="A136" s="89"/>
      <c r="B136" s="89"/>
      <c r="C136" s="89"/>
      <c r="D136" s="89"/>
      <c r="E136" s="89"/>
      <c r="F136" s="89"/>
      <c r="G136" s="89"/>
      <c r="H136" s="89"/>
      <c r="I136" s="89"/>
      <c r="J136"/>
      <c r="K136"/>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row>
    <row r="137" spans="1:42" ht="14.75" customHeight="1" x14ac:dyDescent="0.2">
      <c r="A137" s="89"/>
      <c r="B137" s="89"/>
      <c r="C137" s="89"/>
      <c r="D137" s="89"/>
      <c r="E137" s="89"/>
      <c r="F137" s="89"/>
      <c r="G137" s="89"/>
      <c r="H137" s="89"/>
      <c r="I137" s="89"/>
      <c r="J137"/>
      <c r="K137"/>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row>
    <row r="138" spans="1:42" ht="14.75" customHeight="1" x14ac:dyDescent="0.2">
      <c r="A138" s="89"/>
      <c r="B138" s="89"/>
      <c r="C138" s="89"/>
      <c r="D138" s="89"/>
      <c r="E138" s="89"/>
      <c r="F138" s="89"/>
      <c r="G138" s="89"/>
      <c r="H138" s="89"/>
      <c r="I138" s="89"/>
      <c r="J138"/>
      <c r="K138"/>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row>
    <row r="139" spans="1:42" x14ac:dyDescent="0.2">
      <c r="A139" s="89"/>
      <c r="B139" s="89"/>
      <c r="C139" s="89"/>
      <c r="D139" s="89"/>
      <c r="E139" s="89"/>
      <c r="F139" s="89"/>
      <c r="G139" s="89"/>
      <c r="H139" s="89"/>
      <c r="I139" s="89"/>
      <c r="J139"/>
      <c r="K13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row>
    <row r="140" spans="1:42" x14ac:dyDescent="0.2">
      <c r="A140" s="89"/>
      <c r="B140" s="89"/>
      <c r="C140" s="89"/>
      <c r="D140" s="89"/>
      <c r="E140" s="89"/>
      <c r="F140" s="89"/>
      <c r="G140" s="89"/>
      <c r="H140" s="89"/>
      <c r="I140" s="89"/>
      <c r="J140"/>
      <c r="K140"/>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row>
    <row r="141" spans="1:42" x14ac:dyDescent="0.2">
      <c r="A141" s="89"/>
      <c r="B141" s="89"/>
      <c r="C141" s="89"/>
      <c r="D141" s="89"/>
      <c r="E141" s="89"/>
      <c r="F141" s="89"/>
      <c r="G141" s="89"/>
      <c r="H141" s="89"/>
      <c r="I141" s="89"/>
      <c r="J141"/>
      <c r="K141"/>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row>
    <row r="142" spans="1:42" x14ac:dyDescent="0.2">
      <c r="A142" s="89"/>
      <c r="B142" s="89"/>
      <c r="C142" s="89"/>
      <c r="D142" s="89"/>
      <c r="E142" s="89"/>
      <c r="F142" s="89"/>
      <c r="G142" s="89"/>
      <c r="H142" s="89"/>
      <c r="I142" s="89"/>
      <c r="J142"/>
      <c r="K142"/>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row>
    <row r="143" spans="1:42" x14ac:dyDescent="0.2">
      <c r="A143" s="89"/>
      <c r="B143" s="89"/>
      <c r="C143" s="89"/>
      <c r="D143" s="89"/>
      <c r="E143" s="89"/>
      <c r="F143" s="89"/>
      <c r="G143" s="89"/>
      <c r="H143" s="89"/>
      <c r="I143" s="89"/>
      <c r="J143"/>
      <c r="K143"/>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row>
    <row r="144" spans="1:42" x14ac:dyDescent="0.2">
      <c r="A144" s="89"/>
      <c r="B144" s="89"/>
      <c r="C144" s="89"/>
      <c r="D144" s="89"/>
      <c r="E144" s="89"/>
      <c r="F144" s="89"/>
      <c r="G144" s="89"/>
      <c r="H144" s="89"/>
      <c r="I144" s="89"/>
      <c r="J144"/>
      <c r="K144"/>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row>
    <row r="145" spans="1:42" ht="14.75" customHeight="1" x14ac:dyDescent="0.2">
      <c r="A145" s="89"/>
      <c r="B145" s="89"/>
      <c r="C145" s="89"/>
      <c r="D145" s="89"/>
      <c r="E145" s="89"/>
      <c r="F145" s="89"/>
      <c r="G145" s="89"/>
      <c r="H145" s="89"/>
      <c r="I145" s="89"/>
      <c r="J145"/>
      <c r="K145"/>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row>
    <row r="146" spans="1:42" ht="14.75" customHeight="1" x14ac:dyDescent="0.2">
      <c r="A146" s="89"/>
      <c r="B146" s="89"/>
      <c r="C146" s="89"/>
      <c r="D146" s="89"/>
      <c r="E146" s="89"/>
      <c r="F146" s="89"/>
      <c r="G146" s="89"/>
      <c r="H146" s="89"/>
      <c r="I146" s="89"/>
      <c r="J146"/>
      <c r="K146"/>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row>
    <row r="147" spans="1:42" ht="14.75" customHeight="1" x14ac:dyDescent="0.2">
      <c r="A147" s="89"/>
      <c r="B147" s="89"/>
      <c r="C147" s="89"/>
      <c r="D147" s="89"/>
      <c r="E147" s="89"/>
      <c r="F147" s="89"/>
      <c r="G147" s="89"/>
      <c r="H147" s="89"/>
      <c r="I147" s="89"/>
      <c r="J147"/>
      <c r="K147"/>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row>
    <row r="148" spans="1:42" ht="14.75" customHeight="1" x14ac:dyDescent="0.2">
      <c r="A148" s="89"/>
      <c r="B148" s="89"/>
      <c r="C148" s="89"/>
      <c r="D148" s="89"/>
      <c r="E148" s="89"/>
      <c r="F148" s="89"/>
      <c r="G148" s="89"/>
      <c r="H148" s="89"/>
      <c r="I148" s="89"/>
      <c r="J148"/>
      <c r="K148"/>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row>
    <row r="149" spans="1:42" ht="14.75" customHeight="1" x14ac:dyDescent="0.2">
      <c r="A149" s="89"/>
      <c r="B149" s="89"/>
      <c r="C149" s="89"/>
      <c r="D149" s="89"/>
      <c r="E149" s="89"/>
      <c r="F149" s="89"/>
      <c r="G149" s="89"/>
      <c r="H149" s="89"/>
      <c r="I149" s="89"/>
      <c r="J149"/>
      <c r="K14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row>
    <row r="150" spans="1:42" ht="14.75" customHeight="1" x14ac:dyDescent="0.2">
      <c r="A150" s="89"/>
      <c r="B150" s="89"/>
      <c r="C150" s="89"/>
      <c r="D150" s="89"/>
      <c r="E150" s="89"/>
      <c r="F150" s="89"/>
      <c r="G150" s="89"/>
      <c r="H150" s="89"/>
      <c r="I150" s="89"/>
      <c r="J150"/>
      <c r="K150"/>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row>
    <row r="151" spans="1:42" ht="14.75" customHeight="1" x14ac:dyDescent="0.2">
      <c r="A151" s="89"/>
      <c r="B151" s="89"/>
      <c r="C151" s="89"/>
      <c r="D151" s="89"/>
      <c r="E151" s="89"/>
      <c r="F151" s="89"/>
      <c r="G151" s="89"/>
      <c r="H151" s="89"/>
      <c r="I151" s="89"/>
      <c r="J151"/>
      <c r="K151"/>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row>
    <row r="152" spans="1:42" ht="14.75" customHeight="1" x14ac:dyDescent="0.2">
      <c r="A152" s="89"/>
      <c r="B152" s="89"/>
      <c r="C152" s="89"/>
      <c r="D152" s="89"/>
      <c r="E152" s="89"/>
      <c r="F152" s="89"/>
      <c r="G152" s="89"/>
      <c r="H152" s="89"/>
      <c r="I152" s="89"/>
      <c r="J152"/>
      <c r="K152"/>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row>
    <row r="153" spans="1:42" ht="14.75" customHeight="1" x14ac:dyDescent="0.2">
      <c r="A153" s="89"/>
      <c r="B153" s="89"/>
      <c r="C153" s="89"/>
      <c r="D153" s="89"/>
      <c r="E153" s="89"/>
      <c r="F153" s="89"/>
      <c r="G153" s="89"/>
      <c r="H153" s="89"/>
      <c r="I153" s="89"/>
      <c r="J153"/>
      <c r="K153"/>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row>
    <row r="154" spans="1:42" ht="14.75" customHeight="1" x14ac:dyDescent="0.2">
      <c r="A154" s="89"/>
      <c r="B154" s="89"/>
      <c r="C154" s="89"/>
      <c r="D154" s="89"/>
      <c r="E154" s="89"/>
      <c r="F154" s="89"/>
      <c r="G154" s="89"/>
      <c r="H154" s="89"/>
      <c r="I154" s="89"/>
      <c r="J154"/>
      <c r="K154"/>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row>
    <row r="155" spans="1:42" ht="14.75" customHeight="1" x14ac:dyDescent="0.2">
      <c r="A155" s="89"/>
      <c r="B155" s="89"/>
      <c r="C155" s="89"/>
      <c r="D155" s="89"/>
      <c r="E155" s="89"/>
      <c r="F155" s="89"/>
      <c r="G155" s="89"/>
      <c r="H155" s="89"/>
      <c r="I155" s="89"/>
      <c r="J155"/>
      <c r="K155"/>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row>
    <row r="156" spans="1:42" ht="14.75" customHeight="1" x14ac:dyDescent="0.2">
      <c r="A156" s="89"/>
      <c r="B156" s="89"/>
      <c r="C156" s="89"/>
      <c r="D156" s="89"/>
      <c r="E156" s="89"/>
      <c r="F156" s="89"/>
      <c r="G156" s="89"/>
      <c r="H156" s="89"/>
      <c r="I156" s="89"/>
      <c r="J156"/>
      <c r="K156"/>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row>
    <row r="157" spans="1:42" ht="14.75" customHeight="1" x14ac:dyDescent="0.2">
      <c r="A157" s="89"/>
      <c r="B157" s="89"/>
      <c r="C157" s="89"/>
      <c r="D157" s="89"/>
      <c r="E157" s="89"/>
      <c r="F157" s="89"/>
      <c r="G157" s="89"/>
      <c r="H157" s="89"/>
      <c r="I157" s="89"/>
      <c r="J157"/>
      <c r="K157"/>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row>
    <row r="158" spans="1:42" ht="14.75" customHeight="1" x14ac:dyDescent="0.2">
      <c r="A158" s="89"/>
      <c r="B158" s="89"/>
      <c r="C158" s="89"/>
      <c r="D158" s="89"/>
      <c r="E158" s="89"/>
      <c r="F158" s="89"/>
      <c r="G158" s="89"/>
      <c r="H158" s="89"/>
      <c r="I158" s="89"/>
      <c r="J158"/>
      <c r="K158"/>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row>
    <row r="159" spans="1:42" ht="14.75" customHeight="1" x14ac:dyDescent="0.2">
      <c r="A159" s="89"/>
      <c r="B159" s="89"/>
      <c r="C159" s="89"/>
      <c r="D159" s="89"/>
      <c r="E159" s="89"/>
      <c r="F159" s="89"/>
      <c r="G159" s="89"/>
      <c r="H159" s="89"/>
      <c r="I159" s="89"/>
      <c r="J159"/>
      <c r="K15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row>
    <row r="160" spans="1:42" ht="14.75" customHeight="1" x14ac:dyDescent="0.2">
      <c r="A160" s="89"/>
      <c r="B160" s="89"/>
      <c r="C160" s="89"/>
      <c r="D160" s="89"/>
      <c r="E160" s="89"/>
      <c r="F160" s="89"/>
      <c r="G160" s="89"/>
      <c r="H160" s="89"/>
      <c r="I160" s="89"/>
      <c r="J160"/>
      <c r="K160"/>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row>
    <row r="161" spans="1:42" ht="14.75" customHeight="1" x14ac:dyDescent="0.2">
      <c r="A161" s="89"/>
      <c r="B161" s="89"/>
      <c r="C161" s="89"/>
      <c r="D161" s="89"/>
      <c r="E161" s="89"/>
      <c r="F161" s="89"/>
      <c r="G161" s="89"/>
      <c r="H161" s="89"/>
      <c r="I161" s="89"/>
      <c r="J161"/>
      <c r="K161"/>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row>
    <row r="162" spans="1:42" ht="14.75" customHeight="1" x14ac:dyDescent="0.2">
      <c r="A162" s="89"/>
      <c r="B162" s="89"/>
      <c r="C162" s="89"/>
      <c r="D162" s="89"/>
      <c r="E162" s="89"/>
      <c r="F162" s="89"/>
      <c r="G162" s="89"/>
      <c r="H162" s="89"/>
      <c r="I162" s="89"/>
      <c r="J162"/>
      <c r="K162"/>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row>
    <row r="163" spans="1:42" ht="14.75" customHeight="1" x14ac:dyDescent="0.2">
      <c r="A163" s="89"/>
      <c r="B163" s="89"/>
      <c r="C163" s="89"/>
      <c r="D163" s="89"/>
      <c r="E163" s="89"/>
      <c r="F163" s="89"/>
      <c r="G163" s="89"/>
      <c r="H163" s="89"/>
      <c r="I163" s="89"/>
      <c r="J163"/>
      <c r="K163"/>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row>
    <row r="164" spans="1:42" ht="14.75" customHeight="1" x14ac:dyDescent="0.2">
      <c r="A164" s="89"/>
      <c r="B164" s="89"/>
      <c r="C164" s="89"/>
      <c r="D164" s="89"/>
      <c r="E164" s="89"/>
      <c r="F164" s="89"/>
      <c r="G164" s="89"/>
      <c r="H164" s="89"/>
      <c r="I164" s="89"/>
      <c r="J164"/>
      <c r="K164"/>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row>
    <row r="165" spans="1:42" ht="14.75" customHeight="1" x14ac:dyDescent="0.2">
      <c r="A165" s="89"/>
      <c r="B165" s="89"/>
      <c r="C165" s="89"/>
      <c r="D165" s="89"/>
      <c r="E165" s="89"/>
      <c r="F165" s="89"/>
      <c r="G165" s="89"/>
      <c r="H165" s="89"/>
      <c r="I165" s="89"/>
      <c r="J165"/>
      <c r="K165"/>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row>
    <row r="166" spans="1:42" ht="14.75" customHeight="1" x14ac:dyDescent="0.2">
      <c r="A166" s="89"/>
      <c r="B166" s="89"/>
      <c r="C166" s="89"/>
      <c r="D166" s="89"/>
      <c r="E166" s="89"/>
      <c r="F166" s="89"/>
      <c r="G166" s="89"/>
      <c r="H166" s="89"/>
      <c r="I166" s="89"/>
      <c r="J166"/>
      <c r="K166"/>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row>
    <row r="167" spans="1:42" ht="14.75" customHeight="1" x14ac:dyDescent="0.2">
      <c r="A167" s="89"/>
      <c r="B167" s="89"/>
      <c r="C167" s="89"/>
      <c r="D167" s="89"/>
      <c r="E167" s="89"/>
      <c r="F167" s="89"/>
      <c r="G167" s="89"/>
      <c r="H167" s="89"/>
      <c r="I167" s="89"/>
      <c r="J167"/>
      <c r="K167"/>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row>
    <row r="168" spans="1:42" ht="14.75" customHeight="1" x14ac:dyDescent="0.2">
      <c r="A168" s="89"/>
      <c r="B168" s="89"/>
      <c r="C168" s="89"/>
      <c r="D168" s="89"/>
      <c r="E168" s="89"/>
      <c r="F168" s="89"/>
      <c r="G168" s="89"/>
      <c r="H168" s="89"/>
      <c r="I168" s="89"/>
      <c r="J168"/>
      <c r="K168"/>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row>
    <row r="169" spans="1:42" ht="14.75" customHeight="1" x14ac:dyDescent="0.2">
      <c r="A169" s="89"/>
      <c r="B169" s="89"/>
      <c r="C169" s="89"/>
      <c r="D169" s="89"/>
      <c r="E169" s="89"/>
      <c r="F169" s="89"/>
      <c r="G169" s="89"/>
      <c r="H169" s="89"/>
      <c r="I169" s="89"/>
      <c r="J169"/>
      <c r="K16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row>
    <row r="170" spans="1:42" ht="15" customHeight="1" x14ac:dyDescent="0.2">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row>
    <row r="171" spans="1:42" ht="15" customHeight="1" x14ac:dyDescent="0.2">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row>
    <row r="172" spans="1:42" ht="15" customHeight="1" x14ac:dyDescent="0.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row>
    <row r="173" spans="1:42" ht="15" customHeight="1" x14ac:dyDescent="0.2">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row>
    <row r="174" spans="1:42" ht="15" customHeight="1" x14ac:dyDescent="0.2">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row>
    <row r="175" spans="1:42" ht="15" customHeight="1" x14ac:dyDescent="0.2">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row>
  </sheetData>
  <sheetProtection selectLockedCells="1"/>
  <protectedRanges>
    <protectedRange sqref="H65:R104 H19:R58" name="Section_B_1"/>
  </protectedRanges>
  <mergeCells count="37">
    <mergeCell ref="T62:T64"/>
    <mergeCell ref="L63:L64"/>
    <mergeCell ref="H62:L62"/>
    <mergeCell ref="M62:Q62"/>
    <mergeCell ref="S62:S64"/>
    <mergeCell ref="Q63:Q64"/>
    <mergeCell ref="R63:R64"/>
    <mergeCell ref="Q17:Q18"/>
    <mergeCell ref="R17:R18"/>
    <mergeCell ref="AA56:AC56"/>
    <mergeCell ref="M16:Q16"/>
    <mergeCell ref="S16:S18"/>
    <mergeCell ref="T16:T18"/>
    <mergeCell ref="L17:L18"/>
    <mergeCell ref="H16:L16"/>
    <mergeCell ref="C9:H9"/>
    <mergeCell ref="C10:H10"/>
    <mergeCell ref="C11:H11"/>
    <mergeCell ref="C12:H12"/>
    <mergeCell ref="F16:G16"/>
    <mergeCell ref="G17:G18"/>
    <mergeCell ref="E16:E18"/>
    <mergeCell ref="B16:B18"/>
    <mergeCell ref="C16:C18"/>
    <mergeCell ref="D16:D18"/>
    <mergeCell ref="B2:H2"/>
    <mergeCell ref="B4:H4"/>
    <mergeCell ref="B5:H5"/>
    <mergeCell ref="B6:H6"/>
    <mergeCell ref="C7:H7"/>
    <mergeCell ref="C8:H8"/>
    <mergeCell ref="F62:G62"/>
    <mergeCell ref="G63:G64"/>
    <mergeCell ref="B62:B64"/>
    <mergeCell ref="C62:C64"/>
    <mergeCell ref="D62:D64"/>
    <mergeCell ref="E62:E64"/>
  </mergeCells>
  <conditionalFormatting sqref="F18">
    <cfRule type="cellIs" dxfId="24" priority="13" operator="equal">
      <formula>"Actual"</formula>
    </cfRule>
    <cfRule type="cellIs" dxfId="23" priority="14" operator="equal">
      <formula>"Forecast"</formula>
    </cfRule>
  </conditionalFormatting>
  <conditionalFormatting sqref="F64">
    <cfRule type="cellIs" dxfId="22" priority="9" operator="equal">
      <formula>"Actual"</formula>
    </cfRule>
    <cfRule type="cellIs" dxfId="21" priority="10" operator="equal">
      <formula>"Forecast"</formula>
    </cfRule>
  </conditionalFormatting>
  <conditionalFormatting sqref="H18:K18">
    <cfRule type="cellIs" dxfId="20" priority="5" operator="equal">
      <formula>"Actual"</formula>
    </cfRule>
    <cfRule type="cellIs" dxfId="19" priority="6" operator="equal">
      <formula>"Forecast"</formula>
    </cfRule>
  </conditionalFormatting>
  <conditionalFormatting sqref="H64:K64">
    <cfRule type="cellIs" dxfId="18" priority="1" operator="equal">
      <formula>"Actual"</formula>
    </cfRule>
    <cfRule type="cellIs" dxfId="17" priority="2" operator="equal">
      <formula>"Forecast"</formula>
    </cfRule>
  </conditionalFormatting>
  <conditionalFormatting sqref="M18:P18">
    <cfRule type="cellIs" dxfId="16" priority="19" operator="equal">
      <formula>"Actual"</formula>
    </cfRule>
    <cfRule type="cellIs" dxfId="15" priority="20" operator="equal">
      <formula>"Forecast"</formula>
    </cfRule>
  </conditionalFormatting>
  <conditionalFormatting sqref="M64:P64">
    <cfRule type="cellIs" dxfId="14" priority="15" operator="equal">
      <formula>"Actual"</formula>
    </cfRule>
    <cfRule type="cellIs" dxfId="13" priority="16" operator="equal">
      <formula>"Forecast"</formula>
    </cfRule>
  </conditionalFormatting>
  <dataValidations count="3">
    <dataValidation type="list" allowBlank="1" showInputMessage="1" showErrorMessage="1" sqref="C65:C10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R65:R104 H65:K104 M65:P104 H19:K58 M19:P58 R19:R58" xr:uid="{6F2B7AC5-9F6D-4E49-A899-451FA7940243}">
      <formula1>-100000000</formula1>
    </dataValidation>
    <dataValidation type="list" allowBlank="1" showInputMessage="1" showErrorMessage="1" sqref="C19:C5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94B86EFA-A0DC-45E5-8F37-417516A81B1D}">
          <x14:formula1>
            <xm:f>'Dropdown Values'!$A$126:$A$127</xm:f>
          </x14:formula1>
          <xm:sqref>B65:B104</xm:sqref>
        </x14:dataValidation>
        <x14:dataValidation type="list" allowBlank="1" showInputMessage="1" showErrorMessage="1" xr:uid="{2E88A738-738C-4D9D-BEF9-B703F5908001}">
          <x14:formula1>
            <xm:f>'Dropdown Values'!$A$117:$A$122</xm:f>
          </x14:formula1>
          <xm:sqref>B19:B58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113"/>
  <sheetViews>
    <sheetView showGridLines="0" topLeftCell="F50" zoomScaleNormal="100" workbookViewId="0">
      <selection activeCell="R63" sqref="R63:S63"/>
    </sheetView>
  </sheetViews>
  <sheetFormatPr baseColWidth="10" defaultColWidth="9.1640625" defaultRowHeight="15" customHeight="1" x14ac:dyDescent="0.2"/>
  <cols>
    <col min="1" max="1" width="9.1640625" style="77"/>
    <col min="2" max="2" width="39.83203125" style="77" customWidth="1"/>
    <col min="3" max="3" width="18.1640625" style="77" customWidth="1"/>
    <col min="4" max="4" width="18.6640625" style="77" customWidth="1"/>
    <col min="5" max="11" width="15.6640625" style="77" customWidth="1"/>
    <col min="12" max="13" width="19.5" style="77" customWidth="1"/>
    <col min="14" max="14" width="15.6640625" style="77" customWidth="1"/>
    <col min="15" max="15" width="18.33203125" style="77" customWidth="1"/>
    <col min="16" max="16" width="15.6640625" style="77" customWidth="1"/>
    <col min="17" max="17" width="21.33203125" style="77" customWidth="1"/>
    <col min="18" max="20" width="15.6640625" style="77" customWidth="1"/>
    <col min="21" max="21" width="17.83203125" style="77" customWidth="1"/>
    <col min="22" max="24" width="15.6640625" style="77" customWidth="1"/>
    <col min="25" max="25" width="9.1640625" style="77"/>
    <col min="26" max="32" width="15.6640625" style="77" customWidth="1"/>
    <col min="33" max="16384" width="9.1640625" style="77"/>
  </cols>
  <sheetData>
    <row r="2" spans="1:32" s="78" customFormat="1" ht="24" x14ac:dyDescent="0.2">
      <c r="A2" s="89"/>
      <c r="B2" s="374" t="s">
        <v>19</v>
      </c>
      <c r="C2" s="375"/>
      <c r="D2" s="375"/>
      <c r="E2" s="375"/>
      <c r="F2" s="375"/>
      <c r="G2" s="375"/>
      <c r="H2" s="376"/>
      <c r="I2" s="15"/>
      <c r="J2" s="3"/>
      <c r="K2" s="3"/>
      <c r="L2" s="3"/>
      <c r="M2" s="3"/>
      <c r="N2" s="3"/>
      <c r="O2" s="3"/>
      <c r="P2" s="3"/>
      <c r="Q2" s="3"/>
      <c r="R2" s="3"/>
      <c r="S2" s="3"/>
      <c r="T2" s="3"/>
      <c r="U2" s="3"/>
      <c r="V2" s="3"/>
      <c r="W2" s="3"/>
      <c r="X2" s="3"/>
      <c r="Y2" s="3"/>
      <c r="Z2" s="3"/>
      <c r="AA2" s="3"/>
      <c r="AB2" s="3"/>
      <c r="AC2" s="3"/>
      <c r="AD2" s="3"/>
      <c r="AE2" s="3"/>
      <c r="AF2" s="3"/>
    </row>
    <row r="4" spans="1:32" ht="19" x14ac:dyDescent="0.25">
      <c r="A4" s="89"/>
      <c r="B4" s="248" t="s">
        <v>164</v>
      </c>
      <c r="C4" s="249"/>
      <c r="D4" s="249"/>
      <c r="E4" s="249"/>
      <c r="F4" s="249"/>
      <c r="G4" s="249"/>
      <c r="H4" s="250"/>
      <c r="I4" s="89"/>
      <c r="J4" s="89"/>
      <c r="K4" s="89"/>
      <c r="L4" s="89"/>
      <c r="M4" s="89"/>
      <c r="N4" s="89"/>
      <c r="O4" s="89"/>
      <c r="P4" s="89"/>
      <c r="Q4" s="89"/>
      <c r="R4" s="89"/>
      <c r="S4" s="89"/>
      <c r="T4" s="89"/>
      <c r="U4" s="89"/>
      <c r="V4" s="89"/>
      <c r="W4" s="89"/>
      <c r="X4" s="89"/>
      <c r="Y4" s="89"/>
      <c r="Z4" s="89"/>
      <c r="AA4" s="89"/>
      <c r="AB4" s="89"/>
      <c r="AC4" s="89"/>
      <c r="AD4" s="89"/>
      <c r="AE4" s="89"/>
      <c r="AF4" s="89"/>
    </row>
    <row r="5" spans="1:32" x14ac:dyDescent="0.2">
      <c r="A5" s="89"/>
      <c r="B5" s="381" t="s">
        <v>165</v>
      </c>
      <c r="C5" s="382"/>
      <c r="D5" s="382"/>
      <c r="E5" s="382"/>
      <c r="F5" s="382"/>
      <c r="G5" s="382"/>
      <c r="H5" s="383"/>
      <c r="I5" s="89"/>
      <c r="J5" s="89"/>
      <c r="K5" s="89"/>
      <c r="L5" s="89"/>
      <c r="M5" s="89"/>
      <c r="N5" s="89"/>
      <c r="O5" s="89"/>
      <c r="P5" s="89"/>
      <c r="Q5" s="89"/>
      <c r="R5" s="89"/>
      <c r="S5" s="89"/>
      <c r="T5" s="89"/>
      <c r="U5" s="89"/>
      <c r="V5" s="89"/>
      <c r="W5" s="89"/>
      <c r="X5" s="89"/>
      <c r="Y5" s="89"/>
      <c r="Z5" s="89"/>
      <c r="AA5" s="89"/>
      <c r="AB5" s="89"/>
      <c r="AC5" s="89"/>
      <c r="AD5" s="89"/>
      <c r="AE5" s="89"/>
      <c r="AF5" s="89"/>
    </row>
    <row r="6" spans="1:32" ht="18" customHeight="1" x14ac:dyDescent="0.2">
      <c r="A6" s="89"/>
      <c r="B6" s="49" t="s">
        <v>166</v>
      </c>
      <c r="C6" s="49"/>
      <c r="D6" s="49"/>
      <c r="E6" s="13"/>
      <c r="F6" s="13"/>
      <c r="G6" s="13"/>
      <c r="H6" s="89"/>
      <c r="I6" s="89"/>
      <c r="J6" s="89"/>
      <c r="K6" s="89"/>
      <c r="L6" s="89"/>
      <c r="M6" s="89"/>
      <c r="N6" s="89"/>
      <c r="O6" s="89"/>
      <c r="P6" s="89"/>
      <c r="Q6" s="89"/>
      <c r="R6" s="89"/>
      <c r="S6" s="89"/>
      <c r="T6" s="89"/>
      <c r="U6" s="89"/>
      <c r="V6" s="89"/>
      <c r="W6" s="89"/>
      <c r="X6" s="89"/>
      <c r="Y6" s="89"/>
      <c r="Z6" s="89"/>
      <c r="AA6" s="89"/>
      <c r="AB6" s="89"/>
      <c r="AC6" s="89"/>
      <c r="AD6" s="89"/>
      <c r="AE6" s="89"/>
      <c r="AF6" s="89"/>
    </row>
    <row r="7" spans="1:32" ht="19" x14ac:dyDescent="0.2">
      <c r="A7" s="213"/>
      <c r="B7" s="390" t="s">
        <v>167</v>
      </c>
      <c r="C7" s="391"/>
      <c r="D7" s="391"/>
      <c r="E7" s="391"/>
      <c r="F7" s="391"/>
      <c r="G7" s="391"/>
      <c r="H7" s="392"/>
      <c r="I7" s="89"/>
      <c r="J7" s="89"/>
      <c r="K7" s="89"/>
      <c r="L7" s="89"/>
      <c r="M7" s="89"/>
      <c r="N7" s="89"/>
      <c r="O7" s="89"/>
      <c r="P7" s="89"/>
      <c r="Q7" s="89"/>
      <c r="R7" s="89"/>
      <c r="S7" s="89"/>
      <c r="T7" s="89"/>
      <c r="U7" s="89"/>
      <c r="V7" s="89"/>
      <c r="W7" s="89"/>
      <c r="X7" s="89"/>
      <c r="Y7" s="89"/>
      <c r="Z7" s="89"/>
      <c r="AA7" s="89"/>
      <c r="AB7" s="89"/>
      <c r="AC7" s="89"/>
      <c r="AD7" s="89"/>
      <c r="AE7" s="89"/>
      <c r="AF7" s="89"/>
    </row>
    <row r="8" spans="1:32" ht="16" x14ac:dyDescent="0.2">
      <c r="A8" s="213"/>
      <c r="B8" s="384" t="s">
        <v>168</v>
      </c>
      <c r="C8" s="385"/>
      <c r="D8" s="385"/>
      <c r="E8" s="385"/>
      <c r="F8" s="385"/>
      <c r="G8" s="385"/>
      <c r="H8" s="386"/>
      <c r="I8" s="89"/>
      <c r="J8" s="89"/>
      <c r="K8" s="89"/>
      <c r="L8" s="89"/>
      <c r="M8" s="89"/>
      <c r="N8" s="89"/>
      <c r="O8" s="89"/>
      <c r="P8" s="89"/>
      <c r="Q8" s="89"/>
      <c r="R8" s="89"/>
      <c r="S8" s="89"/>
      <c r="T8" s="89"/>
      <c r="U8" s="89"/>
      <c r="V8" s="89"/>
      <c r="W8" s="89"/>
      <c r="X8" s="89"/>
      <c r="Y8" s="89"/>
      <c r="Z8" s="89"/>
      <c r="AA8" s="89"/>
      <c r="AB8" s="89"/>
      <c r="AC8" s="89"/>
      <c r="AD8" s="89"/>
      <c r="AE8" s="89"/>
      <c r="AF8" s="89"/>
    </row>
    <row r="9" spans="1:32" s="78" customFormat="1" ht="16" x14ac:dyDescent="0.2">
      <c r="A9" s="213"/>
      <c r="B9" s="125" t="s">
        <v>169</v>
      </c>
      <c r="C9" s="125"/>
      <c r="D9" s="125"/>
      <c r="E9" s="3"/>
      <c r="F9" s="3"/>
      <c r="G9" s="3"/>
      <c r="H9" s="11"/>
      <c r="I9" s="11"/>
      <c r="J9" s="3"/>
      <c r="K9" s="3"/>
      <c r="L9" s="3"/>
      <c r="M9" s="3"/>
      <c r="N9" s="3"/>
      <c r="O9" s="3"/>
      <c r="P9" s="3"/>
      <c r="Q9" s="3"/>
      <c r="R9" s="3"/>
      <c r="S9" s="3"/>
      <c r="T9" s="3"/>
      <c r="U9" s="3"/>
      <c r="V9" s="3"/>
      <c r="W9" s="3"/>
      <c r="X9" s="3"/>
      <c r="Y9" s="3"/>
      <c r="Z9" s="3"/>
      <c r="AA9" s="3"/>
      <c r="AB9" s="3"/>
      <c r="AC9" s="3"/>
      <c r="AD9" s="3"/>
      <c r="AE9" s="3"/>
      <c r="AF9" s="3"/>
    </row>
    <row r="10" spans="1:32" s="78" customFormat="1" ht="18" customHeight="1" x14ac:dyDescent="0.2">
      <c r="A10" s="213"/>
      <c r="B10" s="180">
        <v>100</v>
      </c>
      <c r="C10" s="134"/>
      <c r="D10" s="134"/>
      <c r="E10" s="3"/>
      <c r="F10" s="3"/>
      <c r="G10" s="3"/>
      <c r="H10" s="11"/>
      <c r="I10" s="11"/>
      <c r="J10" s="3"/>
      <c r="K10" s="3"/>
      <c r="L10" s="3"/>
      <c r="M10" s="3"/>
      <c r="N10" s="3"/>
      <c r="O10" s="3"/>
      <c r="P10" s="3"/>
      <c r="Q10" s="3"/>
      <c r="R10" s="3"/>
      <c r="S10" s="3"/>
      <c r="T10" s="3"/>
      <c r="U10" s="3"/>
      <c r="V10" s="3"/>
      <c r="W10" s="3"/>
      <c r="X10" s="3"/>
      <c r="Y10" s="3"/>
      <c r="Z10" s="3"/>
      <c r="AA10" s="3"/>
      <c r="AB10" s="3"/>
      <c r="AC10" s="3"/>
      <c r="AD10" s="3"/>
      <c r="AE10" s="3"/>
      <c r="AF10" s="3"/>
    </row>
    <row r="11" spans="1:32" s="78" customFormat="1" ht="18" customHeight="1" x14ac:dyDescent="0.2">
      <c r="A11" s="3"/>
      <c r="B11" s="49" t="s">
        <v>170</v>
      </c>
      <c r="C11" s="49"/>
      <c r="D11" s="49"/>
      <c r="E11" s="3"/>
      <c r="F11" s="3"/>
      <c r="G11" s="3"/>
      <c r="H11" s="11"/>
      <c r="I11" s="11"/>
      <c r="J11" s="3"/>
      <c r="K11" s="3"/>
      <c r="L11" s="3"/>
      <c r="M11" s="3"/>
      <c r="N11" s="3"/>
      <c r="O11" s="3"/>
      <c r="P11" s="3"/>
      <c r="Q11" s="3"/>
      <c r="R11" s="3"/>
      <c r="S11" s="3"/>
      <c r="T11" s="3"/>
      <c r="U11" s="3"/>
      <c r="V11" s="3"/>
      <c r="W11" s="3"/>
      <c r="X11" s="3"/>
      <c r="Y11" s="3"/>
      <c r="Z11" s="3"/>
      <c r="AA11" s="3"/>
      <c r="AB11" s="3"/>
      <c r="AC11" s="3"/>
      <c r="AD11" s="3"/>
      <c r="AE11" s="3"/>
      <c r="AF11" s="3"/>
    </row>
    <row r="12" spans="1:32" s="85" customFormat="1" ht="21" x14ac:dyDescent="0.25">
      <c r="A12" s="83"/>
      <c r="B12" s="387" t="s">
        <v>171</v>
      </c>
      <c r="C12" s="388"/>
      <c r="D12" s="388"/>
      <c r="E12" s="388"/>
      <c r="F12" s="388"/>
      <c r="G12" s="388"/>
      <c r="H12" s="388"/>
      <c r="I12" s="388"/>
      <c r="J12" s="388"/>
      <c r="K12" s="388"/>
      <c r="L12" s="388"/>
      <c r="M12" s="388"/>
      <c r="N12" s="388"/>
      <c r="O12" s="389"/>
      <c r="P12" s="89"/>
      <c r="Q12" s="83"/>
      <c r="R12" s="83"/>
      <c r="S12" s="83"/>
      <c r="T12" s="83"/>
      <c r="U12" s="83"/>
      <c r="V12" s="83"/>
      <c r="W12" s="83"/>
      <c r="X12" s="83"/>
      <c r="Y12" s="83"/>
      <c r="Z12" s="83"/>
      <c r="AA12" s="83"/>
      <c r="AB12" s="83"/>
      <c r="AC12" s="83"/>
      <c r="AD12" s="83"/>
      <c r="AE12" s="83"/>
      <c r="AF12" s="83"/>
    </row>
    <row r="13" spans="1:32" ht="15.75" customHeight="1" x14ac:dyDescent="0.2">
      <c r="A13" s="89"/>
      <c r="B13" s="126" t="s">
        <v>172</v>
      </c>
      <c r="C13" s="126"/>
      <c r="D13" s="126"/>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row>
    <row r="14" spans="1:32" ht="33.75" customHeight="1" x14ac:dyDescent="0.2">
      <c r="A14" s="89"/>
      <c r="B14" s="393" t="s">
        <v>173</v>
      </c>
      <c r="C14" s="300" t="s">
        <v>174</v>
      </c>
      <c r="D14" s="301"/>
      <c r="E14" s="300" t="s">
        <v>137</v>
      </c>
      <c r="F14" s="301"/>
      <c r="G14" s="301"/>
      <c r="H14" s="301"/>
      <c r="I14" s="407"/>
      <c r="J14" s="301" t="s">
        <v>138</v>
      </c>
      <c r="K14" s="301"/>
      <c r="L14" s="301"/>
      <c r="M14" s="301"/>
      <c r="N14" s="302"/>
      <c r="O14" s="405" t="s">
        <v>140</v>
      </c>
      <c r="P14" s="89"/>
      <c r="Q14" s="89"/>
      <c r="R14" s="89"/>
      <c r="S14" s="89"/>
      <c r="T14" s="89"/>
      <c r="U14" s="89"/>
      <c r="V14" s="89"/>
      <c r="W14" s="89"/>
      <c r="X14" s="89"/>
      <c r="Y14" s="89"/>
      <c r="Z14" s="89"/>
      <c r="AA14" s="89"/>
      <c r="AB14" s="89"/>
      <c r="AC14" s="89"/>
      <c r="AD14" s="89"/>
      <c r="AE14" s="89"/>
      <c r="AF14" s="89"/>
    </row>
    <row r="15" spans="1:32" ht="34" x14ac:dyDescent="0.2">
      <c r="A15" s="89"/>
      <c r="B15" s="394"/>
      <c r="C15" s="127" t="s">
        <v>142</v>
      </c>
      <c r="D15" s="380" t="s">
        <v>143</v>
      </c>
      <c r="E15" s="127" t="s">
        <v>144</v>
      </c>
      <c r="F15" s="128" t="s">
        <v>145</v>
      </c>
      <c r="G15" s="128" t="s">
        <v>146</v>
      </c>
      <c r="H15" s="128" t="s">
        <v>147</v>
      </c>
      <c r="I15" s="380" t="s">
        <v>143</v>
      </c>
      <c r="J15" s="127" t="s">
        <v>144</v>
      </c>
      <c r="K15" s="128" t="s">
        <v>145</v>
      </c>
      <c r="L15" s="128" t="s">
        <v>146</v>
      </c>
      <c r="M15" s="128" t="s">
        <v>147</v>
      </c>
      <c r="N15" s="380" t="s">
        <v>143</v>
      </c>
      <c r="O15" s="406"/>
      <c r="P15" s="89"/>
      <c r="Q15" s="89"/>
      <c r="R15" s="89"/>
      <c r="S15" s="89"/>
      <c r="T15" s="89"/>
      <c r="U15" s="89"/>
      <c r="V15" s="89"/>
      <c r="W15" s="89"/>
      <c r="X15" s="89"/>
      <c r="Y15" s="89"/>
      <c r="Z15" s="89"/>
      <c r="AA15" s="89"/>
      <c r="AB15" s="89"/>
      <c r="AC15" s="89"/>
      <c r="AD15" s="89"/>
      <c r="AE15" s="89"/>
      <c r="AF15" s="89"/>
    </row>
    <row r="16" spans="1:32" ht="16" x14ac:dyDescent="0.2">
      <c r="A16" s="89"/>
      <c r="B16" s="394"/>
      <c r="C16" s="129" t="s">
        <v>148</v>
      </c>
      <c r="D16" s="320"/>
      <c r="E16" s="129" t="s">
        <v>148</v>
      </c>
      <c r="F16" s="129" t="s">
        <v>148</v>
      </c>
      <c r="G16" s="130" t="s">
        <v>149</v>
      </c>
      <c r="H16" s="130" t="s">
        <v>149</v>
      </c>
      <c r="I16" s="320"/>
      <c r="J16" s="129" t="s">
        <v>149</v>
      </c>
      <c r="K16" s="130" t="s">
        <v>149</v>
      </c>
      <c r="L16" s="130" t="s">
        <v>149</v>
      </c>
      <c r="M16" s="130" t="s">
        <v>149</v>
      </c>
      <c r="N16" s="320"/>
      <c r="O16" s="406"/>
      <c r="P16" s="89"/>
      <c r="Q16" s="89"/>
      <c r="R16" s="89"/>
      <c r="S16" s="89"/>
      <c r="T16" s="89"/>
      <c r="U16" s="89"/>
      <c r="V16" s="89"/>
      <c r="W16" s="89"/>
      <c r="X16" s="89"/>
      <c r="Y16" s="89"/>
      <c r="Z16" s="89"/>
      <c r="AA16" s="89"/>
      <c r="AB16" s="89"/>
      <c r="AC16" s="89"/>
      <c r="AD16" s="89"/>
      <c r="AE16" s="89"/>
      <c r="AF16" s="89"/>
    </row>
    <row r="17" spans="1:32" ht="44.25" customHeight="1" x14ac:dyDescent="0.2">
      <c r="A17" s="89"/>
      <c r="B17" s="90" t="s">
        <v>473</v>
      </c>
      <c r="C17" s="181">
        <v>6898813</v>
      </c>
      <c r="D17" s="91">
        <f>SUM(C17)</f>
        <v>6898813</v>
      </c>
      <c r="E17" s="181">
        <v>2950678.83</v>
      </c>
      <c r="F17" s="181">
        <v>1030000</v>
      </c>
      <c r="G17" s="181">
        <v>362422.5</v>
      </c>
      <c r="H17" s="181">
        <v>255457.53</v>
      </c>
      <c r="I17" s="91">
        <f>SUM(E17:H17)</f>
        <v>4598558.8600000003</v>
      </c>
      <c r="J17" s="181">
        <v>740800.71</v>
      </c>
      <c r="K17" s="181">
        <v>336991</v>
      </c>
      <c r="L17" s="181">
        <v>100000</v>
      </c>
      <c r="M17" s="181">
        <v>0</v>
      </c>
      <c r="N17" s="91">
        <f>SUM(J17:M17)</f>
        <v>1177791.71</v>
      </c>
      <c r="O17" s="92">
        <f>SUM(D17,I17,N17)</f>
        <v>12675163.57</v>
      </c>
      <c r="P17" s="89"/>
      <c r="Q17" s="89"/>
      <c r="R17" s="89"/>
      <c r="S17" s="89"/>
      <c r="T17" s="89"/>
      <c r="U17" s="89"/>
      <c r="V17" s="89"/>
      <c r="W17" s="89"/>
      <c r="X17" s="89"/>
      <c r="Y17" s="89"/>
      <c r="Z17" s="89"/>
      <c r="AA17" s="89"/>
      <c r="AB17" s="89"/>
      <c r="AC17" s="89"/>
      <c r="AD17" s="89"/>
      <c r="AE17" s="89"/>
      <c r="AF17" s="89"/>
    </row>
    <row r="18" spans="1:32" ht="32" x14ac:dyDescent="0.2">
      <c r="A18" s="89"/>
      <c r="B18" s="93" t="s">
        <v>175</v>
      </c>
      <c r="C18" s="182">
        <v>0</v>
      </c>
      <c r="D18" s="94">
        <f t="shared" ref="D18:D22" si="0">SUM(C18)</f>
        <v>0</v>
      </c>
      <c r="E18" s="182">
        <v>0</v>
      </c>
      <c r="F18" s="182">
        <v>0</v>
      </c>
      <c r="G18" s="182">
        <v>0</v>
      </c>
      <c r="H18" s="182">
        <v>61715.93</v>
      </c>
      <c r="I18" s="149">
        <f>SUM(E18:H18)</f>
        <v>61715.93</v>
      </c>
      <c r="J18" s="182">
        <v>0</v>
      </c>
      <c r="K18" s="182">
        <v>0</v>
      </c>
      <c r="L18" s="182">
        <v>0</v>
      </c>
      <c r="M18" s="182">
        <v>2360671.59</v>
      </c>
      <c r="N18" s="149">
        <f>SUM(J18:M18)</f>
        <v>2360671.59</v>
      </c>
      <c r="O18" s="92">
        <f t="shared" ref="O18:O24" si="1">SUM(D18,I18,N18)</f>
        <v>2422387.52</v>
      </c>
      <c r="P18" s="89"/>
      <c r="Q18" s="89"/>
      <c r="R18" s="89"/>
      <c r="S18" s="89"/>
      <c r="T18" s="89"/>
      <c r="U18" s="89"/>
      <c r="V18" s="89"/>
      <c r="W18" s="89"/>
      <c r="X18" s="89"/>
      <c r="Y18" s="89"/>
      <c r="Z18" s="89"/>
      <c r="AA18" s="89"/>
      <c r="AB18" s="89"/>
      <c r="AC18" s="89"/>
      <c r="AD18" s="89"/>
      <c r="AE18" s="89"/>
      <c r="AF18" s="89"/>
    </row>
    <row r="19" spans="1:32" x14ac:dyDescent="0.2">
      <c r="A19" s="89"/>
      <c r="B19" s="95" t="s">
        <v>176</v>
      </c>
      <c r="C19" s="182">
        <v>0</v>
      </c>
      <c r="D19" s="96">
        <f t="shared" si="0"/>
        <v>0</v>
      </c>
      <c r="E19" s="183">
        <v>0</v>
      </c>
      <c r="F19" s="183">
        <v>0</v>
      </c>
      <c r="G19" s="183">
        <v>0</v>
      </c>
      <c r="H19" s="183">
        <v>0</v>
      </c>
      <c r="I19" s="96">
        <f t="shared" ref="I19:I21" si="2">SUM(E19:H19)</f>
        <v>0</v>
      </c>
      <c r="J19" s="183">
        <v>0</v>
      </c>
      <c r="K19" s="183">
        <v>0</v>
      </c>
      <c r="L19" s="183">
        <v>0</v>
      </c>
      <c r="M19" s="183">
        <v>0</v>
      </c>
      <c r="N19" s="96">
        <f>SUM(J19:M19)</f>
        <v>0</v>
      </c>
      <c r="O19" s="92">
        <f t="shared" si="1"/>
        <v>0</v>
      </c>
      <c r="P19" s="89"/>
      <c r="Q19" s="89"/>
      <c r="R19" s="89"/>
      <c r="S19" s="89"/>
      <c r="T19" s="89"/>
      <c r="U19" s="89"/>
      <c r="V19" s="89"/>
      <c r="W19" s="89"/>
      <c r="X19" s="89"/>
      <c r="Y19" s="89"/>
      <c r="Z19" s="89"/>
      <c r="AA19" s="89"/>
      <c r="AB19" s="89"/>
      <c r="AC19" s="89"/>
      <c r="AD19" s="89"/>
      <c r="AE19" s="89"/>
      <c r="AF19" s="89"/>
    </row>
    <row r="20" spans="1:32" x14ac:dyDescent="0.2">
      <c r="A20" s="89"/>
      <c r="B20" s="95" t="s">
        <v>177</v>
      </c>
      <c r="C20" s="149">
        <f t="shared" ref="C20:N20" si="3">SUM(C17:C19)</f>
        <v>6898813</v>
      </c>
      <c r="D20" s="96">
        <f t="shared" si="3"/>
        <v>6898813</v>
      </c>
      <c r="E20" s="149">
        <f t="shared" si="3"/>
        <v>2950678.83</v>
      </c>
      <c r="F20" s="149">
        <f t="shared" si="3"/>
        <v>1030000</v>
      </c>
      <c r="G20" s="149">
        <f t="shared" si="3"/>
        <v>362422.5</v>
      </c>
      <c r="H20" s="149">
        <f t="shared" si="3"/>
        <v>317173.46000000002</v>
      </c>
      <c r="I20" s="96">
        <f t="shared" si="3"/>
        <v>4660274.79</v>
      </c>
      <c r="J20" s="149">
        <f t="shared" si="3"/>
        <v>740800.71</v>
      </c>
      <c r="K20" s="149">
        <f t="shared" si="3"/>
        <v>336991</v>
      </c>
      <c r="L20" s="149">
        <f t="shared" si="3"/>
        <v>100000</v>
      </c>
      <c r="M20" s="149">
        <f t="shared" si="3"/>
        <v>2360671.59</v>
      </c>
      <c r="N20" s="96">
        <f t="shared" si="3"/>
        <v>3538463.3</v>
      </c>
      <c r="O20" s="92">
        <f>SUM(D20,I20,N20)</f>
        <v>15097551.09</v>
      </c>
      <c r="P20" s="89"/>
      <c r="Q20" s="89"/>
      <c r="R20" s="89"/>
      <c r="S20" s="89"/>
      <c r="T20" s="89"/>
      <c r="U20" s="89"/>
      <c r="V20" s="89"/>
      <c r="W20" s="89"/>
      <c r="X20" s="89"/>
      <c r="Y20" s="89"/>
      <c r="Z20" s="89"/>
      <c r="AA20" s="89"/>
      <c r="AB20" s="89"/>
      <c r="AC20" s="89"/>
      <c r="AD20" s="89"/>
      <c r="AE20" s="89"/>
      <c r="AF20" s="89"/>
    </row>
    <row r="21" spans="1:32" ht="32" x14ac:dyDescent="0.2">
      <c r="A21" s="89"/>
      <c r="B21" s="200" t="s">
        <v>178</v>
      </c>
      <c r="C21" s="182">
        <v>5243075</v>
      </c>
      <c r="D21" s="96">
        <f t="shared" si="0"/>
        <v>5243075</v>
      </c>
      <c r="E21" s="183">
        <v>8234419.9012250006</v>
      </c>
      <c r="F21" s="183">
        <v>8234419.9012250006</v>
      </c>
      <c r="G21" s="183">
        <v>8234419.9012250006</v>
      </c>
      <c r="H21" s="183">
        <v>8234419.9012250006</v>
      </c>
      <c r="I21" s="96">
        <f t="shared" si="2"/>
        <v>32937679.604900002</v>
      </c>
      <c r="J21" s="183">
        <v>193250.875</v>
      </c>
      <c r="K21" s="183">
        <v>193250.875</v>
      </c>
      <c r="L21" s="183">
        <v>193250.875</v>
      </c>
      <c r="M21" s="183">
        <v>193251.875</v>
      </c>
      <c r="N21" s="96">
        <f t="shared" ref="N21:N22" si="4">SUM(J21:M21)</f>
        <v>773004.5</v>
      </c>
      <c r="O21" s="92">
        <f t="shared" si="1"/>
        <v>38953759.104900002</v>
      </c>
      <c r="P21" s="89"/>
      <c r="Q21" s="89"/>
      <c r="R21" s="89"/>
      <c r="S21" s="89"/>
      <c r="T21" s="89"/>
      <c r="U21" s="89"/>
      <c r="V21" s="89"/>
      <c r="W21" s="89"/>
      <c r="X21" s="89"/>
      <c r="Y21" s="89"/>
      <c r="Z21" s="89"/>
      <c r="AA21" s="89"/>
      <c r="AB21" s="89"/>
      <c r="AC21" s="89"/>
      <c r="AD21" s="89"/>
      <c r="AE21" s="89"/>
      <c r="AF21" s="89"/>
    </row>
    <row r="22" spans="1:32" x14ac:dyDescent="0.2">
      <c r="A22" s="89"/>
      <c r="B22" s="95" t="s">
        <v>179</v>
      </c>
      <c r="C22" s="182">
        <v>0</v>
      </c>
      <c r="D22" s="96">
        <f t="shared" si="0"/>
        <v>0</v>
      </c>
      <c r="E22" s="183">
        <v>0</v>
      </c>
      <c r="F22" s="183">
        <v>0</v>
      </c>
      <c r="G22" s="183">
        <v>0</v>
      </c>
      <c r="H22" s="183">
        <v>0</v>
      </c>
      <c r="I22" s="96">
        <f>SUM(E22:H22)</f>
        <v>0</v>
      </c>
      <c r="J22" s="183">
        <v>0</v>
      </c>
      <c r="K22" s="183">
        <v>0</v>
      </c>
      <c r="L22" s="183">
        <v>0</v>
      </c>
      <c r="M22" s="183">
        <v>0</v>
      </c>
      <c r="N22" s="96">
        <f t="shared" si="4"/>
        <v>0</v>
      </c>
      <c r="O22" s="92">
        <f t="shared" si="1"/>
        <v>0</v>
      </c>
      <c r="P22" s="89"/>
      <c r="Q22" s="89"/>
      <c r="R22" s="89"/>
      <c r="S22" s="89"/>
      <c r="T22" s="89"/>
      <c r="U22" s="89"/>
      <c r="V22" s="89"/>
      <c r="W22" s="89"/>
      <c r="X22" s="89"/>
      <c r="Y22" s="89"/>
      <c r="Z22" s="89"/>
      <c r="AA22" s="89"/>
      <c r="AB22" s="89"/>
      <c r="AC22" s="89"/>
      <c r="AD22" s="89"/>
      <c r="AE22" s="89"/>
      <c r="AF22" s="89"/>
    </row>
    <row r="23" spans="1:32" x14ac:dyDescent="0.2">
      <c r="A23" s="89"/>
      <c r="B23" s="141" t="s">
        <v>180</v>
      </c>
      <c r="C23" s="149">
        <f t="shared" ref="C23:N23" si="5">SUM(C21:C22)</f>
        <v>5243075</v>
      </c>
      <c r="D23" s="149">
        <f t="shared" si="5"/>
        <v>5243075</v>
      </c>
      <c r="E23" s="149">
        <f t="shared" si="5"/>
        <v>8234419.9012250006</v>
      </c>
      <c r="F23" s="149">
        <f t="shared" si="5"/>
        <v>8234419.9012250006</v>
      </c>
      <c r="G23" s="149">
        <f t="shared" si="5"/>
        <v>8234419.9012250006</v>
      </c>
      <c r="H23" s="149">
        <f t="shared" si="5"/>
        <v>8234419.9012250006</v>
      </c>
      <c r="I23" s="149">
        <f t="shared" si="5"/>
        <v>32937679.604900002</v>
      </c>
      <c r="J23" s="149">
        <f t="shared" si="5"/>
        <v>193250.875</v>
      </c>
      <c r="K23" s="149">
        <f t="shared" si="5"/>
        <v>193250.875</v>
      </c>
      <c r="L23" s="149">
        <f t="shared" si="5"/>
        <v>193250.875</v>
      </c>
      <c r="M23" s="149">
        <f t="shared" si="5"/>
        <v>193251.875</v>
      </c>
      <c r="N23" s="149">
        <f t="shared" si="5"/>
        <v>773004.5</v>
      </c>
      <c r="O23" s="142">
        <f t="shared" si="1"/>
        <v>38953759.104900002</v>
      </c>
      <c r="P23" s="89"/>
      <c r="Q23" s="89"/>
      <c r="R23" s="89"/>
      <c r="S23" s="89"/>
      <c r="T23" s="89"/>
      <c r="U23" s="89"/>
      <c r="V23" s="89"/>
      <c r="W23" s="89"/>
      <c r="X23" s="89"/>
      <c r="Y23" s="89"/>
      <c r="Z23" s="89"/>
      <c r="AA23" s="89"/>
      <c r="AB23" s="89"/>
      <c r="AC23" s="89"/>
      <c r="AD23" s="89"/>
      <c r="AE23" s="89"/>
      <c r="AF23" s="89"/>
    </row>
    <row r="24" spans="1:32" x14ac:dyDescent="0.2">
      <c r="A24" s="89"/>
      <c r="B24" s="138" t="s">
        <v>143</v>
      </c>
      <c r="C24" s="139">
        <f t="shared" ref="C24:N24" si="6">SUM(C20+C23)</f>
        <v>12141888</v>
      </c>
      <c r="D24" s="139">
        <f t="shared" si="6"/>
        <v>12141888</v>
      </c>
      <c r="E24" s="139">
        <f t="shared" si="6"/>
        <v>11185098.731225001</v>
      </c>
      <c r="F24" s="139">
        <f t="shared" si="6"/>
        <v>9264419.9012250006</v>
      </c>
      <c r="G24" s="139">
        <f t="shared" si="6"/>
        <v>8596842.4012250006</v>
      </c>
      <c r="H24" s="139">
        <f t="shared" si="6"/>
        <v>8551593.3612250015</v>
      </c>
      <c r="I24" s="139">
        <f t="shared" si="6"/>
        <v>37597954.394900002</v>
      </c>
      <c r="J24" s="139">
        <f t="shared" si="6"/>
        <v>934051.58499999996</v>
      </c>
      <c r="K24" s="139">
        <f t="shared" si="6"/>
        <v>530241.875</v>
      </c>
      <c r="L24" s="139">
        <f t="shared" si="6"/>
        <v>293250.875</v>
      </c>
      <c r="M24" s="139">
        <f t="shared" si="6"/>
        <v>2553923.4649999999</v>
      </c>
      <c r="N24" s="139">
        <f t="shared" si="6"/>
        <v>4311467.8</v>
      </c>
      <c r="O24" s="140">
        <f t="shared" si="1"/>
        <v>54051310.194899999</v>
      </c>
      <c r="P24" s="89"/>
      <c r="Q24" s="89"/>
      <c r="R24" s="89"/>
      <c r="S24" s="89"/>
      <c r="T24" s="89"/>
      <c r="U24" s="89"/>
      <c r="V24" s="89"/>
      <c r="W24" s="89"/>
      <c r="X24" s="89"/>
      <c r="Y24" s="89"/>
      <c r="Z24" s="89"/>
      <c r="AA24" s="89"/>
      <c r="AB24" s="89"/>
      <c r="AC24" s="89"/>
      <c r="AD24" s="89"/>
      <c r="AE24" s="89"/>
      <c r="AF24" s="89"/>
    </row>
    <row r="25" spans="1:32" x14ac:dyDescent="0.2">
      <c r="A25" s="89"/>
      <c r="B25" s="1"/>
      <c r="C25" s="201"/>
      <c r="D25" s="201"/>
      <c r="E25" s="201"/>
      <c r="F25" s="201"/>
      <c r="G25" s="201"/>
      <c r="H25" s="201"/>
      <c r="I25" s="201"/>
      <c r="J25" s="201"/>
      <c r="K25" s="201"/>
      <c r="L25" s="201"/>
      <c r="M25" s="201"/>
      <c r="N25" s="201"/>
      <c r="O25" s="214" t="s">
        <v>181</v>
      </c>
      <c r="P25" s="89"/>
      <c r="Q25" s="89"/>
      <c r="R25" s="89"/>
      <c r="S25" s="89"/>
      <c r="T25" s="89"/>
      <c r="U25" s="89"/>
      <c r="V25" s="89"/>
      <c r="W25" s="89"/>
      <c r="X25" s="89"/>
      <c r="Y25" s="89"/>
      <c r="Z25" s="89"/>
      <c r="AA25" s="89"/>
      <c r="AB25" s="89"/>
      <c r="AC25" s="89"/>
      <c r="AD25" s="89"/>
      <c r="AE25" s="89"/>
      <c r="AF25" s="89"/>
    </row>
    <row r="26" spans="1:32" s="85" customFormat="1" ht="22" thickBot="1" x14ac:dyDescent="0.3">
      <c r="A26" s="83"/>
      <c r="B26" s="387" t="s">
        <v>182</v>
      </c>
      <c r="C26" s="388"/>
      <c r="D26" s="388"/>
      <c r="E26" s="388"/>
      <c r="F26" s="388"/>
      <c r="G26" s="388"/>
      <c r="H26" s="388"/>
      <c r="I26" s="388"/>
      <c r="J26" s="388"/>
      <c r="K26" s="388"/>
      <c r="L26" s="388"/>
      <c r="M26" s="388"/>
      <c r="N26" s="388"/>
      <c r="O26" s="389"/>
      <c r="P26" s="89"/>
      <c r="Q26" s="83"/>
      <c r="R26" s="83"/>
      <c r="S26" s="83"/>
      <c r="T26" s="83"/>
      <c r="U26" s="83"/>
      <c r="V26" s="83"/>
      <c r="W26" s="83"/>
      <c r="X26" s="83"/>
      <c r="Y26" s="83"/>
      <c r="Z26" s="83"/>
      <c r="AA26" s="83"/>
      <c r="AB26" s="83"/>
      <c r="AC26" s="83"/>
      <c r="AD26" s="83"/>
      <c r="AE26" s="83"/>
      <c r="AF26" s="83"/>
    </row>
    <row r="27" spans="1:32" ht="15.75" customHeight="1" thickBot="1" x14ac:dyDescent="0.25">
      <c r="A27" s="89"/>
      <c r="B27" s="126" t="s">
        <v>183</v>
      </c>
      <c r="C27" s="126"/>
      <c r="D27" s="126"/>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row>
    <row r="28" spans="1:32" ht="33.75" customHeight="1" thickBot="1" x14ac:dyDescent="0.25">
      <c r="A28" s="89"/>
      <c r="B28" s="393" t="s">
        <v>173</v>
      </c>
      <c r="C28" s="300" t="s">
        <v>174</v>
      </c>
      <c r="D28" s="301"/>
      <c r="E28" s="300" t="s">
        <v>137</v>
      </c>
      <c r="F28" s="301"/>
      <c r="G28" s="301"/>
      <c r="H28" s="301"/>
      <c r="I28" s="407"/>
      <c r="J28" s="301" t="s">
        <v>138</v>
      </c>
      <c r="K28" s="301"/>
      <c r="L28" s="301"/>
      <c r="M28" s="301"/>
      <c r="N28" s="302"/>
      <c r="O28" s="405" t="s">
        <v>140</v>
      </c>
      <c r="P28" s="89"/>
      <c r="Q28" s="89"/>
      <c r="R28" s="89"/>
      <c r="S28" s="89"/>
      <c r="T28" s="89"/>
      <c r="U28" s="89"/>
      <c r="V28" s="89"/>
      <c r="W28" s="89"/>
      <c r="X28" s="89"/>
      <c r="Y28" s="89"/>
      <c r="Z28" s="89"/>
      <c r="AA28" s="89"/>
      <c r="AB28" s="89"/>
      <c r="AC28" s="89"/>
      <c r="AD28" s="89"/>
      <c r="AE28" s="89"/>
      <c r="AF28" s="89"/>
    </row>
    <row r="29" spans="1:32" ht="35" thickBot="1" x14ac:dyDescent="0.25">
      <c r="A29" s="89"/>
      <c r="B29" s="394"/>
      <c r="C29" s="127" t="s">
        <v>142</v>
      </c>
      <c r="D29" s="380" t="s">
        <v>143</v>
      </c>
      <c r="E29" s="127" t="s">
        <v>144</v>
      </c>
      <c r="F29" s="128" t="s">
        <v>145</v>
      </c>
      <c r="G29" s="128" t="s">
        <v>146</v>
      </c>
      <c r="H29" s="128" t="s">
        <v>147</v>
      </c>
      <c r="I29" s="380" t="s">
        <v>143</v>
      </c>
      <c r="J29" s="127" t="s">
        <v>144</v>
      </c>
      <c r="K29" s="128" t="s">
        <v>145</v>
      </c>
      <c r="L29" s="128" t="s">
        <v>146</v>
      </c>
      <c r="M29" s="128" t="s">
        <v>147</v>
      </c>
      <c r="N29" s="380" t="s">
        <v>143</v>
      </c>
      <c r="O29" s="406"/>
      <c r="P29" s="89"/>
      <c r="Q29" s="89"/>
      <c r="R29" s="89"/>
      <c r="S29" s="89"/>
      <c r="T29" s="89"/>
      <c r="U29" s="89"/>
      <c r="V29" s="89"/>
      <c r="W29" s="89"/>
      <c r="X29" s="89"/>
      <c r="Y29" s="89"/>
      <c r="Z29" s="89"/>
      <c r="AA29" s="89"/>
      <c r="AB29" s="89"/>
      <c r="AC29" s="89"/>
      <c r="AD29" s="89"/>
      <c r="AE29" s="89"/>
      <c r="AF29" s="89"/>
    </row>
    <row r="30" spans="1:32" ht="17" thickBot="1" x14ac:dyDescent="0.25">
      <c r="A30" s="89"/>
      <c r="B30" s="394"/>
      <c r="C30" s="129" t="s">
        <v>148</v>
      </c>
      <c r="D30" s="320"/>
      <c r="E30" s="129" t="s">
        <v>148</v>
      </c>
      <c r="F30" s="129" t="s">
        <v>148</v>
      </c>
      <c r="G30" s="130" t="s">
        <v>149</v>
      </c>
      <c r="H30" s="130" t="s">
        <v>149</v>
      </c>
      <c r="I30" s="320"/>
      <c r="J30" s="129" t="s">
        <v>149</v>
      </c>
      <c r="K30" s="130" t="s">
        <v>149</v>
      </c>
      <c r="L30" s="130" t="s">
        <v>149</v>
      </c>
      <c r="M30" s="130" t="s">
        <v>149</v>
      </c>
      <c r="N30" s="320"/>
      <c r="O30" s="406"/>
      <c r="P30" s="89"/>
      <c r="Q30" s="89"/>
      <c r="R30" s="89"/>
      <c r="S30" s="89"/>
      <c r="T30" s="89"/>
      <c r="U30" s="89"/>
      <c r="V30" s="89"/>
      <c r="W30" s="89"/>
      <c r="X30" s="89"/>
      <c r="Y30" s="89"/>
      <c r="Z30" s="89"/>
      <c r="AA30" s="89"/>
      <c r="AB30" s="89"/>
      <c r="AC30" s="89"/>
      <c r="AD30" s="89"/>
      <c r="AE30" s="89"/>
      <c r="AF30" s="89"/>
    </row>
    <row r="31" spans="1:32" ht="47.25" customHeight="1" thickBot="1" x14ac:dyDescent="0.25">
      <c r="A31" s="89"/>
      <c r="B31" s="90" t="s">
        <v>473</v>
      </c>
      <c r="C31" s="181">
        <v>6898813</v>
      </c>
      <c r="D31" s="91">
        <f>SUM(C31)</f>
        <v>6898813</v>
      </c>
      <c r="E31" s="181">
        <v>2950678.83</v>
      </c>
      <c r="F31" s="181">
        <v>1030000</v>
      </c>
      <c r="G31" s="181">
        <v>362422.5</v>
      </c>
      <c r="H31" s="181">
        <v>255457.53</v>
      </c>
      <c r="I31" s="91">
        <f>SUM(E31:H31)</f>
        <v>4598558.8600000003</v>
      </c>
      <c r="J31" s="181">
        <v>740800.71</v>
      </c>
      <c r="K31" s="181">
        <v>336991</v>
      </c>
      <c r="L31" s="181">
        <v>100000</v>
      </c>
      <c r="M31" s="181">
        <v>0</v>
      </c>
      <c r="N31" s="91">
        <f>SUM(J31:M31)</f>
        <v>1177791.71</v>
      </c>
      <c r="O31" s="92">
        <f>SUM(D31,I31,N31)</f>
        <v>12675163.57</v>
      </c>
      <c r="P31" s="89"/>
      <c r="Q31" s="89"/>
      <c r="R31" s="89"/>
      <c r="S31" s="89"/>
      <c r="T31" s="89"/>
      <c r="U31" s="89"/>
      <c r="V31" s="89"/>
      <c r="W31" s="89"/>
      <c r="X31" s="89"/>
      <c r="Y31" s="89"/>
      <c r="Z31" s="89"/>
      <c r="AA31" s="89"/>
      <c r="AB31" s="89"/>
      <c r="AC31" s="89"/>
      <c r="AD31" s="89"/>
      <c r="AE31" s="89"/>
      <c r="AF31" s="89"/>
    </row>
    <row r="32" spans="1:32" ht="33" thickBot="1" x14ac:dyDescent="0.25">
      <c r="A32" s="89"/>
      <c r="B32" s="93" t="s">
        <v>175</v>
      </c>
      <c r="C32" s="182">
        <v>0</v>
      </c>
      <c r="D32" s="94">
        <f t="shared" ref="D32:D33" si="7">SUM(C32)</f>
        <v>0</v>
      </c>
      <c r="E32" s="182">
        <v>0</v>
      </c>
      <c r="F32" s="182">
        <v>0</v>
      </c>
      <c r="G32" s="182">
        <v>0</v>
      </c>
      <c r="H32" s="182">
        <v>61715.93</v>
      </c>
      <c r="I32" s="149">
        <f>SUM(E32:H32)</f>
        <v>61715.93</v>
      </c>
      <c r="J32" s="182">
        <v>0</v>
      </c>
      <c r="K32" s="182">
        <v>0</v>
      </c>
      <c r="L32" s="182">
        <v>0</v>
      </c>
      <c r="M32" s="182">
        <v>2360671.59</v>
      </c>
      <c r="N32" s="149">
        <f>SUM(J32:M32)</f>
        <v>2360671.59</v>
      </c>
      <c r="O32" s="92">
        <f t="shared" ref="O32:O33" si="8">SUM(D32,I32,N32)</f>
        <v>2422387.52</v>
      </c>
      <c r="P32" s="89"/>
      <c r="Q32" s="89"/>
      <c r="R32" s="89"/>
      <c r="S32" s="89"/>
      <c r="T32" s="89"/>
      <c r="U32" s="89"/>
      <c r="V32" s="89"/>
      <c r="W32" s="89"/>
      <c r="X32" s="89"/>
      <c r="Y32" s="89"/>
      <c r="Z32" s="89"/>
      <c r="AA32" s="89"/>
      <c r="AB32" s="89"/>
      <c r="AC32" s="89"/>
      <c r="AD32" s="89"/>
      <c r="AE32" s="89"/>
      <c r="AF32" s="89"/>
    </row>
    <row r="33" spans="1:32" ht="16" thickBot="1" x14ac:dyDescent="0.25">
      <c r="A33" s="89"/>
      <c r="B33" s="95" t="s">
        <v>176</v>
      </c>
      <c r="C33" s="182">
        <v>0</v>
      </c>
      <c r="D33" s="96">
        <f t="shared" si="7"/>
        <v>0</v>
      </c>
      <c r="E33" s="183">
        <v>0</v>
      </c>
      <c r="F33" s="183">
        <v>0</v>
      </c>
      <c r="G33" s="183">
        <v>0</v>
      </c>
      <c r="H33" s="183">
        <v>0</v>
      </c>
      <c r="I33" s="96">
        <f t="shared" ref="I33" si="9">SUM(E33:H33)</f>
        <v>0</v>
      </c>
      <c r="J33" s="183">
        <v>0</v>
      </c>
      <c r="K33" s="183">
        <v>0</v>
      </c>
      <c r="L33" s="183">
        <v>0</v>
      </c>
      <c r="M33" s="183">
        <v>0</v>
      </c>
      <c r="N33" s="96">
        <f>SUM(J33:M33)</f>
        <v>0</v>
      </c>
      <c r="O33" s="92">
        <f t="shared" si="8"/>
        <v>0</v>
      </c>
      <c r="P33" s="89"/>
      <c r="Q33" s="89"/>
      <c r="R33" s="89"/>
      <c r="S33" s="89"/>
      <c r="T33" s="89"/>
      <c r="U33" s="89"/>
      <c r="V33" s="89"/>
      <c r="W33" s="89"/>
      <c r="X33" s="89"/>
      <c r="Y33" s="89"/>
      <c r="Z33" s="89"/>
      <c r="AA33" s="89"/>
      <c r="AB33" s="89"/>
      <c r="AC33" s="89"/>
      <c r="AD33" s="89"/>
      <c r="AE33" s="89"/>
      <c r="AF33" s="89"/>
    </row>
    <row r="34" spans="1:32" ht="16" thickBot="1" x14ac:dyDescent="0.25">
      <c r="A34" s="89"/>
      <c r="B34" s="95" t="s">
        <v>177</v>
      </c>
      <c r="C34" s="149">
        <f t="shared" ref="C34:N34" si="10">SUM(C31:C33)</f>
        <v>6898813</v>
      </c>
      <c r="D34" s="96">
        <f t="shared" si="10"/>
        <v>6898813</v>
      </c>
      <c r="E34" s="149">
        <f t="shared" si="10"/>
        <v>2950678.83</v>
      </c>
      <c r="F34" s="149">
        <f t="shared" si="10"/>
        <v>1030000</v>
      </c>
      <c r="G34" s="149">
        <f t="shared" si="10"/>
        <v>362422.5</v>
      </c>
      <c r="H34" s="149">
        <f t="shared" si="10"/>
        <v>317173.46000000002</v>
      </c>
      <c r="I34" s="96">
        <f t="shared" si="10"/>
        <v>4660274.79</v>
      </c>
      <c r="J34" s="149">
        <f t="shared" si="10"/>
        <v>740800.71</v>
      </c>
      <c r="K34" s="149">
        <f t="shared" si="10"/>
        <v>336991</v>
      </c>
      <c r="L34" s="149">
        <f t="shared" si="10"/>
        <v>100000</v>
      </c>
      <c r="M34" s="149">
        <f t="shared" si="10"/>
        <v>2360671.59</v>
      </c>
      <c r="N34" s="96">
        <f t="shared" si="10"/>
        <v>3538463.3</v>
      </c>
      <c r="O34" s="92">
        <f>SUM(D34,I34,N34)</f>
        <v>15097551.09</v>
      </c>
      <c r="P34" s="89"/>
      <c r="Q34" s="89"/>
      <c r="R34" s="89"/>
      <c r="S34" s="89"/>
      <c r="T34" s="89"/>
      <c r="U34" s="89"/>
      <c r="V34" s="89"/>
      <c r="W34" s="89"/>
      <c r="X34" s="89"/>
      <c r="Y34" s="89"/>
      <c r="Z34" s="89"/>
      <c r="AA34" s="89"/>
      <c r="AB34" s="89"/>
      <c r="AC34" s="89"/>
      <c r="AD34" s="89"/>
      <c r="AE34" s="89"/>
      <c r="AF34" s="89"/>
    </row>
    <row r="35" spans="1:32" ht="33" thickBot="1" x14ac:dyDescent="0.25">
      <c r="A35" s="89"/>
      <c r="B35" s="200" t="s">
        <v>178</v>
      </c>
      <c r="C35" s="182">
        <v>5243075</v>
      </c>
      <c r="D35" s="96">
        <f t="shared" ref="D35:D36" si="11">SUM(C35)</f>
        <v>5243075</v>
      </c>
      <c r="E35" s="183">
        <v>8234419.9012250006</v>
      </c>
      <c r="F35" s="183">
        <v>8234419.9012250006</v>
      </c>
      <c r="G35" s="183">
        <v>8234419.9012250006</v>
      </c>
      <c r="H35" s="183">
        <v>8234419.9012250006</v>
      </c>
      <c r="I35" s="96">
        <f t="shared" ref="I35" si="12">SUM(E35:H35)</f>
        <v>32937679.604900002</v>
      </c>
      <c r="J35" s="183">
        <v>193250.875</v>
      </c>
      <c r="K35" s="183">
        <v>193250.875</v>
      </c>
      <c r="L35" s="183">
        <v>193250.875</v>
      </c>
      <c r="M35" s="183">
        <v>193251.875</v>
      </c>
      <c r="N35" s="96">
        <f t="shared" ref="N35:N36" si="13">SUM(J35:M35)</f>
        <v>773004.5</v>
      </c>
      <c r="O35" s="92">
        <f t="shared" ref="O35:O38" si="14">SUM(D35,I35,N35)</f>
        <v>38953759.104900002</v>
      </c>
      <c r="P35" s="89"/>
      <c r="Q35" s="89"/>
      <c r="R35" s="89"/>
      <c r="S35" s="89"/>
      <c r="T35" s="89"/>
      <c r="U35" s="89"/>
      <c r="V35" s="89"/>
      <c r="W35" s="89"/>
      <c r="X35" s="89"/>
      <c r="Y35" s="89"/>
      <c r="Z35" s="89"/>
      <c r="AA35" s="89"/>
      <c r="AB35" s="89"/>
      <c r="AC35" s="89"/>
      <c r="AD35" s="89"/>
      <c r="AE35" s="89"/>
      <c r="AF35" s="89"/>
    </row>
    <row r="36" spans="1:32" ht="16" thickBot="1" x14ac:dyDescent="0.25">
      <c r="A36" s="89"/>
      <c r="B36" s="95" t="s">
        <v>179</v>
      </c>
      <c r="C36" s="182">
        <v>0</v>
      </c>
      <c r="D36" s="96">
        <f t="shared" si="11"/>
        <v>0</v>
      </c>
      <c r="E36" s="183">
        <v>0</v>
      </c>
      <c r="F36" s="183">
        <v>0</v>
      </c>
      <c r="G36" s="183">
        <v>0</v>
      </c>
      <c r="H36" s="183">
        <v>0</v>
      </c>
      <c r="I36" s="96">
        <f>SUM(E36:H36)</f>
        <v>0</v>
      </c>
      <c r="J36" s="183">
        <v>0</v>
      </c>
      <c r="K36" s="183">
        <v>0</v>
      </c>
      <c r="L36" s="183">
        <v>0</v>
      </c>
      <c r="M36" s="183">
        <v>0</v>
      </c>
      <c r="N36" s="96">
        <f t="shared" si="13"/>
        <v>0</v>
      </c>
      <c r="O36" s="92">
        <f t="shared" si="14"/>
        <v>0</v>
      </c>
      <c r="P36" s="89"/>
      <c r="Q36" s="89"/>
      <c r="R36" s="89"/>
      <c r="S36" s="89"/>
      <c r="T36" s="89"/>
      <c r="U36" s="89"/>
      <c r="V36" s="89"/>
      <c r="W36" s="89"/>
      <c r="X36" s="89"/>
      <c r="Y36" s="89"/>
      <c r="Z36" s="89"/>
      <c r="AA36" s="89"/>
      <c r="AB36" s="89"/>
      <c r="AC36" s="89"/>
      <c r="AD36" s="89"/>
      <c r="AE36" s="89"/>
      <c r="AF36" s="89"/>
    </row>
    <row r="37" spans="1:32" ht="16" thickBot="1" x14ac:dyDescent="0.25">
      <c r="A37" s="89"/>
      <c r="B37" s="141" t="s">
        <v>180</v>
      </c>
      <c r="C37" s="149">
        <f t="shared" ref="C37:N37" si="15">SUM(C35:C36)</f>
        <v>5243075</v>
      </c>
      <c r="D37" s="149">
        <f t="shared" si="15"/>
        <v>5243075</v>
      </c>
      <c r="E37" s="149">
        <f t="shared" si="15"/>
        <v>8234419.9012250006</v>
      </c>
      <c r="F37" s="149">
        <f t="shared" si="15"/>
        <v>8234419.9012250006</v>
      </c>
      <c r="G37" s="149">
        <f t="shared" si="15"/>
        <v>8234419.9012250006</v>
      </c>
      <c r="H37" s="149">
        <f t="shared" si="15"/>
        <v>8234419.9012250006</v>
      </c>
      <c r="I37" s="149">
        <f t="shared" si="15"/>
        <v>32937679.604900002</v>
      </c>
      <c r="J37" s="149">
        <f t="shared" si="15"/>
        <v>193250.875</v>
      </c>
      <c r="K37" s="149">
        <f t="shared" si="15"/>
        <v>193250.875</v>
      </c>
      <c r="L37" s="149">
        <f t="shared" si="15"/>
        <v>193250.875</v>
      </c>
      <c r="M37" s="149">
        <f t="shared" si="15"/>
        <v>193251.875</v>
      </c>
      <c r="N37" s="149">
        <f t="shared" si="15"/>
        <v>773004.5</v>
      </c>
      <c r="O37" s="142">
        <f t="shared" si="14"/>
        <v>38953759.104900002</v>
      </c>
      <c r="P37" s="89"/>
      <c r="Q37" s="89"/>
      <c r="R37" s="89"/>
      <c r="S37" s="89"/>
      <c r="T37" s="89"/>
      <c r="U37" s="89"/>
      <c r="V37" s="89"/>
      <c r="W37" s="89"/>
      <c r="X37" s="89"/>
      <c r="Y37" s="89"/>
      <c r="Z37" s="89"/>
      <c r="AA37" s="89"/>
      <c r="AB37" s="89"/>
      <c r="AC37" s="89"/>
      <c r="AD37" s="89"/>
      <c r="AE37" s="89"/>
      <c r="AF37" s="89"/>
    </row>
    <row r="38" spans="1:32" ht="16" thickBot="1" x14ac:dyDescent="0.25">
      <c r="A38" s="89"/>
      <c r="B38" s="138" t="s">
        <v>143</v>
      </c>
      <c r="C38" s="139">
        <f t="shared" ref="C38:N38" si="16">SUM(C34+C37)</f>
        <v>12141888</v>
      </c>
      <c r="D38" s="139">
        <f t="shared" si="16"/>
        <v>12141888</v>
      </c>
      <c r="E38" s="139">
        <f t="shared" si="16"/>
        <v>11185098.731225001</v>
      </c>
      <c r="F38" s="139">
        <f t="shared" si="16"/>
        <v>9264419.9012250006</v>
      </c>
      <c r="G38" s="139">
        <f t="shared" si="16"/>
        <v>8596842.4012250006</v>
      </c>
      <c r="H38" s="139">
        <f t="shared" si="16"/>
        <v>8551593.3612250015</v>
      </c>
      <c r="I38" s="139">
        <f t="shared" si="16"/>
        <v>37597954.394900002</v>
      </c>
      <c r="J38" s="139">
        <f t="shared" si="16"/>
        <v>934051.58499999996</v>
      </c>
      <c r="K38" s="139">
        <f t="shared" si="16"/>
        <v>530241.875</v>
      </c>
      <c r="L38" s="139">
        <f t="shared" si="16"/>
        <v>293250.875</v>
      </c>
      <c r="M38" s="139">
        <f t="shared" si="16"/>
        <v>2553923.4649999999</v>
      </c>
      <c r="N38" s="139">
        <f t="shared" si="16"/>
        <v>4311467.8</v>
      </c>
      <c r="O38" s="140">
        <f t="shared" si="14"/>
        <v>54051310.194899999</v>
      </c>
      <c r="P38" s="89"/>
      <c r="Q38" s="89"/>
      <c r="R38" s="89"/>
      <c r="S38" s="89"/>
      <c r="T38" s="89"/>
      <c r="U38" s="89"/>
      <c r="V38" s="89"/>
      <c r="W38" s="89"/>
      <c r="X38" s="89"/>
      <c r="Y38" s="89"/>
      <c r="Z38" s="89"/>
      <c r="AA38" s="89"/>
      <c r="AB38" s="89"/>
      <c r="AC38" s="89"/>
      <c r="AD38" s="89"/>
      <c r="AE38" s="89"/>
      <c r="AF38" s="89"/>
    </row>
    <row r="39" spans="1:32" x14ac:dyDescent="0.2">
      <c r="A39" s="89"/>
      <c r="B39" s="1"/>
      <c r="C39" s="201"/>
      <c r="D39" s="201"/>
      <c r="E39" s="201"/>
      <c r="F39" s="201"/>
      <c r="G39" s="201"/>
      <c r="H39" s="201"/>
      <c r="I39" s="201"/>
      <c r="J39" s="201"/>
      <c r="K39" s="201"/>
      <c r="L39" s="201"/>
      <c r="M39" s="201"/>
      <c r="N39" s="201"/>
      <c r="O39" s="49" t="s">
        <v>184</v>
      </c>
      <c r="P39" s="89"/>
      <c r="Q39" s="89"/>
      <c r="R39" s="89"/>
      <c r="S39" s="89"/>
      <c r="T39" s="89"/>
      <c r="U39" s="89"/>
      <c r="V39" s="89"/>
      <c r="W39" s="89"/>
      <c r="X39" s="89"/>
      <c r="Y39" s="89"/>
      <c r="Z39" s="89"/>
      <c r="AA39" s="89"/>
      <c r="AB39" s="89"/>
      <c r="AC39" s="89"/>
      <c r="AD39" s="89"/>
      <c r="AE39" s="89"/>
      <c r="AF39" s="89"/>
    </row>
    <row r="40" spans="1:32" s="78" customFormat="1" ht="15" customHeight="1" thickBot="1" x14ac:dyDescent="0.25">
      <c r="A40" s="3"/>
      <c r="B40" s="49" t="s">
        <v>185</v>
      </c>
      <c r="C40" s="49"/>
      <c r="D40" s="49"/>
      <c r="E40" s="3"/>
      <c r="F40" s="3"/>
      <c r="G40" s="3"/>
      <c r="H40" s="11"/>
      <c r="I40" s="11"/>
      <c r="J40" s="3"/>
      <c r="K40" s="3"/>
      <c r="L40" s="3"/>
      <c r="M40" s="3"/>
      <c r="N40" s="3"/>
      <c r="O40" s="3"/>
      <c r="P40" s="3"/>
      <c r="Q40" s="3"/>
      <c r="R40" s="3"/>
      <c r="S40" s="3"/>
      <c r="T40" s="3"/>
      <c r="U40" s="3"/>
      <c r="V40" s="3"/>
      <c r="W40" s="3"/>
      <c r="X40" s="3"/>
      <c r="Y40" s="3"/>
      <c r="Z40" s="3"/>
      <c r="AA40" s="3"/>
      <c r="AB40" s="3"/>
      <c r="AC40" s="3"/>
      <c r="AD40" s="3"/>
      <c r="AE40" s="3"/>
      <c r="AF40" s="3"/>
    </row>
    <row r="41" spans="1:32" ht="19" x14ac:dyDescent="0.2">
      <c r="A41" s="89"/>
      <c r="B41" s="398" t="s">
        <v>186</v>
      </c>
      <c r="C41" s="399"/>
      <c r="D41" s="399"/>
      <c r="E41" s="399"/>
      <c r="F41" s="399"/>
      <c r="G41" s="399"/>
      <c r="H41" s="400"/>
      <c r="I41" s="89"/>
      <c r="J41" s="89"/>
      <c r="K41" s="89"/>
      <c r="L41" s="89"/>
      <c r="M41" s="89"/>
      <c r="N41" s="89"/>
      <c r="O41" s="89"/>
      <c r="P41" s="89"/>
      <c r="Q41" s="89"/>
      <c r="R41" s="89"/>
      <c r="S41" s="89"/>
      <c r="T41" s="89"/>
      <c r="U41" s="89"/>
      <c r="V41" s="89"/>
      <c r="W41" s="89"/>
      <c r="X41" s="89"/>
      <c r="Y41" s="89"/>
      <c r="Z41" s="89"/>
      <c r="AA41" s="89"/>
      <c r="AB41" s="89"/>
      <c r="AC41" s="89"/>
      <c r="AD41" s="89"/>
      <c r="AE41" s="89"/>
      <c r="AF41" s="89"/>
    </row>
    <row r="42" spans="1:32" ht="16" x14ac:dyDescent="0.2">
      <c r="A42" s="89"/>
      <c r="B42" s="395" t="s">
        <v>187</v>
      </c>
      <c r="C42" s="396"/>
      <c r="D42" s="396"/>
      <c r="E42" s="396"/>
      <c r="F42" s="396"/>
      <c r="G42" s="396"/>
      <c r="H42" s="397"/>
      <c r="I42" s="89"/>
      <c r="J42" s="89"/>
      <c r="K42" s="89"/>
      <c r="L42" s="89"/>
      <c r="M42" s="89"/>
      <c r="N42" s="89"/>
      <c r="O42" s="89"/>
      <c r="P42" s="89"/>
      <c r="Q42" s="89"/>
      <c r="R42" s="89"/>
      <c r="S42" s="89"/>
      <c r="T42" s="89"/>
      <c r="U42" s="89"/>
      <c r="V42" s="89"/>
      <c r="W42" s="89"/>
      <c r="X42" s="89"/>
      <c r="Y42" s="89"/>
      <c r="Z42" s="89"/>
      <c r="AA42" s="89"/>
      <c r="AB42" s="89"/>
      <c r="AC42" s="89"/>
      <c r="AD42" s="89"/>
      <c r="AE42" s="89"/>
      <c r="AF42" s="89"/>
    </row>
    <row r="43" spans="1:32" ht="67.5" customHeight="1" x14ac:dyDescent="0.2">
      <c r="A43" s="89"/>
      <c r="B43" s="402" t="s">
        <v>188</v>
      </c>
      <c r="C43" s="403"/>
      <c r="D43" s="403"/>
      <c r="E43" s="403"/>
      <c r="F43" s="403"/>
      <c r="G43" s="403"/>
      <c r="H43" s="404"/>
      <c r="I43" s="89"/>
      <c r="J43" s="89"/>
      <c r="K43" s="89"/>
      <c r="L43" s="89"/>
      <c r="M43" s="89"/>
      <c r="N43" s="89"/>
      <c r="O43" s="89"/>
      <c r="P43" s="89"/>
      <c r="Q43" s="89"/>
      <c r="R43" s="89"/>
      <c r="S43" s="89"/>
      <c r="T43" s="89"/>
      <c r="U43" s="89"/>
      <c r="V43" s="89"/>
      <c r="W43" s="89"/>
      <c r="X43" s="89"/>
      <c r="Y43" s="89"/>
      <c r="Z43" s="89"/>
      <c r="AA43" s="89"/>
      <c r="AB43" s="89"/>
      <c r="AC43" s="89"/>
      <c r="AD43" s="89"/>
      <c r="AE43" s="89"/>
      <c r="AF43" s="89"/>
    </row>
    <row r="44" spans="1:32" ht="238.5" customHeight="1" x14ac:dyDescent="0.2">
      <c r="A44" s="89"/>
      <c r="B44" s="370" t="s">
        <v>492</v>
      </c>
      <c r="C44" s="371"/>
      <c r="D44" s="371"/>
      <c r="E44" s="372"/>
      <c r="F44" s="372"/>
      <c r="G44" s="372"/>
      <c r="H44" s="373"/>
      <c r="I44" s="89"/>
      <c r="J44" s="89"/>
      <c r="K44" s="89"/>
      <c r="L44" s="89"/>
      <c r="M44" s="89"/>
      <c r="N44" s="89"/>
      <c r="O44" s="89"/>
      <c r="P44" s="89"/>
      <c r="Q44" s="89"/>
      <c r="R44" s="89"/>
      <c r="S44" s="89"/>
      <c r="T44" s="89"/>
      <c r="U44" s="89"/>
      <c r="V44" s="89"/>
      <c r="W44" s="89"/>
      <c r="X44" s="89"/>
      <c r="Y44" s="89"/>
      <c r="Z44" s="89"/>
      <c r="AA44" s="89"/>
      <c r="AB44" s="89"/>
      <c r="AC44" s="89"/>
      <c r="AD44" s="89"/>
      <c r="AE44" s="89"/>
      <c r="AF44" s="89"/>
    </row>
    <row r="45" spans="1:32" ht="15" customHeight="1" x14ac:dyDescent="0.2">
      <c r="A45" s="89"/>
      <c r="B45" s="266" t="s">
        <v>89</v>
      </c>
      <c r="C45" s="266"/>
      <c r="D45" s="266"/>
      <c r="E45" s="266"/>
      <c r="F45" s="13"/>
      <c r="G45" s="13"/>
      <c r="H45" s="49" t="s">
        <v>189</v>
      </c>
      <c r="I45" s="89"/>
      <c r="J45" s="89"/>
      <c r="K45" s="89"/>
      <c r="L45" s="89"/>
      <c r="M45" s="89"/>
      <c r="N45" s="89"/>
      <c r="O45" s="89"/>
      <c r="P45" s="89"/>
      <c r="Q45" s="89"/>
      <c r="R45" s="89"/>
      <c r="S45" s="89"/>
      <c r="T45" s="89"/>
      <c r="U45" s="89"/>
      <c r="V45" s="89"/>
      <c r="W45" s="89"/>
      <c r="X45" s="89"/>
      <c r="Y45" s="89"/>
      <c r="Z45" s="89"/>
      <c r="AA45" s="89"/>
      <c r="AB45" s="89"/>
      <c r="AC45" s="89"/>
      <c r="AD45" s="89"/>
      <c r="AE45" s="89"/>
      <c r="AF45" s="89"/>
    </row>
    <row r="46" spans="1:32" ht="15" customHeight="1" x14ac:dyDescent="0.2">
      <c r="A46" s="89"/>
      <c r="B46" s="49" t="s">
        <v>190</v>
      </c>
      <c r="C46" s="49"/>
      <c r="D46" s="49"/>
      <c r="E46" s="13"/>
      <c r="F46" s="13"/>
      <c r="G46" s="13"/>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row>
    <row r="47" spans="1:32" ht="19" x14ac:dyDescent="0.25">
      <c r="A47" s="89"/>
      <c r="B47" s="377" t="s">
        <v>191</v>
      </c>
      <c r="C47" s="378"/>
      <c r="D47" s="378"/>
      <c r="E47" s="378"/>
      <c r="F47" s="378"/>
      <c r="G47" s="378"/>
      <c r="H47" s="379"/>
      <c r="I47" s="89"/>
      <c r="J47" s="89"/>
      <c r="K47" s="89"/>
      <c r="L47" s="89"/>
      <c r="M47" s="89"/>
      <c r="N47" s="89"/>
      <c r="O47" s="89"/>
      <c r="P47" s="89"/>
      <c r="Q47" s="89"/>
      <c r="R47" s="89"/>
      <c r="S47" s="89"/>
      <c r="T47" s="89"/>
      <c r="U47" s="89"/>
      <c r="V47" s="89"/>
      <c r="W47" s="89"/>
      <c r="X47" s="89"/>
      <c r="Y47" s="89"/>
      <c r="Z47" s="89"/>
      <c r="AA47" s="89"/>
      <c r="AB47" s="89"/>
      <c r="AC47" s="89"/>
      <c r="AD47" s="89"/>
      <c r="AE47" s="89"/>
      <c r="AF47" s="89"/>
    </row>
    <row r="48" spans="1:32" ht="16" x14ac:dyDescent="0.2">
      <c r="A48" s="89"/>
      <c r="B48" s="410" t="s">
        <v>192</v>
      </c>
      <c r="C48" s="411"/>
      <c r="D48" s="411"/>
      <c r="E48" s="411"/>
      <c r="F48" s="411"/>
      <c r="G48" s="411"/>
      <c r="H48" s="412"/>
      <c r="I48" s="89"/>
      <c r="J48" s="89"/>
      <c r="K48" s="89"/>
      <c r="L48" s="89"/>
      <c r="M48" s="89"/>
      <c r="N48" s="89"/>
      <c r="O48" s="89"/>
      <c r="P48" s="89"/>
      <c r="Q48" s="89"/>
      <c r="R48" s="89"/>
      <c r="S48" s="89"/>
      <c r="T48" s="89"/>
      <c r="U48" s="89"/>
      <c r="V48" s="89"/>
      <c r="W48" s="89"/>
      <c r="X48" s="89"/>
      <c r="Y48" s="89"/>
      <c r="Z48" s="89"/>
      <c r="AA48" s="89"/>
      <c r="AB48" s="89"/>
      <c r="AC48" s="89"/>
      <c r="AD48" s="89"/>
      <c r="AE48" s="89"/>
      <c r="AF48" s="89"/>
    </row>
    <row r="49" spans="1:32" ht="48" customHeight="1" x14ac:dyDescent="0.2">
      <c r="A49" s="89"/>
      <c r="B49" s="367" t="s">
        <v>193</v>
      </c>
      <c r="C49" s="368"/>
      <c r="D49" s="368"/>
      <c r="E49" s="368"/>
      <c r="F49" s="368"/>
      <c r="G49" s="368"/>
      <c r="H49" s="369"/>
      <c r="I49" s="89"/>
      <c r="J49" s="89"/>
      <c r="K49" s="89"/>
      <c r="L49" s="89"/>
      <c r="M49" s="89"/>
      <c r="N49" s="89"/>
      <c r="O49" s="89"/>
      <c r="P49" s="89"/>
      <c r="Q49" s="89"/>
      <c r="R49" s="89"/>
      <c r="S49" s="89"/>
      <c r="T49" s="89"/>
      <c r="U49" s="89"/>
      <c r="V49" s="89"/>
      <c r="W49" s="89"/>
      <c r="X49" s="89"/>
      <c r="Y49" s="89"/>
      <c r="Z49" s="89"/>
      <c r="AA49" s="89"/>
      <c r="AB49" s="89"/>
      <c r="AC49" s="89"/>
      <c r="AD49" s="89"/>
      <c r="AE49" s="89"/>
      <c r="AF49" s="89"/>
    </row>
    <row r="50" spans="1:32" ht="238.5" customHeight="1" x14ac:dyDescent="0.2">
      <c r="A50" s="89"/>
      <c r="B50" s="370" t="s">
        <v>545</v>
      </c>
      <c r="C50" s="371"/>
      <c r="D50" s="371"/>
      <c r="E50" s="372"/>
      <c r="F50" s="372"/>
      <c r="G50" s="372"/>
      <c r="H50" s="373"/>
      <c r="I50" s="89"/>
      <c r="J50" s="89"/>
      <c r="K50" s="89"/>
      <c r="L50" s="89"/>
      <c r="M50" s="89"/>
      <c r="N50" s="89"/>
      <c r="O50" s="89"/>
      <c r="P50" s="89"/>
      <c r="Q50" s="89"/>
      <c r="R50" s="89"/>
      <c r="S50" s="89"/>
      <c r="T50" s="89"/>
      <c r="U50" s="89"/>
      <c r="V50" s="89"/>
      <c r="W50" s="89"/>
      <c r="X50" s="89"/>
      <c r="Y50" s="89"/>
      <c r="Z50" s="89"/>
      <c r="AA50" s="89"/>
      <c r="AB50" s="89"/>
      <c r="AC50" s="89"/>
      <c r="AD50" s="89"/>
      <c r="AE50" s="89"/>
      <c r="AF50" s="89"/>
    </row>
    <row r="51" spans="1:32" ht="15" customHeight="1" x14ac:dyDescent="0.2">
      <c r="A51" s="89"/>
      <c r="B51" s="131" t="s">
        <v>194</v>
      </c>
      <c r="C51" s="131"/>
      <c r="D51" s="131"/>
      <c r="E51" s="131"/>
      <c r="F51" s="13"/>
      <c r="G51" s="13"/>
      <c r="H51" s="49" t="s">
        <v>195</v>
      </c>
      <c r="I51" s="89"/>
      <c r="J51" s="89"/>
      <c r="K51" s="89"/>
      <c r="L51" s="89"/>
      <c r="M51" s="89"/>
      <c r="N51" s="89"/>
      <c r="O51" s="89"/>
      <c r="P51" s="89"/>
      <c r="Q51" s="89"/>
      <c r="R51" s="89"/>
      <c r="S51" s="89"/>
      <c r="T51" s="89"/>
      <c r="U51" s="89"/>
      <c r="V51" s="89"/>
      <c r="W51" s="89"/>
      <c r="X51" s="89"/>
      <c r="Y51" s="89"/>
      <c r="Z51" s="89"/>
      <c r="AA51" s="89"/>
      <c r="AB51" s="89"/>
      <c r="AC51" s="89"/>
      <c r="AD51" s="89"/>
      <c r="AE51" s="89"/>
      <c r="AF51" s="89"/>
    </row>
    <row r="52" spans="1:32" ht="15" customHeight="1" x14ac:dyDescent="0.2">
      <c r="A52" s="89"/>
      <c r="B52" s="89"/>
      <c r="C52" s="89"/>
      <c r="D52" s="89"/>
      <c r="E52" s="13"/>
      <c r="F52" s="13"/>
      <c r="G52" s="13"/>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row>
    <row r="53" spans="1:32" ht="20.25" customHeight="1" x14ac:dyDescent="0.2">
      <c r="A53" s="89"/>
      <c r="B53" s="143" t="s">
        <v>196</v>
      </c>
      <c r="C53" s="144"/>
      <c r="D53" s="144"/>
      <c r="E53" s="144"/>
      <c r="F53" s="144"/>
      <c r="G53" s="144"/>
      <c r="H53" s="144"/>
      <c r="I53" s="144"/>
      <c r="J53" s="144"/>
      <c r="K53" s="144"/>
      <c r="L53" s="144"/>
      <c r="M53" s="144"/>
      <c r="N53" s="144"/>
      <c r="O53" s="144"/>
      <c r="P53" s="144"/>
      <c r="Q53" s="144"/>
      <c r="R53" s="144"/>
      <c r="S53" s="145"/>
      <c r="T53"/>
      <c r="U53"/>
      <c r="V53" s="89"/>
      <c r="W53" s="89"/>
      <c r="X53" s="89"/>
      <c r="Y53" s="89"/>
      <c r="Z53" s="89"/>
      <c r="AA53" s="89"/>
      <c r="AB53" s="89"/>
      <c r="AC53" s="89"/>
      <c r="AD53" s="89"/>
      <c r="AE53" s="89"/>
      <c r="AF53" s="89"/>
    </row>
    <row r="54" spans="1:32" x14ac:dyDescent="0.2">
      <c r="A54" s="89"/>
      <c r="B54" s="146" t="s">
        <v>197</v>
      </c>
      <c r="C54" s="147"/>
      <c r="D54" s="147"/>
      <c r="E54" s="147"/>
      <c r="F54" s="147"/>
      <c r="G54" s="147"/>
      <c r="H54" s="147"/>
      <c r="I54" s="147"/>
      <c r="J54" s="147"/>
      <c r="K54" s="147"/>
      <c r="L54" s="147"/>
      <c r="M54" s="147"/>
      <c r="N54" s="147"/>
      <c r="O54" s="147"/>
      <c r="P54" s="147"/>
      <c r="Q54" s="147"/>
      <c r="R54" s="147"/>
      <c r="S54" s="148"/>
      <c r="T54"/>
      <c r="U54"/>
      <c r="V54" s="89"/>
      <c r="W54" s="89"/>
      <c r="X54" s="89"/>
      <c r="Y54" s="89"/>
      <c r="Z54" s="89"/>
      <c r="AA54" s="89"/>
      <c r="AB54" s="89"/>
      <c r="AC54" s="89"/>
      <c r="AD54" s="89"/>
      <c r="AE54" s="89"/>
      <c r="AF54" s="89"/>
    </row>
    <row r="55" spans="1:32" ht="15" customHeight="1" x14ac:dyDescent="0.2">
      <c r="A55" s="89"/>
      <c r="B55" s="49" t="s">
        <v>198</v>
      </c>
      <c r="C55" s="49"/>
      <c r="D55" s="4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row>
    <row r="56" spans="1:32" ht="34.5" customHeight="1" x14ac:dyDescent="0.2">
      <c r="A56" s="89"/>
      <c r="B56" s="132" t="s">
        <v>199</v>
      </c>
      <c r="C56" s="363" t="s">
        <v>200</v>
      </c>
      <c r="D56" s="364"/>
      <c r="E56" s="363" t="s">
        <v>201</v>
      </c>
      <c r="F56" s="364"/>
      <c r="G56" s="365" t="s">
        <v>202</v>
      </c>
      <c r="H56" s="366"/>
      <c r="I56" s="363" t="s">
        <v>203</v>
      </c>
      <c r="J56" s="364"/>
      <c r="K56" s="101" t="s">
        <v>204</v>
      </c>
      <c r="L56" s="408" t="s">
        <v>205</v>
      </c>
      <c r="M56" s="409"/>
      <c r="N56" s="365" t="s">
        <v>206</v>
      </c>
      <c r="O56" s="366"/>
      <c r="P56" s="363" t="s">
        <v>207</v>
      </c>
      <c r="Q56" s="364"/>
      <c r="R56" s="365" t="s">
        <v>208</v>
      </c>
      <c r="S56" s="401"/>
      <c r="T56" s="89"/>
      <c r="U56" s="89"/>
      <c r="V56" s="89"/>
      <c r="W56" s="89"/>
      <c r="X56" s="89"/>
      <c r="Y56" s="89"/>
      <c r="Z56" s="89"/>
      <c r="AA56" s="89"/>
      <c r="AB56" s="89"/>
      <c r="AC56" s="89"/>
      <c r="AD56" s="89"/>
      <c r="AE56" s="89"/>
      <c r="AF56" s="89"/>
    </row>
    <row r="57" spans="1:32" x14ac:dyDescent="0.2">
      <c r="A57" s="89"/>
      <c r="B57" s="184">
        <v>1</v>
      </c>
      <c r="C57" s="359" t="s">
        <v>535</v>
      </c>
      <c r="D57" s="359"/>
      <c r="E57" s="357" t="s">
        <v>359</v>
      </c>
      <c r="F57" s="357"/>
      <c r="G57" s="359" t="s">
        <v>535</v>
      </c>
      <c r="H57" s="359"/>
      <c r="I57" s="357" t="s">
        <v>359</v>
      </c>
      <c r="J57" s="357"/>
      <c r="K57" s="181">
        <v>1637422</v>
      </c>
      <c r="L57" s="359" t="s">
        <v>493</v>
      </c>
      <c r="M57" s="359"/>
      <c r="N57" s="357" t="s">
        <v>494</v>
      </c>
      <c r="O57" s="357"/>
      <c r="P57" s="359" t="s">
        <v>149</v>
      </c>
      <c r="Q57" s="359"/>
      <c r="R57" s="357" t="s">
        <v>263</v>
      </c>
      <c r="S57" s="358"/>
      <c r="T57" s="89"/>
      <c r="U57" s="89"/>
      <c r="V57" s="89"/>
      <c r="W57" s="89"/>
      <c r="X57" s="89"/>
      <c r="Y57" s="89"/>
      <c r="Z57" s="89"/>
      <c r="AA57" s="89"/>
      <c r="AB57" s="89"/>
      <c r="AC57" s="89"/>
      <c r="AD57" s="89"/>
      <c r="AE57" s="89"/>
      <c r="AF57" s="89"/>
    </row>
    <row r="58" spans="1:32" x14ac:dyDescent="0.2">
      <c r="A58" s="89"/>
      <c r="B58" s="185"/>
      <c r="C58" s="355" t="s">
        <v>83</v>
      </c>
      <c r="D58" s="355"/>
      <c r="E58" s="356" t="s">
        <v>83</v>
      </c>
      <c r="F58" s="356"/>
      <c r="G58" s="355" t="s">
        <v>83</v>
      </c>
      <c r="H58" s="355"/>
      <c r="I58" s="356" t="s">
        <v>83</v>
      </c>
      <c r="J58" s="356"/>
      <c r="K58" s="186"/>
      <c r="L58" s="355"/>
      <c r="M58" s="355"/>
      <c r="N58" s="356"/>
      <c r="O58" s="356"/>
      <c r="P58" s="355" t="s">
        <v>83</v>
      </c>
      <c r="Q58" s="355"/>
      <c r="R58" s="356" t="s">
        <v>83</v>
      </c>
      <c r="S58" s="360"/>
      <c r="T58" s="89"/>
      <c r="U58" s="89"/>
      <c r="V58" s="89"/>
      <c r="W58" s="89"/>
      <c r="X58" s="89"/>
      <c r="Y58" s="89"/>
      <c r="Z58" s="89"/>
      <c r="AA58" s="89"/>
      <c r="AB58" s="89"/>
      <c r="AC58" s="89"/>
      <c r="AD58" s="89"/>
      <c r="AE58" s="89"/>
      <c r="AF58" s="89"/>
    </row>
    <row r="59" spans="1:32" x14ac:dyDescent="0.2">
      <c r="A59" s="89"/>
      <c r="B59" s="185"/>
      <c r="C59" s="355" t="s">
        <v>83</v>
      </c>
      <c r="D59" s="355"/>
      <c r="E59" s="356" t="s">
        <v>83</v>
      </c>
      <c r="F59" s="356"/>
      <c r="G59" s="355" t="s">
        <v>83</v>
      </c>
      <c r="H59" s="355"/>
      <c r="I59" s="356" t="s">
        <v>83</v>
      </c>
      <c r="J59" s="356"/>
      <c r="K59" s="186"/>
      <c r="L59" s="355"/>
      <c r="M59" s="355"/>
      <c r="N59" s="356"/>
      <c r="O59" s="356"/>
      <c r="P59" s="355" t="s">
        <v>83</v>
      </c>
      <c r="Q59" s="355"/>
      <c r="R59" s="356" t="s">
        <v>83</v>
      </c>
      <c r="S59" s="360"/>
      <c r="T59" s="89"/>
      <c r="U59" s="89"/>
      <c r="V59" s="89"/>
      <c r="W59" s="89"/>
      <c r="X59" s="89"/>
      <c r="Y59" s="89"/>
      <c r="Z59" s="89"/>
      <c r="AA59" s="89"/>
      <c r="AB59" s="89"/>
      <c r="AC59" s="89"/>
      <c r="AD59" s="89"/>
      <c r="AE59" s="89"/>
      <c r="AF59" s="89"/>
    </row>
    <row r="60" spans="1:32" x14ac:dyDescent="0.2">
      <c r="A60" s="89"/>
      <c r="B60" s="185"/>
      <c r="C60" s="355" t="s">
        <v>83</v>
      </c>
      <c r="D60" s="355"/>
      <c r="E60" s="356" t="s">
        <v>83</v>
      </c>
      <c r="F60" s="356"/>
      <c r="G60" s="355" t="s">
        <v>83</v>
      </c>
      <c r="H60" s="355"/>
      <c r="I60" s="356" t="s">
        <v>83</v>
      </c>
      <c r="J60" s="356"/>
      <c r="K60" s="186"/>
      <c r="L60" s="355"/>
      <c r="M60" s="355"/>
      <c r="N60" s="356"/>
      <c r="O60" s="356"/>
      <c r="P60" s="355" t="s">
        <v>83</v>
      </c>
      <c r="Q60" s="355"/>
      <c r="R60" s="356" t="s">
        <v>83</v>
      </c>
      <c r="S60" s="360"/>
      <c r="T60" s="89"/>
      <c r="U60" s="89"/>
      <c r="V60" s="89"/>
      <c r="W60" s="89"/>
      <c r="X60" s="89"/>
      <c r="Y60" s="89"/>
      <c r="Z60" s="89"/>
      <c r="AA60" s="89"/>
      <c r="AB60" s="89"/>
      <c r="AC60" s="89"/>
      <c r="AD60" s="89"/>
      <c r="AE60" s="89"/>
      <c r="AF60" s="89"/>
    </row>
    <row r="61" spans="1:32" x14ac:dyDescent="0.2">
      <c r="A61" s="89"/>
      <c r="B61" s="185"/>
      <c r="C61" s="355" t="s">
        <v>83</v>
      </c>
      <c r="D61" s="355"/>
      <c r="E61" s="356" t="s">
        <v>83</v>
      </c>
      <c r="F61" s="356"/>
      <c r="G61" s="355" t="s">
        <v>83</v>
      </c>
      <c r="H61" s="355"/>
      <c r="I61" s="356" t="s">
        <v>83</v>
      </c>
      <c r="J61" s="356"/>
      <c r="K61" s="186"/>
      <c r="L61" s="355"/>
      <c r="M61" s="355"/>
      <c r="N61" s="356"/>
      <c r="O61" s="356"/>
      <c r="P61" s="355" t="s">
        <v>83</v>
      </c>
      <c r="Q61" s="355"/>
      <c r="R61" s="356" t="s">
        <v>83</v>
      </c>
      <c r="S61" s="360"/>
      <c r="T61" s="89"/>
      <c r="U61" s="89"/>
      <c r="V61" s="89"/>
      <c r="W61" s="89"/>
      <c r="X61" s="89"/>
      <c r="Y61" s="89"/>
      <c r="Z61" s="89"/>
      <c r="AA61" s="89"/>
      <c r="AB61" s="89"/>
      <c r="AC61" s="89"/>
      <c r="AD61" s="89"/>
      <c r="AE61" s="89"/>
      <c r="AF61" s="89"/>
    </row>
    <row r="62" spans="1:32" x14ac:dyDescent="0.2">
      <c r="A62" s="89"/>
      <c r="B62" s="185"/>
      <c r="C62" s="355" t="s">
        <v>83</v>
      </c>
      <c r="D62" s="355"/>
      <c r="E62" s="356" t="s">
        <v>83</v>
      </c>
      <c r="F62" s="356"/>
      <c r="G62" s="355" t="s">
        <v>83</v>
      </c>
      <c r="H62" s="355"/>
      <c r="I62" s="356" t="s">
        <v>83</v>
      </c>
      <c r="J62" s="356"/>
      <c r="K62" s="186"/>
      <c r="L62" s="355"/>
      <c r="M62" s="355"/>
      <c r="N62" s="356"/>
      <c r="O62" s="356"/>
      <c r="P62" s="355" t="s">
        <v>83</v>
      </c>
      <c r="Q62" s="355"/>
      <c r="R62" s="356" t="s">
        <v>83</v>
      </c>
      <c r="S62" s="360"/>
      <c r="T62" s="89"/>
      <c r="U62" s="89"/>
      <c r="V62" s="89"/>
      <c r="W62" s="89"/>
      <c r="X62" s="89"/>
      <c r="Y62" s="89"/>
      <c r="Z62" s="89"/>
      <c r="AA62" s="89"/>
      <c r="AB62" s="89"/>
      <c r="AC62" s="89"/>
      <c r="AD62" s="89"/>
      <c r="AE62" s="89"/>
      <c r="AF62" s="89"/>
    </row>
    <row r="63" spans="1:32" x14ac:dyDescent="0.2">
      <c r="A63" s="89"/>
      <c r="B63" s="185"/>
      <c r="C63" s="355" t="s">
        <v>83</v>
      </c>
      <c r="D63" s="355"/>
      <c r="E63" s="356" t="s">
        <v>83</v>
      </c>
      <c r="F63" s="356"/>
      <c r="G63" s="355" t="s">
        <v>83</v>
      </c>
      <c r="H63" s="355"/>
      <c r="I63" s="356" t="s">
        <v>83</v>
      </c>
      <c r="J63" s="356"/>
      <c r="K63" s="186"/>
      <c r="L63" s="355"/>
      <c r="M63" s="355"/>
      <c r="N63" s="356"/>
      <c r="O63" s="356"/>
      <c r="P63" s="355" t="s">
        <v>83</v>
      </c>
      <c r="Q63" s="355"/>
      <c r="R63" s="356" t="s">
        <v>83</v>
      </c>
      <c r="S63" s="360"/>
      <c r="T63" s="89"/>
      <c r="U63" s="89"/>
      <c r="V63" s="89"/>
      <c r="W63" s="89"/>
      <c r="X63" s="89"/>
      <c r="Y63" s="89"/>
      <c r="Z63" s="89"/>
      <c r="AA63" s="89"/>
      <c r="AB63" s="89"/>
      <c r="AC63" s="89"/>
      <c r="AD63" s="89"/>
      <c r="AE63" s="89"/>
      <c r="AF63" s="89"/>
    </row>
    <row r="64" spans="1:32" x14ac:dyDescent="0.2">
      <c r="A64" s="89"/>
      <c r="B64" s="185"/>
      <c r="C64" s="355" t="s">
        <v>83</v>
      </c>
      <c r="D64" s="355"/>
      <c r="E64" s="356" t="s">
        <v>83</v>
      </c>
      <c r="F64" s="356"/>
      <c r="G64" s="355" t="s">
        <v>83</v>
      </c>
      <c r="H64" s="355"/>
      <c r="I64" s="356" t="s">
        <v>83</v>
      </c>
      <c r="J64" s="356"/>
      <c r="K64" s="186"/>
      <c r="L64" s="355"/>
      <c r="M64" s="355"/>
      <c r="N64" s="356"/>
      <c r="O64" s="356"/>
      <c r="P64" s="355" t="s">
        <v>83</v>
      </c>
      <c r="Q64" s="355"/>
      <c r="R64" s="356" t="s">
        <v>83</v>
      </c>
      <c r="S64" s="360"/>
      <c r="T64" s="89"/>
      <c r="U64" s="89"/>
      <c r="V64" s="89"/>
      <c r="W64" s="89"/>
      <c r="X64" s="89"/>
      <c r="Y64" s="89"/>
      <c r="Z64" s="89"/>
      <c r="AA64" s="89"/>
      <c r="AB64" s="89"/>
      <c r="AC64" s="89"/>
      <c r="AD64" s="89"/>
      <c r="AE64" s="89"/>
      <c r="AF64" s="89"/>
    </row>
    <row r="65" spans="1:32" x14ac:dyDescent="0.2">
      <c r="A65" s="89"/>
      <c r="B65" s="185"/>
      <c r="C65" s="355" t="s">
        <v>83</v>
      </c>
      <c r="D65" s="355"/>
      <c r="E65" s="356" t="s">
        <v>83</v>
      </c>
      <c r="F65" s="356"/>
      <c r="G65" s="355" t="s">
        <v>83</v>
      </c>
      <c r="H65" s="355"/>
      <c r="I65" s="356" t="s">
        <v>83</v>
      </c>
      <c r="J65" s="356"/>
      <c r="K65" s="186"/>
      <c r="L65" s="355"/>
      <c r="M65" s="355"/>
      <c r="N65" s="356"/>
      <c r="O65" s="356"/>
      <c r="P65" s="355" t="s">
        <v>83</v>
      </c>
      <c r="Q65" s="355"/>
      <c r="R65" s="356" t="s">
        <v>83</v>
      </c>
      <c r="S65" s="360"/>
      <c r="T65" s="89"/>
      <c r="U65" s="89"/>
      <c r="V65" s="89"/>
      <c r="W65" s="89"/>
      <c r="X65" s="89"/>
      <c r="Y65" s="89"/>
      <c r="Z65" s="89"/>
      <c r="AA65" s="89"/>
      <c r="AB65" s="89"/>
      <c r="AC65" s="89"/>
      <c r="AD65" s="89"/>
      <c r="AE65" s="89"/>
      <c r="AF65" s="89"/>
    </row>
    <row r="66" spans="1:32" x14ac:dyDescent="0.2">
      <c r="A66" s="89"/>
      <c r="B66" s="185"/>
      <c r="C66" s="355" t="s">
        <v>83</v>
      </c>
      <c r="D66" s="355"/>
      <c r="E66" s="356" t="s">
        <v>83</v>
      </c>
      <c r="F66" s="356"/>
      <c r="G66" s="355" t="s">
        <v>83</v>
      </c>
      <c r="H66" s="355"/>
      <c r="I66" s="356" t="s">
        <v>83</v>
      </c>
      <c r="J66" s="356"/>
      <c r="K66" s="186"/>
      <c r="L66" s="355"/>
      <c r="M66" s="355"/>
      <c r="N66" s="356"/>
      <c r="O66" s="356"/>
      <c r="P66" s="355" t="s">
        <v>83</v>
      </c>
      <c r="Q66" s="355"/>
      <c r="R66" s="356" t="s">
        <v>83</v>
      </c>
      <c r="S66" s="360"/>
      <c r="T66" s="89"/>
      <c r="U66" s="89"/>
      <c r="V66" s="89"/>
      <c r="W66" s="89"/>
      <c r="X66" s="89"/>
      <c r="Y66" s="89"/>
      <c r="Z66" s="89"/>
      <c r="AA66" s="89"/>
      <c r="AB66" s="89"/>
      <c r="AC66" s="89"/>
      <c r="AD66" s="89"/>
      <c r="AE66" s="89"/>
      <c r="AF66" s="89"/>
    </row>
    <row r="67" spans="1:32" x14ac:dyDescent="0.2">
      <c r="A67" s="89"/>
      <c r="B67" s="185"/>
      <c r="C67" s="355" t="s">
        <v>83</v>
      </c>
      <c r="D67" s="355"/>
      <c r="E67" s="356" t="s">
        <v>83</v>
      </c>
      <c r="F67" s="356"/>
      <c r="G67" s="355" t="s">
        <v>83</v>
      </c>
      <c r="H67" s="355"/>
      <c r="I67" s="356" t="s">
        <v>83</v>
      </c>
      <c r="J67" s="356"/>
      <c r="K67" s="186"/>
      <c r="L67" s="355"/>
      <c r="M67" s="355"/>
      <c r="N67" s="356"/>
      <c r="O67" s="356"/>
      <c r="P67" s="355" t="s">
        <v>83</v>
      </c>
      <c r="Q67" s="355"/>
      <c r="R67" s="356" t="s">
        <v>83</v>
      </c>
      <c r="S67" s="360"/>
      <c r="T67" s="89"/>
      <c r="U67" s="89"/>
      <c r="V67" s="89"/>
      <c r="W67" s="89"/>
      <c r="X67" s="89"/>
      <c r="Y67" s="89"/>
      <c r="Z67" s="89"/>
      <c r="AA67" s="89"/>
      <c r="AB67" s="89"/>
      <c r="AC67" s="89"/>
      <c r="AD67" s="89"/>
      <c r="AE67" s="89"/>
      <c r="AF67" s="89"/>
    </row>
    <row r="68" spans="1:32" x14ac:dyDescent="0.2">
      <c r="A68" s="89"/>
      <c r="B68" s="185"/>
      <c r="C68" s="355" t="s">
        <v>83</v>
      </c>
      <c r="D68" s="355"/>
      <c r="E68" s="356" t="s">
        <v>83</v>
      </c>
      <c r="F68" s="356"/>
      <c r="G68" s="355" t="s">
        <v>83</v>
      </c>
      <c r="H68" s="355"/>
      <c r="I68" s="356" t="s">
        <v>83</v>
      </c>
      <c r="J68" s="356"/>
      <c r="K68" s="186"/>
      <c r="L68" s="355"/>
      <c r="M68" s="355"/>
      <c r="N68" s="356"/>
      <c r="O68" s="356"/>
      <c r="P68" s="355" t="s">
        <v>83</v>
      </c>
      <c r="Q68" s="355"/>
      <c r="R68" s="356" t="s">
        <v>83</v>
      </c>
      <c r="S68" s="360"/>
      <c r="T68" s="89"/>
      <c r="U68" s="89"/>
      <c r="V68" s="89"/>
      <c r="W68" s="89"/>
      <c r="X68" s="89"/>
      <c r="Y68" s="89"/>
      <c r="Z68" s="89"/>
      <c r="AA68" s="89"/>
      <c r="AB68" s="89"/>
      <c r="AC68" s="89"/>
      <c r="AD68" s="89"/>
      <c r="AE68" s="89"/>
      <c r="AF68" s="89"/>
    </row>
    <row r="69" spans="1:32" x14ac:dyDescent="0.2">
      <c r="A69" s="89"/>
      <c r="B69" s="185"/>
      <c r="C69" s="355" t="s">
        <v>83</v>
      </c>
      <c r="D69" s="355"/>
      <c r="E69" s="356" t="s">
        <v>83</v>
      </c>
      <c r="F69" s="356"/>
      <c r="G69" s="355" t="s">
        <v>83</v>
      </c>
      <c r="H69" s="355"/>
      <c r="I69" s="356" t="s">
        <v>83</v>
      </c>
      <c r="J69" s="356"/>
      <c r="K69" s="186"/>
      <c r="L69" s="355"/>
      <c r="M69" s="355"/>
      <c r="N69" s="356"/>
      <c r="O69" s="356"/>
      <c r="P69" s="355" t="s">
        <v>83</v>
      </c>
      <c r="Q69" s="355"/>
      <c r="R69" s="356" t="s">
        <v>83</v>
      </c>
      <c r="S69" s="360"/>
      <c r="T69" s="89"/>
      <c r="U69" s="89"/>
      <c r="V69" s="89"/>
      <c r="W69" s="89"/>
      <c r="X69" s="89"/>
      <c r="Y69" s="89"/>
      <c r="Z69" s="89"/>
      <c r="AA69" s="89"/>
      <c r="AB69" s="89"/>
      <c r="AC69" s="89"/>
      <c r="AD69" s="89"/>
      <c r="AE69" s="89"/>
      <c r="AF69" s="89"/>
    </row>
    <row r="70" spans="1:32" x14ac:dyDescent="0.2">
      <c r="A70" s="89"/>
      <c r="B70" s="185"/>
      <c r="C70" s="355" t="s">
        <v>83</v>
      </c>
      <c r="D70" s="355"/>
      <c r="E70" s="356" t="s">
        <v>83</v>
      </c>
      <c r="F70" s="356"/>
      <c r="G70" s="355" t="s">
        <v>83</v>
      </c>
      <c r="H70" s="355"/>
      <c r="I70" s="356" t="s">
        <v>83</v>
      </c>
      <c r="J70" s="356"/>
      <c r="K70" s="186"/>
      <c r="L70" s="355"/>
      <c r="M70" s="355"/>
      <c r="N70" s="356"/>
      <c r="O70" s="356"/>
      <c r="P70" s="355" t="s">
        <v>83</v>
      </c>
      <c r="Q70" s="355"/>
      <c r="R70" s="356" t="s">
        <v>83</v>
      </c>
      <c r="S70" s="360"/>
      <c r="T70" s="89"/>
      <c r="U70" s="89"/>
      <c r="V70" s="89"/>
      <c r="W70" s="89"/>
      <c r="X70" s="89"/>
      <c r="Y70" s="89"/>
      <c r="Z70" s="89"/>
      <c r="AA70" s="89"/>
      <c r="AB70" s="89"/>
      <c r="AC70" s="89"/>
      <c r="AD70" s="89"/>
      <c r="AE70" s="89"/>
      <c r="AF70" s="89"/>
    </row>
    <row r="71" spans="1:32" x14ac:dyDescent="0.2">
      <c r="A71" s="89"/>
      <c r="B71" s="185"/>
      <c r="C71" s="355" t="s">
        <v>83</v>
      </c>
      <c r="D71" s="355"/>
      <c r="E71" s="356" t="s">
        <v>83</v>
      </c>
      <c r="F71" s="356"/>
      <c r="G71" s="355" t="s">
        <v>83</v>
      </c>
      <c r="H71" s="355"/>
      <c r="I71" s="356" t="s">
        <v>83</v>
      </c>
      <c r="J71" s="356"/>
      <c r="K71" s="186"/>
      <c r="L71" s="355"/>
      <c r="M71" s="355"/>
      <c r="N71" s="356"/>
      <c r="O71" s="356"/>
      <c r="P71" s="355" t="s">
        <v>83</v>
      </c>
      <c r="Q71" s="355"/>
      <c r="R71" s="356" t="s">
        <v>83</v>
      </c>
      <c r="S71" s="360"/>
      <c r="T71" s="89"/>
      <c r="U71" s="89"/>
      <c r="V71" s="89"/>
      <c r="W71" s="89"/>
      <c r="X71" s="89"/>
      <c r="Y71" s="89"/>
      <c r="Z71" s="89"/>
      <c r="AA71" s="89"/>
      <c r="AB71" s="89"/>
      <c r="AC71" s="89"/>
      <c r="AD71" s="89"/>
      <c r="AE71" s="89"/>
      <c r="AF71" s="89"/>
    </row>
    <row r="72" spans="1:32" x14ac:dyDescent="0.2">
      <c r="A72" s="89"/>
      <c r="B72" s="185"/>
      <c r="C72" s="355" t="s">
        <v>83</v>
      </c>
      <c r="D72" s="355"/>
      <c r="E72" s="356" t="s">
        <v>83</v>
      </c>
      <c r="F72" s="356"/>
      <c r="G72" s="355" t="s">
        <v>83</v>
      </c>
      <c r="H72" s="355"/>
      <c r="I72" s="356" t="s">
        <v>83</v>
      </c>
      <c r="J72" s="356"/>
      <c r="K72" s="186"/>
      <c r="L72" s="355"/>
      <c r="M72" s="355"/>
      <c r="N72" s="356"/>
      <c r="O72" s="356"/>
      <c r="P72" s="355" t="s">
        <v>83</v>
      </c>
      <c r="Q72" s="355"/>
      <c r="R72" s="356" t="s">
        <v>83</v>
      </c>
      <c r="S72" s="360"/>
      <c r="T72" s="89"/>
      <c r="U72" s="89"/>
      <c r="V72" s="89"/>
      <c r="W72" s="89"/>
      <c r="X72" s="89"/>
      <c r="Y72" s="89"/>
      <c r="Z72" s="89"/>
      <c r="AA72" s="89"/>
      <c r="AB72" s="89"/>
      <c r="AC72" s="89"/>
      <c r="AD72" s="89"/>
      <c r="AE72" s="89"/>
      <c r="AF72" s="89"/>
    </row>
    <row r="73" spans="1:32" x14ac:dyDescent="0.2">
      <c r="A73" s="89"/>
      <c r="B73" s="185"/>
      <c r="C73" s="355" t="s">
        <v>83</v>
      </c>
      <c r="D73" s="355"/>
      <c r="E73" s="356" t="s">
        <v>83</v>
      </c>
      <c r="F73" s="356"/>
      <c r="G73" s="355" t="s">
        <v>83</v>
      </c>
      <c r="H73" s="355"/>
      <c r="I73" s="356" t="s">
        <v>83</v>
      </c>
      <c r="J73" s="356"/>
      <c r="K73" s="186"/>
      <c r="L73" s="355"/>
      <c r="M73" s="355"/>
      <c r="N73" s="356"/>
      <c r="O73" s="356"/>
      <c r="P73" s="355" t="s">
        <v>83</v>
      </c>
      <c r="Q73" s="355"/>
      <c r="R73" s="356" t="s">
        <v>83</v>
      </c>
      <c r="S73" s="360"/>
      <c r="T73" s="89"/>
      <c r="U73" s="89"/>
      <c r="V73" s="89"/>
      <c r="W73" s="89"/>
      <c r="X73" s="89"/>
      <c r="Y73" s="89"/>
      <c r="Z73" s="89"/>
      <c r="AA73" s="89"/>
      <c r="AB73" s="89"/>
      <c r="AC73" s="89"/>
      <c r="AD73" s="89"/>
      <c r="AE73" s="89"/>
      <c r="AF73" s="89"/>
    </row>
    <row r="74" spans="1:32" x14ac:dyDescent="0.2">
      <c r="A74" s="89"/>
      <c r="B74" s="187"/>
      <c r="C74" s="354" t="s">
        <v>83</v>
      </c>
      <c r="D74" s="354"/>
      <c r="E74" s="361" t="s">
        <v>83</v>
      </c>
      <c r="F74" s="361"/>
      <c r="G74" s="354" t="s">
        <v>83</v>
      </c>
      <c r="H74" s="354"/>
      <c r="I74" s="361" t="s">
        <v>83</v>
      </c>
      <c r="J74" s="361"/>
      <c r="K74" s="188"/>
      <c r="L74" s="354"/>
      <c r="M74" s="354"/>
      <c r="N74" s="361"/>
      <c r="O74" s="361"/>
      <c r="P74" s="354" t="s">
        <v>83</v>
      </c>
      <c r="Q74" s="354"/>
      <c r="R74" s="361" t="s">
        <v>83</v>
      </c>
      <c r="S74" s="362"/>
      <c r="T74" s="89"/>
      <c r="U74" s="89"/>
      <c r="V74" s="89"/>
      <c r="W74" s="89"/>
      <c r="X74" s="89"/>
      <c r="Y74" s="89"/>
      <c r="Z74" s="89"/>
      <c r="AA74" s="89"/>
      <c r="AB74" s="89"/>
      <c r="AC74" s="89"/>
      <c r="AD74" s="89"/>
      <c r="AE74" s="89"/>
      <c r="AF74" s="89"/>
    </row>
    <row r="75" spans="1:32" x14ac:dyDescent="0.2">
      <c r="A75" s="89"/>
      <c r="B75"/>
      <c r="C75"/>
      <c r="D75"/>
      <c r="E75"/>
      <c r="F75"/>
      <c r="G75"/>
      <c r="H75"/>
      <c r="I75"/>
      <c r="J75"/>
      <c r="K75"/>
      <c r="L75"/>
      <c r="M75"/>
      <c r="N75"/>
      <c r="O75"/>
      <c r="P75"/>
      <c r="Q75" s="89"/>
      <c r="R75" s="89"/>
      <c r="S75" s="49" t="s">
        <v>209</v>
      </c>
      <c r="T75" s="89"/>
      <c r="U75" s="89"/>
      <c r="V75" s="89"/>
      <c r="W75" s="89"/>
      <c r="X75" s="89"/>
      <c r="Y75" s="89"/>
      <c r="Z75" s="89"/>
      <c r="AA75" s="89"/>
      <c r="AB75" s="89"/>
      <c r="AC75" s="89"/>
      <c r="AD75" s="89"/>
      <c r="AE75" s="89"/>
      <c r="AF75" s="89"/>
    </row>
    <row r="76" spans="1:32" x14ac:dyDescent="0.2">
      <c r="A76" s="89"/>
      <c r="B76"/>
      <c r="C76"/>
      <c r="D76"/>
      <c r="E76"/>
      <c r="F76"/>
      <c r="G76"/>
      <c r="H76"/>
      <c r="I76"/>
      <c r="J76"/>
      <c r="K76"/>
      <c r="L76"/>
      <c r="M76"/>
      <c r="N76"/>
      <c r="O76"/>
      <c r="P76"/>
      <c r="Q76" s="89"/>
      <c r="R76" s="89"/>
      <c r="S76" s="89"/>
      <c r="T76" s="89"/>
      <c r="U76" s="89"/>
      <c r="V76" s="89"/>
      <c r="W76" s="89"/>
      <c r="X76" s="89"/>
      <c r="Y76" s="89"/>
      <c r="Z76" s="89"/>
      <c r="AA76" s="89"/>
      <c r="AB76" s="89"/>
      <c r="AC76" s="89"/>
      <c r="AD76" s="89"/>
      <c r="AE76" s="89"/>
      <c r="AF76" s="89"/>
    </row>
    <row r="77" spans="1:32" ht="15" customHeight="1" x14ac:dyDescent="0.2">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row>
    <row r="78" spans="1:32" ht="15" customHeight="1" x14ac:dyDescent="0.2">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row>
    <row r="79" spans="1:32" ht="15" customHeight="1" x14ac:dyDescent="0.2">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row>
    <row r="80" spans="1:32" ht="15" customHeight="1" x14ac:dyDescent="0.2">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row>
    <row r="81" spans="1:32" ht="15" customHeight="1" x14ac:dyDescent="0.2">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row>
    <row r="82" spans="1:32" ht="15" customHeight="1" x14ac:dyDescent="0.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row>
    <row r="83" spans="1:32" ht="15" customHeight="1" x14ac:dyDescent="0.2">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row>
    <row r="84" spans="1:32" ht="15" customHeight="1" x14ac:dyDescent="0.2">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row>
    <row r="85" spans="1:32" ht="15" customHeight="1" x14ac:dyDescent="0.2">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row>
    <row r="86" spans="1:32" ht="15" customHeight="1" x14ac:dyDescent="0.2">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row>
    <row r="87" spans="1:32" ht="15" customHeight="1" x14ac:dyDescent="0.2">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row>
    <row r="88" spans="1:32" ht="15" customHeight="1" x14ac:dyDescent="0.2">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row>
    <row r="89" spans="1:32" ht="15" customHeight="1" x14ac:dyDescent="0.2">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row>
    <row r="90" spans="1:32" ht="15" customHeight="1" x14ac:dyDescent="0.2">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row>
    <row r="91" spans="1:32" ht="15" customHeight="1" x14ac:dyDescent="0.2">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row>
    <row r="92" spans="1:32" ht="15" customHeight="1" x14ac:dyDescent="0.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row>
    <row r="93" spans="1:32" ht="15" customHeight="1" x14ac:dyDescent="0.2">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row>
    <row r="94" spans="1:32" ht="15" customHeight="1" x14ac:dyDescent="0.2">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row>
    <row r="95" spans="1:32" ht="15" customHeight="1" x14ac:dyDescent="0.2">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row>
    <row r="96" spans="1:32" ht="15" customHeight="1" x14ac:dyDescent="0.2">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row>
    <row r="97" spans="1:32" ht="15" customHeight="1" x14ac:dyDescent="0.2">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row>
    <row r="98" spans="1:32" ht="15" customHeight="1" x14ac:dyDescent="0.2">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row>
    <row r="99" spans="1:32" ht="15" customHeight="1" x14ac:dyDescent="0.2">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row>
    <row r="100" spans="1:32" ht="15" customHeight="1" x14ac:dyDescent="0.2">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row>
    <row r="101" spans="1:32" ht="15" customHeight="1" x14ac:dyDescent="0.2">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row>
    <row r="102" spans="1:32" ht="15" customHeight="1" x14ac:dyDescent="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row>
    <row r="103" spans="1:32" ht="15" customHeight="1" x14ac:dyDescent="0.2">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row>
    <row r="104" spans="1:32" ht="15" customHeight="1" x14ac:dyDescent="0.2">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row>
    <row r="105" spans="1:32" ht="15" customHeight="1" x14ac:dyDescent="0.2">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row>
    <row r="106" spans="1:32" ht="15" customHeight="1" x14ac:dyDescent="0.2">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row>
    <row r="107" spans="1:32" ht="15" customHeight="1" x14ac:dyDescent="0.2">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row>
    <row r="108" spans="1:32" ht="15" customHeight="1" x14ac:dyDescent="0.2">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row>
    <row r="109" spans="1:32" ht="15" customHeight="1" x14ac:dyDescent="0.2">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row>
    <row r="110" spans="1:32" ht="15" customHeight="1" x14ac:dyDescent="0.2">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row>
    <row r="111" spans="1:32" ht="15" customHeight="1" x14ac:dyDescent="0.2">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row>
    <row r="112" spans="1:32" ht="15" customHeight="1" x14ac:dyDescent="0.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row>
    <row r="113" spans="1:32" ht="15" customHeight="1" x14ac:dyDescent="0.2">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row>
  </sheetData>
  <sheetProtection algorithmName="SHA-512" hashValue="C8k43IVFbSCDWPklpY+wxLa+8tcFM2L8/0m1KrmQb8c+Xzxbgc9g4Ybm7qeyZCU+K6IL2Tfrt3U8fUfUeaUKYQ==" saltValue="o12VoXZ1KycO1CIA++K3NQ==" spinCount="100000" sheet="1" selectLockedCells="1"/>
  <mergeCells count="184">
    <mergeCell ref="R56:S56"/>
    <mergeCell ref="B43:H43"/>
    <mergeCell ref="N56:O56"/>
    <mergeCell ref="O14:O16"/>
    <mergeCell ref="P56:Q56"/>
    <mergeCell ref="J14:N14"/>
    <mergeCell ref="N15:N16"/>
    <mergeCell ref="E14:I14"/>
    <mergeCell ref="C14:D14"/>
    <mergeCell ref="D15:D16"/>
    <mergeCell ref="B26:O26"/>
    <mergeCell ref="B28:B30"/>
    <mergeCell ref="C28:D28"/>
    <mergeCell ref="E28:I28"/>
    <mergeCell ref="J28:N28"/>
    <mergeCell ref="O28:O30"/>
    <mergeCell ref="N29:N30"/>
    <mergeCell ref="L56:M56"/>
    <mergeCell ref="B48:H48"/>
    <mergeCell ref="I56:J56"/>
    <mergeCell ref="G56:H56"/>
    <mergeCell ref="E56:F56"/>
    <mergeCell ref="C56:D56"/>
    <mergeCell ref="I57:J57"/>
    <mergeCell ref="B49:H49"/>
    <mergeCell ref="B50:H50"/>
    <mergeCell ref="B2:H2"/>
    <mergeCell ref="B47:H47"/>
    <mergeCell ref="I15:I16"/>
    <mergeCell ref="B4:H4"/>
    <mergeCell ref="B5:H5"/>
    <mergeCell ref="B8:H8"/>
    <mergeCell ref="B12:O12"/>
    <mergeCell ref="B7:H7"/>
    <mergeCell ref="B14:B16"/>
    <mergeCell ref="B42:H42"/>
    <mergeCell ref="B41:H41"/>
    <mergeCell ref="B44:H44"/>
    <mergeCell ref="B45:E45"/>
    <mergeCell ref="D29:D30"/>
    <mergeCell ref="I29:I30"/>
    <mergeCell ref="P64:Q64"/>
    <mergeCell ref="L64:M64"/>
    <mergeCell ref="R58:S58"/>
    <mergeCell ref="L59:M59"/>
    <mergeCell ref="N59:O59"/>
    <mergeCell ref="G60:H60"/>
    <mergeCell ref="I60:J60"/>
    <mergeCell ref="C64:D64"/>
    <mergeCell ref="E59:F59"/>
    <mergeCell ref="E63:F63"/>
    <mergeCell ref="E64:F64"/>
    <mergeCell ref="G63:H63"/>
    <mergeCell ref="I58:J58"/>
    <mergeCell ref="I63:J63"/>
    <mergeCell ref="I64:J64"/>
    <mergeCell ref="G64:H64"/>
    <mergeCell ref="G59:H59"/>
    <mergeCell ref="I59:J59"/>
    <mergeCell ref="R67:S67"/>
    <mergeCell ref="N68:O68"/>
    <mergeCell ref="N67:O67"/>
    <mergeCell ref="P68:Q68"/>
    <mergeCell ref="P67:Q67"/>
    <mergeCell ref="P60:Q60"/>
    <mergeCell ref="P61:Q61"/>
    <mergeCell ref="P62:Q62"/>
    <mergeCell ref="R59:S59"/>
    <mergeCell ref="R66:S66"/>
    <mergeCell ref="N64:O64"/>
    <mergeCell ref="N65:O65"/>
    <mergeCell ref="N61:O61"/>
    <mergeCell ref="N66:O66"/>
    <mergeCell ref="N62:O62"/>
    <mergeCell ref="N63:O63"/>
    <mergeCell ref="R65:S65"/>
    <mergeCell ref="R64:S64"/>
    <mergeCell ref="R63:S63"/>
    <mergeCell ref="R62:S62"/>
    <mergeCell ref="R61:S61"/>
    <mergeCell ref="P65:Q65"/>
    <mergeCell ref="P66:Q66"/>
    <mergeCell ref="P63:Q63"/>
    <mergeCell ref="R74:S74"/>
    <mergeCell ref="R73:S73"/>
    <mergeCell ref="R72:S72"/>
    <mergeCell ref="R71:S71"/>
    <mergeCell ref="R70:S70"/>
    <mergeCell ref="N74:O74"/>
    <mergeCell ref="P74:Q74"/>
    <mergeCell ref="P71:Q71"/>
    <mergeCell ref="R68:S68"/>
    <mergeCell ref="E74:F74"/>
    <mergeCell ref="G74:H74"/>
    <mergeCell ref="I74:J74"/>
    <mergeCell ref="E72:F72"/>
    <mergeCell ref="G72:H72"/>
    <mergeCell ref="I72:J72"/>
    <mergeCell ref="N72:O72"/>
    <mergeCell ref="P72:Q72"/>
    <mergeCell ref="E73:F73"/>
    <mergeCell ref="N73:O73"/>
    <mergeCell ref="P73:Q73"/>
    <mergeCell ref="E71:F71"/>
    <mergeCell ref="G71:H71"/>
    <mergeCell ref="I71:J71"/>
    <mergeCell ref="N71:O71"/>
    <mergeCell ref="R69:S69"/>
    <mergeCell ref="N70:O70"/>
    <mergeCell ref="P70:Q70"/>
    <mergeCell ref="G70:H70"/>
    <mergeCell ref="I70:J70"/>
    <mergeCell ref="G69:H69"/>
    <mergeCell ref="P69:Q69"/>
    <mergeCell ref="N69:O69"/>
    <mergeCell ref="L57:M57"/>
    <mergeCell ref="L60:M60"/>
    <mergeCell ref="N60:O60"/>
    <mergeCell ref="R60:S60"/>
    <mergeCell ref="C61:D61"/>
    <mergeCell ref="E61:F61"/>
    <mergeCell ref="G61:H61"/>
    <mergeCell ref="I61:J61"/>
    <mergeCell ref="L61:M61"/>
    <mergeCell ref="C58:D58"/>
    <mergeCell ref="E58:F58"/>
    <mergeCell ref="G58:H58"/>
    <mergeCell ref="P57:Q57"/>
    <mergeCell ref="P58:Q58"/>
    <mergeCell ref="P59:Q59"/>
    <mergeCell ref="L58:M58"/>
    <mergeCell ref="N58:O58"/>
    <mergeCell ref="N57:O57"/>
    <mergeCell ref="C57:D57"/>
    <mergeCell ref="E57:F57"/>
    <mergeCell ref="G57:H57"/>
    <mergeCell ref="I65:J65"/>
    <mergeCell ref="C59:D59"/>
    <mergeCell ref="R57:S57"/>
    <mergeCell ref="C70:D70"/>
    <mergeCell ref="L70:M70"/>
    <mergeCell ref="C60:D60"/>
    <mergeCell ref="E60:F60"/>
    <mergeCell ref="C62:D62"/>
    <mergeCell ref="E62:F62"/>
    <mergeCell ref="G62:H62"/>
    <mergeCell ref="I62:J62"/>
    <mergeCell ref="L62:M62"/>
    <mergeCell ref="C63:D63"/>
    <mergeCell ref="L63:M63"/>
    <mergeCell ref="G65:H65"/>
    <mergeCell ref="G66:H66"/>
    <mergeCell ref="G67:H67"/>
    <mergeCell ref="G68:H68"/>
    <mergeCell ref="E65:F65"/>
    <mergeCell ref="E66:F66"/>
    <mergeCell ref="I68:J68"/>
    <mergeCell ref="I66:J66"/>
    <mergeCell ref="I67:J67"/>
    <mergeCell ref="E70:F70"/>
    <mergeCell ref="C74:D74"/>
    <mergeCell ref="L74:M74"/>
    <mergeCell ref="C69:D69"/>
    <mergeCell ref="E69:F69"/>
    <mergeCell ref="I69:J69"/>
    <mergeCell ref="L69:M69"/>
    <mergeCell ref="C71:D71"/>
    <mergeCell ref="L71:M71"/>
    <mergeCell ref="C65:D65"/>
    <mergeCell ref="L65:M65"/>
    <mergeCell ref="C66:D66"/>
    <mergeCell ref="L66:M66"/>
    <mergeCell ref="C67:D67"/>
    <mergeCell ref="E67:F67"/>
    <mergeCell ref="L67:M67"/>
    <mergeCell ref="C68:D68"/>
    <mergeCell ref="E68:F68"/>
    <mergeCell ref="L68:M68"/>
    <mergeCell ref="C72:D72"/>
    <mergeCell ref="L72:M72"/>
    <mergeCell ref="C73:D73"/>
    <mergeCell ref="L73:M73"/>
    <mergeCell ref="G73:H73"/>
    <mergeCell ref="I73:J73"/>
  </mergeCells>
  <conditionalFormatting sqref="C16 E16:H16">
    <cfRule type="cellIs" dxfId="12" priority="19" operator="equal">
      <formula>"Actual"</formula>
    </cfRule>
    <cfRule type="cellIs" dxfId="11" priority="20" operator="equal">
      <formula>"Forecast"</formula>
    </cfRule>
  </conditionalFormatting>
  <conditionalFormatting sqref="C30">
    <cfRule type="cellIs" dxfId="10" priority="7" operator="equal">
      <formula>"Actual"</formula>
    </cfRule>
    <cfRule type="cellIs" dxfId="9" priority="8" operator="equal">
      <formula>"Forecast"</formula>
    </cfRule>
  </conditionalFormatting>
  <conditionalFormatting sqref="E30:H30">
    <cfRule type="cellIs" dxfId="8" priority="1" operator="equal">
      <formula>"Actual"</formula>
    </cfRule>
    <cfRule type="cellIs" dxfId="7" priority="2" operator="equal">
      <formula>"Forecast"</formula>
    </cfRule>
  </conditionalFormatting>
  <conditionalFormatting sqref="J16:M16">
    <cfRule type="cellIs" dxfId="6" priority="9" operator="equal">
      <formula>"Actual"</formula>
    </cfRule>
    <cfRule type="cellIs" dxfId="5" priority="10" operator="equal">
      <formula>"Forecast"</formula>
    </cfRule>
  </conditionalFormatting>
  <conditionalFormatting sqref="J30:M30">
    <cfRule type="cellIs" dxfId="4" priority="5" operator="equal">
      <formula>"Actual"</formula>
    </cfRule>
    <cfRule type="cellIs" dxfId="3" priority="6" operator="equal">
      <formula>"Forecast"</formula>
    </cfRule>
  </conditionalFormatting>
  <dataValidations count="2">
    <dataValidation type="list" allowBlank="1" showInputMessage="1" showErrorMessage="1" sqref="H40" xr:uid="{7348D067-1217-410A-B367-4C81C43251F5}">
      <formula1>$H$4:$H$49</formula1>
    </dataValidation>
    <dataValidation type="decimal" operator="greaterThan" allowBlank="1" showInputMessage="1" showErrorMessage="1" sqref="B10" xr:uid="{3AC4330F-565E-4B91-B4F9-20AFF221B1A9}">
      <formula1>-0.01</formula1>
    </dataValidation>
  </dataValidations>
  <pageMargins left="0.7" right="0.7" top="0.75" bottom="0.75" header="0.3" footer="0.3"/>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930FFE7-6A9E-4AE7-B3F9-BC9C6B215C42}">
          <x14:formula1>
            <xm:f>'Dropdown Values'!$A$7:$A$16</xm:f>
          </x14:formula1>
          <xm:sqref>R57:R74</xm:sqref>
        </x14:dataValidation>
        <x14:dataValidation type="list" allowBlank="1" showInputMessage="1" showErrorMessage="1" xr:uid="{F1C10757-F637-40B9-83AF-8E89892DC2AD}">
          <x14:formula1>
            <xm:f>Progress!$B$22:$B$57</xm:f>
          </x14:formula1>
          <xm:sqref>C57:C74 G57:G74</xm:sqref>
        </x14:dataValidation>
        <x14:dataValidation type="list" allowBlank="1" showInputMessage="1" showErrorMessage="1" xr:uid="{B19B4919-FEC0-444C-8056-72CA74FFD91A}">
          <x14:formula1>
            <xm:f>'Dropdown Values'!$A$117:$A$122</xm:f>
          </x14:formula1>
          <xm:sqref>E57:E74 I57:I74</xm:sqref>
        </x14:dataValidation>
        <x14:dataValidation type="list" allowBlank="1" showInputMessage="1" showErrorMessage="1" xr:uid="{32BC8AA6-1355-498F-8527-A7F8520E8F8B}">
          <x14:formula1>
            <xm:f>'Dropdown Values'!$A$137:$A$140</xm:f>
          </x14:formula1>
          <xm:sqref>P57:P74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showGridLines="0" zoomScaleNormal="100" workbookViewId="0">
      <selection activeCell="D13" sqref="D13"/>
    </sheetView>
  </sheetViews>
  <sheetFormatPr baseColWidth="10" defaultColWidth="9.1640625" defaultRowHeight="15" customHeight="1" x14ac:dyDescent="0.2"/>
  <cols>
    <col min="2" max="2" width="20" style="6"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640625" customWidth="1"/>
  </cols>
  <sheetData>
    <row r="1" spans="1:41" ht="15" customHeight="1" thickBot="1" x14ac:dyDescent="0.25"/>
    <row r="2" spans="1:41" s="10" customFormat="1" ht="23.75" customHeight="1" thickBot="1" x14ac:dyDescent="0.25">
      <c r="A2" s="3"/>
      <c r="B2" s="241" t="s">
        <v>21</v>
      </c>
      <c r="C2" s="267"/>
      <c r="D2" s="267"/>
      <c r="E2" s="242"/>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
    <row r="4" spans="1:41" s="5" customFormat="1" ht="19" x14ac:dyDescent="0.25">
      <c r="A4" s="89"/>
      <c r="B4" s="248" t="s">
        <v>210</v>
      </c>
      <c r="C4" s="249"/>
      <c r="D4" s="249"/>
      <c r="E4" s="250"/>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row>
    <row r="5" spans="1:41" s="5" customFormat="1" ht="34.5" customHeight="1" x14ac:dyDescent="0.2">
      <c r="A5" s="89"/>
      <c r="B5" s="413" t="s">
        <v>211</v>
      </c>
      <c r="C5" s="414"/>
      <c r="D5" s="414"/>
      <c r="E5" s="415"/>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row>
    <row r="6" spans="1:41" x14ac:dyDescent="0.2">
      <c r="B6" s="51" t="s">
        <v>212</v>
      </c>
    </row>
    <row r="7" spans="1:41" x14ac:dyDescent="0.2">
      <c r="B7" s="104" t="s">
        <v>213</v>
      </c>
      <c r="C7" s="105" t="s">
        <v>214</v>
      </c>
      <c r="D7" s="105" t="s">
        <v>215</v>
      </c>
      <c r="E7" s="105" t="s">
        <v>216</v>
      </c>
      <c r="F7" s="105" t="s">
        <v>217</v>
      </c>
      <c r="G7" s="105" t="s">
        <v>218</v>
      </c>
      <c r="H7" s="105" t="s">
        <v>219</v>
      </c>
      <c r="I7" s="105" t="s">
        <v>220</v>
      </c>
      <c r="J7" s="105" t="s">
        <v>221</v>
      </c>
      <c r="K7" s="106" t="s">
        <v>222</v>
      </c>
    </row>
    <row r="8" spans="1:41" s="2" customFormat="1" ht="76.5" customHeight="1" x14ac:dyDescent="0.2">
      <c r="B8" s="107"/>
      <c r="C8" s="102" t="s">
        <v>223</v>
      </c>
      <c r="D8" s="102" t="s">
        <v>224</v>
      </c>
      <c r="E8" s="102" t="s">
        <v>225</v>
      </c>
      <c r="F8" s="102" t="s">
        <v>226</v>
      </c>
      <c r="G8" s="103" t="s">
        <v>227</v>
      </c>
      <c r="H8" s="102" t="s">
        <v>228</v>
      </c>
      <c r="I8" s="102" t="s">
        <v>229</v>
      </c>
      <c r="J8" s="102" t="s">
        <v>230</v>
      </c>
      <c r="K8" s="108" t="s">
        <v>231</v>
      </c>
    </row>
    <row r="9" spans="1:41" x14ac:dyDescent="0.2">
      <c r="B9" s="189" t="s">
        <v>495</v>
      </c>
      <c r="C9" s="190" t="s">
        <v>374</v>
      </c>
      <c r="D9" s="190" t="s">
        <v>496</v>
      </c>
      <c r="E9" s="190" t="s">
        <v>402</v>
      </c>
      <c r="F9" s="190" t="s">
        <v>401</v>
      </c>
      <c r="G9" s="61">
        <f>IFERROR(VALUE(LEFT(E9,1))*VALUE(LEFT(F9,1)),"N/A")</f>
        <v>6</v>
      </c>
      <c r="H9" s="190" t="s">
        <v>505</v>
      </c>
      <c r="I9" s="190" t="s">
        <v>402</v>
      </c>
      <c r="J9" s="190" t="s">
        <v>402</v>
      </c>
      <c r="K9" s="109">
        <f>IFERROR(VALUE(LEFT(I9,1))*VALUE(LEFT(J9,1)),"N/A")</f>
        <v>4</v>
      </c>
    </row>
    <row r="10" spans="1:41" x14ac:dyDescent="0.2">
      <c r="B10" s="189" t="s">
        <v>497</v>
      </c>
      <c r="C10" s="190" t="s">
        <v>384</v>
      </c>
      <c r="D10" s="190" t="s">
        <v>498</v>
      </c>
      <c r="E10" s="190" t="s">
        <v>400</v>
      </c>
      <c r="F10" s="190" t="s">
        <v>403</v>
      </c>
      <c r="G10" s="61">
        <f t="shared" ref="G10:G13" si="0">IFERROR(VALUE(LEFT(E10,1))*VALUE(LEFT(F10,1)),"N/A")</f>
        <v>4</v>
      </c>
      <c r="H10" s="190" t="s">
        <v>506</v>
      </c>
      <c r="I10" s="190" t="s">
        <v>403</v>
      </c>
      <c r="J10" s="190" t="s">
        <v>402</v>
      </c>
      <c r="K10" s="109">
        <f t="shared" ref="K10:K13" si="1">IFERROR(VALUE(LEFT(I10,1))*VALUE(LEFT(J10,1)),"N/A")</f>
        <v>2</v>
      </c>
    </row>
    <row r="11" spans="1:41" x14ac:dyDescent="0.2">
      <c r="B11" s="189" t="s">
        <v>499</v>
      </c>
      <c r="C11" s="190" t="s">
        <v>374</v>
      </c>
      <c r="D11" s="190" t="s">
        <v>500</v>
      </c>
      <c r="E11" s="190" t="s">
        <v>402</v>
      </c>
      <c r="F11" s="190" t="s">
        <v>400</v>
      </c>
      <c r="G11" s="61">
        <f t="shared" si="0"/>
        <v>8</v>
      </c>
      <c r="H11" s="190" t="s">
        <v>507</v>
      </c>
      <c r="I11" s="190" t="s">
        <v>402</v>
      </c>
      <c r="J11" s="190" t="s">
        <v>402</v>
      </c>
      <c r="K11" s="109">
        <f t="shared" si="1"/>
        <v>4</v>
      </c>
    </row>
    <row r="12" spans="1:41" x14ac:dyDescent="0.2">
      <c r="B12" s="189" t="s">
        <v>501</v>
      </c>
      <c r="C12" s="190" t="s">
        <v>384</v>
      </c>
      <c r="D12" s="190" t="s">
        <v>502</v>
      </c>
      <c r="E12" s="190" t="s">
        <v>401</v>
      </c>
      <c r="F12" s="190" t="s">
        <v>401</v>
      </c>
      <c r="G12" s="61">
        <f t="shared" si="0"/>
        <v>9</v>
      </c>
      <c r="H12" s="190" t="s">
        <v>508</v>
      </c>
      <c r="I12" s="190" t="s">
        <v>401</v>
      </c>
      <c r="J12" s="190" t="s">
        <v>403</v>
      </c>
      <c r="K12" s="109">
        <f t="shared" si="1"/>
        <v>3</v>
      </c>
    </row>
    <row r="13" spans="1:41" x14ac:dyDescent="0.2">
      <c r="B13" s="191" t="s">
        <v>503</v>
      </c>
      <c r="C13" s="192" t="s">
        <v>384</v>
      </c>
      <c r="D13" s="192" t="s">
        <v>504</v>
      </c>
      <c r="E13" s="192" t="s">
        <v>403</v>
      </c>
      <c r="F13" s="192" t="s">
        <v>401</v>
      </c>
      <c r="G13" s="62">
        <f t="shared" si="0"/>
        <v>3</v>
      </c>
      <c r="H13" s="192" t="s">
        <v>509</v>
      </c>
      <c r="I13" s="192" t="s">
        <v>403</v>
      </c>
      <c r="J13" s="192" t="s">
        <v>402</v>
      </c>
      <c r="K13" s="110">
        <f t="shared" si="1"/>
        <v>2</v>
      </c>
    </row>
    <row r="14" spans="1:41" x14ac:dyDescent="0.2">
      <c r="K14" s="51" t="s">
        <v>232</v>
      </c>
    </row>
    <row r="15" spans="1:41" x14ac:dyDescent="0.2"/>
    <row r="18" spans="5:14" ht="15" customHeight="1" x14ac:dyDescent="0.2">
      <c r="E18" s="4"/>
      <c r="F18" s="4"/>
      <c r="G18" s="4"/>
      <c r="H18" s="4"/>
      <c r="I18" s="4"/>
      <c r="J18" s="4"/>
      <c r="K18" s="4"/>
    </row>
    <row r="19" spans="5:14" ht="15" customHeight="1" x14ac:dyDescent="0.2">
      <c r="E19" s="4"/>
      <c r="F19" s="4"/>
      <c r="G19" s="4"/>
      <c r="H19" s="4"/>
      <c r="I19" s="4"/>
      <c r="J19" s="4"/>
      <c r="K19" s="4"/>
    </row>
    <row r="20" spans="5:14" ht="15" customHeight="1" x14ac:dyDescent="0.2">
      <c r="E20" s="4"/>
      <c r="F20" s="4"/>
      <c r="G20" s="4"/>
      <c r="H20" s="4"/>
      <c r="I20" s="4"/>
      <c r="J20" s="4"/>
      <c r="K20" s="4"/>
    </row>
    <row r="21" spans="5:14" ht="15" customHeight="1" x14ac:dyDescent="0.2">
      <c r="E21" s="4"/>
      <c r="F21" s="4"/>
      <c r="G21" s="4"/>
      <c r="H21" s="4"/>
      <c r="I21" s="4"/>
      <c r="J21" s="4"/>
      <c r="K21" s="4"/>
    </row>
    <row r="22" spans="5:14" ht="15" customHeight="1" x14ac:dyDescent="0.2">
      <c r="E22" s="4"/>
      <c r="F22" s="4"/>
      <c r="G22" s="4"/>
      <c r="H22" s="4"/>
      <c r="I22" s="4"/>
      <c r="J22" s="4"/>
      <c r="K22" s="4"/>
    </row>
    <row r="24" spans="5:14" ht="15" customHeight="1" x14ac:dyDescent="0.2">
      <c r="L24" s="4"/>
      <c r="M24" s="4"/>
      <c r="N24" s="4"/>
    </row>
    <row r="25" spans="5:14" ht="15" customHeight="1" x14ac:dyDescent="0.2">
      <c r="L25" s="4"/>
      <c r="M25" s="4"/>
      <c r="N25" s="4"/>
    </row>
    <row r="26" spans="5:14" ht="15" customHeight="1" x14ac:dyDescent="0.2">
      <c r="L26" s="4"/>
      <c r="M26" s="4"/>
      <c r="N26" s="4"/>
    </row>
    <row r="27" spans="5:14" ht="15" customHeight="1" x14ac:dyDescent="0.2">
      <c r="L27" s="4"/>
      <c r="M27" s="4"/>
      <c r="N27" s="4"/>
    </row>
  </sheetData>
  <sheetProtection algorithmName="SHA-512" hashValue="ZlEaS/wmYGjdm64XAwfbFbshdNnW3/5WbPxamcRZGrUMXYrvYJcyPLAD5NM+gYPT8A4HgrSDSti4uUviG6SKPQ==" saltValue="tsqBX5qBbf0UnuxNYml45A==" spinCount="100000" sheet="1" objects="1" scenarios="1" selectLockedCells="1"/>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41"/>
  <sheetViews>
    <sheetView showGridLines="0" zoomScale="120" zoomScaleNormal="120" workbookViewId="0">
      <selection activeCell="B10" sqref="B10"/>
    </sheetView>
  </sheetViews>
  <sheetFormatPr baseColWidth="10" defaultColWidth="8.83203125" defaultRowHeight="15" customHeight="1" x14ac:dyDescent="0.2"/>
  <cols>
    <col min="2" max="2" width="37.1640625" customWidth="1"/>
    <col min="13" max="13" width="18.83203125" hidden="1" customWidth="1"/>
  </cols>
  <sheetData>
    <row r="1" spans="1:6" ht="15" customHeight="1" thickBot="1" x14ac:dyDescent="0.25"/>
    <row r="2" spans="1:6" s="3" customFormat="1" ht="25" thickBot="1" x14ac:dyDescent="0.25">
      <c r="A2"/>
      <c r="B2" s="241" t="s">
        <v>23</v>
      </c>
      <c r="C2" s="242"/>
      <c r="E2" s="15"/>
    </row>
    <row r="3" spans="1:6" s="3" customFormat="1" ht="25" thickBot="1" x14ac:dyDescent="0.25">
      <c r="A3"/>
      <c r="B3" s="4"/>
      <c r="C3" s="12"/>
      <c r="E3" s="15"/>
    </row>
    <row r="4" spans="1:6" s="3" customFormat="1" ht="45.75" customHeight="1" thickBot="1" x14ac:dyDescent="0.25">
      <c r="A4"/>
      <c r="B4" s="430" t="s">
        <v>474</v>
      </c>
      <c r="C4" s="431"/>
      <c r="E4" s="15"/>
    </row>
    <row r="5" spans="1:6" s="3" customFormat="1" ht="25" thickBot="1" x14ac:dyDescent="0.25">
      <c r="A5"/>
      <c r="B5" s="202"/>
      <c r="C5" s="202"/>
      <c r="E5" s="15"/>
    </row>
    <row r="6" spans="1:6" s="3" customFormat="1" ht="19" x14ac:dyDescent="0.25">
      <c r="B6" s="419" t="s">
        <v>233</v>
      </c>
      <c r="C6" s="420"/>
      <c r="D6" s="420"/>
      <c r="E6" s="420"/>
      <c r="F6" s="421"/>
    </row>
    <row r="7" spans="1:6" s="3" customFormat="1" ht="61.5" customHeight="1" x14ac:dyDescent="0.2">
      <c r="A7"/>
      <c r="B7" s="416" t="s">
        <v>234</v>
      </c>
      <c r="C7" s="417"/>
      <c r="D7" s="417"/>
      <c r="E7" s="417"/>
      <c r="F7" s="418"/>
    </row>
    <row r="8" spans="1:6" s="64" customFormat="1" ht="18" customHeight="1" x14ac:dyDescent="0.2">
      <c r="A8" s="6"/>
      <c r="B8" s="51" t="s">
        <v>235</v>
      </c>
      <c r="C8" s="63"/>
    </row>
    <row r="9" spans="1:6" s="3" customFormat="1" ht="20" x14ac:dyDescent="0.25">
      <c r="B9" s="34" t="s">
        <v>236</v>
      </c>
    </row>
    <row r="10" spans="1:6" s="3" customFormat="1" ht="15.75" customHeight="1" thickBot="1" x14ac:dyDescent="0.25">
      <c r="B10" s="193" t="s">
        <v>537</v>
      </c>
    </row>
    <row r="11" spans="1:6" s="3" customFormat="1" ht="8.25" customHeight="1" x14ac:dyDescent="0.2">
      <c r="B11" s="51" t="s">
        <v>237</v>
      </c>
    </row>
    <row r="12" spans="1:6" s="3" customFormat="1" ht="8.25" customHeight="1" thickBot="1" x14ac:dyDescent="0.25">
      <c r="B12" s="51" t="s">
        <v>238</v>
      </c>
    </row>
    <row r="13" spans="1:6" s="3" customFormat="1" ht="20" x14ac:dyDescent="0.25">
      <c r="B13" s="34" t="s">
        <v>239</v>
      </c>
    </row>
    <row r="14" spans="1:6" s="3" customFormat="1" ht="15.75" customHeight="1" thickBot="1" x14ac:dyDescent="0.25">
      <c r="B14" s="158" t="s">
        <v>510</v>
      </c>
    </row>
    <row r="15" spans="1:6" s="3" customFormat="1" ht="8.25" customHeight="1" x14ac:dyDescent="0.2">
      <c r="B15" s="51" t="s">
        <v>240</v>
      </c>
    </row>
    <row r="16" spans="1:6" s="3" customFormat="1" ht="8.25" customHeight="1" x14ac:dyDescent="0.2">
      <c r="B16" s="51" t="s">
        <v>241</v>
      </c>
    </row>
    <row r="17" spans="2:13" s="3" customFormat="1" ht="19" x14ac:dyDescent="0.25">
      <c r="B17" s="79" t="s">
        <v>242</v>
      </c>
    </row>
    <row r="18" spans="2:13" s="3" customFormat="1" ht="15.75" customHeight="1" thickBot="1" x14ac:dyDescent="0.25">
      <c r="B18" s="21" t="s">
        <v>243</v>
      </c>
    </row>
    <row r="19" spans="2:13" s="3" customFormat="1" ht="22" customHeight="1" x14ac:dyDescent="0.2">
      <c r="B19" s="195"/>
    </row>
    <row r="20" spans="2:13" s="3" customFormat="1" ht="22" customHeight="1" x14ac:dyDescent="0.2">
      <c r="B20" s="194"/>
    </row>
    <row r="21" spans="2:13" s="3" customFormat="1" ht="22" customHeight="1" thickBot="1" x14ac:dyDescent="0.25">
      <c r="B21" s="196"/>
    </row>
    <row r="22" spans="2:13" s="3" customFormat="1" ht="8.25" customHeight="1" x14ac:dyDescent="0.2">
      <c r="B22" s="51" t="s">
        <v>244</v>
      </c>
      <c r="E22" s="11"/>
    </row>
    <row r="23" spans="2:13" s="3" customFormat="1" ht="8.25" customHeight="1" x14ac:dyDescent="0.2">
      <c r="B23" s="51" t="s">
        <v>245</v>
      </c>
      <c r="E23" s="11"/>
    </row>
    <row r="24" spans="2:13" s="3" customFormat="1" ht="19" x14ac:dyDescent="0.25">
      <c r="B24" s="80" t="s">
        <v>246</v>
      </c>
      <c r="E24" s="11"/>
    </row>
    <row r="25" spans="2:13" s="3" customFormat="1" ht="15.75" customHeight="1" thickBot="1" x14ac:dyDescent="0.25">
      <c r="B25" s="21" t="s">
        <v>247</v>
      </c>
      <c r="E25" s="11"/>
    </row>
    <row r="26" spans="2:13" s="3" customFormat="1" ht="15.75" customHeight="1" thickBot="1" x14ac:dyDescent="0.25">
      <c r="B26" s="233">
        <v>45555</v>
      </c>
      <c r="E26" s="11"/>
    </row>
    <row r="27" spans="2:13" x14ac:dyDescent="0.2">
      <c r="B27" s="51" t="s">
        <v>248</v>
      </c>
    </row>
    <row r="29" spans="2:13" hidden="1" x14ac:dyDescent="0.2">
      <c r="B29" s="424" t="s">
        <v>249</v>
      </c>
      <c r="C29" s="425"/>
      <c r="D29" s="425"/>
      <c r="E29" s="425"/>
      <c r="F29" s="425"/>
      <c r="G29" s="425"/>
      <c r="H29" s="425"/>
      <c r="I29" s="425"/>
      <c r="J29" s="425"/>
      <c r="M29" s="1" t="s">
        <v>250</v>
      </c>
    </row>
    <row r="30" spans="2:13" hidden="1" x14ac:dyDescent="0.2">
      <c r="B30" s="7" t="s">
        <v>251</v>
      </c>
      <c r="C30" s="426"/>
      <c r="D30" s="427"/>
      <c r="E30" s="427"/>
      <c r="F30" s="427"/>
      <c r="G30" s="427"/>
      <c r="H30" s="427"/>
      <c r="I30" s="427"/>
      <c r="J30" s="427"/>
      <c r="M30" t="s">
        <v>26</v>
      </c>
    </row>
    <row r="31" spans="2:13" hidden="1" x14ac:dyDescent="0.2">
      <c r="B31" s="8" t="s">
        <v>252</v>
      </c>
      <c r="C31" s="426"/>
      <c r="D31" s="427"/>
      <c r="E31" s="427"/>
      <c r="F31" s="427"/>
      <c r="G31" s="427"/>
      <c r="H31" s="427"/>
      <c r="I31" s="427"/>
      <c r="J31" s="427"/>
      <c r="M31" t="s">
        <v>253</v>
      </c>
    </row>
    <row r="32" spans="2:13" hidden="1" x14ac:dyDescent="0.2">
      <c r="B32" s="9" t="s">
        <v>254</v>
      </c>
      <c r="C32" s="428" t="s">
        <v>253</v>
      </c>
      <c r="D32" s="428" t="s">
        <v>253</v>
      </c>
      <c r="E32" s="428" t="s">
        <v>253</v>
      </c>
      <c r="F32" s="428" t="s">
        <v>253</v>
      </c>
      <c r="G32" s="428" t="s">
        <v>253</v>
      </c>
      <c r="H32" s="428" t="s">
        <v>253</v>
      </c>
      <c r="I32" s="428" t="s">
        <v>253</v>
      </c>
      <c r="J32" s="429" t="s">
        <v>253</v>
      </c>
      <c r="M32" t="s">
        <v>255</v>
      </c>
    </row>
    <row r="33" spans="2:10" hidden="1" x14ac:dyDescent="0.2">
      <c r="B33" s="8" t="s">
        <v>256</v>
      </c>
      <c r="C33" s="422"/>
      <c r="D33" s="422"/>
      <c r="E33" s="422"/>
      <c r="F33" s="422"/>
      <c r="G33" s="422"/>
      <c r="H33" s="422"/>
      <c r="I33" s="422"/>
      <c r="J33" s="423"/>
    </row>
    <row r="38" spans="2:10" x14ac:dyDescent="0.2"/>
    <row r="39" spans="2:10" x14ac:dyDescent="0.2"/>
    <row r="40" spans="2:10" x14ac:dyDescent="0.2"/>
    <row r="41" spans="2:10" x14ac:dyDescent="0.2"/>
  </sheetData>
  <sheetProtection algorithmName="SHA-512" hashValue="5bA80FQqW1jXXmD7QBvV/0e0nNbsaOn4hcCvaj1tOptQSPYDKpr/hpwyv8Vss8ZrTASptMsrA9vDU1hrbfRH0w==" saltValue="8/FQ4v/j69fhwtopLigcCg==" spinCount="100000" sheet="1" scenarios="1" selectLockedCells="1"/>
  <mergeCells count="9">
    <mergeCell ref="B2:C2"/>
    <mergeCell ref="B7:F7"/>
    <mergeCell ref="B6:F6"/>
    <mergeCell ref="C33:J33"/>
    <mergeCell ref="B29:J29"/>
    <mergeCell ref="C30:J30"/>
    <mergeCell ref="C31:J31"/>
    <mergeCell ref="C32:J32"/>
    <mergeCell ref="B4:C4"/>
  </mergeCells>
  <dataValidations count="1">
    <dataValidation type="list" allowBlank="1" showInputMessage="1" showErrorMessage="1" sqref="C32:J32" xr:uid="{6C26769B-F781-4C0A-BADD-3CD47253B256}">
      <formula1>$M$30:$M$32</formula1>
    </dataValidation>
  </dataValidations>
  <pageMargins left="0.7" right="0.7" top="0.75" bottom="0.75" header="0.3" footer="0.3"/>
  <headerFooter>
    <oddHeader>&amp;C&amp;"Calibri"&amp;10&amp;K000000 OFFICIAL&amp;1#_x000D_</oddHeader>
    <oddFooter>&amp;C_x000D_&amp;1#&amp;"Calibri"&amp;10&amp;K000000 OFFICIAL</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66" zoomScale="120" zoomScaleNormal="120" workbookViewId="0">
      <selection activeCell="I91" sqref="I91"/>
    </sheetView>
  </sheetViews>
  <sheetFormatPr baseColWidth="10" defaultColWidth="8.83203125" defaultRowHeight="15" x14ac:dyDescent="0.2"/>
  <cols>
    <col min="1" max="1" width="85" bestFit="1" customWidth="1"/>
    <col min="2" max="2" width="17.5" customWidth="1"/>
    <col min="3" max="3" width="18.33203125" customWidth="1"/>
  </cols>
  <sheetData>
    <row r="1" spans="1:1" x14ac:dyDescent="0.2">
      <c r="A1" s="50" t="s">
        <v>257</v>
      </c>
    </row>
    <row r="2" spans="1:1" x14ac:dyDescent="0.2">
      <c r="A2" s="1" t="s">
        <v>258</v>
      </c>
    </row>
    <row r="3" spans="1:1" x14ac:dyDescent="0.2">
      <c r="A3" t="s">
        <v>83</v>
      </c>
    </row>
    <row r="4" spans="1:1" x14ac:dyDescent="0.2">
      <c r="A4" s="50" t="s">
        <v>259</v>
      </c>
    </row>
    <row r="5" spans="1:1" x14ac:dyDescent="0.2">
      <c r="A5" s="50" t="s">
        <v>260</v>
      </c>
    </row>
    <row r="6" spans="1:1" x14ac:dyDescent="0.2">
      <c r="A6" s="1" t="s">
        <v>5</v>
      </c>
    </row>
    <row r="7" spans="1:1" x14ac:dyDescent="0.2">
      <c r="A7" t="str">
        <f>A3</f>
        <v>Please select an option</v>
      </c>
    </row>
    <row r="8" spans="1:1" x14ac:dyDescent="0.2">
      <c r="A8" t="s">
        <v>261</v>
      </c>
    </row>
    <row r="9" spans="1:1" x14ac:dyDescent="0.2">
      <c r="A9" t="s">
        <v>262</v>
      </c>
    </row>
    <row r="10" spans="1:1" x14ac:dyDescent="0.2">
      <c r="A10" t="s">
        <v>6</v>
      </c>
    </row>
    <row r="11" spans="1:1" x14ac:dyDescent="0.2">
      <c r="A11" t="s">
        <v>263</v>
      </c>
    </row>
    <row r="12" spans="1:1" x14ac:dyDescent="0.2">
      <c r="A12" t="s">
        <v>264</v>
      </c>
    </row>
    <row r="13" spans="1:1" x14ac:dyDescent="0.2">
      <c r="A13" t="s">
        <v>265</v>
      </c>
    </row>
    <row r="14" spans="1:1" x14ac:dyDescent="0.2">
      <c r="A14" t="s">
        <v>266</v>
      </c>
    </row>
    <row r="15" spans="1:1" x14ac:dyDescent="0.2">
      <c r="A15" t="s">
        <v>267</v>
      </c>
    </row>
    <row r="16" spans="1:1" x14ac:dyDescent="0.2">
      <c r="A16" t="s">
        <v>268</v>
      </c>
    </row>
    <row r="17" spans="1:1" x14ac:dyDescent="0.2">
      <c r="A17" s="50" t="s">
        <v>269</v>
      </c>
    </row>
    <row r="18" spans="1:1" x14ac:dyDescent="0.2">
      <c r="A18" s="50" t="s">
        <v>270</v>
      </c>
    </row>
    <row r="19" spans="1:1" x14ac:dyDescent="0.2">
      <c r="A19" s="1" t="s">
        <v>44</v>
      </c>
    </row>
    <row r="20" spans="1:1" x14ac:dyDescent="0.2">
      <c r="A20" t="str">
        <f>A3</f>
        <v>Please select an option</v>
      </c>
    </row>
    <row r="21" spans="1:1" x14ac:dyDescent="0.2">
      <c r="A21" t="s">
        <v>511</v>
      </c>
    </row>
    <row r="22" spans="1:1" x14ac:dyDescent="0.2">
      <c r="A22" s="50" t="s">
        <v>271</v>
      </c>
    </row>
    <row r="23" spans="1:1" x14ac:dyDescent="0.2">
      <c r="A23" s="50" t="s">
        <v>272</v>
      </c>
    </row>
    <row r="24" spans="1:1" x14ac:dyDescent="0.2">
      <c r="A24" s="1" t="s">
        <v>99</v>
      </c>
    </row>
    <row r="25" spans="1:1" x14ac:dyDescent="0.2">
      <c r="A25" t="str">
        <f>A3</f>
        <v>Please select an option</v>
      </c>
    </row>
    <row r="26" spans="1:1" x14ac:dyDescent="0.2">
      <c r="A26" s="20" t="s">
        <v>273</v>
      </c>
    </row>
    <row r="27" spans="1:1" x14ac:dyDescent="0.2">
      <c r="A27" t="s">
        <v>274</v>
      </c>
    </row>
    <row r="28" spans="1:1" x14ac:dyDescent="0.2">
      <c r="A28" t="s">
        <v>275</v>
      </c>
    </row>
    <row r="29" spans="1:1" x14ac:dyDescent="0.2">
      <c r="A29" t="s">
        <v>276</v>
      </c>
    </row>
    <row r="30" spans="1:1" x14ac:dyDescent="0.2">
      <c r="A30" t="s">
        <v>277</v>
      </c>
    </row>
    <row r="31" spans="1:1" x14ac:dyDescent="0.2">
      <c r="A31" s="50" t="s">
        <v>278</v>
      </c>
    </row>
    <row r="32" spans="1:1" x14ac:dyDescent="0.2">
      <c r="A32" s="50" t="s">
        <v>279</v>
      </c>
    </row>
    <row r="33" spans="1:3" x14ac:dyDescent="0.2">
      <c r="A33" s="1" t="s">
        <v>280</v>
      </c>
    </row>
    <row r="34" spans="1:3" x14ac:dyDescent="0.2">
      <c r="A34" t="str">
        <f>A3</f>
        <v>Please select an option</v>
      </c>
    </row>
    <row r="35" spans="1:3" x14ac:dyDescent="0.2">
      <c r="A35" s="20" t="s">
        <v>281</v>
      </c>
    </row>
    <row r="36" spans="1:3" x14ac:dyDescent="0.2">
      <c r="A36" t="s">
        <v>282</v>
      </c>
    </row>
    <row r="37" spans="1:3" x14ac:dyDescent="0.2">
      <c r="A37" t="s">
        <v>283</v>
      </c>
    </row>
    <row r="38" spans="1:3" x14ac:dyDescent="0.2">
      <c r="A38" t="s">
        <v>284</v>
      </c>
    </row>
    <row r="39" spans="1:3" x14ac:dyDescent="0.2">
      <c r="A39" t="s">
        <v>285</v>
      </c>
    </row>
    <row r="40" spans="1:3" x14ac:dyDescent="0.2">
      <c r="A40" s="50" t="s">
        <v>286</v>
      </c>
    </row>
    <row r="41" spans="1:3" x14ac:dyDescent="0.2">
      <c r="A41" s="50" t="s">
        <v>287</v>
      </c>
    </row>
    <row r="42" spans="1:3" x14ac:dyDescent="0.2">
      <c r="A42" s="1" t="s">
        <v>288</v>
      </c>
      <c r="B42" s="1" t="s">
        <v>289</v>
      </c>
      <c r="C42" s="1" t="s">
        <v>132</v>
      </c>
    </row>
    <row r="43" spans="1:3" x14ac:dyDescent="0.2">
      <c r="A43" t="str">
        <f>A3</f>
        <v>Please select an option</v>
      </c>
      <c r="B43" t="e">
        <f>NA()</f>
        <v>#N/A</v>
      </c>
    </row>
    <row r="44" spans="1:3" x14ac:dyDescent="0.2">
      <c r="A44" t="s">
        <v>290</v>
      </c>
      <c r="B44" t="s">
        <v>291</v>
      </c>
      <c r="C44" s="97" t="s">
        <v>292</v>
      </c>
    </row>
    <row r="45" spans="1:3" x14ac:dyDescent="0.2">
      <c r="A45" t="s">
        <v>293</v>
      </c>
      <c r="B45" t="s">
        <v>291</v>
      </c>
      <c r="C45" s="97" t="s">
        <v>294</v>
      </c>
    </row>
    <row r="46" spans="1:3" x14ac:dyDescent="0.2">
      <c r="A46" t="s">
        <v>295</v>
      </c>
      <c r="B46" t="s">
        <v>291</v>
      </c>
      <c r="C46" s="97" t="s">
        <v>292</v>
      </c>
    </row>
    <row r="47" spans="1:3" x14ac:dyDescent="0.2">
      <c r="A47" t="s">
        <v>296</v>
      </c>
      <c r="B47" t="s">
        <v>291</v>
      </c>
      <c r="C47" s="97" t="s">
        <v>297</v>
      </c>
    </row>
    <row r="48" spans="1:3" x14ac:dyDescent="0.2">
      <c r="A48" t="s">
        <v>298</v>
      </c>
      <c r="B48" t="s">
        <v>291</v>
      </c>
      <c r="C48" s="97" t="s">
        <v>299</v>
      </c>
    </row>
    <row r="49" spans="1:10" x14ac:dyDescent="0.2">
      <c r="A49" t="s">
        <v>300</v>
      </c>
      <c r="B49" t="s">
        <v>291</v>
      </c>
      <c r="C49" s="97" t="s">
        <v>128</v>
      </c>
    </row>
    <row r="50" spans="1:10" x14ac:dyDescent="0.2">
      <c r="A50" t="s">
        <v>301</v>
      </c>
      <c r="B50" t="s">
        <v>291</v>
      </c>
      <c r="C50" s="97" t="s">
        <v>292</v>
      </c>
    </row>
    <row r="51" spans="1:10" x14ac:dyDescent="0.2">
      <c r="A51" t="s">
        <v>302</v>
      </c>
      <c r="B51" t="s">
        <v>291</v>
      </c>
      <c r="C51" s="97" t="s">
        <v>294</v>
      </c>
    </row>
    <row r="52" spans="1:10" x14ac:dyDescent="0.2">
      <c r="A52" t="s">
        <v>303</v>
      </c>
      <c r="B52" t="s">
        <v>291</v>
      </c>
      <c r="C52" s="97" t="s">
        <v>292</v>
      </c>
    </row>
    <row r="53" spans="1:10" x14ac:dyDescent="0.2">
      <c r="A53" t="s">
        <v>304</v>
      </c>
      <c r="B53" t="s">
        <v>291</v>
      </c>
      <c r="C53" s="97" t="s">
        <v>292</v>
      </c>
    </row>
    <row r="54" spans="1:10" x14ac:dyDescent="0.2">
      <c r="A54" t="s">
        <v>305</v>
      </c>
      <c r="B54" t="s">
        <v>291</v>
      </c>
      <c r="C54" s="97" t="s">
        <v>297</v>
      </c>
    </row>
    <row r="55" spans="1:10" x14ac:dyDescent="0.2">
      <c r="A55" t="s">
        <v>306</v>
      </c>
      <c r="B55" t="s">
        <v>151</v>
      </c>
      <c r="C55" s="97" t="s">
        <v>128</v>
      </c>
    </row>
    <row r="56" spans="1:10" x14ac:dyDescent="0.2">
      <c r="A56" t="s">
        <v>307</v>
      </c>
      <c r="B56" t="s">
        <v>151</v>
      </c>
      <c r="C56" s="97" t="s">
        <v>128</v>
      </c>
    </row>
    <row r="57" spans="1:10" x14ac:dyDescent="0.2">
      <c r="A57" t="s">
        <v>308</v>
      </c>
      <c r="B57" t="s">
        <v>151</v>
      </c>
      <c r="C57" s="97" t="s">
        <v>128</v>
      </c>
      <c r="J57" s="1"/>
    </row>
    <row r="58" spans="1:10" x14ac:dyDescent="0.2">
      <c r="A58" t="s">
        <v>309</v>
      </c>
      <c r="B58" t="s">
        <v>151</v>
      </c>
      <c r="C58" s="97" t="s">
        <v>128</v>
      </c>
    </row>
    <row r="59" spans="1:10" x14ac:dyDescent="0.2">
      <c r="A59" t="s">
        <v>310</v>
      </c>
      <c r="B59" t="s">
        <v>151</v>
      </c>
      <c r="C59" s="97" t="s">
        <v>299</v>
      </c>
    </row>
    <row r="60" spans="1:10" x14ac:dyDescent="0.2">
      <c r="A60" t="s">
        <v>311</v>
      </c>
      <c r="B60" t="s">
        <v>151</v>
      </c>
      <c r="C60" s="97" t="s">
        <v>297</v>
      </c>
    </row>
    <row r="61" spans="1:10" x14ac:dyDescent="0.2">
      <c r="A61" t="s">
        <v>312</v>
      </c>
      <c r="B61" t="s">
        <v>151</v>
      </c>
      <c r="C61" s="97" t="s">
        <v>292</v>
      </c>
    </row>
    <row r="62" spans="1:10" x14ac:dyDescent="0.2">
      <c r="A62" t="s">
        <v>313</v>
      </c>
      <c r="B62" t="s">
        <v>151</v>
      </c>
      <c r="C62" s="97" t="s">
        <v>292</v>
      </c>
    </row>
    <row r="63" spans="1:10" x14ac:dyDescent="0.2">
      <c r="A63" t="s">
        <v>314</v>
      </c>
      <c r="B63" t="s">
        <v>151</v>
      </c>
      <c r="C63" s="97" t="s">
        <v>292</v>
      </c>
    </row>
    <row r="64" spans="1:10" x14ac:dyDescent="0.2">
      <c r="A64" t="s">
        <v>315</v>
      </c>
      <c r="B64" t="s">
        <v>151</v>
      </c>
      <c r="C64" s="97" t="s">
        <v>292</v>
      </c>
    </row>
    <row r="65" spans="1:10" x14ac:dyDescent="0.2">
      <c r="A65" t="s">
        <v>316</v>
      </c>
      <c r="B65" t="s">
        <v>151</v>
      </c>
      <c r="C65" s="97" t="s">
        <v>292</v>
      </c>
    </row>
    <row r="66" spans="1:10" x14ac:dyDescent="0.2">
      <c r="A66" t="s">
        <v>317</v>
      </c>
      <c r="B66" t="s">
        <v>151</v>
      </c>
      <c r="C66" s="97" t="s">
        <v>292</v>
      </c>
    </row>
    <row r="67" spans="1:10" x14ac:dyDescent="0.2">
      <c r="A67" t="s">
        <v>318</v>
      </c>
      <c r="B67" t="s">
        <v>151</v>
      </c>
      <c r="C67" s="97" t="s">
        <v>292</v>
      </c>
      <c r="J67" s="20"/>
    </row>
    <row r="68" spans="1:10" x14ac:dyDescent="0.2">
      <c r="A68" t="s">
        <v>319</v>
      </c>
      <c r="B68" t="s">
        <v>151</v>
      </c>
      <c r="C68" s="97" t="s">
        <v>294</v>
      </c>
    </row>
    <row r="69" spans="1:10" x14ac:dyDescent="0.2">
      <c r="A69" t="s">
        <v>320</v>
      </c>
      <c r="B69" t="s">
        <v>151</v>
      </c>
      <c r="C69" s="97" t="s">
        <v>292</v>
      </c>
    </row>
    <row r="70" spans="1:10" x14ac:dyDescent="0.2">
      <c r="A70" t="s">
        <v>321</v>
      </c>
      <c r="B70" t="s">
        <v>151</v>
      </c>
      <c r="C70" s="97" t="s">
        <v>292</v>
      </c>
    </row>
    <row r="71" spans="1:10" x14ac:dyDescent="0.2">
      <c r="A71" t="s">
        <v>322</v>
      </c>
      <c r="B71" t="s">
        <v>151</v>
      </c>
      <c r="C71" s="97" t="s">
        <v>294</v>
      </c>
    </row>
    <row r="72" spans="1:10" x14ac:dyDescent="0.2">
      <c r="A72" t="s">
        <v>323</v>
      </c>
      <c r="B72" t="s">
        <v>324</v>
      </c>
      <c r="C72" s="97" t="s">
        <v>299</v>
      </c>
    </row>
    <row r="73" spans="1:10" x14ac:dyDescent="0.2">
      <c r="A73" t="s">
        <v>325</v>
      </c>
      <c r="B73" t="s">
        <v>324</v>
      </c>
      <c r="C73" s="97" t="s">
        <v>299</v>
      </c>
    </row>
    <row r="74" spans="1:10" x14ac:dyDescent="0.2">
      <c r="A74" t="s">
        <v>326</v>
      </c>
      <c r="B74" t="s">
        <v>324</v>
      </c>
      <c r="C74" s="97" t="s">
        <v>299</v>
      </c>
    </row>
    <row r="75" spans="1:10" x14ac:dyDescent="0.2">
      <c r="A75" t="s">
        <v>327</v>
      </c>
      <c r="B75" t="s">
        <v>324</v>
      </c>
      <c r="C75" s="97" t="s">
        <v>299</v>
      </c>
    </row>
    <row r="76" spans="1:10" x14ac:dyDescent="0.2">
      <c r="A76" t="s">
        <v>328</v>
      </c>
      <c r="B76" t="s">
        <v>324</v>
      </c>
      <c r="C76" s="97" t="s">
        <v>299</v>
      </c>
    </row>
    <row r="77" spans="1:10" x14ac:dyDescent="0.2">
      <c r="A77" t="s">
        <v>329</v>
      </c>
      <c r="B77" t="s">
        <v>324</v>
      </c>
      <c r="C77" s="97" t="s">
        <v>299</v>
      </c>
    </row>
    <row r="78" spans="1:10" x14ac:dyDescent="0.2">
      <c r="C78" s="50" t="s">
        <v>330</v>
      </c>
    </row>
    <row r="79" spans="1:10" x14ac:dyDescent="0.2">
      <c r="A79" s="50" t="s">
        <v>331</v>
      </c>
    </row>
    <row r="80" spans="1:10" x14ac:dyDescent="0.2">
      <c r="A80" s="1" t="s">
        <v>332</v>
      </c>
      <c r="B80" s="1" t="s">
        <v>289</v>
      </c>
      <c r="C80" s="1" t="s">
        <v>132</v>
      </c>
    </row>
    <row r="81" spans="1:3" x14ac:dyDescent="0.2">
      <c r="A81" t="str">
        <f>A3</f>
        <v>Please select an option</v>
      </c>
      <c r="B81" t="e">
        <f>NA()</f>
        <v>#N/A</v>
      </c>
      <c r="C81" t="e">
        <f>NA()</f>
        <v>#N/A</v>
      </c>
    </row>
    <row r="82" spans="1:3" x14ac:dyDescent="0.2">
      <c r="A82" t="s">
        <v>333</v>
      </c>
      <c r="B82" t="s">
        <v>151</v>
      </c>
      <c r="C82" s="97" t="s">
        <v>292</v>
      </c>
    </row>
    <row r="83" spans="1:3" x14ac:dyDescent="0.2">
      <c r="A83" t="s">
        <v>334</v>
      </c>
      <c r="B83" t="s">
        <v>335</v>
      </c>
      <c r="C83" s="97" t="s">
        <v>294</v>
      </c>
    </row>
    <row r="84" spans="1:3" x14ac:dyDescent="0.2">
      <c r="A84" t="s">
        <v>336</v>
      </c>
      <c r="B84" t="s">
        <v>335</v>
      </c>
      <c r="C84" s="97" t="s">
        <v>299</v>
      </c>
    </row>
    <row r="85" spans="1:3" x14ac:dyDescent="0.2">
      <c r="A85" t="s">
        <v>337</v>
      </c>
      <c r="B85" t="s">
        <v>151</v>
      </c>
      <c r="C85" s="97" t="s">
        <v>299</v>
      </c>
    </row>
    <row r="86" spans="1:3" x14ac:dyDescent="0.2">
      <c r="A86" t="s">
        <v>338</v>
      </c>
      <c r="B86" t="s">
        <v>151</v>
      </c>
      <c r="C86" s="97" t="s">
        <v>299</v>
      </c>
    </row>
    <row r="87" spans="1:3" x14ac:dyDescent="0.2">
      <c r="A87" t="s">
        <v>339</v>
      </c>
      <c r="B87" t="s">
        <v>151</v>
      </c>
      <c r="C87" s="97" t="s">
        <v>292</v>
      </c>
    </row>
    <row r="88" spans="1:3" x14ac:dyDescent="0.2">
      <c r="A88" t="s">
        <v>339</v>
      </c>
      <c r="B88" t="s">
        <v>151</v>
      </c>
      <c r="C88" s="97" t="s">
        <v>294</v>
      </c>
    </row>
    <row r="89" spans="1:3" x14ac:dyDescent="0.2">
      <c r="A89" t="s">
        <v>340</v>
      </c>
      <c r="B89" t="s">
        <v>151</v>
      </c>
      <c r="C89" s="97" t="s">
        <v>292</v>
      </c>
    </row>
    <row r="90" spans="1:3" x14ac:dyDescent="0.2">
      <c r="A90" t="s">
        <v>340</v>
      </c>
      <c r="B90" t="s">
        <v>151</v>
      </c>
      <c r="C90" s="97" t="s">
        <v>294</v>
      </c>
    </row>
    <row r="91" spans="1:3" x14ac:dyDescent="0.2">
      <c r="A91" t="s">
        <v>341</v>
      </c>
      <c r="B91" t="s">
        <v>151</v>
      </c>
      <c r="C91" s="97" t="s">
        <v>292</v>
      </c>
    </row>
    <row r="92" spans="1:3" x14ac:dyDescent="0.2">
      <c r="A92" t="s">
        <v>342</v>
      </c>
      <c r="B92" t="s">
        <v>151</v>
      </c>
      <c r="C92" s="97" t="s">
        <v>292</v>
      </c>
    </row>
    <row r="93" spans="1:3" x14ac:dyDescent="0.2">
      <c r="A93" t="s">
        <v>343</v>
      </c>
      <c r="B93" t="s">
        <v>151</v>
      </c>
      <c r="C93" s="97" t="s">
        <v>297</v>
      </c>
    </row>
    <row r="94" spans="1:3" x14ac:dyDescent="0.2">
      <c r="A94" t="s">
        <v>344</v>
      </c>
      <c r="B94" t="s">
        <v>151</v>
      </c>
      <c r="C94" s="97" t="s">
        <v>297</v>
      </c>
    </row>
    <row r="95" spans="1:3" x14ac:dyDescent="0.2">
      <c r="A95" t="s">
        <v>345</v>
      </c>
      <c r="B95" t="s">
        <v>151</v>
      </c>
      <c r="C95" s="97" t="s">
        <v>292</v>
      </c>
    </row>
    <row r="96" spans="1:3" x14ac:dyDescent="0.2">
      <c r="A96" t="s">
        <v>346</v>
      </c>
      <c r="B96" t="s">
        <v>151</v>
      </c>
      <c r="C96" s="97" t="s">
        <v>292</v>
      </c>
    </row>
    <row r="97" spans="1:3" x14ac:dyDescent="0.2">
      <c r="A97" t="s">
        <v>347</v>
      </c>
      <c r="B97" t="s">
        <v>151</v>
      </c>
      <c r="C97" s="97" t="s">
        <v>299</v>
      </c>
    </row>
    <row r="98" spans="1:3" x14ac:dyDescent="0.2">
      <c r="A98" t="s">
        <v>348</v>
      </c>
      <c r="B98" t="s">
        <v>335</v>
      </c>
      <c r="C98" s="97" t="s">
        <v>297</v>
      </c>
    </row>
    <row r="99" spans="1:3" x14ac:dyDescent="0.2">
      <c r="A99" t="s">
        <v>349</v>
      </c>
      <c r="B99" t="s">
        <v>335</v>
      </c>
      <c r="C99" s="97" t="s">
        <v>292</v>
      </c>
    </row>
    <row r="100" spans="1:3" x14ac:dyDescent="0.2">
      <c r="A100" t="s">
        <v>349</v>
      </c>
      <c r="B100" t="s">
        <v>335</v>
      </c>
      <c r="C100" s="97" t="s">
        <v>294</v>
      </c>
    </row>
    <row r="101" spans="1:3" x14ac:dyDescent="0.2">
      <c r="A101" t="s">
        <v>350</v>
      </c>
      <c r="B101" t="s">
        <v>335</v>
      </c>
      <c r="C101" s="97" t="s">
        <v>299</v>
      </c>
    </row>
    <row r="102" spans="1:3" x14ac:dyDescent="0.2">
      <c r="A102" t="s">
        <v>351</v>
      </c>
      <c r="B102" t="s">
        <v>352</v>
      </c>
      <c r="C102" s="97" t="s">
        <v>292</v>
      </c>
    </row>
    <row r="103" spans="1:3" x14ac:dyDescent="0.2">
      <c r="A103" t="s">
        <v>353</v>
      </c>
      <c r="B103" t="s">
        <v>335</v>
      </c>
      <c r="C103" s="97" t="s">
        <v>292</v>
      </c>
    </row>
    <row r="104" spans="1:3" x14ac:dyDescent="0.2">
      <c r="A104" t="s">
        <v>354</v>
      </c>
      <c r="B104" t="s">
        <v>151</v>
      </c>
      <c r="C104" s="97" t="s">
        <v>299</v>
      </c>
    </row>
    <row r="105" spans="1:3" x14ac:dyDescent="0.2">
      <c r="C105" s="50" t="s">
        <v>355</v>
      </c>
    </row>
    <row r="106" spans="1:3" x14ac:dyDescent="0.2">
      <c r="A106" s="50" t="s">
        <v>356</v>
      </c>
    </row>
    <row r="107" spans="1:3" x14ac:dyDescent="0.2">
      <c r="A107" s="1" t="s">
        <v>134</v>
      </c>
    </row>
    <row r="108" spans="1:3" x14ac:dyDescent="0.2">
      <c r="A108" t="str">
        <f>A3</f>
        <v>Please select an option</v>
      </c>
    </row>
    <row r="109" spans="1:3" x14ac:dyDescent="0.2">
      <c r="A109" t="s">
        <v>324</v>
      </c>
    </row>
    <row r="110" spans="1:3" x14ac:dyDescent="0.2">
      <c r="A110" t="s">
        <v>151</v>
      </c>
    </row>
    <row r="111" spans="1:3" x14ac:dyDescent="0.2">
      <c r="A111" t="s">
        <v>291</v>
      </c>
    </row>
    <row r="112" spans="1:3" x14ac:dyDescent="0.2">
      <c r="A112" t="s">
        <v>335</v>
      </c>
    </row>
    <row r="113" spans="1:1" x14ac:dyDescent="0.2">
      <c r="A113" t="s">
        <v>352</v>
      </c>
    </row>
    <row r="114" spans="1:1" x14ac:dyDescent="0.2">
      <c r="A114" s="50" t="s">
        <v>357</v>
      </c>
    </row>
    <row r="115" spans="1:1" x14ac:dyDescent="0.2">
      <c r="A115" s="50" t="s">
        <v>358</v>
      </c>
    </row>
    <row r="116" spans="1:1" x14ac:dyDescent="0.2">
      <c r="A116" s="1" t="s">
        <v>132</v>
      </c>
    </row>
    <row r="117" spans="1:1" x14ac:dyDescent="0.2">
      <c r="A117" t="str">
        <f>A3</f>
        <v>Please select an option</v>
      </c>
    </row>
    <row r="118" spans="1:1" x14ac:dyDescent="0.2">
      <c r="A118" t="s">
        <v>128</v>
      </c>
    </row>
    <row r="119" spans="1:1" x14ac:dyDescent="0.2">
      <c r="A119" t="s">
        <v>359</v>
      </c>
    </row>
    <row r="120" spans="1:1" x14ac:dyDescent="0.2">
      <c r="A120" t="s">
        <v>294</v>
      </c>
    </row>
    <row r="121" spans="1:1" x14ac:dyDescent="0.2">
      <c r="A121" t="s">
        <v>292</v>
      </c>
    </row>
    <row r="122" spans="1:1" x14ac:dyDescent="0.2">
      <c r="A122" t="s">
        <v>297</v>
      </c>
    </row>
    <row r="123" spans="1:1" x14ac:dyDescent="0.2">
      <c r="A123" s="50" t="s">
        <v>360</v>
      </c>
    </row>
    <row r="124" spans="1:1" x14ac:dyDescent="0.2">
      <c r="A124" s="50" t="s">
        <v>361</v>
      </c>
    </row>
    <row r="125" spans="1:1" x14ac:dyDescent="0.2">
      <c r="A125" s="1" t="s">
        <v>362</v>
      </c>
    </row>
    <row r="126" spans="1:1" x14ac:dyDescent="0.2">
      <c r="A126" t="str">
        <f>A3</f>
        <v>Please select an option</v>
      </c>
    </row>
    <row r="127" spans="1:1" x14ac:dyDescent="0.2">
      <c r="A127" t="s">
        <v>363</v>
      </c>
    </row>
    <row r="128" spans="1:1" x14ac:dyDescent="0.2">
      <c r="A128" s="50" t="s">
        <v>364</v>
      </c>
    </row>
    <row r="129" spans="1:1" x14ac:dyDescent="0.2">
      <c r="A129" s="50" t="s">
        <v>365</v>
      </c>
    </row>
    <row r="130" spans="1:1" x14ac:dyDescent="0.2">
      <c r="A130" s="1" t="s">
        <v>366</v>
      </c>
    </row>
    <row r="131" spans="1:1" x14ac:dyDescent="0.2">
      <c r="A131" t="str">
        <f>A3</f>
        <v>Please select an option</v>
      </c>
    </row>
    <row r="132" spans="1:1" x14ac:dyDescent="0.2">
      <c r="A132" t="s">
        <v>253</v>
      </c>
    </row>
    <row r="133" spans="1:1" x14ac:dyDescent="0.2">
      <c r="A133" t="s">
        <v>255</v>
      </c>
    </row>
    <row r="134" spans="1:1" x14ac:dyDescent="0.2">
      <c r="A134" s="50" t="s">
        <v>367</v>
      </c>
    </row>
    <row r="135" spans="1:1" x14ac:dyDescent="0.2">
      <c r="A135" s="50" t="s">
        <v>368</v>
      </c>
    </row>
    <row r="136" spans="1:1" x14ac:dyDescent="0.2">
      <c r="A136" s="1" t="s">
        <v>207</v>
      </c>
    </row>
    <row r="137" spans="1:1" x14ac:dyDescent="0.2">
      <c r="A137" t="str">
        <f>A3</f>
        <v>Please select an option</v>
      </c>
    </row>
    <row r="138" spans="1:1" x14ac:dyDescent="0.2">
      <c r="A138" t="s">
        <v>148</v>
      </c>
    </row>
    <row r="139" spans="1:1" x14ac:dyDescent="0.2">
      <c r="A139" t="s">
        <v>149</v>
      </c>
    </row>
    <row r="140" spans="1:1" x14ac:dyDescent="0.2">
      <c r="A140" t="s">
        <v>369</v>
      </c>
    </row>
    <row r="141" spans="1:1" x14ac:dyDescent="0.2">
      <c r="A141" s="50" t="s">
        <v>370</v>
      </c>
    </row>
    <row r="142" spans="1:1" x14ac:dyDescent="0.2">
      <c r="A142" s="50" t="s">
        <v>371</v>
      </c>
    </row>
    <row r="143" spans="1:1" x14ac:dyDescent="0.2">
      <c r="A143" s="1" t="s">
        <v>372</v>
      </c>
    </row>
    <row r="144" spans="1:1" x14ac:dyDescent="0.2">
      <c r="A144" t="str">
        <f>A3</f>
        <v>Please select an option</v>
      </c>
    </row>
    <row r="145" spans="1:1" x14ac:dyDescent="0.2">
      <c r="A145" t="s">
        <v>373</v>
      </c>
    </row>
    <row r="146" spans="1:1" x14ac:dyDescent="0.2">
      <c r="A146" t="s">
        <v>374</v>
      </c>
    </row>
    <row r="147" spans="1:1" x14ac:dyDescent="0.2">
      <c r="A147" s="19" t="s">
        <v>375</v>
      </c>
    </row>
    <row r="148" spans="1:1" x14ac:dyDescent="0.2">
      <c r="A148" s="19" t="s">
        <v>376</v>
      </c>
    </row>
    <row r="149" spans="1:1" x14ac:dyDescent="0.2">
      <c r="A149" t="s">
        <v>377</v>
      </c>
    </row>
    <row r="150" spans="1:1" x14ac:dyDescent="0.2">
      <c r="A150" t="s">
        <v>378</v>
      </c>
    </row>
    <row r="151" spans="1:1" x14ac:dyDescent="0.2">
      <c r="A151" t="s">
        <v>379</v>
      </c>
    </row>
    <row r="152" spans="1:1" x14ac:dyDescent="0.2">
      <c r="A152" t="s">
        <v>380</v>
      </c>
    </row>
    <row r="153" spans="1:1" x14ac:dyDescent="0.2">
      <c r="A153" t="s">
        <v>381</v>
      </c>
    </row>
    <row r="154" spans="1:1" x14ac:dyDescent="0.2">
      <c r="A154" t="s">
        <v>382</v>
      </c>
    </row>
    <row r="155" spans="1:1" x14ac:dyDescent="0.2">
      <c r="A155" s="19" t="s">
        <v>383</v>
      </c>
    </row>
    <row r="156" spans="1:1" x14ac:dyDescent="0.2">
      <c r="A156" s="19" t="s">
        <v>384</v>
      </c>
    </row>
    <row r="157" spans="1:1" x14ac:dyDescent="0.2">
      <c r="A157" s="19" t="s">
        <v>385</v>
      </c>
    </row>
    <row r="158" spans="1:1" x14ac:dyDescent="0.2">
      <c r="A158" t="s">
        <v>386</v>
      </c>
    </row>
    <row r="159" spans="1:1" x14ac:dyDescent="0.2">
      <c r="A159" s="19" t="s">
        <v>387</v>
      </c>
    </row>
    <row r="160" spans="1:1" x14ac:dyDescent="0.2">
      <c r="A160" t="s">
        <v>388</v>
      </c>
    </row>
    <row r="161" spans="1:1" x14ac:dyDescent="0.2">
      <c r="A161" s="19" t="s">
        <v>389</v>
      </c>
    </row>
    <row r="162" spans="1:1" x14ac:dyDescent="0.2">
      <c r="A162" t="s">
        <v>390</v>
      </c>
    </row>
    <row r="163" spans="1:1" x14ac:dyDescent="0.2">
      <c r="A163" s="19" t="s">
        <v>391</v>
      </c>
    </row>
    <row r="164" spans="1:1" x14ac:dyDescent="0.2">
      <c r="A164" t="s">
        <v>392</v>
      </c>
    </row>
    <row r="165" spans="1:1" x14ac:dyDescent="0.2">
      <c r="A165" s="19" t="s">
        <v>393</v>
      </c>
    </row>
    <row r="166" spans="1:1" x14ac:dyDescent="0.2">
      <c r="A166" t="s">
        <v>394</v>
      </c>
    </row>
    <row r="167" spans="1:1" x14ac:dyDescent="0.2">
      <c r="A167" t="s">
        <v>395</v>
      </c>
    </row>
    <row r="168" spans="1:1" x14ac:dyDescent="0.2">
      <c r="A168" s="50" t="s">
        <v>396</v>
      </c>
    </row>
    <row r="169" spans="1:1" x14ac:dyDescent="0.2">
      <c r="A169" s="50" t="s">
        <v>397</v>
      </c>
    </row>
    <row r="170" spans="1:1" x14ac:dyDescent="0.2">
      <c r="A170" s="1" t="s">
        <v>398</v>
      </c>
    </row>
    <row r="171" spans="1:1" x14ac:dyDescent="0.2">
      <c r="A171" t="str">
        <f>A3</f>
        <v>Please select an option</v>
      </c>
    </row>
    <row r="172" spans="1:1" x14ac:dyDescent="0.2">
      <c r="A172" t="s">
        <v>399</v>
      </c>
    </row>
    <row r="173" spans="1:1" x14ac:dyDescent="0.2">
      <c r="A173" t="s">
        <v>400</v>
      </c>
    </row>
    <row r="174" spans="1:1" x14ac:dyDescent="0.2">
      <c r="A174" t="s">
        <v>401</v>
      </c>
    </row>
    <row r="175" spans="1:1" x14ac:dyDescent="0.2">
      <c r="A175" t="s">
        <v>402</v>
      </c>
    </row>
    <row r="176" spans="1:1" x14ac:dyDescent="0.2">
      <c r="A176" t="s">
        <v>403</v>
      </c>
    </row>
    <row r="177" spans="1:1" x14ac:dyDescent="0.2">
      <c r="A177" s="50" t="s">
        <v>404</v>
      </c>
    </row>
  </sheetData>
  <sheetProtection selectLockedCells="1" selectUnlockedCells="1"/>
  <sortState xmlns:xlrd2="http://schemas.microsoft.com/office/spreadsheetml/2017/richdata2" ref="A145:A166">
    <sortCondition ref="A145:A166"/>
  </sortState>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856"/>
  <sheetViews>
    <sheetView workbookViewId="0">
      <selection activeCell="E12" sqref="E12"/>
    </sheetView>
  </sheetViews>
  <sheetFormatPr baseColWidth="10" defaultColWidth="8.83203125" defaultRowHeight="15" customHeight="1" x14ac:dyDescent="0.2"/>
  <cols>
    <col min="1" max="1" width="39.33203125" bestFit="1" customWidth="1"/>
    <col min="2" max="2" width="12.5" bestFit="1" customWidth="1"/>
    <col min="3" max="3" width="54" customWidth="1"/>
    <col min="5" max="5" width="95.5" bestFit="1" customWidth="1"/>
  </cols>
  <sheetData>
    <row r="1" spans="1:5" ht="15" customHeight="1" x14ac:dyDescent="0.2">
      <c r="A1" s="50" t="s">
        <v>405</v>
      </c>
    </row>
    <row r="2" spans="1:5" ht="15" customHeight="1" x14ac:dyDescent="0.2">
      <c r="A2" t="s">
        <v>406</v>
      </c>
      <c r="B2" t="s">
        <v>407</v>
      </c>
      <c r="C2" t="s">
        <v>98</v>
      </c>
      <c r="D2" t="s">
        <v>408</v>
      </c>
      <c r="E2" t="s">
        <v>409</v>
      </c>
    </row>
    <row r="3" spans="1:5" ht="15" customHeight="1" x14ac:dyDescent="0.2">
      <c r="A3" t="s">
        <v>511</v>
      </c>
      <c r="B3" t="s">
        <v>519</v>
      </c>
      <c r="C3" t="s">
        <v>512</v>
      </c>
      <c r="D3" t="s">
        <v>410</v>
      </c>
      <c r="E3" t="s">
        <v>528</v>
      </c>
    </row>
    <row r="4" spans="1:5" ht="15" customHeight="1" x14ac:dyDescent="0.2">
      <c r="A4" t="s">
        <v>511</v>
      </c>
      <c r="B4" t="s">
        <v>520</v>
      </c>
      <c r="C4" t="s">
        <v>513</v>
      </c>
      <c r="D4" t="s">
        <v>410</v>
      </c>
      <c r="E4" t="s">
        <v>529</v>
      </c>
    </row>
    <row r="5" spans="1:5" ht="15" customHeight="1" x14ac:dyDescent="0.2">
      <c r="A5" t="s">
        <v>511</v>
      </c>
      <c r="B5" t="s">
        <v>521</v>
      </c>
      <c r="C5" t="s">
        <v>514</v>
      </c>
      <c r="D5" t="s">
        <v>410</v>
      </c>
      <c r="E5" t="s">
        <v>530</v>
      </c>
    </row>
    <row r="6" spans="1:5" ht="15" customHeight="1" x14ac:dyDescent="0.2">
      <c r="A6" t="s">
        <v>511</v>
      </c>
      <c r="B6" t="s">
        <v>522</v>
      </c>
      <c r="C6" t="s">
        <v>411</v>
      </c>
      <c r="D6" t="s">
        <v>410</v>
      </c>
      <c r="E6" t="s">
        <v>531</v>
      </c>
    </row>
    <row r="7" spans="1:5" ht="15" customHeight="1" x14ac:dyDescent="0.2">
      <c r="A7" t="s">
        <v>511</v>
      </c>
      <c r="B7" t="s">
        <v>523</v>
      </c>
      <c r="C7" t="s">
        <v>412</v>
      </c>
      <c r="D7" t="s">
        <v>410</v>
      </c>
      <c r="E7" t="s">
        <v>532</v>
      </c>
    </row>
    <row r="8" spans="1:5" ht="15" customHeight="1" x14ac:dyDescent="0.2">
      <c r="A8" t="s">
        <v>511</v>
      </c>
      <c r="B8" t="s">
        <v>524</v>
      </c>
      <c r="C8" t="s">
        <v>515</v>
      </c>
      <c r="D8" t="s">
        <v>410</v>
      </c>
      <c r="E8" t="s">
        <v>533</v>
      </c>
    </row>
    <row r="9" spans="1:5" ht="15" customHeight="1" x14ac:dyDescent="0.2">
      <c r="A9" t="s">
        <v>511</v>
      </c>
      <c r="B9" t="s">
        <v>525</v>
      </c>
      <c r="C9" t="s">
        <v>516</v>
      </c>
      <c r="D9" t="s">
        <v>410</v>
      </c>
      <c r="E9" t="s">
        <v>534</v>
      </c>
    </row>
    <row r="10" spans="1:5" ht="15" customHeight="1" x14ac:dyDescent="0.2">
      <c r="A10" t="s">
        <v>511</v>
      </c>
      <c r="B10" t="s">
        <v>526</v>
      </c>
      <c r="C10" t="s">
        <v>517</v>
      </c>
      <c r="D10" t="s">
        <v>410</v>
      </c>
      <c r="E10" t="s">
        <v>535</v>
      </c>
    </row>
    <row r="11" spans="1:5" ht="15" customHeight="1" x14ac:dyDescent="0.2">
      <c r="A11" t="s">
        <v>511</v>
      </c>
      <c r="B11" t="s">
        <v>527</v>
      </c>
      <c r="C11" t="s">
        <v>518</v>
      </c>
      <c r="D11" t="s">
        <v>410</v>
      </c>
      <c r="E11" t="s">
        <v>536</v>
      </c>
    </row>
    <row r="12" spans="1:5" x14ac:dyDescent="0.2">
      <c r="E12" s="50" t="s">
        <v>413</v>
      </c>
    </row>
    <row r="13" spans="1:5" x14ac:dyDescent="0.2"/>
    <row r="14" spans="1:5" x14ac:dyDescent="0.2"/>
    <row r="15" spans="1:5" x14ac:dyDescent="0.2"/>
    <row r="16" spans="1:5"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sheetData>
  <sheetProtection algorithmName="SHA-512" hashValue="jQUtWtM5de7owAlYjWHx3bOQf018YcPkpsrhVPqTr208opnRyZkAbFrP7wJ/TDMTiKXcgCd3lOX/tird1doJEw==" saltValue="ovqP3xE7H15Lnduyni+rug==" spinCount="100000" sheet="1" objects="1" scenarios="1" selectLockedCells="1" selectUnlockedCells="1"/>
  <phoneticPr fontId="6" type="noConversion"/>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29" sqref="D29"/>
    </sheetView>
  </sheetViews>
  <sheetFormatPr baseColWidth="10" defaultColWidth="8.83203125" defaultRowHeight="15" x14ac:dyDescent="0.2"/>
  <cols>
    <col min="2" max="2" width="19.5" bestFit="1" customWidth="1"/>
    <col min="4" max="4" width="18" customWidth="1"/>
    <col min="6" max="6" width="18.5" customWidth="1"/>
    <col min="8" max="8" width="18.33203125" customWidth="1"/>
    <col min="10" max="10" width="18.6640625" customWidth="1"/>
    <col min="12" max="12" width="21.5" bestFit="1" customWidth="1"/>
    <col min="14" max="14" width="18.1640625" customWidth="1"/>
    <col min="16" max="16" width="18" customWidth="1"/>
    <col min="18" max="18" width="17.83203125" customWidth="1"/>
    <col min="20" max="20" width="18.5" customWidth="1"/>
  </cols>
  <sheetData>
    <row r="2" spans="2:20" ht="18" thickBot="1" x14ac:dyDescent="0.25">
      <c r="B2" s="98" t="s">
        <v>414</v>
      </c>
      <c r="L2" s="98" t="s">
        <v>415</v>
      </c>
    </row>
    <row r="3" spans="2:20" ht="16" thickTop="1" x14ac:dyDescent="0.2"/>
    <row r="4" spans="2:20" x14ac:dyDescent="0.2">
      <c r="B4" s="432" t="s">
        <v>416</v>
      </c>
      <c r="C4" s="432"/>
      <c r="D4" s="432"/>
      <c r="E4" s="432"/>
      <c r="F4" s="432"/>
      <c r="G4" s="432"/>
      <c r="H4" s="432"/>
      <c r="I4" s="432"/>
      <c r="J4" s="432"/>
      <c r="K4" s="432"/>
      <c r="L4" s="432"/>
      <c r="M4" s="432"/>
      <c r="N4" s="432"/>
      <c r="O4" s="432"/>
      <c r="P4" s="432"/>
      <c r="Q4" s="432"/>
      <c r="R4" s="432"/>
      <c r="S4" s="432"/>
      <c r="T4" s="432"/>
    </row>
    <row r="5" spans="2:20" x14ac:dyDescent="0.2">
      <c r="B5" s="432" t="s">
        <v>417</v>
      </c>
      <c r="C5" s="432"/>
      <c r="D5" s="432"/>
      <c r="E5" s="432"/>
      <c r="F5" s="432"/>
      <c r="G5" s="432"/>
      <c r="H5" s="432"/>
      <c r="I5" s="432"/>
      <c r="J5" s="432"/>
      <c r="K5" s="432"/>
      <c r="L5" s="432"/>
      <c r="M5" s="432"/>
      <c r="N5" s="432"/>
      <c r="O5" s="432"/>
      <c r="P5" s="432"/>
      <c r="Q5" s="432"/>
      <c r="R5" s="432"/>
      <c r="S5" s="432"/>
      <c r="T5" s="432"/>
    </row>
    <row r="7" spans="2:20" s="1" customFormat="1" x14ac:dyDescent="0.2">
      <c r="B7" s="99" t="s">
        <v>292</v>
      </c>
      <c r="D7" s="99" t="s">
        <v>128</v>
      </c>
      <c r="F7" s="99" t="s">
        <v>294</v>
      </c>
      <c r="H7" s="99" t="s">
        <v>297</v>
      </c>
      <c r="J7" s="99" t="s">
        <v>359</v>
      </c>
      <c r="L7" s="99" t="s">
        <v>292</v>
      </c>
      <c r="N7" s="99" t="s">
        <v>128</v>
      </c>
      <c r="P7" s="99" t="s">
        <v>294</v>
      </c>
      <c r="R7" s="99" t="s">
        <v>297</v>
      </c>
      <c r="T7" s="99" t="s">
        <v>359</v>
      </c>
    </row>
    <row r="8" spans="2:20" x14ac:dyDescent="0.2">
      <c r="B8" s="97" t="s">
        <v>290</v>
      </c>
      <c r="D8" s="97" t="s">
        <v>300</v>
      </c>
      <c r="F8" s="97" t="s">
        <v>293</v>
      </c>
      <c r="H8" s="97" t="s">
        <v>296</v>
      </c>
      <c r="J8" s="97" t="s">
        <v>298</v>
      </c>
      <c r="L8" s="97" t="s">
        <v>333</v>
      </c>
      <c r="N8" s="97" t="s">
        <v>418</v>
      </c>
      <c r="P8" s="97" t="s">
        <v>334</v>
      </c>
      <c r="R8" s="97" t="s">
        <v>343</v>
      </c>
      <c r="T8" s="97" t="s">
        <v>336</v>
      </c>
    </row>
    <row r="9" spans="2:20" x14ac:dyDescent="0.2">
      <c r="B9" s="97" t="s">
        <v>295</v>
      </c>
      <c r="D9" s="97" t="s">
        <v>306</v>
      </c>
      <c r="F9" s="97" t="s">
        <v>302</v>
      </c>
      <c r="H9" s="97" t="s">
        <v>305</v>
      </c>
      <c r="J9" s="97" t="s">
        <v>310</v>
      </c>
      <c r="L9" s="97" t="s">
        <v>339</v>
      </c>
      <c r="N9" s="97"/>
      <c r="P9" s="97" t="s">
        <v>339</v>
      </c>
      <c r="R9" s="97" t="s">
        <v>344</v>
      </c>
      <c r="T9" s="97" t="s">
        <v>337</v>
      </c>
    </row>
    <row r="10" spans="2:20" x14ac:dyDescent="0.2">
      <c r="B10" s="97" t="s">
        <v>301</v>
      </c>
      <c r="D10" s="97" t="s">
        <v>307</v>
      </c>
      <c r="F10" s="97" t="s">
        <v>319</v>
      </c>
      <c r="H10" s="97" t="s">
        <v>311</v>
      </c>
      <c r="J10" s="97" t="s">
        <v>323</v>
      </c>
      <c r="L10" s="97" t="s">
        <v>340</v>
      </c>
      <c r="N10" s="97"/>
      <c r="P10" s="97" t="s">
        <v>340</v>
      </c>
      <c r="R10" s="97" t="s">
        <v>348</v>
      </c>
      <c r="T10" s="97" t="s">
        <v>338</v>
      </c>
    </row>
    <row r="11" spans="2:20" x14ac:dyDescent="0.2">
      <c r="B11" s="97" t="s">
        <v>303</v>
      </c>
      <c r="D11" s="97" t="s">
        <v>308</v>
      </c>
      <c r="F11" s="97" t="s">
        <v>322</v>
      </c>
      <c r="J11" s="97" t="s">
        <v>325</v>
      </c>
      <c r="L11" s="97" t="s">
        <v>341</v>
      </c>
      <c r="N11" s="97"/>
      <c r="P11" s="97" t="s">
        <v>349</v>
      </c>
      <c r="R11" s="97"/>
      <c r="T11" s="97" t="s">
        <v>347</v>
      </c>
    </row>
    <row r="12" spans="2:20" x14ac:dyDescent="0.2">
      <c r="B12" s="97" t="s">
        <v>304</v>
      </c>
      <c r="D12" s="97" t="s">
        <v>309</v>
      </c>
      <c r="J12" s="97" t="s">
        <v>326</v>
      </c>
      <c r="L12" s="97" t="s">
        <v>342</v>
      </c>
      <c r="N12" s="97"/>
      <c r="P12" s="97"/>
      <c r="R12" s="97"/>
      <c r="T12" s="97" t="s">
        <v>350</v>
      </c>
    </row>
    <row r="13" spans="2:20" x14ac:dyDescent="0.2">
      <c r="B13" s="97" t="s">
        <v>312</v>
      </c>
      <c r="J13" s="97" t="s">
        <v>327</v>
      </c>
      <c r="L13" s="97" t="s">
        <v>345</v>
      </c>
      <c r="N13" s="97"/>
      <c r="P13" s="97"/>
      <c r="R13" s="97"/>
      <c r="T13" s="97" t="s">
        <v>354</v>
      </c>
    </row>
    <row r="14" spans="2:20" x14ac:dyDescent="0.2">
      <c r="B14" s="97" t="s">
        <v>313</v>
      </c>
      <c r="J14" s="97" t="s">
        <v>328</v>
      </c>
      <c r="L14" s="97" t="s">
        <v>346</v>
      </c>
      <c r="N14" s="97"/>
      <c r="P14" s="97"/>
      <c r="R14" s="97"/>
      <c r="T14" s="97"/>
    </row>
    <row r="15" spans="2:20" x14ac:dyDescent="0.2">
      <c r="B15" s="97" t="s">
        <v>314</v>
      </c>
      <c r="J15" s="97" t="s">
        <v>329</v>
      </c>
      <c r="L15" s="97" t="s">
        <v>349</v>
      </c>
      <c r="N15" s="97"/>
      <c r="P15" s="97"/>
      <c r="R15" s="97"/>
      <c r="T15" s="97"/>
    </row>
    <row r="16" spans="2:20" x14ac:dyDescent="0.2">
      <c r="B16" s="97" t="s">
        <v>315</v>
      </c>
      <c r="L16" s="97" t="s">
        <v>351</v>
      </c>
      <c r="N16" s="97"/>
      <c r="P16" s="97"/>
      <c r="R16" s="97"/>
      <c r="T16" s="97"/>
    </row>
    <row r="17" spans="2:18" x14ac:dyDescent="0.2">
      <c r="B17" s="97" t="s">
        <v>316</v>
      </c>
      <c r="L17" s="97" t="s">
        <v>353</v>
      </c>
      <c r="N17" s="97"/>
      <c r="P17" s="97"/>
      <c r="R17" s="97"/>
    </row>
    <row r="18" spans="2:18" x14ac:dyDescent="0.2">
      <c r="B18" s="97" t="s">
        <v>317</v>
      </c>
    </row>
    <row r="19" spans="2:18" x14ac:dyDescent="0.2">
      <c r="B19" s="97" t="s">
        <v>318</v>
      </c>
    </row>
    <row r="20" spans="2:18" x14ac:dyDescent="0.2">
      <c r="B20" s="97" t="s">
        <v>320</v>
      </c>
    </row>
    <row r="21" spans="2:18" x14ac:dyDescent="0.2">
      <c r="B21" s="97" t="s">
        <v>321</v>
      </c>
    </row>
  </sheetData>
  <sheetProtection algorithmName="SHA-512" hashValue="oC5iUGcUPQte8JqgV877DBA3gxRBXwtKWGey6HSxNJw9o043RPQ5vkP3At1QtaGE6OQ1XWqrAK5EfGfGeAla9g==" saltValue="RPYwnshhQ55JhsIPPnXriw==" spinCount="100000" sheet="1" objects="1" scenarios="1" selectLockedCells="1" selectUnlockedCells="1"/>
  <mergeCells count="2">
    <mergeCell ref="B4:T4"/>
    <mergeCell ref="B5:T5"/>
  </mergeCells>
  <pageMargins left="0.7" right="0.7" top="0.75" bottom="0.75" header="0.3" footer="0.3"/>
  <headerFooter>
    <oddHeader>&amp;C&amp;"Calibri"&amp;10&amp;K000000 OFFICIAL&amp;1#_x000D_</oddHeader>
    <oddFooter>&amp;C_x000D_&amp;1#&amp;"Calibri"&amp;10&amp;K000000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G44"/>
  <sheetViews>
    <sheetView topLeftCell="A10" workbookViewId="0">
      <selection activeCell="D30" sqref="D30"/>
    </sheetView>
  </sheetViews>
  <sheetFormatPr baseColWidth="10" defaultColWidth="8.83203125" defaultRowHeight="15" customHeight="1" x14ac:dyDescent="0.2"/>
  <cols>
    <col min="1" max="1" width="68.1640625" customWidth="1"/>
    <col min="2" max="2" width="30.83203125" customWidth="1"/>
    <col min="4" max="4" width="38.83203125" bestFit="1" customWidth="1"/>
    <col min="5" max="5" width="90.5" customWidth="1"/>
    <col min="6" max="6" width="16.83203125" customWidth="1"/>
    <col min="7" max="7" width="25.5" customWidth="1"/>
  </cols>
  <sheetData>
    <row r="1" spans="1:7" ht="15" customHeight="1" x14ac:dyDescent="0.2">
      <c r="A1" s="24" t="s">
        <v>419</v>
      </c>
      <c r="B1" s="100"/>
    </row>
    <row r="2" spans="1:7" ht="15" customHeight="1" x14ac:dyDescent="0.2">
      <c r="A2" t="str">
        <f>Admin!$B$20</f>
        <v>Test Council</v>
      </c>
    </row>
    <row r="3" spans="1:7" ht="15" customHeight="1" x14ac:dyDescent="0.2">
      <c r="D3" s="50" t="s">
        <v>420</v>
      </c>
    </row>
    <row r="4" spans="1:7" ht="15" customHeight="1" x14ac:dyDescent="0.2">
      <c r="A4" s="24" t="s">
        <v>421</v>
      </c>
      <c r="B4" s="100" t="s">
        <v>289</v>
      </c>
      <c r="D4" t="s">
        <v>406</v>
      </c>
      <c r="E4" t="s">
        <v>133</v>
      </c>
      <c r="F4" t="s">
        <v>289</v>
      </c>
      <c r="G4" t="s">
        <v>132</v>
      </c>
    </row>
    <row r="5" spans="1:7" ht="15" customHeight="1" x14ac:dyDescent="0.2">
      <c r="A5" t="str" cm="1">
        <f t="array" ref="A5:B43">Filtered_Bespoke_Outputs</f>
        <v>Please select an option</v>
      </c>
      <c r="B5" t="e">
        <v>#N/A</v>
      </c>
      <c r="D5" t="s">
        <v>511</v>
      </c>
      <c r="E5" t="str">
        <f>'Dropdown Values'!A3</f>
        <v>Please select an option</v>
      </c>
      <c r="F5" t="e">
        <f>NA()</f>
        <v>#N/A</v>
      </c>
      <c r="G5" t="s">
        <v>363</v>
      </c>
    </row>
    <row r="6" spans="1:7" ht="15" customHeight="1" x14ac:dyDescent="0.2">
      <c r="A6" t="str">
        <v>Amount of new office space (m2)</v>
      </c>
      <c r="B6" t="str">
        <v>sqm </v>
      </c>
      <c r="D6" t="s">
        <v>511</v>
      </c>
      <c r="E6" t="s">
        <v>422</v>
      </c>
      <c r="F6" t="s">
        <v>291</v>
      </c>
      <c r="G6" t="s">
        <v>363</v>
      </c>
    </row>
    <row r="7" spans="1:7" ht="15" customHeight="1" x14ac:dyDescent="0.2">
      <c r="A7" t="str">
        <v>Amount of capacity of new or improved training or education facilities (people)</v>
      </c>
      <c r="B7" t="str">
        <v>n of </v>
      </c>
      <c r="D7" t="s">
        <v>511</v>
      </c>
      <c r="E7" t="s">
        <v>423</v>
      </c>
      <c r="F7" t="s">
        <v>151</v>
      </c>
      <c r="G7" t="s">
        <v>363</v>
      </c>
    </row>
    <row r="8" spans="1:7" ht="15" customHeight="1" x14ac:dyDescent="0.2">
      <c r="A8" t="str">
        <v>Amount of public realm created (sqm)</v>
      </c>
      <c r="B8" t="str">
        <v>sqm </v>
      </c>
      <c r="D8" t="s">
        <v>511</v>
      </c>
      <c r="E8" t="s">
        <v>424</v>
      </c>
      <c r="F8" t="s">
        <v>291</v>
      </c>
      <c r="G8" t="s">
        <v>363</v>
      </c>
    </row>
    <row r="9" spans="1:7" ht="15" customHeight="1" x14ac:dyDescent="0.2">
      <c r="A9" t="str">
        <v>% increase in participation</v>
      </c>
      <c r="B9" t="str">
        <v>%</v>
      </c>
      <c r="D9" t="s">
        <v>511</v>
      </c>
      <c r="E9" t="s">
        <v>425</v>
      </c>
      <c r="F9" t="s">
        <v>335</v>
      </c>
      <c r="G9" t="s">
        <v>363</v>
      </c>
    </row>
    <row r="10" spans="1:7" ht="15" customHeight="1" x14ac:dyDescent="0.2">
      <c r="A10" t="str">
        <v>% increase in membership</v>
      </c>
      <c r="B10" t="str">
        <v>%</v>
      </c>
      <c r="D10" t="s">
        <v>511</v>
      </c>
      <c r="E10" t="s">
        <v>426</v>
      </c>
      <c r="F10" t="s">
        <v>335</v>
      </c>
      <c r="G10" t="s">
        <v>363</v>
      </c>
    </row>
    <row r="11" spans="1:7" ht="15" customHeight="1" x14ac:dyDescent="0.2">
      <c r="A11" t="str">
        <v xml:space="preserve">% increase in Health Pathway referrals </v>
      </c>
      <c r="B11" t="str">
        <v>%</v>
      </c>
      <c r="D11" t="s">
        <v>511</v>
      </c>
      <c r="E11" t="s">
        <v>427</v>
      </c>
      <c r="F11" t="s">
        <v>335</v>
      </c>
      <c r="G11" t="s">
        <v>363</v>
      </c>
    </row>
    <row r="12" spans="1:7" ht="15" customHeight="1" x14ac:dyDescent="0.2">
      <c r="A12" t="str">
        <v>Number of residential units</v>
      </c>
      <c r="B12" t="str">
        <v>n of </v>
      </c>
      <c r="D12" t="s">
        <v>511</v>
      </c>
      <c r="E12" t="s">
        <v>428</v>
      </c>
      <c r="F12" t="s">
        <v>151</v>
      </c>
      <c r="G12" t="s">
        <v>363</v>
      </c>
    </row>
    <row r="13" spans="1:7" ht="15" customHeight="1" x14ac:dyDescent="0.2">
      <c r="A13" t="str">
        <v>Amount of new healthcare facilities sqm</v>
      </c>
      <c r="B13" t="str">
        <v>sqm </v>
      </c>
      <c r="D13" t="s">
        <v>511</v>
      </c>
      <c r="E13" t="s">
        <v>429</v>
      </c>
      <c r="F13" t="s">
        <v>291</v>
      </c>
      <c r="G13" t="s">
        <v>363</v>
      </c>
    </row>
    <row r="14" spans="1:7" ht="15" customHeight="1" x14ac:dyDescent="0.2">
      <c r="A14" t="str">
        <v>Number of new parking spaces</v>
      </c>
      <c r="B14" t="str">
        <v>n of </v>
      </c>
      <c r="D14" t="s">
        <v>511</v>
      </c>
      <c r="E14" t="s">
        <v>430</v>
      </c>
      <c r="F14" t="s">
        <v>151</v>
      </c>
      <c r="G14" t="s">
        <v>363</v>
      </c>
    </row>
    <row r="15" spans="1:7" ht="15" customHeight="1" x14ac:dyDescent="0.2">
      <c r="A15" t="str">
        <v>Additional Learners (FE)</v>
      </c>
      <c r="B15" t="str">
        <v>n of </v>
      </c>
      <c r="D15" t="s">
        <v>511</v>
      </c>
      <c r="E15" t="s">
        <v>431</v>
      </c>
      <c r="F15" t="s">
        <v>151</v>
      </c>
      <c r="G15" t="s">
        <v>363</v>
      </c>
    </row>
    <row r="16" spans="1:7" ht="15" customHeight="1" x14ac:dyDescent="0.2">
      <c r="A16" t="str">
        <v>Additional Learners (HE)</v>
      </c>
      <c r="B16" t="str">
        <v>n of </v>
      </c>
      <c r="D16" t="s">
        <v>511</v>
      </c>
      <c r="E16" t="s">
        <v>432</v>
      </c>
      <c r="F16" t="s">
        <v>151</v>
      </c>
      <c r="G16" t="s">
        <v>363</v>
      </c>
    </row>
    <row r="17" spans="1:7" ht="15" customHeight="1" x14ac:dyDescent="0.2">
      <c r="A17" t="str">
        <v>Additional Learners (CPD)</v>
      </c>
      <c r="B17" t="str">
        <v>n of </v>
      </c>
      <c r="D17" t="s">
        <v>511</v>
      </c>
      <c r="E17" t="s">
        <v>433</v>
      </c>
      <c r="F17" t="s">
        <v>151</v>
      </c>
      <c r="G17" t="s">
        <v>363</v>
      </c>
    </row>
    <row r="18" spans="1:7" ht="15" customHeight="1" x14ac:dyDescent="0.2">
      <c r="A18" t="str">
        <v>Learners moving into Healthcare from other sectors</v>
      </c>
      <c r="B18" t="str">
        <v>n of </v>
      </c>
      <c r="D18" t="s">
        <v>511</v>
      </c>
      <c r="E18" t="s">
        <v>434</v>
      </c>
      <c r="F18" t="s">
        <v>151</v>
      </c>
      <c r="G18" t="s">
        <v>363</v>
      </c>
    </row>
    <row r="19" spans="1:7" ht="15" customHeight="1" x14ac:dyDescent="0.2">
      <c r="A19" t="str">
        <v>Local employment (NHS workers living within 10 mile radious)</v>
      </c>
      <c r="B19" t="str">
        <v>n of </v>
      </c>
      <c r="D19" t="s">
        <v>511</v>
      </c>
      <c r="E19" t="s">
        <v>435</v>
      </c>
      <c r="F19" t="s">
        <v>151</v>
      </c>
      <c r="G19" t="s">
        <v>363</v>
      </c>
    </row>
    <row r="20" spans="1:7" ht="15" customHeight="1" x14ac:dyDescent="0.2">
      <c r="A20" t="str">
        <v>Number of improved community/sports centres</v>
      </c>
      <c r="B20" t="str">
        <v>n of </v>
      </c>
      <c r="D20" t="s">
        <v>511</v>
      </c>
      <c r="E20" t="s">
        <v>436</v>
      </c>
      <c r="F20" t="s">
        <v>151</v>
      </c>
      <c r="G20" t="s">
        <v>363</v>
      </c>
    </row>
    <row r="21" spans="1:7" ht="15" customHeight="1" x14ac:dyDescent="0.2">
      <c r="A21" t="str">
        <v>Increase in the amount of diversity of commercial floorspace (sqm)</v>
      </c>
      <c r="B21" t="str">
        <v>sqm </v>
      </c>
      <c r="D21" t="s">
        <v>511</v>
      </c>
      <c r="E21" t="s">
        <v>437</v>
      </c>
      <c r="F21" t="s">
        <v>291</v>
      </c>
      <c r="G21" t="s">
        <v>363</v>
      </c>
    </row>
    <row r="22" spans="1:7" ht="15" customHeight="1" x14ac:dyDescent="0.2">
      <c r="A22" t="str">
        <v>Increase in existing visits (%)</v>
      </c>
      <c r="B22" t="str">
        <v>%</v>
      </c>
      <c r="D22" t="s">
        <v>511</v>
      </c>
      <c r="E22" t="s">
        <v>438</v>
      </c>
      <c r="F22" t="s">
        <v>335</v>
      </c>
      <c r="G22" t="s">
        <v>363</v>
      </c>
    </row>
    <row r="23" spans="1:7" ht="15" customHeight="1" x14ac:dyDescent="0.2">
      <c r="A23" t="str">
        <v>Increase in dwell time (%)</v>
      </c>
      <c r="B23" t="str">
        <v>%</v>
      </c>
      <c r="D23" t="s">
        <v>511</v>
      </c>
      <c r="E23" t="s">
        <v>439</v>
      </c>
      <c r="F23" t="s">
        <v>335</v>
      </c>
      <c r="G23" t="s">
        <v>363</v>
      </c>
    </row>
    <row r="24" spans="1:7" ht="15" customHeight="1" x14ac:dyDescent="0.2">
      <c r="A24" t="str">
        <v>Increase in number of trading units</v>
      </c>
      <c r="B24" t="str">
        <v>n of </v>
      </c>
      <c r="D24" t="s">
        <v>511</v>
      </c>
      <c r="E24" t="s">
        <v>440</v>
      </c>
      <c r="F24" t="s">
        <v>151</v>
      </c>
      <c r="G24" t="s">
        <v>363</v>
      </c>
    </row>
    <row r="25" spans="1:7" ht="15" customHeight="1" x14ac:dyDescent="0.2">
      <c r="A25" t="str">
        <v>Number of new awnings &amp; food hall</v>
      </c>
      <c r="B25" t="str">
        <v>n of </v>
      </c>
      <c r="D25" t="s">
        <v>511</v>
      </c>
      <c r="E25" t="s">
        <v>441</v>
      </c>
      <c r="F25" t="s">
        <v>151</v>
      </c>
      <c r="G25" t="s">
        <v>363</v>
      </c>
    </row>
    <row r="26" spans="1:7" ht="15" customHeight="1" x14ac:dyDescent="0.2">
      <c r="A26" t="str">
        <v>Increase in amount of shared innovation facilities (%)</v>
      </c>
      <c r="B26" t="str">
        <v>%</v>
      </c>
      <c r="D26" t="s">
        <v>511</v>
      </c>
      <c r="E26" t="s">
        <v>442</v>
      </c>
      <c r="F26" t="s">
        <v>335</v>
      </c>
      <c r="G26" t="s">
        <v>363</v>
      </c>
    </row>
    <row r="27" spans="1:7" ht="15" customHeight="1" x14ac:dyDescent="0.2">
      <c r="A27" t="str">
        <v>Increase in amount of new specialist technology equipment (%)</v>
      </c>
      <c r="B27" t="str">
        <v>%</v>
      </c>
      <c r="D27" t="s">
        <v>511</v>
      </c>
      <c r="E27" t="s">
        <v>443</v>
      </c>
      <c r="F27" t="s">
        <v>335</v>
      </c>
      <c r="G27" t="s">
        <v>363</v>
      </c>
    </row>
    <row r="28" spans="1:7" ht="15" customHeight="1" x14ac:dyDescent="0.2">
      <c r="A28" t="str">
        <v>Increase in uptake of digital/technical apprenticeships (%)</v>
      </c>
      <c r="B28" t="str">
        <v>%</v>
      </c>
      <c r="D28" t="s">
        <v>511</v>
      </c>
      <c r="E28" t="s">
        <v>444</v>
      </c>
      <c r="F28" t="s">
        <v>335</v>
      </c>
      <c r="G28" t="s">
        <v>363</v>
      </c>
    </row>
    <row r="29" spans="1:7" ht="15" customHeight="1" x14ac:dyDescent="0.2">
      <c r="A29" t="str">
        <v>Increase in the share of young people &amp; adults who have the relevant skills for employment &amp; entrepreneurship (%)</v>
      </c>
      <c r="B29" t="str">
        <v>%</v>
      </c>
      <c r="D29" t="s">
        <v>511</v>
      </c>
      <c r="E29" t="s">
        <v>445</v>
      </c>
      <c r="F29" t="s">
        <v>335</v>
      </c>
      <c r="G29" t="s">
        <v>363</v>
      </c>
    </row>
    <row r="30" spans="1:7" ht="15" customHeight="1" x14ac:dyDescent="0.2">
      <c r="A30" t="str">
        <v>Increase in new business start ups (%)</v>
      </c>
      <c r="B30" t="str">
        <v>%</v>
      </c>
      <c r="D30" t="s">
        <v>511</v>
      </c>
      <c r="E30" t="s">
        <v>446</v>
      </c>
      <c r="F30" t="s">
        <v>335</v>
      </c>
      <c r="G30" t="s">
        <v>363</v>
      </c>
    </row>
    <row r="31" spans="1:7" x14ac:dyDescent="0.2">
      <c r="A31" t="str">
        <v>Increase in business scale ups (%)</v>
      </c>
      <c r="B31" t="str">
        <v>%</v>
      </c>
      <c r="D31" t="s">
        <v>511</v>
      </c>
      <c r="E31" t="s">
        <v>447</v>
      </c>
      <c r="F31" t="s">
        <v>335</v>
      </c>
      <c r="G31" t="s">
        <v>363</v>
      </c>
    </row>
    <row r="32" spans="1:7" x14ac:dyDescent="0.2">
      <c r="A32" t="str">
        <v>m2 of heritage buildings renovated/restored</v>
      </c>
      <c r="B32" t="str">
        <v>sqm </v>
      </c>
      <c r="D32" t="s">
        <v>511</v>
      </c>
      <c r="E32" t="s">
        <v>448</v>
      </c>
      <c r="F32" t="s">
        <v>291</v>
      </c>
      <c r="G32" t="s">
        <v>363</v>
      </c>
    </row>
    <row r="33" spans="1:7" x14ac:dyDescent="0.2">
      <c r="A33" t="str">
        <v>Increase in no of visitors to arts, culture &amp; heritage events</v>
      </c>
      <c r="B33" t="str">
        <v>n of </v>
      </c>
      <c r="D33" t="s">
        <v>511</v>
      </c>
      <c r="E33" t="s">
        <v>449</v>
      </c>
      <c r="F33" t="s">
        <v>151</v>
      </c>
      <c r="G33" t="s">
        <v>363</v>
      </c>
    </row>
    <row r="34" spans="1:7" x14ac:dyDescent="0.2">
      <c r="A34" t="str">
        <v>Improved perception of place (%) visitors, businesses, residents</v>
      </c>
      <c r="B34" t="str">
        <v>%</v>
      </c>
      <c r="D34" t="s">
        <v>511</v>
      </c>
      <c r="E34" t="s">
        <v>450</v>
      </c>
      <c r="F34" t="s">
        <v>335</v>
      </c>
      <c r="G34" t="s">
        <v>363</v>
      </c>
    </row>
    <row r="35" spans="1:7" x14ac:dyDescent="0.2">
      <c r="A35" t="str">
        <v>Rehabilitated land m2</v>
      </c>
      <c r="B35" t="str">
        <v>sqm </v>
      </c>
      <c r="D35" t="s">
        <v>511</v>
      </c>
      <c r="E35" t="s">
        <v>451</v>
      </c>
      <c r="F35" t="s">
        <v>291</v>
      </c>
      <c r="G35" t="s">
        <v>363</v>
      </c>
    </row>
    <row r="36" spans="1:7" x14ac:dyDescent="0.2">
      <c r="A36" t="str">
        <v>Improved parking spaces</v>
      </c>
      <c r="B36" t="str">
        <v>n of </v>
      </c>
      <c r="D36" t="s">
        <v>511</v>
      </c>
      <c r="E36" t="s">
        <v>452</v>
      </c>
      <c r="F36" t="s">
        <v>151</v>
      </c>
      <c r="G36" t="s">
        <v>363</v>
      </c>
    </row>
    <row r="37" spans="1:7" x14ac:dyDescent="0.2">
      <c r="A37" t="str">
        <v>Sites cleared</v>
      </c>
      <c r="B37" t="str">
        <v>n of </v>
      </c>
      <c r="D37" t="s">
        <v>511</v>
      </c>
      <c r="E37" t="s">
        <v>453</v>
      </c>
      <c r="F37" t="s">
        <v>151</v>
      </c>
      <c r="G37" t="s">
        <v>363</v>
      </c>
    </row>
    <row r="38" spans="1:7" x14ac:dyDescent="0.2">
      <c r="A38" t="str">
        <v>Additional enterprises with broadband access</v>
      </c>
      <c r="B38" t="str">
        <v>n of </v>
      </c>
      <c r="D38" t="s">
        <v>511</v>
      </c>
      <c r="E38" t="s">
        <v>454</v>
      </c>
      <c r="F38" t="s">
        <v>151</v>
      </c>
      <c r="G38" t="s">
        <v>363</v>
      </c>
    </row>
    <row r="39" spans="1:7" x14ac:dyDescent="0.2">
      <c r="A39" t="str">
        <v>Non domestic buildings with green retrofit</v>
      </c>
      <c r="B39" t="str">
        <v>n of </v>
      </c>
      <c r="D39" t="s">
        <v>511</v>
      </c>
      <c r="E39" t="s">
        <v>455</v>
      </c>
      <c r="F39" t="s">
        <v>151</v>
      </c>
      <c r="G39" t="s">
        <v>363</v>
      </c>
    </row>
    <row r="40" spans="1:7" x14ac:dyDescent="0.2">
      <c r="A40" t="str">
        <v>Office Space renovated/improved</v>
      </c>
      <c r="B40" t="str">
        <v>sqm </v>
      </c>
      <c r="D40" t="s">
        <v>511</v>
      </c>
      <c r="E40" t="s">
        <v>456</v>
      </c>
      <c r="F40" t="s">
        <v>291</v>
      </c>
      <c r="G40" t="s">
        <v>363</v>
      </c>
    </row>
    <row r="41" spans="1:7" x14ac:dyDescent="0.2">
      <c r="A41" t="str">
        <v>Potential entrepreneurs assisted</v>
      </c>
      <c r="B41" t="str">
        <v>n of </v>
      </c>
      <c r="D41" t="s">
        <v>511</v>
      </c>
      <c r="E41" t="s">
        <v>457</v>
      </c>
      <c r="F41" t="s">
        <v>151</v>
      </c>
      <c r="G41" t="s">
        <v>363</v>
      </c>
    </row>
    <row r="42" spans="1:7" x14ac:dyDescent="0.2">
      <c r="A42" t="str">
        <v>Closer collaboration with employers</v>
      </c>
      <c r="B42" t="str">
        <v>n of </v>
      </c>
      <c r="D42" t="s">
        <v>511</v>
      </c>
      <c r="E42" t="s">
        <v>458</v>
      </c>
      <c r="F42" t="s">
        <v>151</v>
      </c>
      <c r="G42" t="s">
        <v>363</v>
      </c>
    </row>
    <row r="43" spans="1:7" x14ac:dyDescent="0.2">
      <c r="A43" t="str">
        <v>Increase in capacity and accessibility to new/improved facilities</v>
      </c>
      <c r="B43" t="str">
        <v>%</v>
      </c>
      <c r="D43" t="s">
        <v>511</v>
      </c>
      <c r="E43" t="s">
        <v>459</v>
      </c>
      <c r="F43" t="s">
        <v>335</v>
      </c>
      <c r="G43" t="s">
        <v>363</v>
      </c>
    </row>
    <row r="44" spans="1:7" x14ac:dyDescent="0.2">
      <c r="G44" s="50" t="s">
        <v>460</v>
      </c>
    </row>
  </sheetData>
  <sheetProtection algorithmName="SHA-512" hashValue="HoiqcHGkbBf6PzwRtIautsABpytguzaxgIJma6ry4TEf03UR9mawOItkRd+Qb4DTulDD9xNEyzYsNX4vHnLGNg==" saltValue="rfV80lUekFw2ihewM0690Q==" spinCount="100000" sheet="1" objects="1" scenarios="1" selectLockedCells="1" selectUnlockedCells="1"/>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14"/>
  <sheetViews>
    <sheetView workbookViewId="0">
      <selection activeCell="E20" sqref="E20"/>
    </sheetView>
  </sheetViews>
  <sheetFormatPr baseColWidth="10" defaultColWidth="8.83203125" defaultRowHeight="15" customHeight="1" x14ac:dyDescent="0.2"/>
  <cols>
    <col min="1" max="1" width="68.1640625" customWidth="1"/>
    <col min="2" max="2" width="31.83203125" customWidth="1"/>
    <col min="4" max="4" width="38.83203125" bestFit="1" customWidth="1"/>
    <col min="5" max="5" width="85.5" bestFit="1" customWidth="1"/>
    <col min="7" max="7" width="21" bestFit="1" customWidth="1"/>
  </cols>
  <sheetData>
    <row r="1" spans="1:7" ht="15" customHeight="1" x14ac:dyDescent="0.2">
      <c r="A1" s="24" t="s">
        <v>419</v>
      </c>
      <c r="B1" s="100"/>
    </row>
    <row r="2" spans="1:7" ht="15" customHeight="1" x14ac:dyDescent="0.2">
      <c r="A2" t="str">
        <f>Admin!$B$20</f>
        <v>Test Council</v>
      </c>
    </row>
    <row r="3" spans="1:7" ht="15" customHeight="1" x14ac:dyDescent="0.2">
      <c r="D3" s="50" t="s">
        <v>461</v>
      </c>
    </row>
    <row r="4" spans="1:7" ht="15" customHeight="1" x14ac:dyDescent="0.2">
      <c r="A4" s="24" t="s">
        <v>462</v>
      </c>
      <c r="B4" s="100" t="s">
        <v>289</v>
      </c>
      <c r="D4" t="s">
        <v>406</v>
      </c>
      <c r="E4" t="s">
        <v>157</v>
      </c>
      <c r="F4" t="s">
        <v>289</v>
      </c>
      <c r="G4" t="s">
        <v>132</v>
      </c>
    </row>
    <row r="5" spans="1:7" ht="15" customHeight="1" x14ac:dyDescent="0.2">
      <c r="A5" t="str" cm="1">
        <f t="array" ref="A5:B13">Filtered_Bespoke_Outcomes</f>
        <v>Please select an option</v>
      </c>
      <c r="B5" t="e">
        <v>#N/A</v>
      </c>
      <c r="D5" t="s">
        <v>511</v>
      </c>
      <c r="E5" t="str">
        <f>'Dropdown Values'!A3</f>
        <v>Please select an option</v>
      </c>
      <c r="F5" t="e">
        <f>NA()</f>
        <v>#N/A</v>
      </c>
      <c r="G5" t="s">
        <v>363</v>
      </c>
    </row>
    <row r="6" spans="1:7" ht="15" customHeight="1" x14ac:dyDescent="0.2">
      <c r="A6" t="str">
        <v>Travel times in corridors of interest</v>
      </c>
      <c r="B6" t="str">
        <v>%</v>
      </c>
      <c r="D6" t="s">
        <v>511</v>
      </c>
      <c r="E6" t="s">
        <v>463</v>
      </c>
      <c r="F6" t="s">
        <v>335</v>
      </c>
      <c r="G6" t="s">
        <v>363</v>
      </c>
    </row>
    <row r="7" spans="1:7" ht="15" customHeight="1" x14ac:dyDescent="0.2">
      <c r="A7" t="str">
        <v xml:space="preserve">Number of enterprises receiving non financial support </v>
      </c>
      <c r="B7" t="str">
        <v>n of </v>
      </c>
      <c r="D7" t="s">
        <v>511</v>
      </c>
      <c r="E7" t="s">
        <v>464</v>
      </c>
      <c r="F7" t="s">
        <v>151</v>
      </c>
      <c r="G7" t="s">
        <v>363</v>
      </c>
    </row>
    <row r="8" spans="1:7" ht="15" customHeight="1" x14ac:dyDescent="0.2">
      <c r="A8" t="str">
        <v>No of births of new enterprises</v>
      </c>
      <c r="B8" t="str">
        <v>n of </v>
      </c>
      <c r="D8" t="s">
        <v>511</v>
      </c>
      <c r="E8" t="s">
        <v>465</v>
      </c>
      <c r="F8" t="s">
        <v>151</v>
      </c>
      <c r="G8" t="s">
        <v>363</v>
      </c>
    </row>
    <row r="9" spans="1:7" ht="15" customHeight="1" x14ac:dyDescent="0.2">
      <c r="A9" t="str">
        <v>Average occupany rates work spaces (5)</v>
      </c>
      <c r="B9" t="str">
        <v>n of </v>
      </c>
      <c r="D9" t="s">
        <v>511</v>
      </c>
      <c r="E9" t="s">
        <v>466</v>
      </c>
      <c r="F9" t="s">
        <v>151</v>
      </c>
      <c r="G9" t="s">
        <v>363</v>
      </c>
    </row>
    <row r="10" spans="1:7" ht="15" customHeight="1" x14ac:dyDescent="0.2">
      <c r="A10" t="str">
        <v>(%) of adults satisfied with their area</v>
      </c>
      <c r="B10" t="str">
        <v>%</v>
      </c>
      <c r="D10" t="s">
        <v>511</v>
      </c>
      <c r="E10" t="s">
        <v>467</v>
      </c>
      <c r="F10" t="s">
        <v>335</v>
      </c>
      <c r="G10" t="s">
        <v>363</v>
      </c>
    </row>
    <row r="11" spans="1:7" ht="15" customHeight="1" x14ac:dyDescent="0.2">
      <c r="A11" t="str">
        <v>(%) of visitors likely to recommend the town</v>
      </c>
      <c r="B11" t="str">
        <v>%</v>
      </c>
      <c r="D11" t="s">
        <v>511</v>
      </c>
      <c r="E11" t="s">
        <v>468</v>
      </c>
      <c r="F11" t="s">
        <v>335</v>
      </c>
      <c r="G11" t="s">
        <v>363</v>
      </c>
    </row>
    <row r="12" spans="1:7" ht="15" customHeight="1" x14ac:dyDescent="0.2">
      <c r="A12" t="str">
        <v>No of people using an improved/new public facility (%)</v>
      </c>
      <c r="B12" t="str">
        <v>n of </v>
      </c>
      <c r="D12" t="s">
        <v>511</v>
      </c>
      <c r="E12" t="s">
        <v>469</v>
      </c>
      <c r="F12" t="s">
        <v>151</v>
      </c>
      <c r="G12" t="s">
        <v>363</v>
      </c>
    </row>
    <row r="13" spans="1:7" ht="15" customHeight="1" x14ac:dyDescent="0.2">
      <c r="A13" t="str">
        <v>(%) of customers or visitors who report a positive experience</v>
      </c>
      <c r="B13" t="str">
        <v>%</v>
      </c>
      <c r="D13" t="s">
        <v>511</v>
      </c>
      <c r="E13" t="s">
        <v>470</v>
      </c>
      <c r="F13" t="s">
        <v>335</v>
      </c>
      <c r="G13" t="s">
        <v>363</v>
      </c>
    </row>
    <row r="14" spans="1:7" x14ac:dyDescent="0.2">
      <c r="G14" s="50" t="s">
        <v>471</v>
      </c>
    </row>
  </sheetData>
  <sheetProtection algorithmName="SHA-512" hashValue="A7p40Nn+ZTbn15QCrb62q1TSNjV8gO5FoIr6ubMuVlWueS8bztQlt4aldDTg7fmqj4d+omXyB2CzZ1a2LzSPCw==" saltValue="wQcDvuuRWeHnw6HqF796Zg==" spinCount="100000" sheet="1" objects="1" scenarios="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D66D72E9D549448C616EA5B320D725" ma:contentTypeVersion="17" ma:contentTypeDescription="Create a new document." ma:contentTypeScope="" ma:versionID="cb056db38008baf4b9731beb221125dd">
  <xsd:schema xmlns:xsd="http://www.w3.org/2001/XMLSchema" xmlns:xs="http://www.w3.org/2001/XMLSchema" xmlns:p="http://schemas.microsoft.com/office/2006/metadata/properties" xmlns:ns3="bf400654-d189-4d7c-a8a3-10427610f55b" xmlns:ns4="0732d37f-eb2b-4075-89ae-0b0883dff98c" targetNamespace="http://schemas.microsoft.com/office/2006/metadata/properties" ma:root="true" ma:fieldsID="8180bbdd916c4e3fd8e310909b8d900a" ns3:_="" ns4:_="">
    <xsd:import namespace="bf400654-d189-4d7c-a8a3-10427610f55b"/>
    <xsd:import namespace="0732d37f-eb2b-4075-89ae-0b0883dff98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400654-d189-4d7c-a8a3-10427610f55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32d37f-eb2b-4075-89ae-0b0883dff9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haredWithUsers xmlns="bf400654-d189-4d7c-a8a3-10427610f55b">
      <UserInfo>
        <DisplayName/>
        <AccountId xsi:nil="true"/>
        <AccountType/>
      </UserInfo>
    </SharedWithUsers>
    <_activity xmlns="0732d37f-eb2b-4075-89ae-0b0883dff98c" xsi:nil="true"/>
  </documentManagement>
</p:properties>
</file>

<file path=customXml/itemProps1.xml><?xml version="1.0" encoding="utf-8"?>
<ds:datastoreItem xmlns:ds="http://schemas.openxmlformats.org/officeDocument/2006/customXml" ds:itemID="{6CBBCC12-68BB-4509-AEBD-1F26EABF6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400654-d189-4d7c-a8a3-10427610f55b"/>
    <ds:schemaRef ds:uri="0732d37f-eb2b-4075-89ae-0b0883dff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98EC88-A9CD-4562-BE4D-1DACBC0F861A}">
  <ds:schemaRefs>
    <ds:schemaRef ds:uri="http://schemas.microsoft.com/DataMashup"/>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4.xml><?xml version="1.0" encoding="utf-8"?>
<ds:datastoreItem xmlns:ds="http://schemas.openxmlformats.org/officeDocument/2006/customXml" ds:itemID="{12714E09-E476-4024-A743-EBE78B46D4FD}">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0732d37f-eb2b-4075-89ae-0b0883dff98c"/>
    <ds:schemaRef ds:uri="http://purl.org/dc/terms/"/>
    <ds:schemaRef ds:uri="http://schemas.openxmlformats.org/package/2006/metadata/core-properties"/>
    <ds:schemaRef ds:uri="bf400654-d189-4d7c-a8a3-10427610f55b"/>
    <ds:schemaRef ds:uri="http://www.w3.org/XML/1998/namespace"/>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2024-09-26T17:30:56Z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0x01010083D66D72E9D549448C616EA5B320D725</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